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Z:\skládka\Obec Družstevná pri Hornáde\Súťažné podklady_príprava\"/>
    </mc:Choice>
  </mc:AlternateContent>
  <xr:revisionPtr revIDLastSave="0" documentId="8_{6A65E3EB-1A2E-4201-A3FC-DD807EC1606B}" xr6:coauthVersionLast="45" xr6:coauthVersionMax="45" xr10:uidLastSave="{00000000-0000-0000-0000-000000000000}"/>
  <bookViews>
    <workbookView xWindow="-108" yWindow="-108" windowWidth="23256" windowHeight="12576" firstSheet="7" activeTab="11" xr2:uid="{00000000-000D-0000-FFFF-FFFF00000000}"/>
  </bookViews>
  <sheets>
    <sheet name="Rekapitulácia stavby" sheetId="1" r:id="rId1"/>
    <sheet name="01 - Zadanie - Strecha" sheetId="2" r:id="rId2"/>
    <sheet name="02 - Zadanie -Zatepl obv. stien" sheetId="3" r:id="rId3"/>
    <sheet name="03 - Zadanie - Otvor konštr" sheetId="4" r:id="rId4"/>
    <sheet name="04 - Zadanie - Ostané" sheetId="5" r:id="rId5"/>
    <sheet name="05 - Zadanie- Výťah" sheetId="6" r:id="rId6"/>
    <sheet name="06 - Zadanie- Bleskozvod" sheetId="7" r:id="rId7"/>
    <sheet name="07 - Zadanie- Osv a napojen..." sheetId="8" r:id="rId8"/>
    <sheet name="08 - Zadanie - Zásuvky" sheetId="9" r:id="rId9"/>
    <sheet name="09 - Zadanie- Ústredné vyku" sheetId="10" r:id="rId10"/>
    <sheet name="10 - Zadanie - Vzduchotechnika" sheetId="11" r:id="rId11"/>
    <sheet name="11 - Zadanie -  Zdrav.-ohrev..." sheetId="12" r:id="rId12"/>
  </sheets>
  <definedNames>
    <definedName name="_xlnm.Print_Titles" localSheetId="1">'01 - Zadanie - Strecha'!$120:$120</definedName>
    <definedName name="_xlnm.Print_Titles" localSheetId="2">'02 - Zadanie -Zatepl obv. stien'!$118:$118</definedName>
    <definedName name="_xlnm.Print_Titles" localSheetId="3">'03 - Zadanie - Otvor konštr'!$113:$113</definedName>
    <definedName name="_xlnm.Print_Titles" localSheetId="4">'04 - Zadanie - Ostané'!$125:$125</definedName>
    <definedName name="_xlnm.Print_Titles" localSheetId="5">'05 - Zadanie- Výťah'!$112:$112</definedName>
    <definedName name="_xlnm.Print_Titles" localSheetId="6">'06 - Zadanie- Bleskozvod'!$112:$112</definedName>
    <definedName name="_xlnm.Print_Titles" localSheetId="7">'07 - Zadanie- Osv a napojen...'!$120:$120</definedName>
    <definedName name="_xlnm.Print_Titles" localSheetId="8">'08 - Zadanie - Zásuvky'!$114:$114</definedName>
    <definedName name="_xlnm.Print_Titles" localSheetId="9">'09 - Zadanie- Ústredné vyku'!$119:$119</definedName>
    <definedName name="_xlnm.Print_Titles" localSheetId="10">'10 - Zadanie - Vzduchotechnika'!$113:$113</definedName>
    <definedName name="_xlnm.Print_Titles" localSheetId="11">'11 - Zadanie -  Zdrav.-ohrev...'!$113:$113</definedName>
    <definedName name="_xlnm.Print_Titles" localSheetId="0">'Rekapitulácia stavby'!$85:$85</definedName>
    <definedName name="_xlnm.Print_Area" localSheetId="1">'01 - Zadanie - Strecha'!$C$4:$Q$70,'01 - Zadanie - Strecha'!$C$76:$Q$104,'01 - Zadanie - Strecha'!$C$110:$Q$262</definedName>
    <definedName name="_xlnm.Print_Area" localSheetId="2">'02 - Zadanie -Zatepl obv. stien'!$C$4:$Q$70,'02 - Zadanie -Zatepl obv. stien'!$C$76:$Q$102,'02 - Zadanie -Zatepl obv. stien'!$C$108:$Q$520</definedName>
    <definedName name="_xlnm.Print_Area" localSheetId="3">'03 - Zadanie - Otvor konštr'!$C$4:$Q$70,'03 - Zadanie - Otvor konštr'!$C$76:$Q$97,'03 - Zadanie - Otvor konštr'!$C$103:$Q$205</definedName>
    <definedName name="_xlnm.Print_Area" localSheetId="4">'04 - Zadanie - Ostané'!$C$4:$Q$70,'04 - Zadanie - Ostané'!$C$76:$Q$109,'04 - Zadanie - Ostané'!$C$115:$Q$349</definedName>
    <definedName name="_xlnm.Print_Area" localSheetId="5">'05 - Zadanie- Výťah'!$C$4:$Q$70,'05 - Zadanie- Výťah'!$C$76:$Q$96,'05 - Zadanie- Výťah'!$C$102:$Q$119</definedName>
    <definedName name="_xlnm.Print_Area" localSheetId="6">'06 - Zadanie- Bleskozvod'!$C$4:$Q$70,'06 - Zadanie- Bleskozvod'!$C$76:$Q$96,'06 - Zadanie- Bleskozvod'!$C$102:$Q$156</definedName>
    <definedName name="_xlnm.Print_Area" localSheetId="7">'07 - Zadanie- Osv a napojen...'!$C$4:$Q$70,'07 - Zadanie- Osv a napojen...'!$C$76:$Q$104,'07 - Zadanie- Osv a napojen...'!$C$110:$Q$262</definedName>
    <definedName name="_xlnm.Print_Area" localSheetId="8">'08 - Zadanie - Zásuvky'!$C$4:$Q$70,'08 - Zadanie - Zásuvky'!$C$76:$Q$98,'08 - Zadanie - Zásuvky'!$C$104:$Q$166</definedName>
    <definedName name="_xlnm.Print_Area" localSheetId="9">'09 - Zadanie- Ústredné vyku'!$C$4:$Q$70,'09 - Zadanie- Ústredné vyku'!$C$76:$Q$103,'09 - Zadanie- Ústredné vyku'!$C$109:$Q$300</definedName>
    <definedName name="_xlnm.Print_Area" localSheetId="10">'10 - Zadanie - Vzduchotechnika'!$C$4:$Q$70,'10 - Zadanie - Vzduchotechnika'!$C$76:$Q$97,'10 - Zadanie - Vzduchotechnika'!$C$103:$Q$181</definedName>
    <definedName name="_xlnm.Print_Area" localSheetId="11">'11 - Zadanie -  Zdrav.-ohrev...'!$C$4:$Q$70,'11 - Zadanie -  Zdrav.-ohrev...'!$C$76:$Q$97,'11 - Zadanie -  Zdrav.-ohrev...'!$C$103:$Q$163</definedName>
    <definedName name="_xlnm.Print_Area" localSheetId="0">'Rekapitulácia stavby'!$C$4:$AP$70,'Rekapitulácia stavby'!$C$76:$AP$102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98" i="1" l="1"/>
  <c r="AX98" i="1"/>
  <c r="BI163" i="12"/>
  <c r="BH163" i="12"/>
  <c r="BG163" i="12"/>
  <c r="BE163" i="12"/>
  <c r="AA163" i="12"/>
  <c r="AA162" i="12" s="1"/>
  <c r="AA161" i="12" s="1"/>
  <c r="Y163" i="12"/>
  <c r="Y162" i="12" s="1"/>
  <c r="Y161" i="12" s="1"/>
  <c r="W163" i="12"/>
  <c r="W162" i="12" s="1"/>
  <c r="W161" i="12" s="1"/>
  <c r="BK163" i="12"/>
  <c r="BK162" i="12" s="1"/>
  <c r="BF163" i="12"/>
  <c r="BI160" i="12"/>
  <c r="BH160" i="12"/>
  <c r="BG160" i="12"/>
  <c r="BE160" i="12"/>
  <c r="AA160" i="12"/>
  <c r="Y160" i="12"/>
  <c r="W160" i="12"/>
  <c r="BK160" i="12"/>
  <c r="BF160" i="12"/>
  <c r="BI159" i="12"/>
  <c r="BH159" i="12"/>
  <c r="BG159" i="12"/>
  <c r="BE159" i="12"/>
  <c r="AA159" i="12"/>
  <c r="Y159" i="12"/>
  <c r="W159" i="12"/>
  <c r="BK159" i="12"/>
  <c r="BF159" i="12"/>
  <c r="BI158" i="12"/>
  <c r="BH158" i="12"/>
  <c r="BG158" i="12"/>
  <c r="BE158" i="12"/>
  <c r="AA158" i="12"/>
  <c r="Y158" i="12"/>
  <c r="W158" i="12"/>
  <c r="BK158" i="12"/>
  <c r="BF158" i="12"/>
  <c r="BI157" i="12"/>
  <c r="BH157" i="12"/>
  <c r="BG157" i="12"/>
  <c r="BE157" i="12"/>
  <c r="AA157" i="12"/>
  <c r="Y157" i="12"/>
  <c r="W157" i="12"/>
  <c r="BK157" i="12"/>
  <c r="BF157" i="12"/>
  <c r="BI156" i="12"/>
  <c r="BH156" i="12"/>
  <c r="BG156" i="12"/>
  <c r="BE156" i="12"/>
  <c r="AA156" i="12"/>
  <c r="Y156" i="12"/>
  <c r="W156" i="12"/>
  <c r="BK156" i="12"/>
  <c r="BF156" i="12"/>
  <c r="BI155" i="12"/>
  <c r="BH155" i="12"/>
  <c r="BG155" i="12"/>
  <c r="BE155" i="12"/>
  <c r="AA155" i="12"/>
  <c r="Y155" i="12"/>
  <c r="W155" i="12"/>
  <c r="BK155" i="12"/>
  <c r="BF155" i="12"/>
  <c r="BI154" i="12"/>
  <c r="BH154" i="12"/>
  <c r="BG154" i="12"/>
  <c r="BE154" i="12"/>
  <c r="AA154" i="12"/>
  <c r="Y154" i="12"/>
  <c r="W154" i="12"/>
  <c r="BK154" i="12"/>
  <c r="BF154" i="12"/>
  <c r="BI153" i="12"/>
  <c r="BH153" i="12"/>
  <c r="BG153" i="12"/>
  <c r="BE153" i="12"/>
  <c r="AA153" i="12"/>
  <c r="Y153" i="12"/>
  <c r="W153" i="12"/>
  <c r="BK153" i="12"/>
  <c r="BF153" i="12"/>
  <c r="BI152" i="12"/>
  <c r="BH152" i="12"/>
  <c r="BG152" i="12"/>
  <c r="BE152" i="12"/>
  <c r="AA152" i="12"/>
  <c r="Y152" i="12"/>
  <c r="W152" i="12"/>
  <c r="BK152" i="12"/>
  <c r="BF152" i="12"/>
  <c r="BI151" i="12"/>
  <c r="BH151" i="12"/>
  <c r="BG151" i="12"/>
  <c r="BE151" i="12"/>
  <c r="AA151" i="12"/>
  <c r="Y151" i="12"/>
  <c r="W151" i="12"/>
  <c r="BK151" i="12"/>
  <c r="BF151" i="12"/>
  <c r="BI150" i="12"/>
  <c r="BH150" i="12"/>
  <c r="BG150" i="12"/>
  <c r="BE150" i="12"/>
  <c r="AA150" i="12"/>
  <c r="Y150" i="12"/>
  <c r="W150" i="12"/>
  <c r="BK150" i="12"/>
  <c r="BF150" i="12"/>
  <c r="BI149" i="12"/>
  <c r="BH149" i="12"/>
  <c r="BG149" i="12"/>
  <c r="BE149" i="12"/>
  <c r="AA149" i="12"/>
  <c r="Y149" i="12"/>
  <c r="W149" i="12"/>
  <c r="BK149" i="12"/>
  <c r="BF149" i="12"/>
  <c r="BI148" i="12"/>
  <c r="BH148" i="12"/>
  <c r="BG148" i="12"/>
  <c r="BE148" i="12"/>
  <c r="AA148" i="12"/>
  <c r="Y148" i="12"/>
  <c r="W148" i="12"/>
  <c r="BK148" i="12"/>
  <c r="BF148" i="12"/>
  <c r="BI147" i="12"/>
  <c r="BH147" i="12"/>
  <c r="BG147" i="12"/>
  <c r="BE147" i="12"/>
  <c r="AA147" i="12"/>
  <c r="Y147" i="12"/>
  <c r="W147" i="12"/>
  <c r="BK147" i="12"/>
  <c r="BF147" i="12"/>
  <c r="BI146" i="12"/>
  <c r="BH146" i="12"/>
  <c r="BG146" i="12"/>
  <c r="BE146" i="12"/>
  <c r="AA146" i="12"/>
  <c r="Y146" i="12"/>
  <c r="W146" i="12"/>
  <c r="BK146" i="12"/>
  <c r="BF146" i="12"/>
  <c r="BI145" i="12"/>
  <c r="BH145" i="12"/>
  <c r="BG145" i="12"/>
  <c r="BE145" i="12"/>
  <c r="AA145" i="12"/>
  <c r="Y145" i="12"/>
  <c r="W145" i="12"/>
  <c r="BK145" i="12"/>
  <c r="BF145" i="12"/>
  <c r="BI144" i="12"/>
  <c r="BH144" i="12"/>
  <c r="BG144" i="12"/>
  <c r="BE144" i="12"/>
  <c r="AA144" i="12"/>
  <c r="Y144" i="12"/>
  <c r="W144" i="12"/>
  <c r="BK144" i="12"/>
  <c r="BF144" i="12"/>
  <c r="BI143" i="12"/>
  <c r="BH143" i="12"/>
  <c r="BG143" i="12"/>
  <c r="BE143" i="12"/>
  <c r="AA143" i="12"/>
  <c r="Y143" i="12"/>
  <c r="W143" i="12"/>
  <c r="BK143" i="12"/>
  <c r="BF143" i="12"/>
  <c r="BI142" i="12"/>
  <c r="BH142" i="12"/>
  <c r="BG142" i="12"/>
  <c r="BE142" i="12"/>
  <c r="AA142" i="12"/>
  <c r="Y142" i="12"/>
  <c r="W142" i="12"/>
  <c r="BK142" i="12"/>
  <c r="BF142" i="12"/>
  <c r="BI141" i="12"/>
  <c r="BH141" i="12"/>
  <c r="BG141" i="12"/>
  <c r="BE141" i="12"/>
  <c r="AA141" i="12"/>
  <c r="Y141" i="12"/>
  <c r="W141" i="12"/>
  <c r="BK141" i="12"/>
  <c r="BF141" i="12"/>
  <c r="BI140" i="12"/>
  <c r="BH140" i="12"/>
  <c r="BG140" i="12"/>
  <c r="BE140" i="12"/>
  <c r="AA140" i="12"/>
  <c r="Y140" i="12"/>
  <c r="W140" i="12"/>
  <c r="BK140" i="12"/>
  <c r="BF140" i="12"/>
  <c r="BI139" i="12"/>
  <c r="BH139" i="12"/>
  <c r="BG139" i="12"/>
  <c r="BE139" i="12"/>
  <c r="AA139" i="12"/>
  <c r="Y139" i="12"/>
  <c r="W139" i="12"/>
  <c r="BK139" i="12"/>
  <c r="BF139" i="12"/>
  <c r="BI138" i="12"/>
  <c r="BH138" i="12"/>
  <c r="BG138" i="12"/>
  <c r="BE138" i="12"/>
  <c r="AA138" i="12"/>
  <c r="Y138" i="12"/>
  <c r="W138" i="12"/>
  <c r="BK138" i="12"/>
  <c r="BF138" i="12"/>
  <c r="BI137" i="12"/>
  <c r="BH137" i="12"/>
  <c r="BG137" i="12"/>
  <c r="BE137" i="12"/>
  <c r="AA137" i="12"/>
  <c r="Y137" i="12"/>
  <c r="W137" i="12"/>
  <c r="BK137" i="12"/>
  <c r="BF137" i="12"/>
  <c r="BI136" i="12"/>
  <c r="BH136" i="12"/>
  <c r="BG136" i="12"/>
  <c r="BE136" i="12"/>
  <c r="AA136" i="12"/>
  <c r="Y136" i="12"/>
  <c r="W136" i="12"/>
  <c r="BK136" i="12"/>
  <c r="BF136" i="12"/>
  <c r="BI135" i="12"/>
  <c r="BH135" i="12"/>
  <c r="BG135" i="12"/>
  <c r="BE135" i="12"/>
  <c r="AA135" i="12"/>
  <c r="Y135" i="12"/>
  <c r="W135" i="12"/>
  <c r="BK135" i="12"/>
  <c r="BF135" i="12"/>
  <c r="BI134" i="12"/>
  <c r="BH134" i="12"/>
  <c r="BG134" i="12"/>
  <c r="BE134" i="12"/>
  <c r="AA134" i="12"/>
  <c r="Y134" i="12"/>
  <c r="W134" i="12"/>
  <c r="BK134" i="12"/>
  <c r="BF134" i="12"/>
  <c r="BI133" i="12"/>
  <c r="BH133" i="12"/>
  <c r="BG133" i="12"/>
  <c r="BE133" i="12"/>
  <c r="AA133" i="12"/>
  <c r="Y133" i="12"/>
  <c r="W133" i="12"/>
  <c r="BK133" i="12"/>
  <c r="BF133" i="12"/>
  <c r="BI132" i="12"/>
  <c r="BH132" i="12"/>
  <c r="BG132" i="12"/>
  <c r="BE132" i="12"/>
  <c r="AA132" i="12"/>
  <c r="Y132" i="12"/>
  <c r="W132" i="12"/>
  <c r="BK132" i="12"/>
  <c r="BF132" i="12"/>
  <c r="BI131" i="12"/>
  <c r="BH131" i="12"/>
  <c r="BG131" i="12"/>
  <c r="BE131" i="12"/>
  <c r="AA131" i="12"/>
  <c r="Y131" i="12"/>
  <c r="W131" i="12"/>
  <c r="BK131" i="12"/>
  <c r="BF131" i="12"/>
  <c r="BI130" i="12"/>
  <c r="BH130" i="12"/>
  <c r="BG130" i="12"/>
  <c r="BE130" i="12"/>
  <c r="AA130" i="12"/>
  <c r="Y130" i="12"/>
  <c r="W130" i="12"/>
  <c r="BK130" i="12"/>
  <c r="BF130" i="12"/>
  <c r="BI129" i="12"/>
  <c r="BH129" i="12"/>
  <c r="BG129" i="12"/>
  <c r="BE129" i="12"/>
  <c r="AA129" i="12"/>
  <c r="Y129" i="12"/>
  <c r="W129" i="12"/>
  <c r="BK129" i="12"/>
  <c r="BF129" i="12"/>
  <c r="BI128" i="12"/>
  <c r="BH128" i="12"/>
  <c r="BG128" i="12"/>
  <c r="BE128" i="12"/>
  <c r="AA128" i="12"/>
  <c r="Y128" i="12"/>
  <c r="W128" i="12"/>
  <c r="BK128" i="12"/>
  <c r="BF128" i="12"/>
  <c r="BI127" i="12"/>
  <c r="BH127" i="12"/>
  <c r="BG127" i="12"/>
  <c r="BE127" i="12"/>
  <c r="AA127" i="12"/>
  <c r="Y127" i="12"/>
  <c r="W127" i="12"/>
  <c r="BK127" i="12"/>
  <c r="BK126" i="12" s="1"/>
  <c r="N91" i="12" s="1"/>
  <c r="BF127" i="12"/>
  <c r="BI125" i="12"/>
  <c r="BH125" i="12"/>
  <c r="BG125" i="12"/>
  <c r="BE125" i="12"/>
  <c r="AA125" i="12"/>
  <c r="Y125" i="12"/>
  <c r="W125" i="12"/>
  <c r="BK125" i="12"/>
  <c r="BF125" i="12"/>
  <c r="BI124" i="12"/>
  <c r="BH124" i="12"/>
  <c r="BG124" i="12"/>
  <c r="BE124" i="12"/>
  <c r="AA124" i="12"/>
  <c r="Y124" i="12"/>
  <c r="W124" i="12"/>
  <c r="BK124" i="12"/>
  <c r="BF124" i="12"/>
  <c r="BI123" i="12"/>
  <c r="BH123" i="12"/>
  <c r="BG123" i="12"/>
  <c r="BE123" i="12"/>
  <c r="AA123" i="12"/>
  <c r="Y123" i="12"/>
  <c r="W123" i="12"/>
  <c r="BK123" i="12"/>
  <c r="BF123" i="12"/>
  <c r="BI122" i="12"/>
  <c r="BH122" i="12"/>
  <c r="BG122" i="12"/>
  <c r="BE122" i="12"/>
  <c r="AA122" i="12"/>
  <c r="Y122" i="12"/>
  <c r="W122" i="12"/>
  <c r="BK122" i="12"/>
  <c r="BF122" i="12"/>
  <c r="BI121" i="12"/>
  <c r="BH121" i="12"/>
  <c r="BG121" i="12"/>
  <c r="BE121" i="12"/>
  <c r="AA121" i="12"/>
  <c r="Y121" i="12"/>
  <c r="W121" i="12"/>
  <c r="BK121" i="12"/>
  <c r="BF121" i="12"/>
  <c r="BI120" i="12"/>
  <c r="BH120" i="12"/>
  <c r="BG120" i="12"/>
  <c r="BE120" i="12"/>
  <c r="AA120" i="12"/>
  <c r="Y120" i="12"/>
  <c r="W120" i="12"/>
  <c r="BK120" i="12"/>
  <c r="BF120" i="12"/>
  <c r="BI119" i="12"/>
  <c r="BH119" i="12"/>
  <c r="BG119" i="12"/>
  <c r="BE119" i="12"/>
  <c r="AA119" i="12"/>
  <c r="Y119" i="12"/>
  <c r="W119" i="12"/>
  <c r="BK119" i="12"/>
  <c r="BF119" i="12"/>
  <c r="BI118" i="12"/>
  <c r="BH118" i="12"/>
  <c r="BG118" i="12"/>
  <c r="BE118" i="12"/>
  <c r="AA118" i="12"/>
  <c r="Y118" i="12"/>
  <c r="W118" i="12"/>
  <c r="BK118" i="12"/>
  <c r="BF118" i="12"/>
  <c r="BI117" i="12"/>
  <c r="BH117" i="12"/>
  <c r="BG117" i="12"/>
  <c r="BE117" i="12"/>
  <c r="AA117" i="12"/>
  <c r="Y117" i="12"/>
  <c r="W117" i="12"/>
  <c r="W116" i="12" s="1"/>
  <c r="BK117" i="12"/>
  <c r="BF117" i="12"/>
  <c r="F110" i="12"/>
  <c r="F108" i="12"/>
  <c r="F106" i="12"/>
  <c r="M28" i="12"/>
  <c r="AS98" i="1" s="1"/>
  <c r="F83" i="12"/>
  <c r="F81" i="12"/>
  <c r="F79" i="12"/>
  <c r="O21" i="12"/>
  <c r="E21" i="12"/>
  <c r="M111" i="12" s="1"/>
  <c r="O20" i="12"/>
  <c r="O18" i="12"/>
  <c r="E18" i="12"/>
  <c r="M110" i="12" s="1"/>
  <c r="O17" i="12"/>
  <c r="O15" i="12"/>
  <c r="E15" i="12"/>
  <c r="F84" i="12" s="1"/>
  <c r="O14" i="12"/>
  <c r="O9" i="12"/>
  <c r="M108" i="12" s="1"/>
  <c r="F6" i="12"/>
  <c r="F78" i="12" s="1"/>
  <c r="AY97" i="1"/>
  <c r="AX97" i="1"/>
  <c r="BI181" i="11"/>
  <c r="BH181" i="11"/>
  <c r="BG181" i="11"/>
  <c r="BE181" i="11"/>
  <c r="AA181" i="11"/>
  <c r="Y181" i="11"/>
  <c r="W181" i="11"/>
  <c r="BK181" i="11"/>
  <c r="BF181" i="11"/>
  <c r="BI180" i="11"/>
  <c r="BH180" i="11"/>
  <c r="BG180" i="11"/>
  <c r="BE180" i="11"/>
  <c r="AA180" i="11"/>
  <c r="Y180" i="11"/>
  <c r="W180" i="11"/>
  <c r="BK180" i="11"/>
  <c r="BF180" i="11"/>
  <c r="BI179" i="11"/>
  <c r="BH179" i="11"/>
  <c r="BG179" i="11"/>
  <c r="BE179" i="11"/>
  <c r="AA179" i="11"/>
  <c r="Y179" i="11"/>
  <c r="W179" i="11"/>
  <c r="BK179" i="11"/>
  <c r="BF179" i="11"/>
  <c r="BI178" i="11"/>
  <c r="BH178" i="11"/>
  <c r="BG178" i="11"/>
  <c r="BE178" i="11"/>
  <c r="AA178" i="11"/>
  <c r="Y178" i="11"/>
  <c r="W178" i="11"/>
  <c r="BK178" i="11"/>
  <c r="BF178" i="11"/>
  <c r="BI177" i="11"/>
  <c r="BH177" i="11"/>
  <c r="BG177" i="11"/>
  <c r="BE177" i="11"/>
  <c r="AA177" i="11"/>
  <c r="Y177" i="11"/>
  <c r="W177" i="11"/>
  <c r="BK177" i="11"/>
  <c r="BF177" i="11"/>
  <c r="BI176" i="11"/>
  <c r="BH176" i="11"/>
  <c r="BG176" i="11"/>
  <c r="BE176" i="11"/>
  <c r="AA176" i="11"/>
  <c r="Y176" i="11"/>
  <c r="W176" i="11"/>
  <c r="BK176" i="11"/>
  <c r="BF176" i="11"/>
  <c r="BI175" i="11"/>
  <c r="BH175" i="11"/>
  <c r="BG175" i="11"/>
  <c r="BE175" i="11"/>
  <c r="AA175" i="11"/>
  <c r="Y175" i="11"/>
  <c r="W175" i="11"/>
  <c r="BK175" i="11"/>
  <c r="BF175" i="11"/>
  <c r="BI174" i="11"/>
  <c r="BH174" i="11"/>
  <c r="BG174" i="11"/>
  <c r="BE174" i="11"/>
  <c r="AA174" i="11"/>
  <c r="Y174" i="11"/>
  <c r="W174" i="11"/>
  <c r="BK174" i="11"/>
  <c r="BF174" i="11"/>
  <c r="BI173" i="11"/>
  <c r="BH173" i="11"/>
  <c r="BG173" i="11"/>
  <c r="BE173" i="11"/>
  <c r="AA173" i="11"/>
  <c r="Y173" i="11"/>
  <c r="W173" i="11"/>
  <c r="BK173" i="11"/>
  <c r="BF173" i="11"/>
  <c r="BI172" i="11"/>
  <c r="BH172" i="11"/>
  <c r="BG172" i="11"/>
  <c r="BE172" i="11"/>
  <c r="AA172" i="11"/>
  <c r="Y172" i="11"/>
  <c r="W172" i="11"/>
  <c r="BK172" i="11"/>
  <c r="BF172" i="11"/>
  <c r="BI171" i="11"/>
  <c r="BH171" i="11"/>
  <c r="BG171" i="11"/>
  <c r="BE171" i="11"/>
  <c r="AA171" i="11"/>
  <c r="Y171" i="11"/>
  <c r="W171" i="11"/>
  <c r="BK171" i="11"/>
  <c r="BF171" i="11"/>
  <c r="BI170" i="11"/>
  <c r="BH170" i="11"/>
  <c r="BG170" i="11"/>
  <c r="BE170" i="11"/>
  <c r="AA170" i="11"/>
  <c r="Y170" i="11"/>
  <c r="W170" i="11"/>
  <c r="BK170" i="11"/>
  <c r="BF170" i="11"/>
  <c r="BI169" i="11"/>
  <c r="BH169" i="11"/>
  <c r="BG169" i="11"/>
  <c r="BE169" i="11"/>
  <c r="AA169" i="11"/>
  <c r="Y169" i="11"/>
  <c r="W169" i="11"/>
  <c r="BK169" i="11"/>
  <c r="BF169" i="11"/>
  <c r="BI168" i="11"/>
  <c r="BH168" i="11"/>
  <c r="BG168" i="11"/>
  <c r="BE168" i="11"/>
  <c r="AA168" i="11"/>
  <c r="Y168" i="11"/>
  <c r="W168" i="11"/>
  <c r="BK168" i="11"/>
  <c r="BF168" i="11"/>
  <c r="BI167" i="11"/>
  <c r="BH167" i="11"/>
  <c r="BG167" i="11"/>
  <c r="BE167" i="11"/>
  <c r="AA167" i="11"/>
  <c r="Y167" i="11"/>
  <c r="W167" i="11"/>
  <c r="BK167" i="11"/>
  <c r="BF167" i="11"/>
  <c r="BI166" i="11"/>
  <c r="BH166" i="11"/>
  <c r="BG166" i="11"/>
  <c r="BE166" i="11"/>
  <c r="AA166" i="11"/>
  <c r="Y166" i="11"/>
  <c r="W166" i="11"/>
  <c r="BK166" i="11"/>
  <c r="BF166" i="11"/>
  <c r="BI165" i="11"/>
  <c r="BH165" i="11"/>
  <c r="BG165" i="11"/>
  <c r="BE165" i="11"/>
  <c r="AA165" i="11"/>
  <c r="Y165" i="11"/>
  <c r="W165" i="11"/>
  <c r="BK165" i="11"/>
  <c r="BF165" i="11"/>
  <c r="BI164" i="11"/>
  <c r="BH164" i="11"/>
  <c r="BG164" i="11"/>
  <c r="BE164" i="11"/>
  <c r="AA164" i="11"/>
  <c r="Y164" i="11"/>
  <c r="W164" i="11"/>
  <c r="BK164" i="11"/>
  <c r="BF164" i="11"/>
  <c r="BI163" i="11"/>
  <c r="BH163" i="11"/>
  <c r="BG163" i="11"/>
  <c r="BE163" i="11"/>
  <c r="AA163" i="11"/>
  <c r="Y163" i="11"/>
  <c r="W163" i="11"/>
  <c r="BK163" i="11"/>
  <c r="BF163" i="11"/>
  <c r="BI162" i="11"/>
  <c r="BH162" i="11"/>
  <c r="BG162" i="11"/>
  <c r="BE162" i="11"/>
  <c r="AA162" i="11"/>
  <c r="Y162" i="11"/>
  <c r="W162" i="11"/>
  <c r="BK162" i="11"/>
  <c r="BF162" i="11"/>
  <c r="BI161" i="11"/>
  <c r="BH161" i="11"/>
  <c r="BG161" i="11"/>
  <c r="BE161" i="11"/>
  <c r="AA161" i="11"/>
  <c r="Y161" i="11"/>
  <c r="W161" i="11"/>
  <c r="BK161" i="11"/>
  <c r="BF161" i="11"/>
  <c r="BI160" i="11"/>
  <c r="BH160" i="11"/>
  <c r="BG160" i="11"/>
  <c r="BE160" i="11"/>
  <c r="AA160" i="11"/>
  <c r="Y160" i="11"/>
  <c r="W160" i="11"/>
  <c r="BK160" i="11"/>
  <c r="BF160" i="11"/>
  <c r="BI159" i="11"/>
  <c r="BH159" i="11"/>
  <c r="BG159" i="11"/>
  <c r="BE159" i="11"/>
  <c r="AA159" i="11"/>
  <c r="Y159" i="11"/>
  <c r="W159" i="11"/>
  <c r="BK159" i="11"/>
  <c r="BF159" i="11"/>
  <c r="BI158" i="11"/>
  <c r="BH158" i="11"/>
  <c r="BG158" i="11"/>
  <c r="BE158" i="11"/>
  <c r="AA158" i="11"/>
  <c r="Y158" i="11"/>
  <c r="W158" i="11"/>
  <c r="BK158" i="11"/>
  <c r="BF158" i="11"/>
  <c r="BI157" i="11"/>
  <c r="BH157" i="11"/>
  <c r="BG157" i="11"/>
  <c r="BE157" i="11"/>
  <c r="AA157" i="11"/>
  <c r="Y157" i="11"/>
  <c r="W157" i="11"/>
  <c r="BK157" i="11"/>
  <c r="BF157" i="11"/>
  <c r="BI156" i="11"/>
  <c r="BH156" i="11"/>
  <c r="BG156" i="11"/>
  <c r="BE156" i="11"/>
  <c r="AA156" i="11"/>
  <c r="Y156" i="11"/>
  <c r="W156" i="11"/>
  <c r="BK156" i="11"/>
  <c r="BF156" i="11"/>
  <c r="BI155" i="11"/>
  <c r="BH155" i="11"/>
  <c r="BG155" i="11"/>
  <c r="BE155" i="11"/>
  <c r="AA155" i="11"/>
  <c r="Y155" i="11"/>
  <c r="W155" i="11"/>
  <c r="BK155" i="11"/>
  <c r="BF155" i="11"/>
  <c r="BI154" i="11"/>
  <c r="BH154" i="11"/>
  <c r="BG154" i="11"/>
  <c r="BE154" i="11"/>
  <c r="AA154" i="11"/>
  <c r="Y154" i="11"/>
  <c r="W154" i="11"/>
  <c r="BK154" i="11"/>
  <c r="BF154" i="11"/>
  <c r="BI153" i="11"/>
  <c r="BH153" i="11"/>
  <c r="BG153" i="11"/>
  <c r="BE153" i="11"/>
  <c r="AA153" i="11"/>
  <c r="Y153" i="11"/>
  <c r="W153" i="11"/>
  <c r="BK153" i="11"/>
  <c r="BF153" i="11"/>
  <c r="BI152" i="11"/>
  <c r="BH152" i="11"/>
  <c r="BG152" i="11"/>
  <c r="BE152" i="11"/>
  <c r="AA152" i="11"/>
  <c r="Y152" i="11"/>
  <c r="W152" i="11"/>
  <c r="BK152" i="11"/>
  <c r="BF152" i="11"/>
  <c r="BI151" i="11"/>
  <c r="BH151" i="11"/>
  <c r="BG151" i="11"/>
  <c r="BE151" i="11"/>
  <c r="AA151" i="11"/>
  <c r="Y151" i="11"/>
  <c r="W151" i="11"/>
  <c r="BK151" i="11"/>
  <c r="BF151" i="11"/>
  <c r="BI150" i="11"/>
  <c r="BH150" i="11"/>
  <c r="BG150" i="11"/>
  <c r="BE150" i="11"/>
  <c r="AA150" i="11"/>
  <c r="Y150" i="11"/>
  <c r="W150" i="11"/>
  <c r="BK150" i="11"/>
  <c r="BF150" i="11"/>
  <c r="BI149" i="11"/>
  <c r="BH149" i="11"/>
  <c r="BG149" i="11"/>
  <c r="BE149" i="11"/>
  <c r="AA149" i="11"/>
  <c r="Y149" i="11"/>
  <c r="W149" i="11"/>
  <c r="BK149" i="11"/>
  <c r="BF149" i="11"/>
  <c r="BI148" i="11"/>
  <c r="BH148" i="11"/>
  <c r="BG148" i="11"/>
  <c r="BE148" i="11"/>
  <c r="AA148" i="11"/>
  <c r="Y148" i="11"/>
  <c r="W148" i="11"/>
  <c r="BK148" i="11"/>
  <c r="BF148" i="11"/>
  <c r="BI147" i="11"/>
  <c r="BH147" i="11"/>
  <c r="BG147" i="11"/>
  <c r="BE147" i="11"/>
  <c r="AA147" i="11"/>
  <c r="Y147" i="11"/>
  <c r="W147" i="11"/>
  <c r="BK147" i="11"/>
  <c r="BF147" i="11"/>
  <c r="BI146" i="11"/>
  <c r="BH146" i="11"/>
  <c r="BG146" i="11"/>
  <c r="BE146" i="11"/>
  <c r="AA146" i="11"/>
  <c r="Y146" i="11"/>
  <c r="W146" i="11"/>
  <c r="BK146" i="11"/>
  <c r="BF146" i="11"/>
  <c r="BI145" i="11"/>
  <c r="BH145" i="11"/>
  <c r="BG145" i="11"/>
  <c r="BE145" i="11"/>
  <c r="AA145" i="11"/>
  <c r="Y145" i="11"/>
  <c r="W145" i="11"/>
  <c r="BK145" i="11"/>
  <c r="BF145" i="11"/>
  <c r="BI144" i="11"/>
  <c r="BH144" i="11"/>
  <c r="BG144" i="11"/>
  <c r="BE144" i="11"/>
  <c r="AA144" i="11"/>
  <c r="Y144" i="11"/>
  <c r="W144" i="11"/>
  <c r="BK144" i="11"/>
  <c r="BF144" i="11"/>
  <c r="BI143" i="11"/>
  <c r="BH143" i="11"/>
  <c r="BG143" i="11"/>
  <c r="BE143" i="11"/>
  <c r="AA143" i="11"/>
  <c r="Y143" i="11"/>
  <c r="W143" i="11"/>
  <c r="BK143" i="11"/>
  <c r="BF143" i="11"/>
  <c r="BI142" i="11"/>
  <c r="BH142" i="11"/>
  <c r="BG142" i="11"/>
  <c r="BE142" i="11"/>
  <c r="AA142" i="11"/>
  <c r="Y142" i="11"/>
  <c r="W142" i="11"/>
  <c r="BK142" i="11"/>
  <c r="BF142" i="11"/>
  <c r="BI141" i="11"/>
  <c r="BH141" i="11"/>
  <c r="BG141" i="11"/>
  <c r="BE141" i="11"/>
  <c r="AA141" i="11"/>
  <c r="Y141" i="11"/>
  <c r="W141" i="11"/>
  <c r="BK141" i="11"/>
  <c r="BF141" i="11"/>
  <c r="BI140" i="11"/>
  <c r="BH140" i="11"/>
  <c r="BG140" i="11"/>
  <c r="BE140" i="11"/>
  <c r="AA140" i="11"/>
  <c r="Y140" i="11"/>
  <c r="W140" i="11"/>
  <c r="BK140" i="11"/>
  <c r="BF140" i="11"/>
  <c r="BI139" i="11"/>
  <c r="BH139" i="11"/>
  <c r="BG139" i="11"/>
  <c r="BE139" i="11"/>
  <c r="AA139" i="11"/>
  <c r="Y139" i="11"/>
  <c r="W139" i="11"/>
  <c r="BK139" i="11"/>
  <c r="BF139" i="11"/>
  <c r="BI138" i="11"/>
  <c r="BH138" i="11"/>
  <c r="BG138" i="11"/>
  <c r="BE138" i="11"/>
  <c r="AA138" i="11"/>
  <c r="Y138" i="11"/>
  <c r="W138" i="11"/>
  <c r="BK138" i="11"/>
  <c r="BF138" i="11"/>
  <c r="BI137" i="11"/>
  <c r="BH137" i="11"/>
  <c r="BG137" i="11"/>
  <c r="BE137" i="11"/>
  <c r="AA137" i="11"/>
  <c r="Y137" i="11"/>
  <c r="W137" i="11"/>
  <c r="BK137" i="11"/>
  <c r="BF137" i="11"/>
  <c r="BI136" i="11"/>
  <c r="BH136" i="11"/>
  <c r="BG136" i="11"/>
  <c r="BE136" i="11"/>
  <c r="AA136" i="11"/>
  <c r="Y136" i="11"/>
  <c r="W136" i="11"/>
  <c r="BK136" i="11"/>
  <c r="BF136" i="11"/>
  <c r="BI135" i="11"/>
  <c r="BH135" i="11"/>
  <c r="BG135" i="11"/>
  <c r="BE135" i="11"/>
  <c r="AA135" i="11"/>
  <c r="Y135" i="11"/>
  <c r="W135" i="11"/>
  <c r="BK135" i="11"/>
  <c r="BF135" i="11"/>
  <c r="BI134" i="11"/>
  <c r="BH134" i="11"/>
  <c r="BG134" i="11"/>
  <c r="BE134" i="11"/>
  <c r="AA134" i="11"/>
  <c r="Y134" i="11"/>
  <c r="W134" i="11"/>
  <c r="BK134" i="11"/>
  <c r="BF134" i="11"/>
  <c r="BI133" i="11"/>
  <c r="BH133" i="11"/>
  <c r="BG133" i="11"/>
  <c r="BE133" i="11"/>
  <c r="AA133" i="11"/>
  <c r="Y133" i="11"/>
  <c r="W133" i="11"/>
  <c r="BK133" i="11"/>
  <c r="BF133" i="11"/>
  <c r="BI132" i="11"/>
  <c r="BH132" i="11"/>
  <c r="BG132" i="11"/>
  <c r="BE132" i="11"/>
  <c r="AA132" i="11"/>
  <c r="Y132" i="11"/>
  <c r="W132" i="11"/>
  <c r="BK132" i="11"/>
  <c r="BF132" i="11"/>
  <c r="BI131" i="11"/>
  <c r="BH131" i="11"/>
  <c r="BG131" i="11"/>
  <c r="BE131" i="11"/>
  <c r="AA131" i="11"/>
  <c r="Y131" i="11"/>
  <c r="W131" i="11"/>
  <c r="BK131" i="11"/>
  <c r="BF131" i="11"/>
  <c r="BI128" i="11"/>
  <c r="BH128" i="11"/>
  <c r="BG128" i="11"/>
  <c r="BE128" i="11"/>
  <c r="AA128" i="11"/>
  <c r="Y128" i="11"/>
  <c r="W128" i="11"/>
  <c r="BK128" i="11"/>
  <c r="BF128" i="11"/>
  <c r="BI127" i="11"/>
  <c r="BH127" i="11"/>
  <c r="BG127" i="11"/>
  <c r="BE127" i="11"/>
  <c r="AA127" i="11"/>
  <c r="Y127" i="11"/>
  <c r="W127" i="11"/>
  <c r="BK127" i="11"/>
  <c r="BF127" i="11"/>
  <c r="BI126" i="11"/>
  <c r="BH126" i="11"/>
  <c r="BG126" i="11"/>
  <c r="BE126" i="11"/>
  <c r="AA126" i="11"/>
  <c r="Y126" i="11"/>
  <c r="W126" i="11"/>
  <c r="BK126" i="11"/>
  <c r="BF126" i="11"/>
  <c r="BI125" i="11"/>
  <c r="BH125" i="11"/>
  <c r="BG125" i="11"/>
  <c r="BE125" i="11"/>
  <c r="AA125" i="11"/>
  <c r="Y125" i="11"/>
  <c r="W125" i="11"/>
  <c r="BK125" i="11"/>
  <c r="BF125" i="11"/>
  <c r="BI124" i="11"/>
  <c r="BH124" i="11"/>
  <c r="BG124" i="11"/>
  <c r="BE124" i="11"/>
  <c r="AA124" i="11"/>
  <c r="Y124" i="11"/>
  <c r="W124" i="11"/>
  <c r="BK124" i="11"/>
  <c r="BF124" i="11"/>
  <c r="BI123" i="11"/>
  <c r="BH123" i="11"/>
  <c r="BG123" i="11"/>
  <c r="BE123" i="11"/>
  <c r="AA123" i="11"/>
  <c r="Y123" i="11"/>
  <c r="W123" i="11"/>
  <c r="BK123" i="11"/>
  <c r="BF123" i="11"/>
  <c r="BI122" i="11"/>
  <c r="BH122" i="11"/>
  <c r="BG122" i="11"/>
  <c r="BE122" i="11"/>
  <c r="AA122" i="11"/>
  <c r="Y122" i="11"/>
  <c r="W122" i="11"/>
  <c r="BK122" i="11"/>
  <c r="BF122" i="11"/>
  <c r="BI120" i="11"/>
  <c r="BH120" i="11"/>
  <c r="BG120" i="11"/>
  <c r="BE120" i="11"/>
  <c r="AA120" i="11"/>
  <c r="Y120" i="11"/>
  <c r="W120" i="11"/>
  <c r="BK120" i="11"/>
  <c r="BF120" i="11"/>
  <c r="BI119" i="11"/>
  <c r="BH119" i="11"/>
  <c r="BG119" i="11"/>
  <c r="BE119" i="11"/>
  <c r="AA119" i="11"/>
  <c r="Y119" i="11"/>
  <c r="W119" i="11"/>
  <c r="BK119" i="11"/>
  <c r="BF119" i="11"/>
  <c r="BI118" i="11"/>
  <c r="BH118" i="11"/>
  <c r="BG118" i="11"/>
  <c r="BE118" i="11"/>
  <c r="AA118" i="11"/>
  <c r="Y118" i="11"/>
  <c r="W118" i="11"/>
  <c r="BK118" i="11"/>
  <c r="BF118" i="11"/>
  <c r="BI117" i="11"/>
  <c r="BH117" i="11"/>
  <c r="BG117" i="11"/>
  <c r="BE117" i="11"/>
  <c r="AA117" i="11"/>
  <c r="Y117" i="11"/>
  <c r="W117" i="11"/>
  <c r="BK117" i="11"/>
  <c r="BF117" i="11"/>
  <c r="F110" i="11"/>
  <c r="F108" i="11"/>
  <c r="F106" i="11"/>
  <c r="M28" i="11"/>
  <c r="AS97" i="1" s="1"/>
  <c r="F83" i="11"/>
  <c r="F81" i="11"/>
  <c r="F79" i="11"/>
  <c r="O21" i="11"/>
  <c r="E21" i="11"/>
  <c r="M84" i="11" s="1"/>
  <c r="O20" i="11"/>
  <c r="O18" i="11"/>
  <c r="E18" i="11"/>
  <c r="M83" i="11" s="1"/>
  <c r="O17" i="11"/>
  <c r="O15" i="11"/>
  <c r="E15" i="11"/>
  <c r="F111" i="11" s="1"/>
  <c r="O14" i="11"/>
  <c r="O9" i="11"/>
  <c r="M81" i="11" s="1"/>
  <c r="F6" i="11"/>
  <c r="F105" i="11" s="1"/>
  <c r="AY96" i="1"/>
  <c r="AX96" i="1"/>
  <c r="BI300" i="10"/>
  <c r="BH300" i="10"/>
  <c r="BG300" i="10"/>
  <c r="BE300" i="10"/>
  <c r="AA300" i="10"/>
  <c r="AA299" i="10" s="1"/>
  <c r="Y300" i="10"/>
  <c r="Y299" i="10" s="1"/>
  <c r="W300" i="10"/>
  <c r="W299" i="10" s="1"/>
  <c r="BK300" i="10"/>
  <c r="BK299" i="10" s="1"/>
  <c r="N99" i="10" s="1"/>
  <c r="BF300" i="10"/>
  <c r="BI298" i="10"/>
  <c r="BH298" i="10"/>
  <c r="BG298" i="10"/>
  <c r="BE298" i="10"/>
  <c r="AA298" i="10"/>
  <c r="Y298" i="10"/>
  <c r="W298" i="10"/>
  <c r="BK298" i="10"/>
  <c r="BF298" i="10"/>
  <c r="BI297" i="10"/>
  <c r="BH297" i="10"/>
  <c r="BG297" i="10"/>
  <c r="BE297" i="10"/>
  <c r="AA297" i="10"/>
  <c r="Y297" i="10"/>
  <c r="W297" i="10"/>
  <c r="BK297" i="10"/>
  <c r="BF297" i="10"/>
  <c r="BI294" i="10"/>
  <c r="BH294" i="10"/>
  <c r="BG294" i="10"/>
  <c r="BE294" i="10"/>
  <c r="AA294" i="10"/>
  <c r="Y294" i="10"/>
  <c r="W294" i="10"/>
  <c r="BK294" i="10"/>
  <c r="BF294" i="10"/>
  <c r="BI293" i="10"/>
  <c r="BH293" i="10"/>
  <c r="BG293" i="10"/>
  <c r="BE293" i="10"/>
  <c r="AA293" i="10"/>
  <c r="Y293" i="10"/>
  <c r="W293" i="10"/>
  <c r="BK293" i="10"/>
  <c r="BF293" i="10"/>
  <c r="BI292" i="10"/>
  <c r="BH292" i="10"/>
  <c r="BG292" i="10"/>
  <c r="BE292" i="10"/>
  <c r="AA292" i="10"/>
  <c r="Y292" i="10"/>
  <c r="W292" i="10"/>
  <c r="BK292" i="10"/>
  <c r="BF292" i="10"/>
  <c r="BI291" i="10"/>
  <c r="BH291" i="10"/>
  <c r="BG291" i="10"/>
  <c r="BE291" i="10"/>
  <c r="AA291" i="10"/>
  <c r="Y291" i="10"/>
  <c r="W291" i="10"/>
  <c r="BK291" i="10"/>
  <c r="BF291" i="10"/>
  <c r="BI290" i="10"/>
  <c r="BH290" i="10"/>
  <c r="BG290" i="10"/>
  <c r="BE290" i="10"/>
  <c r="AA290" i="10"/>
  <c r="Y290" i="10"/>
  <c r="W290" i="10"/>
  <c r="BK290" i="10"/>
  <c r="BF290" i="10"/>
  <c r="BI289" i="10"/>
  <c r="BH289" i="10"/>
  <c r="BG289" i="10"/>
  <c r="BE289" i="10"/>
  <c r="AA289" i="10"/>
  <c r="Y289" i="10"/>
  <c r="W289" i="10"/>
  <c r="BK289" i="10"/>
  <c r="BF289" i="10"/>
  <c r="BI288" i="10"/>
  <c r="BH288" i="10"/>
  <c r="BG288" i="10"/>
  <c r="BE288" i="10"/>
  <c r="AA288" i="10"/>
  <c r="Y288" i="10"/>
  <c r="W288" i="10"/>
  <c r="BK288" i="10"/>
  <c r="BF288" i="10"/>
  <c r="BI287" i="10"/>
  <c r="BH287" i="10"/>
  <c r="BG287" i="10"/>
  <c r="BE287" i="10"/>
  <c r="AA287" i="10"/>
  <c r="Y287" i="10"/>
  <c r="W287" i="10"/>
  <c r="BK287" i="10"/>
  <c r="BF287" i="10"/>
  <c r="BI286" i="10"/>
  <c r="BH286" i="10"/>
  <c r="BG286" i="10"/>
  <c r="BE286" i="10"/>
  <c r="AA286" i="10"/>
  <c r="Y286" i="10"/>
  <c r="W286" i="10"/>
  <c r="BK286" i="10"/>
  <c r="BF286" i="10"/>
  <c r="BI285" i="10"/>
  <c r="BH285" i="10"/>
  <c r="BG285" i="10"/>
  <c r="BE285" i="10"/>
  <c r="AA285" i="10"/>
  <c r="Y285" i="10"/>
  <c r="W285" i="10"/>
  <c r="BK285" i="10"/>
  <c r="BF285" i="10"/>
  <c r="BI284" i="10"/>
  <c r="BH284" i="10"/>
  <c r="BG284" i="10"/>
  <c r="BE284" i="10"/>
  <c r="AA284" i="10"/>
  <c r="Y284" i="10"/>
  <c r="W284" i="10"/>
  <c r="BK284" i="10"/>
  <c r="BF284" i="10"/>
  <c r="BI283" i="10"/>
  <c r="BH283" i="10"/>
  <c r="BG283" i="10"/>
  <c r="BE283" i="10"/>
  <c r="AA283" i="10"/>
  <c r="Y283" i="10"/>
  <c r="W283" i="10"/>
  <c r="BK283" i="10"/>
  <c r="BF283" i="10"/>
  <c r="BI282" i="10"/>
  <c r="BH282" i="10"/>
  <c r="BG282" i="10"/>
  <c r="BE282" i="10"/>
  <c r="AA282" i="10"/>
  <c r="Y282" i="10"/>
  <c r="W282" i="10"/>
  <c r="BK282" i="10"/>
  <c r="BF282" i="10"/>
  <c r="BI281" i="10"/>
  <c r="BH281" i="10"/>
  <c r="BG281" i="10"/>
  <c r="BE281" i="10"/>
  <c r="AA281" i="10"/>
  <c r="Y281" i="10"/>
  <c r="W281" i="10"/>
  <c r="BK281" i="10"/>
  <c r="BF281" i="10"/>
  <c r="BI280" i="10"/>
  <c r="BH280" i="10"/>
  <c r="BG280" i="10"/>
  <c r="BE280" i="10"/>
  <c r="AA280" i="10"/>
  <c r="Y280" i="10"/>
  <c r="W280" i="10"/>
  <c r="BK280" i="10"/>
  <c r="BF280" i="10"/>
  <c r="BI279" i="10"/>
  <c r="BH279" i="10"/>
  <c r="BG279" i="10"/>
  <c r="BE279" i="10"/>
  <c r="AA279" i="10"/>
  <c r="Y279" i="10"/>
  <c r="W279" i="10"/>
  <c r="BK279" i="10"/>
  <c r="BF279" i="10"/>
  <c r="BI278" i="10"/>
  <c r="BH278" i="10"/>
  <c r="BG278" i="10"/>
  <c r="BE278" i="10"/>
  <c r="AA278" i="10"/>
  <c r="Y278" i="10"/>
  <c r="W278" i="10"/>
  <c r="BK278" i="10"/>
  <c r="BF278" i="10"/>
  <c r="BI277" i="10"/>
  <c r="BH277" i="10"/>
  <c r="BG277" i="10"/>
  <c r="BE277" i="10"/>
  <c r="AA277" i="10"/>
  <c r="Y277" i="10"/>
  <c r="W277" i="10"/>
  <c r="BK277" i="10"/>
  <c r="BF277" i="10"/>
  <c r="BI276" i="10"/>
  <c r="BH276" i="10"/>
  <c r="BG276" i="10"/>
  <c r="BE276" i="10"/>
  <c r="AA276" i="10"/>
  <c r="Y276" i="10"/>
  <c r="W276" i="10"/>
  <c r="BK276" i="10"/>
  <c r="BF276" i="10"/>
  <c r="BI275" i="10"/>
  <c r="BH275" i="10"/>
  <c r="BG275" i="10"/>
  <c r="BE275" i="10"/>
  <c r="AA275" i="10"/>
  <c r="Y275" i="10"/>
  <c r="W275" i="10"/>
  <c r="BK275" i="10"/>
  <c r="BF275" i="10"/>
  <c r="BI274" i="10"/>
  <c r="BH274" i="10"/>
  <c r="BG274" i="10"/>
  <c r="BE274" i="10"/>
  <c r="AA274" i="10"/>
  <c r="Y274" i="10"/>
  <c r="W274" i="10"/>
  <c r="BK274" i="10"/>
  <c r="BF274" i="10"/>
  <c r="BI273" i="10"/>
  <c r="BH273" i="10"/>
  <c r="BG273" i="10"/>
  <c r="BE273" i="10"/>
  <c r="AA273" i="10"/>
  <c r="Y273" i="10"/>
  <c r="W273" i="10"/>
  <c r="BK273" i="10"/>
  <c r="BF273" i="10"/>
  <c r="BI272" i="10"/>
  <c r="BH272" i="10"/>
  <c r="BG272" i="10"/>
  <c r="BE272" i="10"/>
  <c r="AA272" i="10"/>
  <c r="Y272" i="10"/>
  <c r="W272" i="10"/>
  <c r="BK272" i="10"/>
  <c r="BF272" i="10"/>
  <c r="BI271" i="10"/>
  <c r="BH271" i="10"/>
  <c r="BG271" i="10"/>
  <c r="BE271" i="10"/>
  <c r="AA271" i="10"/>
  <c r="Y271" i="10"/>
  <c r="W271" i="10"/>
  <c r="BK271" i="10"/>
  <c r="BF271" i="10"/>
  <c r="BI270" i="10"/>
  <c r="BH270" i="10"/>
  <c r="BG270" i="10"/>
  <c r="BE270" i="10"/>
  <c r="AA270" i="10"/>
  <c r="Y270" i="10"/>
  <c r="W270" i="10"/>
  <c r="BK270" i="10"/>
  <c r="BF270" i="10"/>
  <c r="BI269" i="10"/>
  <c r="BH269" i="10"/>
  <c r="BG269" i="10"/>
  <c r="BE269" i="10"/>
  <c r="AA269" i="10"/>
  <c r="Y269" i="10"/>
  <c r="W269" i="10"/>
  <c r="BK269" i="10"/>
  <c r="BF269" i="10"/>
  <c r="BI268" i="10"/>
  <c r="BH268" i="10"/>
  <c r="BG268" i="10"/>
  <c r="BE268" i="10"/>
  <c r="AA268" i="10"/>
  <c r="Y268" i="10"/>
  <c r="W268" i="10"/>
  <c r="BK268" i="10"/>
  <c r="BF268" i="10"/>
  <c r="BI267" i="10"/>
  <c r="BH267" i="10"/>
  <c r="BG267" i="10"/>
  <c r="BE267" i="10"/>
  <c r="AA267" i="10"/>
  <c r="Y267" i="10"/>
  <c r="W267" i="10"/>
  <c r="BK267" i="10"/>
  <c r="BF267" i="10"/>
  <c r="BI266" i="10"/>
  <c r="BH266" i="10"/>
  <c r="BG266" i="10"/>
  <c r="BE266" i="10"/>
  <c r="AA266" i="10"/>
  <c r="Y266" i="10"/>
  <c r="W266" i="10"/>
  <c r="BK266" i="10"/>
  <c r="BF266" i="10"/>
  <c r="BI265" i="10"/>
  <c r="BH265" i="10"/>
  <c r="BG265" i="10"/>
  <c r="BE265" i="10"/>
  <c r="AA265" i="10"/>
  <c r="Y265" i="10"/>
  <c r="W265" i="10"/>
  <c r="BK265" i="10"/>
  <c r="BF265" i="10"/>
  <c r="BI264" i="10"/>
  <c r="BH264" i="10"/>
  <c r="BG264" i="10"/>
  <c r="BE264" i="10"/>
  <c r="AA264" i="10"/>
  <c r="Y264" i="10"/>
  <c r="W264" i="10"/>
  <c r="BK264" i="10"/>
  <c r="BF264" i="10"/>
  <c r="BI263" i="10"/>
  <c r="BH263" i="10"/>
  <c r="BG263" i="10"/>
  <c r="BE263" i="10"/>
  <c r="AA263" i="10"/>
  <c r="Y263" i="10"/>
  <c r="W263" i="10"/>
  <c r="BK263" i="10"/>
  <c r="BF263" i="10"/>
  <c r="BI262" i="10"/>
  <c r="BH262" i="10"/>
  <c r="BG262" i="10"/>
  <c r="BE262" i="10"/>
  <c r="AA262" i="10"/>
  <c r="Y262" i="10"/>
  <c r="W262" i="10"/>
  <c r="BK262" i="10"/>
  <c r="BF262" i="10"/>
  <c r="BI261" i="10"/>
  <c r="BH261" i="10"/>
  <c r="BG261" i="10"/>
  <c r="BE261" i="10"/>
  <c r="AA261" i="10"/>
  <c r="Y261" i="10"/>
  <c r="W261" i="10"/>
  <c r="BK261" i="10"/>
  <c r="BF261" i="10"/>
  <c r="BI260" i="10"/>
  <c r="BH260" i="10"/>
  <c r="BG260" i="10"/>
  <c r="BE260" i="10"/>
  <c r="AA260" i="10"/>
  <c r="Y260" i="10"/>
  <c r="W260" i="10"/>
  <c r="BK260" i="10"/>
  <c r="BF260" i="10"/>
  <c r="BI259" i="10"/>
  <c r="BH259" i="10"/>
  <c r="BG259" i="10"/>
  <c r="BE259" i="10"/>
  <c r="AA259" i="10"/>
  <c r="Y259" i="10"/>
  <c r="W259" i="10"/>
  <c r="BK259" i="10"/>
  <c r="BF259" i="10"/>
  <c r="BI258" i="10"/>
  <c r="BH258" i="10"/>
  <c r="BG258" i="10"/>
  <c r="BE258" i="10"/>
  <c r="AA258" i="10"/>
  <c r="Y258" i="10"/>
  <c r="W258" i="10"/>
  <c r="BK258" i="10"/>
  <c r="BF258" i="10"/>
  <c r="BI257" i="10"/>
  <c r="BH257" i="10"/>
  <c r="BG257" i="10"/>
  <c r="BE257" i="10"/>
  <c r="AA257" i="10"/>
  <c r="Y257" i="10"/>
  <c r="W257" i="10"/>
  <c r="BK257" i="10"/>
  <c r="BF257" i="10"/>
  <c r="BI256" i="10"/>
  <c r="BH256" i="10"/>
  <c r="BG256" i="10"/>
  <c r="BE256" i="10"/>
  <c r="AA256" i="10"/>
  <c r="Y256" i="10"/>
  <c r="W256" i="10"/>
  <c r="BK256" i="10"/>
  <c r="BF256" i="10"/>
  <c r="BI255" i="10"/>
  <c r="BH255" i="10"/>
  <c r="BG255" i="10"/>
  <c r="BE255" i="10"/>
  <c r="AA255" i="10"/>
  <c r="Y255" i="10"/>
  <c r="Y254" i="10" s="1"/>
  <c r="W255" i="10"/>
  <c r="BK255" i="10"/>
  <c r="BF255" i="10"/>
  <c r="BI253" i="10"/>
  <c r="BH253" i="10"/>
  <c r="BG253" i="10"/>
  <c r="BE253" i="10"/>
  <c r="AA253" i="10"/>
  <c r="Y253" i="10"/>
  <c r="W253" i="10"/>
  <c r="BK253" i="10"/>
  <c r="BF253" i="10"/>
  <c r="BI252" i="10"/>
  <c r="BH252" i="10"/>
  <c r="BG252" i="10"/>
  <c r="BE252" i="10"/>
  <c r="AA252" i="10"/>
  <c r="Y252" i="10"/>
  <c r="W252" i="10"/>
  <c r="BK252" i="10"/>
  <c r="BF252" i="10"/>
  <c r="BI251" i="10"/>
  <c r="BH251" i="10"/>
  <c r="BG251" i="10"/>
  <c r="BE251" i="10"/>
  <c r="AA251" i="10"/>
  <c r="Y251" i="10"/>
  <c r="W251" i="10"/>
  <c r="BK251" i="10"/>
  <c r="BF251" i="10"/>
  <c r="BI250" i="10"/>
  <c r="BH250" i="10"/>
  <c r="BG250" i="10"/>
  <c r="BE250" i="10"/>
  <c r="AA250" i="10"/>
  <c r="Y250" i="10"/>
  <c r="W250" i="10"/>
  <c r="BK250" i="10"/>
  <c r="BF250" i="10"/>
  <c r="BI249" i="10"/>
  <c r="BH249" i="10"/>
  <c r="BG249" i="10"/>
  <c r="BE249" i="10"/>
  <c r="AA249" i="10"/>
  <c r="Y249" i="10"/>
  <c r="W249" i="10"/>
  <c r="BK249" i="10"/>
  <c r="BF249" i="10"/>
  <c r="BI248" i="10"/>
  <c r="BH248" i="10"/>
  <c r="BG248" i="10"/>
  <c r="BE248" i="10"/>
  <c r="AA248" i="10"/>
  <c r="Y248" i="10"/>
  <c r="W248" i="10"/>
  <c r="BK248" i="10"/>
  <c r="BF248" i="10"/>
  <c r="BI247" i="10"/>
  <c r="BH247" i="10"/>
  <c r="BG247" i="10"/>
  <c r="BE247" i="10"/>
  <c r="AA247" i="10"/>
  <c r="Y247" i="10"/>
  <c r="W247" i="10"/>
  <c r="BK247" i="10"/>
  <c r="BF247" i="10"/>
  <c r="BI246" i="10"/>
  <c r="BH246" i="10"/>
  <c r="BG246" i="10"/>
  <c r="BE246" i="10"/>
  <c r="AA246" i="10"/>
  <c r="Y246" i="10"/>
  <c r="W246" i="10"/>
  <c r="BK246" i="10"/>
  <c r="BF246" i="10"/>
  <c r="BI245" i="10"/>
  <c r="BH245" i="10"/>
  <c r="BG245" i="10"/>
  <c r="BE245" i="10"/>
  <c r="AA245" i="10"/>
  <c r="AA244" i="10" s="1"/>
  <c r="Y245" i="10"/>
  <c r="W245" i="10"/>
  <c r="BK245" i="10"/>
  <c r="BF245" i="10"/>
  <c r="BI243" i="10"/>
  <c r="BH243" i="10"/>
  <c r="BG243" i="10"/>
  <c r="BE243" i="10"/>
  <c r="AA243" i="10"/>
  <c r="Y243" i="10"/>
  <c r="W243" i="10"/>
  <c r="BK243" i="10"/>
  <c r="BF243" i="10"/>
  <c r="BI242" i="10"/>
  <c r="BH242" i="10"/>
  <c r="BG242" i="10"/>
  <c r="BE242" i="10"/>
  <c r="AA242" i="10"/>
  <c r="Y242" i="10"/>
  <c r="W242" i="10"/>
  <c r="BK242" i="10"/>
  <c r="BF242" i="10"/>
  <c r="BI241" i="10"/>
  <c r="BH241" i="10"/>
  <c r="BG241" i="10"/>
  <c r="BE241" i="10"/>
  <c r="AA241" i="10"/>
  <c r="Y241" i="10"/>
  <c r="W241" i="10"/>
  <c r="BK241" i="10"/>
  <c r="BF241" i="10"/>
  <c r="BI240" i="10"/>
  <c r="BH240" i="10"/>
  <c r="BG240" i="10"/>
  <c r="BE240" i="10"/>
  <c r="AA240" i="10"/>
  <c r="Y240" i="10"/>
  <c r="W240" i="10"/>
  <c r="BK240" i="10"/>
  <c r="BF240" i="10"/>
  <c r="BI239" i="10"/>
  <c r="BH239" i="10"/>
  <c r="BG239" i="10"/>
  <c r="BE239" i="10"/>
  <c r="AA239" i="10"/>
  <c r="Y239" i="10"/>
  <c r="W239" i="10"/>
  <c r="BK239" i="10"/>
  <c r="BF239" i="10"/>
  <c r="BI238" i="10"/>
  <c r="BH238" i="10"/>
  <c r="BG238" i="10"/>
  <c r="BE238" i="10"/>
  <c r="AA238" i="10"/>
  <c r="Y238" i="10"/>
  <c r="W238" i="10"/>
  <c r="BK238" i="10"/>
  <c r="BF238" i="10"/>
  <c r="BI237" i="10"/>
  <c r="BH237" i="10"/>
  <c r="BG237" i="10"/>
  <c r="BE237" i="10"/>
  <c r="AA237" i="10"/>
  <c r="Y237" i="10"/>
  <c r="W237" i="10"/>
  <c r="BK237" i="10"/>
  <c r="BF237" i="10"/>
  <c r="BI236" i="10"/>
  <c r="BH236" i="10"/>
  <c r="BG236" i="10"/>
  <c r="BE236" i="10"/>
  <c r="AA236" i="10"/>
  <c r="Y236" i="10"/>
  <c r="W236" i="10"/>
  <c r="BK236" i="10"/>
  <c r="BF236" i="10"/>
  <c r="BI235" i="10"/>
  <c r="BH235" i="10"/>
  <c r="BG235" i="10"/>
  <c r="BE235" i="10"/>
  <c r="AA235" i="10"/>
  <c r="Y235" i="10"/>
  <c r="W235" i="10"/>
  <c r="BK235" i="10"/>
  <c r="BF235" i="10"/>
  <c r="BI234" i="10"/>
  <c r="BH234" i="10"/>
  <c r="BG234" i="10"/>
  <c r="BE234" i="10"/>
  <c r="AA234" i="10"/>
  <c r="Y234" i="10"/>
  <c r="W234" i="10"/>
  <c r="BK234" i="10"/>
  <c r="BF234" i="10"/>
  <c r="BI233" i="10"/>
  <c r="BH233" i="10"/>
  <c r="BG233" i="10"/>
  <c r="BE233" i="10"/>
  <c r="AA233" i="10"/>
  <c r="Y233" i="10"/>
  <c r="W233" i="10"/>
  <c r="BK233" i="10"/>
  <c r="BF233" i="10"/>
  <c r="BI232" i="10"/>
  <c r="BH232" i="10"/>
  <c r="BG232" i="10"/>
  <c r="BE232" i="10"/>
  <c r="AA232" i="10"/>
  <c r="Y232" i="10"/>
  <c r="W232" i="10"/>
  <c r="BK232" i="10"/>
  <c r="BF232" i="10"/>
  <c r="BI231" i="10"/>
  <c r="BH231" i="10"/>
  <c r="BG231" i="10"/>
  <c r="BE231" i="10"/>
  <c r="AA231" i="10"/>
  <c r="Y231" i="10"/>
  <c r="W231" i="10"/>
  <c r="BK231" i="10"/>
  <c r="BF231" i="10"/>
  <c r="BI229" i="10"/>
  <c r="BH229" i="10"/>
  <c r="BG229" i="10"/>
  <c r="BE229" i="10"/>
  <c r="AA229" i="10"/>
  <c r="Y229" i="10"/>
  <c r="W229" i="10"/>
  <c r="BK229" i="10"/>
  <c r="BF229" i="10"/>
  <c r="BI228" i="10"/>
  <c r="BH228" i="10"/>
  <c r="BG228" i="10"/>
  <c r="BE228" i="10"/>
  <c r="AA228" i="10"/>
  <c r="Y228" i="10"/>
  <c r="W228" i="10"/>
  <c r="BK228" i="10"/>
  <c r="BF228" i="10"/>
  <c r="BI227" i="10"/>
  <c r="BH227" i="10"/>
  <c r="BG227" i="10"/>
  <c r="BE227" i="10"/>
  <c r="AA227" i="10"/>
  <c r="Y227" i="10"/>
  <c r="W227" i="10"/>
  <c r="BK227" i="10"/>
  <c r="BF227" i="10"/>
  <c r="BI226" i="10"/>
  <c r="BH226" i="10"/>
  <c r="BG226" i="10"/>
  <c r="BE226" i="10"/>
  <c r="AA226" i="10"/>
  <c r="Y226" i="10"/>
  <c r="W226" i="10"/>
  <c r="BK226" i="10"/>
  <c r="BF226" i="10"/>
  <c r="BI225" i="10"/>
  <c r="BH225" i="10"/>
  <c r="BG225" i="10"/>
  <c r="BE225" i="10"/>
  <c r="AA225" i="10"/>
  <c r="Y225" i="10"/>
  <c r="W225" i="10"/>
  <c r="BK225" i="10"/>
  <c r="BF225" i="10"/>
  <c r="BI224" i="10"/>
  <c r="BH224" i="10"/>
  <c r="BG224" i="10"/>
  <c r="BE224" i="10"/>
  <c r="AA224" i="10"/>
  <c r="Y224" i="10"/>
  <c r="W224" i="10"/>
  <c r="BK224" i="10"/>
  <c r="BF224" i="10"/>
  <c r="BI223" i="10"/>
  <c r="BH223" i="10"/>
  <c r="BG223" i="10"/>
  <c r="BE223" i="10"/>
  <c r="AA223" i="10"/>
  <c r="Y223" i="10"/>
  <c r="W223" i="10"/>
  <c r="BK223" i="10"/>
  <c r="BF223" i="10"/>
  <c r="BI222" i="10"/>
  <c r="BH222" i="10"/>
  <c r="BG222" i="10"/>
  <c r="BE222" i="10"/>
  <c r="AA222" i="10"/>
  <c r="Y222" i="10"/>
  <c r="W222" i="10"/>
  <c r="BK222" i="10"/>
  <c r="BF222" i="10"/>
  <c r="BI221" i="10"/>
  <c r="BH221" i="10"/>
  <c r="BG221" i="10"/>
  <c r="BE221" i="10"/>
  <c r="AA221" i="10"/>
  <c r="Y221" i="10"/>
  <c r="W221" i="10"/>
  <c r="BK221" i="10"/>
  <c r="BF221" i="10"/>
  <c r="BI220" i="10"/>
  <c r="BH220" i="10"/>
  <c r="BG220" i="10"/>
  <c r="BE220" i="10"/>
  <c r="AA220" i="10"/>
  <c r="Y220" i="10"/>
  <c r="W220" i="10"/>
  <c r="BK220" i="10"/>
  <c r="BF220" i="10"/>
  <c r="BI219" i="10"/>
  <c r="BH219" i="10"/>
  <c r="BG219" i="10"/>
  <c r="BE219" i="10"/>
  <c r="AA219" i="10"/>
  <c r="Y219" i="10"/>
  <c r="W219" i="10"/>
  <c r="BK219" i="10"/>
  <c r="BF219" i="10"/>
  <c r="BI218" i="10"/>
  <c r="BH218" i="10"/>
  <c r="BG218" i="10"/>
  <c r="BE218" i="10"/>
  <c r="AA218" i="10"/>
  <c r="Y218" i="10"/>
  <c r="W218" i="10"/>
  <c r="BK218" i="10"/>
  <c r="BF218" i="10"/>
  <c r="BI217" i="10"/>
  <c r="BH217" i="10"/>
  <c r="BG217" i="10"/>
  <c r="BE217" i="10"/>
  <c r="AA217" i="10"/>
  <c r="Y217" i="10"/>
  <c r="W217" i="10"/>
  <c r="BK217" i="10"/>
  <c r="BF217" i="10"/>
  <c r="BI216" i="10"/>
  <c r="BH216" i="10"/>
  <c r="BG216" i="10"/>
  <c r="BE216" i="10"/>
  <c r="AA216" i="10"/>
  <c r="Y216" i="10"/>
  <c r="W216" i="10"/>
  <c r="BK216" i="10"/>
  <c r="BF216" i="10"/>
  <c r="BI215" i="10"/>
  <c r="BH215" i="10"/>
  <c r="BG215" i="10"/>
  <c r="BE215" i="10"/>
  <c r="AA215" i="10"/>
  <c r="Y215" i="10"/>
  <c r="W215" i="10"/>
  <c r="BK215" i="10"/>
  <c r="BF215" i="10"/>
  <c r="BI214" i="10"/>
  <c r="BH214" i="10"/>
  <c r="BG214" i="10"/>
  <c r="BE214" i="10"/>
  <c r="AA214" i="10"/>
  <c r="Y214" i="10"/>
  <c r="W214" i="10"/>
  <c r="BK214" i="10"/>
  <c r="BF214" i="10"/>
  <c r="BI213" i="10"/>
  <c r="BH213" i="10"/>
  <c r="BG213" i="10"/>
  <c r="BE213" i="10"/>
  <c r="AA213" i="10"/>
  <c r="Y213" i="10"/>
  <c r="W213" i="10"/>
  <c r="BK213" i="10"/>
  <c r="BF213" i="10"/>
  <c r="BI212" i="10"/>
  <c r="BH212" i="10"/>
  <c r="BG212" i="10"/>
  <c r="BE212" i="10"/>
  <c r="AA212" i="10"/>
  <c r="Y212" i="10"/>
  <c r="Y211" i="10" s="1"/>
  <c r="W212" i="10"/>
  <c r="BK212" i="10"/>
  <c r="BF212" i="10"/>
  <c r="BI210" i="10"/>
  <c r="BH210" i="10"/>
  <c r="BG210" i="10"/>
  <c r="BE210" i="10"/>
  <c r="AA210" i="10"/>
  <c r="Y210" i="10"/>
  <c r="W210" i="10"/>
  <c r="BK210" i="10"/>
  <c r="BF210" i="10"/>
  <c r="BI209" i="10"/>
  <c r="BH209" i="10"/>
  <c r="BG209" i="10"/>
  <c r="BE209" i="10"/>
  <c r="AA209" i="10"/>
  <c r="Y209" i="10"/>
  <c r="W209" i="10"/>
  <c r="BK209" i="10"/>
  <c r="BF209" i="10"/>
  <c r="BI208" i="10"/>
  <c r="BH208" i="10"/>
  <c r="BG208" i="10"/>
  <c r="BE208" i="10"/>
  <c r="AA208" i="10"/>
  <c r="Y208" i="10"/>
  <c r="W208" i="10"/>
  <c r="BK208" i="10"/>
  <c r="BF208" i="10"/>
  <c r="BI207" i="10"/>
  <c r="BH207" i="10"/>
  <c r="BG207" i="10"/>
  <c r="BE207" i="10"/>
  <c r="AA207" i="10"/>
  <c r="Y207" i="10"/>
  <c r="W207" i="10"/>
  <c r="BK207" i="10"/>
  <c r="BF207" i="10"/>
  <c r="BI206" i="10"/>
  <c r="BH206" i="10"/>
  <c r="BG206" i="10"/>
  <c r="BE206" i="10"/>
  <c r="AA206" i="10"/>
  <c r="Y206" i="10"/>
  <c r="W206" i="10"/>
  <c r="BK206" i="10"/>
  <c r="BF206" i="10"/>
  <c r="BI205" i="10"/>
  <c r="BH205" i="10"/>
  <c r="BG205" i="10"/>
  <c r="BE205" i="10"/>
  <c r="AA205" i="10"/>
  <c r="Y205" i="10"/>
  <c r="W205" i="10"/>
  <c r="BK205" i="10"/>
  <c r="BF205" i="10"/>
  <c r="BI204" i="10"/>
  <c r="BH204" i="10"/>
  <c r="BG204" i="10"/>
  <c r="BE204" i="10"/>
  <c r="AA204" i="10"/>
  <c r="Y204" i="10"/>
  <c r="W204" i="10"/>
  <c r="BK204" i="10"/>
  <c r="BF204" i="10"/>
  <c r="BI203" i="10"/>
  <c r="BH203" i="10"/>
  <c r="BG203" i="10"/>
  <c r="BE203" i="10"/>
  <c r="AA203" i="10"/>
  <c r="Y203" i="10"/>
  <c r="W203" i="10"/>
  <c r="BK203" i="10"/>
  <c r="BF203" i="10"/>
  <c r="BI202" i="10"/>
  <c r="BH202" i="10"/>
  <c r="BG202" i="10"/>
  <c r="BE202" i="10"/>
  <c r="AA202" i="10"/>
  <c r="Y202" i="10"/>
  <c r="W202" i="10"/>
  <c r="BK202" i="10"/>
  <c r="BF202" i="10"/>
  <c r="BI201" i="10"/>
  <c r="BH201" i="10"/>
  <c r="BG201" i="10"/>
  <c r="BE201" i="10"/>
  <c r="AA201" i="10"/>
  <c r="Y201" i="10"/>
  <c r="W201" i="10"/>
  <c r="BK201" i="10"/>
  <c r="BF201" i="10"/>
  <c r="BI200" i="10"/>
  <c r="BH200" i="10"/>
  <c r="BG200" i="10"/>
  <c r="BE200" i="10"/>
  <c r="AA200" i="10"/>
  <c r="Y200" i="10"/>
  <c r="W200" i="10"/>
  <c r="BK200" i="10"/>
  <c r="BF200" i="10"/>
  <c r="BI199" i="10"/>
  <c r="BH199" i="10"/>
  <c r="BG199" i="10"/>
  <c r="BE199" i="10"/>
  <c r="AA199" i="10"/>
  <c r="Y199" i="10"/>
  <c r="W199" i="10"/>
  <c r="BK199" i="10"/>
  <c r="BF199" i="10"/>
  <c r="BI198" i="10"/>
  <c r="BH198" i="10"/>
  <c r="BG198" i="10"/>
  <c r="BE198" i="10"/>
  <c r="AA198" i="10"/>
  <c r="Y198" i="10"/>
  <c r="W198" i="10"/>
  <c r="BK198" i="10"/>
  <c r="BF198" i="10"/>
  <c r="BI197" i="10"/>
  <c r="BH197" i="10"/>
  <c r="BG197" i="10"/>
  <c r="BE197" i="10"/>
  <c r="AA197" i="10"/>
  <c r="Y197" i="10"/>
  <c r="W197" i="10"/>
  <c r="BK197" i="10"/>
  <c r="BF197" i="10"/>
  <c r="BI196" i="10"/>
  <c r="BH196" i="10"/>
  <c r="BG196" i="10"/>
  <c r="BE196" i="10"/>
  <c r="AA196" i="10"/>
  <c r="Y196" i="10"/>
  <c r="W196" i="10"/>
  <c r="BK196" i="10"/>
  <c r="BF196" i="10"/>
  <c r="BI195" i="10"/>
  <c r="BH195" i="10"/>
  <c r="BG195" i="10"/>
  <c r="BE195" i="10"/>
  <c r="AA195" i="10"/>
  <c r="Y195" i="10"/>
  <c r="W195" i="10"/>
  <c r="BK195" i="10"/>
  <c r="BF195" i="10"/>
  <c r="BI194" i="10"/>
  <c r="BH194" i="10"/>
  <c r="BG194" i="10"/>
  <c r="BE194" i="10"/>
  <c r="AA194" i="10"/>
  <c r="Y194" i="10"/>
  <c r="W194" i="10"/>
  <c r="BK194" i="10"/>
  <c r="BF194" i="10"/>
  <c r="BI193" i="10"/>
  <c r="BH193" i="10"/>
  <c r="BG193" i="10"/>
  <c r="BE193" i="10"/>
  <c r="AA193" i="10"/>
  <c r="Y193" i="10"/>
  <c r="W193" i="10"/>
  <c r="BK193" i="10"/>
  <c r="BF193" i="10"/>
  <c r="BI192" i="10"/>
  <c r="BH192" i="10"/>
  <c r="BG192" i="10"/>
  <c r="BE192" i="10"/>
  <c r="AA192" i="10"/>
  <c r="Y192" i="10"/>
  <c r="W192" i="10"/>
  <c r="BK192" i="10"/>
  <c r="BF192" i="10"/>
  <c r="BI191" i="10"/>
  <c r="BH191" i="10"/>
  <c r="BG191" i="10"/>
  <c r="BE191" i="10"/>
  <c r="AA191" i="10"/>
  <c r="Y191" i="10"/>
  <c r="W191" i="10"/>
  <c r="BK191" i="10"/>
  <c r="BF191" i="10"/>
  <c r="BI190" i="10"/>
  <c r="BH190" i="10"/>
  <c r="BG190" i="10"/>
  <c r="BE190" i="10"/>
  <c r="AA190" i="10"/>
  <c r="Y190" i="10"/>
  <c r="W190" i="10"/>
  <c r="BK190" i="10"/>
  <c r="BF190" i="10"/>
  <c r="BI189" i="10"/>
  <c r="BH189" i="10"/>
  <c r="BG189" i="10"/>
  <c r="BE189" i="10"/>
  <c r="AA189" i="10"/>
  <c r="Y189" i="10"/>
  <c r="W189" i="10"/>
  <c r="BK189" i="10"/>
  <c r="BF189" i="10"/>
  <c r="BI188" i="10"/>
  <c r="BH188" i="10"/>
  <c r="BG188" i="10"/>
  <c r="BE188" i="10"/>
  <c r="AA188" i="10"/>
  <c r="Y188" i="10"/>
  <c r="W188" i="10"/>
  <c r="BK188" i="10"/>
  <c r="BF188" i="10"/>
  <c r="BI187" i="10"/>
  <c r="BH187" i="10"/>
  <c r="BG187" i="10"/>
  <c r="BE187" i="10"/>
  <c r="AA187" i="10"/>
  <c r="Y187" i="10"/>
  <c r="W187" i="10"/>
  <c r="BK187" i="10"/>
  <c r="BF187" i="10"/>
  <c r="BI186" i="10"/>
  <c r="BH186" i="10"/>
  <c r="BG186" i="10"/>
  <c r="BE186" i="10"/>
  <c r="AA186" i="10"/>
  <c r="Y186" i="10"/>
  <c r="W186" i="10"/>
  <c r="BK186" i="10"/>
  <c r="BF186" i="10"/>
  <c r="BI185" i="10"/>
  <c r="BH185" i="10"/>
  <c r="BG185" i="10"/>
  <c r="BE185" i="10"/>
  <c r="AA185" i="10"/>
  <c r="Y185" i="10"/>
  <c r="W185" i="10"/>
  <c r="BK185" i="10"/>
  <c r="BF185" i="10"/>
  <c r="BI184" i="10"/>
  <c r="BH184" i="10"/>
  <c r="BG184" i="10"/>
  <c r="BE184" i="10"/>
  <c r="AA184" i="10"/>
  <c r="Y184" i="10"/>
  <c r="W184" i="10"/>
  <c r="BK184" i="10"/>
  <c r="BF184" i="10"/>
  <c r="BI183" i="10"/>
  <c r="BH183" i="10"/>
  <c r="BG183" i="10"/>
  <c r="BE183" i="10"/>
  <c r="AA183" i="10"/>
  <c r="Y183" i="10"/>
  <c r="W183" i="10"/>
  <c r="BK183" i="10"/>
  <c r="BF183" i="10"/>
  <c r="BI182" i="10"/>
  <c r="BH182" i="10"/>
  <c r="BG182" i="10"/>
  <c r="BE182" i="10"/>
  <c r="AA182" i="10"/>
  <c r="Y182" i="10"/>
  <c r="W182" i="10"/>
  <c r="BK182" i="10"/>
  <c r="BF182" i="10"/>
  <c r="BI181" i="10"/>
  <c r="BH181" i="10"/>
  <c r="BG181" i="10"/>
  <c r="BE181" i="10"/>
  <c r="AA181" i="10"/>
  <c r="Y181" i="10"/>
  <c r="W181" i="10"/>
  <c r="BK181" i="10"/>
  <c r="BF181" i="10"/>
  <c r="BI180" i="10"/>
  <c r="BH180" i="10"/>
  <c r="BG180" i="10"/>
  <c r="BE180" i="10"/>
  <c r="AA180" i="10"/>
  <c r="Y180" i="10"/>
  <c r="W180" i="10"/>
  <c r="BK180" i="10"/>
  <c r="BF180" i="10"/>
  <c r="BI179" i="10"/>
  <c r="BH179" i="10"/>
  <c r="BG179" i="10"/>
  <c r="BE179" i="10"/>
  <c r="AA179" i="10"/>
  <c r="Y179" i="10"/>
  <c r="W179" i="10"/>
  <c r="BK179" i="10"/>
  <c r="BF179" i="10"/>
  <c r="BI178" i="10"/>
  <c r="BH178" i="10"/>
  <c r="BG178" i="10"/>
  <c r="BE178" i="10"/>
  <c r="AA178" i="10"/>
  <c r="Y178" i="10"/>
  <c r="W178" i="10"/>
  <c r="BK178" i="10"/>
  <c r="BF178" i="10"/>
  <c r="BI177" i="10"/>
  <c r="BH177" i="10"/>
  <c r="BG177" i="10"/>
  <c r="BE177" i="10"/>
  <c r="AA177" i="10"/>
  <c r="Y177" i="10"/>
  <c r="W177" i="10"/>
  <c r="BK177" i="10"/>
  <c r="BF177" i="10"/>
  <c r="BI176" i="10"/>
  <c r="BH176" i="10"/>
  <c r="BG176" i="10"/>
  <c r="BE176" i="10"/>
  <c r="AA176" i="10"/>
  <c r="Y176" i="10"/>
  <c r="W176" i="10"/>
  <c r="BK176" i="10"/>
  <c r="BF176" i="10"/>
  <c r="BI175" i="10"/>
  <c r="BH175" i="10"/>
  <c r="BG175" i="10"/>
  <c r="BE175" i="10"/>
  <c r="AA175" i="10"/>
  <c r="Y175" i="10"/>
  <c r="W175" i="10"/>
  <c r="BK175" i="10"/>
  <c r="BF175" i="10"/>
  <c r="BI174" i="10"/>
  <c r="BH174" i="10"/>
  <c r="BG174" i="10"/>
  <c r="BE174" i="10"/>
  <c r="AA174" i="10"/>
  <c r="Y174" i="10"/>
  <c r="W174" i="10"/>
  <c r="BK174" i="10"/>
  <c r="BF174" i="10"/>
  <c r="BI173" i="10"/>
  <c r="BH173" i="10"/>
  <c r="BG173" i="10"/>
  <c r="BE173" i="10"/>
  <c r="AA173" i="10"/>
  <c r="Y173" i="10"/>
  <c r="W173" i="10"/>
  <c r="BK173" i="10"/>
  <c r="BF173" i="10"/>
  <c r="BI172" i="10"/>
  <c r="BH172" i="10"/>
  <c r="BG172" i="10"/>
  <c r="BE172" i="10"/>
  <c r="AA172" i="10"/>
  <c r="Y172" i="10"/>
  <c r="W172" i="10"/>
  <c r="BK172" i="10"/>
  <c r="BF172" i="10"/>
  <c r="BI171" i="10"/>
  <c r="BH171" i="10"/>
  <c r="BG171" i="10"/>
  <c r="BE171" i="10"/>
  <c r="AA171" i="10"/>
  <c r="Y171" i="10"/>
  <c r="W171" i="10"/>
  <c r="BK171" i="10"/>
  <c r="BF171" i="10"/>
  <c r="BI170" i="10"/>
  <c r="BH170" i="10"/>
  <c r="BG170" i="10"/>
  <c r="BE170" i="10"/>
  <c r="AA170" i="10"/>
  <c r="Y170" i="10"/>
  <c r="W170" i="10"/>
  <c r="BK170" i="10"/>
  <c r="BF170" i="10"/>
  <c r="BI169" i="10"/>
  <c r="BH169" i="10"/>
  <c r="BG169" i="10"/>
  <c r="BE169" i="10"/>
  <c r="AA169" i="10"/>
  <c r="Y169" i="10"/>
  <c r="W169" i="10"/>
  <c r="BK169" i="10"/>
  <c r="BF169" i="10"/>
  <c r="BI168" i="10"/>
  <c r="BH168" i="10"/>
  <c r="BG168" i="10"/>
  <c r="BE168" i="10"/>
  <c r="AA168" i="10"/>
  <c r="Y168" i="10"/>
  <c r="W168" i="10"/>
  <c r="BK168" i="10"/>
  <c r="BF168" i="10"/>
  <c r="BI167" i="10"/>
  <c r="BH167" i="10"/>
  <c r="BG167" i="10"/>
  <c r="BE167" i="10"/>
  <c r="AA167" i="10"/>
  <c r="Y167" i="10"/>
  <c r="W167" i="10"/>
  <c r="BK167" i="10"/>
  <c r="BF167" i="10"/>
  <c r="BI166" i="10"/>
  <c r="BH166" i="10"/>
  <c r="BG166" i="10"/>
  <c r="BE166" i="10"/>
  <c r="AA166" i="10"/>
  <c r="Y166" i="10"/>
  <c r="W166" i="10"/>
  <c r="BK166" i="10"/>
  <c r="BF166" i="10"/>
  <c r="BI165" i="10"/>
  <c r="BH165" i="10"/>
  <c r="BG165" i="10"/>
  <c r="BE165" i="10"/>
  <c r="AA165" i="10"/>
  <c r="Y165" i="10"/>
  <c r="W165" i="10"/>
  <c r="BK165" i="10"/>
  <c r="BF165" i="10"/>
  <c r="BI164" i="10"/>
  <c r="BH164" i="10"/>
  <c r="BG164" i="10"/>
  <c r="BE164" i="10"/>
  <c r="AA164" i="10"/>
  <c r="Y164" i="10"/>
  <c r="W164" i="10"/>
  <c r="BK164" i="10"/>
  <c r="BF164" i="10"/>
  <c r="BI163" i="10"/>
  <c r="BH163" i="10"/>
  <c r="BG163" i="10"/>
  <c r="BE163" i="10"/>
  <c r="AA163" i="10"/>
  <c r="Y163" i="10"/>
  <c r="W163" i="10"/>
  <c r="BK163" i="10"/>
  <c r="BF163" i="10"/>
  <c r="BI162" i="10"/>
  <c r="BH162" i="10"/>
  <c r="BG162" i="10"/>
  <c r="BE162" i="10"/>
  <c r="AA162" i="10"/>
  <c r="Y162" i="10"/>
  <c r="W162" i="10"/>
  <c r="BK162" i="10"/>
  <c r="BF162" i="10"/>
  <c r="BI161" i="10"/>
  <c r="BH161" i="10"/>
  <c r="BG161" i="10"/>
  <c r="BE161" i="10"/>
  <c r="AA161" i="10"/>
  <c r="Y161" i="10"/>
  <c r="W161" i="10"/>
  <c r="BK161" i="10"/>
  <c r="BF161" i="10"/>
  <c r="BI160" i="10"/>
  <c r="BH160" i="10"/>
  <c r="BG160" i="10"/>
  <c r="BE160" i="10"/>
  <c r="AA160" i="10"/>
  <c r="Y160" i="10"/>
  <c r="W160" i="10"/>
  <c r="BK160" i="10"/>
  <c r="BF160" i="10"/>
  <c r="BI159" i="10"/>
  <c r="BH159" i="10"/>
  <c r="BG159" i="10"/>
  <c r="BE159" i="10"/>
  <c r="AA159" i="10"/>
  <c r="Y159" i="10"/>
  <c r="W159" i="10"/>
  <c r="BK159" i="10"/>
  <c r="BF159" i="10"/>
  <c r="BI158" i="10"/>
  <c r="BH158" i="10"/>
  <c r="BG158" i="10"/>
  <c r="BE158" i="10"/>
  <c r="AA158" i="10"/>
  <c r="Y158" i="10"/>
  <c r="W158" i="10"/>
  <c r="BK158" i="10"/>
  <c r="BF158" i="10"/>
  <c r="BI157" i="10"/>
  <c r="BH157" i="10"/>
  <c r="BG157" i="10"/>
  <c r="BE157" i="10"/>
  <c r="AA157" i="10"/>
  <c r="Y157" i="10"/>
  <c r="W157" i="10"/>
  <c r="BK157" i="10"/>
  <c r="BF157" i="10"/>
  <c r="BI156" i="10"/>
  <c r="BH156" i="10"/>
  <c r="BG156" i="10"/>
  <c r="BE156" i="10"/>
  <c r="AA156" i="10"/>
  <c r="Y156" i="10"/>
  <c r="W156" i="10"/>
  <c r="BK156" i="10"/>
  <c r="BF156" i="10"/>
  <c r="BI155" i="10"/>
  <c r="BH155" i="10"/>
  <c r="BG155" i="10"/>
  <c r="BE155" i="10"/>
  <c r="AA155" i="10"/>
  <c r="Y155" i="10"/>
  <c r="W155" i="10"/>
  <c r="BK155" i="10"/>
  <c r="BF155" i="10"/>
  <c r="BI154" i="10"/>
  <c r="BH154" i="10"/>
  <c r="BG154" i="10"/>
  <c r="BE154" i="10"/>
  <c r="AA154" i="10"/>
  <c r="Y154" i="10"/>
  <c r="W154" i="10"/>
  <c r="BK154" i="10"/>
  <c r="BF154" i="10"/>
  <c r="BI153" i="10"/>
  <c r="BH153" i="10"/>
  <c r="BG153" i="10"/>
  <c r="BE153" i="10"/>
  <c r="AA153" i="10"/>
  <c r="Y153" i="10"/>
  <c r="W153" i="10"/>
  <c r="BK153" i="10"/>
  <c r="BF153" i="10"/>
  <c r="BI152" i="10"/>
  <c r="BH152" i="10"/>
  <c r="BG152" i="10"/>
  <c r="BE152" i="10"/>
  <c r="AA152" i="10"/>
  <c r="Y152" i="10"/>
  <c r="W152" i="10"/>
  <c r="BK152" i="10"/>
  <c r="BF152" i="10"/>
  <c r="BI151" i="10"/>
  <c r="BH151" i="10"/>
  <c r="BG151" i="10"/>
  <c r="BE151" i="10"/>
  <c r="AA151" i="10"/>
  <c r="Y151" i="10"/>
  <c r="W151" i="10"/>
  <c r="BK151" i="10"/>
  <c r="BF151" i="10"/>
  <c r="BI150" i="10"/>
  <c r="BH150" i="10"/>
  <c r="BG150" i="10"/>
  <c r="BE150" i="10"/>
  <c r="AA150" i="10"/>
  <c r="Y150" i="10"/>
  <c r="W150" i="10"/>
  <c r="BK150" i="10"/>
  <c r="BF150" i="10"/>
  <c r="BI149" i="10"/>
  <c r="BH149" i="10"/>
  <c r="BG149" i="10"/>
  <c r="BE149" i="10"/>
  <c r="AA149" i="10"/>
  <c r="Y149" i="10"/>
  <c r="W149" i="10"/>
  <c r="BK149" i="10"/>
  <c r="BF149" i="10"/>
  <c r="BI148" i="10"/>
  <c r="BH148" i="10"/>
  <c r="BG148" i="10"/>
  <c r="BE148" i="10"/>
  <c r="AA148" i="10"/>
  <c r="Y148" i="10"/>
  <c r="W148" i="10"/>
  <c r="BK148" i="10"/>
  <c r="BF148" i="10"/>
  <c r="BI147" i="10"/>
  <c r="BH147" i="10"/>
  <c r="BG147" i="10"/>
  <c r="BE147" i="10"/>
  <c r="AA147" i="10"/>
  <c r="Y147" i="10"/>
  <c r="W147" i="10"/>
  <c r="BK147" i="10"/>
  <c r="BF147" i="10"/>
  <c r="BI146" i="10"/>
  <c r="BH146" i="10"/>
  <c r="BG146" i="10"/>
  <c r="BE146" i="10"/>
  <c r="AA146" i="10"/>
  <c r="Y146" i="10"/>
  <c r="W146" i="10"/>
  <c r="BK146" i="10"/>
  <c r="BF146" i="10"/>
  <c r="BI145" i="10"/>
  <c r="BH145" i="10"/>
  <c r="BG145" i="10"/>
  <c r="BE145" i="10"/>
  <c r="AA145" i="10"/>
  <c r="Y145" i="10"/>
  <c r="W145" i="10"/>
  <c r="BK145" i="10"/>
  <c r="BF145" i="10"/>
  <c r="BI144" i="10"/>
  <c r="BH144" i="10"/>
  <c r="BG144" i="10"/>
  <c r="BE144" i="10"/>
  <c r="AA144" i="10"/>
  <c r="Y144" i="10"/>
  <c r="W144" i="10"/>
  <c r="BK144" i="10"/>
  <c r="BF144" i="10"/>
  <c r="BI143" i="10"/>
  <c r="BH143" i="10"/>
  <c r="BG143" i="10"/>
  <c r="BE143" i="10"/>
  <c r="AA143" i="10"/>
  <c r="Y143" i="10"/>
  <c r="W143" i="10"/>
  <c r="BK143" i="10"/>
  <c r="BF143" i="10"/>
  <c r="BI142" i="10"/>
  <c r="BH142" i="10"/>
  <c r="BG142" i="10"/>
  <c r="BE142" i="10"/>
  <c r="AA142" i="10"/>
  <c r="Y142" i="10"/>
  <c r="W142" i="10"/>
  <c r="BK142" i="10"/>
  <c r="BF142" i="10"/>
  <c r="BI141" i="10"/>
  <c r="BH141" i="10"/>
  <c r="BG141" i="10"/>
  <c r="BE141" i="10"/>
  <c r="AA141" i="10"/>
  <c r="Y141" i="10"/>
  <c r="W141" i="10"/>
  <c r="BK141" i="10"/>
  <c r="BF141" i="10"/>
  <c r="BI140" i="10"/>
  <c r="BH140" i="10"/>
  <c r="BG140" i="10"/>
  <c r="BE140" i="10"/>
  <c r="AA140" i="10"/>
  <c r="Y140" i="10"/>
  <c r="W140" i="10"/>
  <c r="W139" i="10" s="1"/>
  <c r="BK140" i="10"/>
  <c r="BF140" i="10"/>
  <c r="BI138" i="10"/>
  <c r="BH138" i="10"/>
  <c r="BG138" i="10"/>
  <c r="BE138" i="10"/>
  <c r="AA138" i="10"/>
  <c r="Y138" i="10"/>
  <c r="W138" i="10"/>
  <c r="BK138" i="10"/>
  <c r="BF138" i="10"/>
  <c r="BI137" i="10"/>
  <c r="BH137" i="10"/>
  <c r="BG137" i="10"/>
  <c r="BE137" i="10"/>
  <c r="AA137" i="10"/>
  <c r="Y137" i="10"/>
  <c r="W137" i="10"/>
  <c r="BK137" i="10"/>
  <c r="BF137" i="10"/>
  <c r="BI136" i="10"/>
  <c r="BH136" i="10"/>
  <c r="BG136" i="10"/>
  <c r="BE136" i="10"/>
  <c r="AA136" i="10"/>
  <c r="Y136" i="10"/>
  <c r="W136" i="10"/>
  <c r="BK136" i="10"/>
  <c r="BF136" i="10"/>
  <c r="BI135" i="10"/>
  <c r="BH135" i="10"/>
  <c r="BG135" i="10"/>
  <c r="BE135" i="10"/>
  <c r="AA135" i="10"/>
  <c r="Y135" i="10"/>
  <c r="W135" i="10"/>
  <c r="BK135" i="10"/>
  <c r="BF135" i="10"/>
  <c r="BI134" i="10"/>
  <c r="BH134" i="10"/>
  <c r="BG134" i="10"/>
  <c r="BE134" i="10"/>
  <c r="AA134" i="10"/>
  <c r="Y134" i="10"/>
  <c r="W134" i="10"/>
  <c r="BK134" i="10"/>
  <c r="BF134" i="10"/>
  <c r="N91" i="10"/>
  <c r="BI132" i="10"/>
  <c r="BH132" i="10"/>
  <c r="BG132" i="10"/>
  <c r="BE132" i="10"/>
  <c r="AA132" i="10"/>
  <c r="Y132" i="10"/>
  <c r="W132" i="10"/>
  <c r="BK132" i="10"/>
  <c r="BF132" i="10"/>
  <c r="BI131" i="10"/>
  <c r="BH131" i="10"/>
  <c r="BG131" i="10"/>
  <c r="BE131" i="10"/>
  <c r="AA131" i="10"/>
  <c r="Y131" i="10"/>
  <c r="W131" i="10"/>
  <c r="BK131" i="10"/>
  <c r="BF131" i="10"/>
  <c r="BI130" i="10"/>
  <c r="BH130" i="10"/>
  <c r="BG130" i="10"/>
  <c r="BE130" i="10"/>
  <c r="AA130" i="10"/>
  <c r="Y130" i="10"/>
  <c r="W130" i="10"/>
  <c r="BK130" i="10"/>
  <c r="BF130" i="10"/>
  <c r="BI129" i="10"/>
  <c r="BH129" i="10"/>
  <c r="BG129" i="10"/>
  <c r="BE129" i="10"/>
  <c r="AA129" i="10"/>
  <c r="Y129" i="10"/>
  <c r="W129" i="10"/>
  <c r="BK129" i="10"/>
  <c r="BF129" i="10"/>
  <c r="BI128" i="10"/>
  <c r="BH128" i="10"/>
  <c r="BG128" i="10"/>
  <c r="BE128" i="10"/>
  <c r="AA128" i="10"/>
  <c r="Y128" i="10"/>
  <c r="W128" i="10"/>
  <c r="BK128" i="10"/>
  <c r="BF128" i="10"/>
  <c r="BI127" i="10"/>
  <c r="BH127" i="10"/>
  <c r="BG127" i="10"/>
  <c r="BE127" i="10"/>
  <c r="AA127" i="10"/>
  <c r="Y127" i="10"/>
  <c r="W127" i="10"/>
  <c r="BK127" i="10"/>
  <c r="BF127" i="10"/>
  <c r="BI126" i="10"/>
  <c r="BH126" i="10"/>
  <c r="BG126" i="10"/>
  <c r="BE126" i="10"/>
  <c r="AA126" i="10"/>
  <c r="Y126" i="10"/>
  <c r="W126" i="10"/>
  <c r="BK126" i="10"/>
  <c r="BF126" i="10"/>
  <c r="BI125" i="10"/>
  <c r="BH125" i="10"/>
  <c r="BG125" i="10"/>
  <c r="BE125" i="10"/>
  <c r="AA125" i="10"/>
  <c r="Y125" i="10"/>
  <c r="W125" i="10"/>
  <c r="BK125" i="10"/>
  <c r="BF125" i="10"/>
  <c r="BI124" i="10"/>
  <c r="BH124" i="10"/>
  <c r="BG124" i="10"/>
  <c r="BE124" i="10"/>
  <c r="AA124" i="10"/>
  <c r="Y124" i="10"/>
  <c r="W124" i="10"/>
  <c r="BK124" i="10"/>
  <c r="BF124" i="10"/>
  <c r="BI123" i="10"/>
  <c r="BH123" i="10"/>
  <c r="BG123" i="10"/>
  <c r="BE123" i="10"/>
  <c r="AA123" i="10"/>
  <c r="AA122" i="10" s="1"/>
  <c r="Y123" i="10"/>
  <c r="W123" i="10"/>
  <c r="W122" i="10" s="1"/>
  <c r="BK123" i="10"/>
  <c r="BF123" i="10"/>
  <c r="F116" i="10"/>
  <c r="F114" i="10"/>
  <c r="F112" i="10"/>
  <c r="M28" i="10"/>
  <c r="AS96" i="1" s="1"/>
  <c r="F83" i="10"/>
  <c r="F81" i="10"/>
  <c r="F79" i="10"/>
  <c r="O21" i="10"/>
  <c r="E21" i="10"/>
  <c r="M117" i="10" s="1"/>
  <c r="O20" i="10"/>
  <c r="O18" i="10"/>
  <c r="E18" i="10"/>
  <c r="M116" i="10" s="1"/>
  <c r="O17" i="10"/>
  <c r="O15" i="10"/>
  <c r="E15" i="10"/>
  <c r="F84" i="10" s="1"/>
  <c r="O14" i="10"/>
  <c r="O9" i="10"/>
  <c r="M114" i="10" s="1"/>
  <c r="F6" i="10"/>
  <c r="F78" i="10" s="1"/>
  <c r="AY95" i="1"/>
  <c r="AX95" i="1"/>
  <c r="BI166" i="9"/>
  <c r="BH166" i="9"/>
  <c r="BG166" i="9"/>
  <c r="BE166" i="9"/>
  <c r="AA166" i="9"/>
  <c r="AA165" i="9" s="1"/>
  <c r="Y166" i="9"/>
  <c r="Y165" i="9" s="1"/>
  <c r="W166" i="9"/>
  <c r="W165" i="9" s="1"/>
  <c r="BK166" i="9"/>
  <c r="BK165" i="9" s="1"/>
  <c r="N94" i="9" s="1"/>
  <c r="BF166" i="9"/>
  <c r="BI164" i="9"/>
  <c r="BH164" i="9"/>
  <c r="BG164" i="9"/>
  <c r="BE164" i="9"/>
  <c r="AA164" i="9"/>
  <c r="Y164" i="9"/>
  <c r="W164" i="9"/>
  <c r="BK164" i="9"/>
  <c r="BF164" i="9"/>
  <c r="BI163" i="9"/>
  <c r="BH163" i="9"/>
  <c r="BG163" i="9"/>
  <c r="BE163" i="9"/>
  <c r="AA163" i="9"/>
  <c r="Y163" i="9"/>
  <c r="W163" i="9"/>
  <c r="BK163" i="9"/>
  <c r="BF163" i="9"/>
  <c r="BI162" i="9"/>
  <c r="BH162" i="9"/>
  <c r="BG162" i="9"/>
  <c r="BE162" i="9"/>
  <c r="AA162" i="9"/>
  <c r="Y162" i="9"/>
  <c r="W162" i="9"/>
  <c r="BK162" i="9"/>
  <c r="BF162" i="9"/>
  <c r="BI161" i="9"/>
  <c r="BH161" i="9"/>
  <c r="BG161" i="9"/>
  <c r="BE161" i="9"/>
  <c r="AA161" i="9"/>
  <c r="Y161" i="9"/>
  <c r="W161" i="9"/>
  <c r="BK161" i="9"/>
  <c r="BF161" i="9"/>
  <c r="BI160" i="9"/>
  <c r="BH160" i="9"/>
  <c r="BG160" i="9"/>
  <c r="BE160" i="9"/>
  <c r="AA160" i="9"/>
  <c r="Y160" i="9"/>
  <c r="W160" i="9"/>
  <c r="BK160" i="9"/>
  <c r="BF160" i="9"/>
  <c r="BI158" i="9"/>
  <c r="BH158" i="9"/>
  <c r="BG158" i="9"/>
  <c r="BE158" i="9"/>
  <c r="AA158" i="9"/>
  <c r="Y158" i="9"/>
  <c r="W158" i="9"/>
  <c r="BK158" i="9"/>
  <c r="BF158" i="9"/>
  <c r="BI157" i="9"/>
  <c r="BH157" i="9"/>
  <c r="BG157" i="9"/>
  <c r="BE157" i="9"/>
  <c r="AA157" i="9"/>
  <c r="Y157" i="9"/>
  <c r="W157" i="9"/>
  <c r="BK157" i="9"/>
  <c r="BF157" i="9"/>
  <c r="BI156" i="9"/>
  <c r="BH156" i="9"/>
  <c r="BG156" i="9"/>
  <c r="BE156" i="9"/>
  <c r="AA156" i="9"/>
  <c r="Y156" i="9"/>
  <c r="W156" i="9"/>
  <c r="BK156" i="9"/>
  <c r="BF156" i="9"/>
  <c r="BI155" i="9"/>
  <c r="BH155" i="9"/>
  <c r="BG155" i="9"/>
  <c r="BE155" i="9"/>
  <c r="AA155" i="9"/>
  <c r="Y155" i="9"/>
  <c r="W155" i="9"/>
  <c r="BK155" i="9"/>
  <c r="BF155" i="9"/>
  <c r="BI154" i="9"/>
  <c r="BH154" i="9"/>
  <c r="BG154" i="9"/>
  <c r="BE154" i="9"/>
  <c r="AA154" i="9"/>
  <c r="Y154" i="9"/>
  <c r="W154" i="9"/>
  <c r="BK154" i="9"/>
  <c r="BF154" i="9"/>
  <c r="BI153" i="9"/>
  <c r="BH153" i="9"/>
  <c r="BG153" i="9"/>
  <c r="BE153" i="9"/>
  <c r="AA153" i="9"/>
  <c r="Y153" i="9"/>
  <c r="W153" i="9"/>
  <c r="BK153" i="9"/>
  <c r="BF153" i="9"/>
  <c r="BI152" i="9"/>
  <c r="BH152" i="9"/>
  <c r="BG152" i="9"/>
  <c r="BE152" i="9"/>
  <c r="AA152" i="9"/>
  <c r="Y152" i="9"/>
  <c r="W152" i="9"/>
  <c r="BK152" i="9"/>
  <c r="BF152" i="9"/>
  <c r="BI151" i="9"/>
  <c r="BH151" i="9"/>
  <c r="BG151" i="9"/>
  <c r="BE151" i="9"/>
  <c r="AA151" i="9"/>
  <c r="Y151" i="9"/>
  <c r="W151" i="9"/>
  <c r="BK151" i="9"/>
  <c r="BF151" i="9"/>
  <c r="BI150" i="9"/>
  <c r="BH150" i="9"/>
  <c r="BG150" i="9"/>
  <c r="BE150" i="9"/>
  <c r="AA150" i="9"/>
  <c r="Y150" i="9"/>
  <c r="W150" i="9"/>
  <c r="BK150" i="9"/>
  <c r="BF150" i="9"/>
  <c r="BI149" i="9"/>
  <c r="BH149" i="9"/>
  <c r="BG149" i="9"/>
  <c r="BE149" i="9"/>
  <c r="AA149" i="9"/>
  <c r="Y149" i="9"/>
  <c r="W149" i="9"/>
  <c r="BK149" i="9"/>
  <c r="BF149" i="9"/>
  <c r="BI148" i="9"/>
  <c r="BH148" i="9"/>
  <c r="BG148" i="9"/>
  <c r="BE148" i="9"/>
  <c r="AA148" i="9"/>
  <c r="Y148" i="9"/>
  <c r="W148" i="9"/>
  <c r="BK148" i="9"/>
  <c r="BF148" i="9"/>
  <c r="BI147" i="9"/>
  <c r="BH147" i="9"/>
  <c r="BG147" i="9"/>
  <c r="BE147" i="9"/>
  <c r="AA147" i="9"/>
  <c r="Y147" i="9"/>
  <c r="W147" i="9"/>
  <c r="BK147" i="9"/>
  <c r="BF147" i="9"/>
  <c r="BI145" i="9"/>
  <c r="BH145" i="9"/>
  <c r="BG145" i="9"/>
  <c r="BE145" i="9"/>
  <c r="AA145" i="9"/>
  <c r="Y145" i="9"/>
  <c r="W145" i="9"/>
  <c r="BK145" i="9"/>
  <c r="BF145" i="9"/>
  <c r="BI144" i="9"/>
  <c r="BH144" i="9"/>
  <c r="BG144" i="9"/>
  <c r="BE144" i="9"/>
  <c r="AA144" i="9"/>
  <c r="Y144" i="9"/>
  <c r="W144" i="9"/>
  <c r="BK144" i="9"/>
  <c r="BF144" i="9"/>
  <c r="BI143" i="9"/>
  <c r="BH143" i="9"/>
  <c r="BG143" i="9"/>
  <c r="BE143" i="9"/>
  <c r="AA143" i="9"/>
  <c r="Y143" i="9"/>
  <c r="W143" i="9"/>
  <c r="BK143" i="9"/>
  <c r="BF143" i="9"/>
  <c r="BI142" i="9"/>
  <c r="BH142" i="9"/>
  <c r="BG142" i="9"/>
  <c r="BE142" i="9"/>
  <c r="AA142" i="9"/>
  <c r="Y142" i="9"/>
  <c r="W142" i="9"/>
  <c r="BK142" i="9"/>
  <c r="BF142" i="9"/>
  <c r="BI141" i="9"/>
  <c r="BH141" i="9"/>
  <c r="BG141" i="9"/>
  <c r="BE141" i="9"/>
  <c r="AA141" i="9"/>
  <c r="Y141" i="9"/>
  <c r="W141" i="9"/>
  <c r="BK141" i="9"/>
  <c r="BF141" i="9"/>
  <c r="BI140" i="9"/>
  <c r="BH140" i="9"/>
  <c r="BG140" i="9"/>
  <c r="BE140" i="9"/>
  <c r="AA140" i="9"/>
  <c r="Y140" i="9"/>
  <c r="W140" i="9"/>
  <c r="BK140" i="9"/>
  <c r="BF140" i="9"/>
  <c r="BI139" i="9"/>
  <c r="BH139" i="9"/>
  <c r="BG139" i="9"/>
  <c r="BE139" i="9"/>
  <c r="AA139" i="9"/>
  <c r="Y139" i="9"/>
  <c r="W139" i="9"/>
  <c r="BK139" i="9"/>
  <c r="BF139" i="9"/>
  <c r="BI138" i="9"/>
  <c r="BH138" i="9"/>
  <c r="BG138" i="9"/>
  <c r="BE138" i="9"/>
  <c r="AA138" i="9"/>
  <c r="Y138" i="9"/>
  <c r="W138" i="9"/>
  <c r="BK138" i="9"/>
  <c r="BF138" i="9"/>
  <c r="BI137" i="9"/>
  <c r="BH137" i="9"/>
  <c r="BG137" i="9"/>
  <c r="BE137" i="9"/>
  <c r="AA137" i="9"/>
  <c r="Y137" i="9"/>
  <c r="W137" i="9"/>
  <c r="BK137" i="9"/>
  <c r="BF137" i="9"/>
  <c r="BI136" i="9"/>
  <c r="BH136" i="9"/>
  <c r="BG136" i="9"/>
  <c r="BE136" i="9"/>
  <c r="AA136" i="9"/>
  <c r="Y136" i="9"/>
  <c r="W136" i="9"/>
  <c r="BK136" i="9"/>
  <c r="BF136" i="9"/>
  <c r="BI134" i="9"/>
  <c r="BH134" i="9"/>
  <c r="BG134" i="9"/>
  <c r="BE134" i="9"/>
  <c r="AA134" i="9"/>
  <c r="AA133" i="9" s="1"/>
  <c r="Y134" i="9"/>
  <c r="Y133" i="9" s="1"/>
  <c r="W134" i="9"/>
  <c r="W133" i="9" s="1"/>
  <c r="BK134" i="9"/>
  <c r="BK133" i="9" s="1"/>
  <c r="N90" i="9" s="1"/>
  <c r="BF134" i="9"/>
  <c r="BI132" i="9"/>
  <c r="BH132" i="9"/>
  <c r="BG132" i="9"/>
  <c r="BE132" i="9"/>
  <c r="AA132" i="9"/>
  <c r="Y132" i="9"/>
  <c r="W132" i="9"/>
  <c r="BK132" i="9"/>
  <c r="BF132" i="9"/>
  <c r="BI131" i="9"/>
  <c r="BH131" i="9"/>
  <c r="BG131" i="9"/>
  <c r="BE131" i="9"/>
  <c r="AA131" i="9"/>
  <c r="Y131" i="9"/>
  <c r="W131" i="9"/>
  <c r="BK131" i="9"/>
  <c r="BF131" i="9"/>
  <c r="BI130" i="9"/>
  <c r="BH130" i="9"/>
  <c r="BG130" i="9"/>
  <c r="BE130" i="9"/>
  <c r="AA130" i="9"/>
  <c r="Y130" i="9"/>
  <c r="W130" i="9"/>
  <c r="BK130" i="9"/>
  <c r="BF130" i="9"/>
  <c r="BI129" i="9"/>
  <c r="BH129" i="9"/>
  <c r="BG129" i="9"/>
  <c r="BE129" i="9"/>
  <c r="AA129" i="9"/>
  <c r="Y129" i="9"/>
  <c r="W129" i="9"/>
  <c r="BK129" i="9"/>
  <c r="BF129" i="9"/>
  <c r="BI128" i="9"/>
  <c r="BH128" i="9"/>
  <c r="BG128" i="9"/>
  <c r="BE128" i="9"/>
  <c r="AA128" i="9"/>
  <c r="Y128" i="9"/>
  <c r="W128" i="9"/>
  <c r="BK128" i="9"/>
  <c r="BF128" i="9"/>
  <c r="BI127" i="9"/>
  <c r="BH127" i="9"/>
  <c r="BG127" i="9"/>
  <c r="BE127" i="9"/>
  <c r="AA127" i="9"/>
  <c r="Y127" i="9"/>
  <c r="W127" i="9"/>
  <c r="BK127" i="9"/>
  <c r="BF127" i="9"/>
  <c r="BI126" i="9"/>
  <c r="BH126" i="9"/>
  <c r="BG126" i="9"/>
  <c r="BE126" i="9"/>
  <c r="AA126" i="9"/>
  <c r="Y126" i="9"/>
  <c r="W126" i="9"/>
  <c r="BK126" i="9"/>
  <c r="BF126" i="9"/>
  <c r="BI125" i="9"/>
  <c r="BH125" i="9"/>
  <c r="BG125" i="9"/>
  <c r="BE125" i="9"/>
  <c r="AA125" i="9"/>
  <c r="Y125" i="9"/>
  <c r="W125" i="9"/>
  <c r="BK125" i="9"/>
  <c r="BF125" i="9"/>
  <c r="BI124" i="9"/>
  <c r="BH124" i="9"/>
  <c r="BG124" i="9"/>
  <c r="BE124" i="9"/>
  <c r="AA124" i="9"/>
  <c r="Y124" i="9"/>
  <c r="W124" i="9"/>
  <c r="BK124" i="9"/>
  <c r="BF124" i="9"/>
  <c r="BI123" i="9"/>
  <c r="BH123" i="9"/>
  <c r="BG123" i="9"/>
  <c r="BE123" i="9"/>
  <c r="AA123" i="9"/>
  <c r="Y123" i="9"/>
  <c r="W123" i="9"/>
  <c r="BK123" i="9"/>
  <c r="BF123" i="9"/>
  <c r="BI122" i="9"/>
  <c r="BH122" i="9"/>
  <c r="BG122" i="9"/>
  <c r="BE122" i="9"/>
  <c r="AA122" i="9"/>
  <c r="Y122" i="9"/>
  <c r="W122" i="9"/>
  <c r="BK122" i="9"/>
  <c r="BF122" i="9"/>
  <c r="BI121" i="9"/>
  <c r="BH121" i="9"/>
  <c r="BG121" i="9"/>
  <c r="BE121" i="9"/>
  <c r="AA121" i="9"/>
  <c r="Y121" i="9"/>
  <c r="W121" i="9"/>
  <c r="BK121" i="9"/>
  <c r="BF121" i="9"/>
  <c r="BI120" i="9"/>
  <c r="BH120" i="9"/>
  <c r="BG120" i="9"/>
  <c r="BE120" i="9"/>
  <c r="AA120" i="9"/>
  <c r="Y120" i="9"/>
  <c r="W120" i="9"/>
  <c r="BK120" i="9"/>
  <c r="BF120" i="9"/>
  <c r="BI119" i="9"/>
  <c r="BH119" i="9"/>
  <c r="BG119" i="9"/>
  <c r="BE119" i="9"/>
  <c r="AA119" i="9"/>
  <c r="Y119" i="9"/>
  <c r="W119" i="9"/>
  <c r="BK119" i="9"/>
  <c r="BF119" i="9"/>
  <c r="BI118" i="9"/>
  <c r="BH118" i="9"/>
  <c r="BG118" i="9"/>
  <c r="BE118" i="9"/>
  <c r="AA118" i="9"/>
  <c r="Y118" i="9"/>
  <c r="W118" i="9"/>
  <c r="BK118" i="9"/>
  <c r="BF118" i="9"/>
  <c r="BI116" i="9"/>
  <c r="BH116" i="9"/>
  <c r="BG116" i="9"/>
  <c r="BE116" i="9"/>
  <c r="AA116" i="9"/>
  <c r="Y116" i="9"/>
  <c r="W116" i="9"/>
  <c r="BK116" i="9"/>
  <c r="BF116" i="9"/>
  <c r="F109" i="9"/>
  <c r="F107" i="9"/>
  <c r="M28" i="9"/>
  <c r="AS95" i="1" s="1"/>
  <c r="F81" i="9"/>
  <c r="F79" i="9"/>
  <c r="O21" i="9"/>
  <c r="E21" i="9"/>
  <c r="M84" i="9" s="1"/>
  <c r="O20" i="9"/>
  <c r="O18" i="9"/>
  <c r="E18" i="9"/>
  <c r="M83" i="9" s="1"/>
  <c r="O17" i="9"/>
  <c r="O15" i="9"/>
  <c r="E15" i="9"/>
  <c r="F112" i="9" s="1"/>
  <c r="O14" i="9"/>
  <c r="O12" i="9"/>
  <c r="E12" i="9"/>
  <c r="F111" i="9" s="1"/>
  <c r="O11" i="9"/>
  <c r="O9" i="9"/>
  <c r="M81" i="9" s="1"/>
  <c r="F6" i="9"/>
  <c r="F106" i="9" s="1"/>
  <c r="AY94" i="1"/>
  <c r="AX94" i="1"/>
  <c r="BI262" i="8"/>
  <c r="BH262" i="8"/>
  <c r="BG262" i="8"/>
  <c r="BE262" i="8"/>
  <c r="AA262" i="8"/>
  <c r="AA261" i="8" s="1"/>
  <c r="Y262" i="8"/>
  <c r="Y261" i="8" s="1"/>
  <c r="W262" i="8"/>
  <c r="W261" i="8" s="1"/>
  <c r="BK262" i="8"/>
  <c r="BK261" i="8" s="1"/>
  <c r="N100" i="8" s="1"/>
  <c r="BF262" i="8"/>
  <c r="BI260" i="8"/>
  <c r="BH260" i="8"/>
  <c r="BG260" i="8"/>
  <c r="BE260" i="8"/>
  <c r="AA260" i="8"/>
  <c r="AA259" i="8" s="1"/>
  <c r="Y260" i="8"/>
  <c r="Y259" i="8" s="1"/>
  <c r="W260" i="8"/>
  <c r="W259" i="8" s="1"/>
  <c r="BK260" i="8"/>
  <c r="BK259" i="8" s="1"/>
  <c r="N99" i="8" s="1"/>
  <c r="BF260" i="8"/>
  <c r="BI258" i="8"/>
  <c r="BH258" i="8"/>
  <c r="BG258" i="8"/>
  <c r="BE258" i="8"/>
  <c r="AA258" i="8"/>
  <c r="Y258" i="8"/>
  <c r="W258" i="8"/>
  <c r="BK258" i="8"/>
  <c r="BF258" i="8"/>
  <c r="BI257" i="8"/>
  <c r="BH257" i="8"/>
  <c r="BG257" i="8"/>
  <c r="BE257" i="8"/>
  <c r="AA257" i="8"/>
  <c r="Y257" i="8"/>
  <c r="W257" i="8"/>
  <c r="W256" i="8" s="1"/>
  <c r="BK257" i="8"/>
  <c r="BF257" i="8"/>
  <c r="BI255" i="8"/>
  <c r="BH255" i="8"/>
  <c r="BG255" i="8"/>
  <c r="BE255" i="8"/>
  <c r="AA255" i="8"/>
  <c r="Y255" i="8"/>
  <c r="W255" i="8"/>
  <c r="BK255" i="8"/>
  <c r="BF255" i="8"/>
  <c r="BI254" i="8"/>
  <c r="BH254" i="8"/>
  <c r="BG254" i="8"/>
  <c r="BE254" i="8"/>
  <c r="AA254" i="8"/>
  <c r="Y254" i="8"/>
  <c r="W254" i="8"/>
  <c r="BK254" i="8"/>
  <c r="BF254" i="8"/>
  <c r="BI253" i="8"/>
  <c r="BH253" i="8"/>
  <c r="BG253" i="8"/>
  <c r="BE253" i="8"/>
  <c r="AA253" i="8"/>
  <c r="Y253" i="8"/>
  <c r="W253" i="8"/>
  <c r="BK253" i="8"/>
  <c r="BF253" i="8"/>
  <c r="BI252" i="8"/>
  <c r="BH252" i="8"/>
  <c r="BG252" i="8"/>
  <c r="BE252" i="8"/>
  <c r="AA252" i="8"/>
  <c r="Y252" i="8"/>
  <c r="W252" i="8"/>
  <c r="BK252" i="8"/>
  <c r="BF252" i="8"/>
  <c r="BI251" i="8"/>
  <c r="BH251" i="8"/>
  <c r="BG251" i="8"/>
  <c r="BE251" i="8"/>
  <c r="AA251" i="8"/>
  <c r="Y251" i="8"/>
  <c r="W251" i="8"/>
  <c r="BK251" i="8"/>
  <c r="BF251" i="8"/>
  <c r="BI250" i="8"/>
  <c r="BH250" i="8"/>
  <c r="BG250" i="8"/>
  <c r="BE250" i="8"/>
  <c r="AA250" i="8"/>
  <c r="AA249" i="8" s="1"/>
  <c r="Y250" i="8"/>
  <c r="W250" i="8"/>
  <c r="BK250" i="8"/>
  <c r="BF250" i="8"/>
  <c r="BI248" i="8"/>
  <c r="BH248" i="8"/>
  <c r="BG248" i="8"/>
  <c r="BE248" i="8"/>
  <c r="AA248" i="8"/>
  <c r="Y248" i="8"/>
  <c r="W248" i="8"/>
  <c r="BK248" i="8"/>
  <c r="BF248" i="8"/>
  <c r="BI247" i="8"/>
  <c r="BH247" i="8"/>
  <c r="BG247" i="8"/>
  <c r="BE247" i="8"/>
  <c r="AA247" i="8"/>
  <c r="Y247" i="8"/>
  <c r="W247" i="8"/>
  <c r="BK247" i="8"/>
  <c r="BF247" i="8"/>
  <c r="BI246" i="8"/>
  <c r="BH246" i="8"/>
  <c r="BG246" i="8"/>
  <c r="BE246" i="8"/>
  <c r="AA246" i="8"/>
  <c r="Y246" i="8"/>
  <c r="W246" i="8"/>
  <c r="BK246" i="8"/>
  <c r="BF246" i="8"/>
  <c r="BI245" i="8"/>
  <c r="BH245" i="8"/>
  <c r="BG245" i="8"/>
  <c r="BE245" i="8"/>
  <c r="AA245" i="8"/>
  <c r="Y245" i="8"/>
  <c r="W245" i="8"/>
  <c r="BK245" i="8"/>
  <c r="BF245" i="8"/>
  <c r="BI244" i="8"/>
  <c r="BH244" i="8"/>
  <c r="BG244" i="8"/>
  <c r="BE244" i="8"/>
  <c r="AA244" i="8"/>
  <c r="Y244" i="8"/>
  <c r="W244" i="8"/>
  <c r="BK244" i="8"/>
  <c r="BF244" i="8"/>
  <c r="BI243" i="8"/>
  <c r="BH243" i="8"/>
  <c r="BG243" i="8"/>
  <c r="BE243" i="8"/>
  <c r="AA243" i="8"/>
  <c r="Y243" i="8"/>
  <c r="W243" i="8"/>
  <c r="BK243" i="8"/>
  <c r="BF243" i="8"/>
  <c r="BI242" i="8"/>
  <c r="BH242" i="8"/>
  <c r="BG242" i="8"/>
  <c r="BE242" i="8"/>
  <c r="AA242" i="8"/>
  <c r="Y242" i="8"/>
  <c r="W242" i="8"/>
  <c r="BK242" i="8"/>
  <c r="BF242" i="8"/>
  <c r="BI241" i="8"/>
  <c r="BH241" i="8"/>
  <c r="BG241" i="8"/>
  <c r="BE241" i="8"/>
  <c r="AA241" i="8"/>
  <c r="Y241" i="8"/>
  <c r="W241" i="8"/>
  <c r="BK241" i="8"/>
  <c r="BF241" i="8"/>
  <c r="BI240" i="8"/>
  <c r="BH240" i="8"/>
  <c r="BG240" i="8"/>
  <c r="BE240" i="8"/>
  <c r="AA240" i="8"/>
  <c r="Y240" i="8"/>
  <c r="W240" i="8"/>
  <c r="BK240" i="8"/>
  <c r="BF240" i="8"/>
  <c r="BI239" i="8"/>
  <c r="BH239" i="8"/>
  <c r="BG239" i="8"/>
  <c r="BE239" i="8"/>
  <c r="AA239" i="8"/>
  <c r="Y239" i="8"/>
  <c r="W239" i="8"/>
  <c r="BK239" i="8"/>
  <c r="BF239" i="8"/>
  <c r="BI238" i="8"/>
  <c r="BH238" i="8"/>
  <c r="BG238" i="8"/>
  <c r="BE238" i="8"/>
  <c r="AA238" i="8"/>
  <c r="Y238" i="8"/>
  <c r="W238" i="8"/>
  <c r="BK238" i="8"/>
  <c r="BF238" i="8"/>
  <c r="BI237" i="8"/>
  <c r="BH237" i="8"/>
  <c r="BG237" i="8"/>
  <c r="BE237" i="8"/>
  <c r="AA237" i="8"/>
  <c r="Y237" i="8"/>
  <c r="W237" i="8"/>
  <c r="BK237" i="8"/>
  <c r="BF237" i="8"/>
  <c r="BI236" i="8"/>
  <c r="BH236" i="8"/>
  <c r="BG236" i="8"/>
  <c r="BE236" i="8"/>
  <c r="AA236" i="8"/>
  <c r="Y236" i="8"/>
  <c r="W236" i="8"/>
  <c r="BK236" i="8"/>
  <c r="BF236" i="8"/>
  <c r="BI235" i="8"/>
  <c r="BH235" i="8"/>
  <c r="BG235" i="8"/>
  <c r="BE235" i="8"/>
  <c r="AA235" i="8"/>
  <c r="Y235" i="8"/>
  <c r="W235" i="8"/>
  <c r="BK235" i="8"/>
  <c r="BF235" i="8"/>
  <c r="BI234" i="8"/>
  <c r="BH234" i="8"/>
  <c r="BG234" i="8"/>
  <c r="BE234" i="8"/>
  <c r="AA234" i="8"/>
  <c r="Y234" i="8"/>
  <c r="W234" i="8"/>
  <c r="BK234" i="8"/>
  <c r="BF234" i="8"/>
  <c r="BI233" i="8"/>
  <c r="BH233" i="8"/>
  <c r="BG233" i="8"/>
  <c r="BE233" i="8"/>
  <c r="AA233" i="8"/>
  <c r="Y233" i="8"/>
  <c r="W233" i="8"/>
  <c r="BK233" i="8"/>
  <c r="BF233" i="8"/>
  <c r="BI232" i="8"/>
  <c r="BH232" i="8"/>
  <c r="BG232" i="8"/>
  <c r="BE232" i="8"/>
  <c r="AA232" i="8"/>
  <c r="Y232" i="8"/>
  <c r="W232" i="8"/>
  <c r="BK232" i="8"/>
  <c r="BF232" i="8"/>
  <c r="BI231" i="8"/>
  <c r="BH231" i="8"/>
  <c r="BG231" i="8"/>
  <c r="BE231" i="8"/>
  <c r="AA231" i="8"/>
  <c r="Y231" i="8"/>
  <c r="W231" i="8"/>
  <c r="BK231" i="8"/>
  <c r="BF231" i="8"/>
  <c r="BI230" i="8"/>
  <c r="BH230" i="8"/>
  <c r="BG230" i="8"/>
  <c r="BE230" i="8"/>
  <c r="AA230" i="8"/>
  <c r="Y230" i="8"/>
  <c r="W230" i="8"/>
  <c r="BK230" i="8"/>
  <c r="BF230" i="8"/>
  <c r="BI229" i="8"/>
  <c r="BH229" i="8"/>
  <c r="BG229" i="8"/>
  <c r="BE229" i="8"/>
  <c r="AA229" i="8"/>
  <c r="Y229" i="8"/>
  <c r="W229" i="8"/>
  <c r="BK229" i="8"/>
  <c r="BF229" i="8"/>
  <c r="BI228" i="8"/>
  <c r="BH228" i="8"/>
  <c r="BG228" i="8"/>
  <c r="BE228" i="8"/>
  <c r="AA228" i="8"/>
  <c r="Y228" i="8"/>
  <c r="W228" i="8"/>
  <c r="BK228" i="8"/>
  <c r="BF228" i="8"/>
  <c r="BI227" i="8"/>
  <c r="BH227" i="8"/>
  <c r="BG227" i="8"/>
  <c r="BE227" i="8"/>
  <c r="AA227" i="8"/>
  <c r="Y227" i="8"/>
  <c r="W227" i="8"/>
  <c r="BK227" i="8"/>
  <c r="BF227" i="8"/>
  <c r="BI226" i="8"/>
  <c r="BH226" i="8"/>
  <c r="BG226" i="8"/>
  <c r="BE226" i="8"/>
  <c r="AA226" i="8"/>
  <c r="Y226" i="8"/>
  <c r="W226" i="8"/>
  <c r="BK226" i="8"/>
  <c r="BF226" i="8"/>
  <c r="BI225" i="8"/>
  <c r="BH225" i="8"/>
  <c r="BG225" i="8"/>
  <c r="BE225" i="8"/>
  <c r="AA225" i="8"/>
  <c r="Y225" i="8"/>
  <c r="W225" i="8"/>
  <c r="BK225" i="8"/>
  <c r="BF225" i="8"/>
  <c r="BI224" i="8"/>
  <c r="BH224" i="8"/>
  <c r="BG224" i="8"/>
  <c r="BE224" i="8"/>
  <c r="AA224" i="8"/>
  <c r="Y224" i="8"/>
  <c r="W224" i="8"/>
  <c r="BK224" i="8"/>
  <c r="BF224" i="8"/>
  <c r="BI223" i="8"/>
  <c r="BH223" i="8"/>
  <c r="BG223" i="8"/>
  <c r="BE223" i="8"/>
  <c r="AA223" i="8"/>
  <c r="Y223" i="8"/>
  <c r="W223" i="8"/>
  <c r="BK223" i="8"/>
  <c r="BF223" i="8"/>
  <c r="BI222" i="8"/>
  <c r="BH222" i="8"/>
  <c r="BG222" i="8"/>
  <c r="BE222" i="8"/>
  <c r="AA222" i="8"/>
  <c r="Y222" i="8"/>
  <c r="W222" i="8"/>
  <c r="BK222" i="8"/>
  <c r="BF222" i="8"/>
  <c r="BI221" i="8"/>
  <c r="BH221" i="8"/>
  <c r="BG221" i="8"/>
  <c r="BE221" i="8"/>
  <c r="AA221" i="8"/>
  <c r="Y221" i="8"/>
  <c r="W221" i="8"/>
  <c r="BK221" i="8"/>
  <c r="BF221" i="8"/>
  <c r="BI220" i="8"/>
  <c r="BH220" i="8"/>
  <c r="BG220" i="8"/>
  <c r="BE220" i="8"/>
  <c r="AA220" i="8"/>
  <c r="Y220" i="8"/>
  <c r="W220" i="8"/>
  <c r="BK220" i="8"/>
  <c r="BF220" i="8"/>
  <c r="BI219" i="8"/>
  <c r="BH219" i="8"/>
  <c r="BG219" i="8"/>
  <c r="BE219" i="8"/>
  <c r="AA219" i="8"/>
  <c r="Y219" i="8"/>
  <c r="W219" i="8"/>
  <c r="BK219" i="8"/>
  <c r="BF219" i="8"/>
  <c r="BI218" i="8"/>
  <c r="BH218" i="8"/>
  <c r="BG218" i="8"/>
  <c r="BE218" i="8"/>
  <c r="AA218" i="8"/>
  <c r="Y218" i="8"/>
  <c r="W218" i="8"/>
  <c r="BK218" i="8"/>
  <c r="BF218" i="8"/>
  <c r="BI217" i="8"/>
  <c r="BH217" i="8"/>
  <c r="BG217" i="8"/>
  <c r="BE217" i="8"/>
  <c r="AA217" i="8"/>
  <c r="Y217" i="8"/>
  <c r="W217" i="8"/>
  <c r="BK217" i="8"/>
  <c r="BF217" i="8"/>
  <c r="BI216" i="8"/>
  <c r="BH216" i="8"/>
  <c r="BG216" i="8"/>
  <c r="BE216" i="8"/>
  <c r="AA216" i="8"/>
  <c r="Y216" i="8"/>
  <c r="W216" i="8"/>
  <c r="BK216" i="8"/>
  <c r="BF216" i="8"/>
  <c r="BI215" i="8"/>
  <c r="BH215" i="8"/>
  <c r="BG215" i="8"/>
  <c r="BE215" i="8"/>
  <c r="AA215" i="8"/>
  <c r="Y215" i="8"/>
  <c r="W215" i="8"/>
  <c r="BK215" i="8"/>
  <c r="BF215" i="8"/>
  <c r="BI214" i="8"/>
  <c r="BH214" i="8"/>
  <c r="BG214" i="8"/>
  <c r="BE214" i="8"/>
  <c r="AA214" i="8"/>
  <c r="Y214" i="8"/>
  <c r="W214" i="8"/>
  <c r="BK214" i="8"/>
  <c r="BF214" i="8"/>
  <c r="BI213" i="8"/>
  <c r="BH213" i="8"/>
  <c r="BG213" i="8"/>
  <c r="BE213" i="8"/>
  <c r="AA213" i="8"/>
  <c r="Y213" i="8"/>
  <c r="W213" i="8"/>
  <c r="BK213" i="8"/>
  <c r="BF213" i="8"/>
  <c r="BI211" i="8"/>
  <c r="BH211" i="8"/>
  <c r="BG211" i="8"/>
  <c r="BE211" i="8"/>
  <c r="AA211" i="8"/>
  <c r="Y211" i="8"/>
  <c r="W211" i="8"/>
  <c r="BK211" i="8"/>
  <c r="BF211" i="8"/>
  <c r="BI210" i="8"/>
  <c r="BH210" i="8"/>
  <c r="BG210" i="8"/>
  <c r="BE210" i="8"/>
  <c r="AA210" i="8"/>
  <c r="Y210" i="8"/>
  <c r="W210" i="8"/>
  <c r="BK210" i="8"/>
  <c r="BF210" i="8"/>
  <c r="BI209" i="8"/>
  <c r="BH209" i="8"/>
  <c r="BG209" i="8"/>
  <c r="BE209" i="8"/>
  <c r="AA209" i="8"/>
  <c r="Y209" i="8"/>
  <c r="W209" i="8"/>
  <c r="BK209" i="8"/>
  <c r="BF209" i="8"/>
  <c r="BI208" i="8"/>
  <c r="BH208" i="8"/>
  <c r="BG208" i="8"/>
  <c r="BE208" i="8"/>
  <c r="AA208" i="8"/>
  <c r="Y208" i="8"/>
  <c r="W208" i="8"/>
  <c r="BK208" i="8"/>
  <c r="BF208" i="8"/>
  <c r="BI207" i="8"/>
  <c r="BH207" i="8"/>
  <c r="BG207" i="8"/>
  <c r="BE207" i="8"/>
  <c r="AA207" i="8"/>
  <c r="Y207" i="8"/>
  <c r="W207" i="8"/>
  <c r="BK207" i="8"/>
  <c r="BF207" i="8"/>
  <c r="BI206" i="8"/>
  <c r="BH206" i="8"/>
  <c r="BG206" i="8"/>
  <c r="BE206" i="8"/>
  <c r="AA206" i="8"/>
  <c r="Y206" i="8"/>
  <c r="W206" i="8"/>
  <c r="BK206" i="8"/>
  <c r="BF206" i="8"/>
  <c r="BI205" i="8"/>
  <c r="BH205" i="8"/>
  <c r="BG205" i="8"/>
  <c r="BE205" i="8"/>
  <c r="AA205" i="8"/>
  <c r="Y205" i="8"/>
  <c r="W205" i="8"/>
  <c r="BK205" i="8"/>
  <c r="BF205" i="8"/>
  <c r="BI203" i="8"/>
  <c r="BH203" i="8"/>
  <c r="BG203" i="8"/>
  <c r="BE203" i="8"/>
  <c r="AA203" i="8"/>
  <c r="Y203" i="8"/>
  <c r="W203" i="8"/>
  <c r="BK203" i="8"/>
  <c r="BF203" i="8"/>
  <c r="BI202" i="8"/>
  <c r="BH202" i="8"/>
  <c r="BG202" i="8"/>
  <c r="BE202" i="8"/>
  <c r="AA202" i="8"/>
  <c r="Y202" i="8"/>
  <c r="W202" i="8"/>
  <c r="BK202" i="8"/>
  <c r="BF202" i="8"/>
  <c r="BI201" i="8"/>
  <c r="BH201" i="8"/>
  <c r="BG201" i="8"/>
  <c r="BE201" i="8"/>
  <c r="AA201" i="8"/>
  <c r="Y201" i="8"/>
  <c r="W201" i="8"/>
  <c r="BK201" i="8"/>
  <c r="BF201" i="8"/>
  <c r="BI200" i="8"/>
  <c r="BH200" i="8"/>
  <c r="BG200" i="8"/>
  <c r="BE200" i="8"/>
  <c r="AA200" i="8"/>
  <c r="Y200" i="8"/>
  <c r="W200" i="8"/>
  <c r="BK200" i="8"/>
  <c r="BF200" i="8"/>
  <c r="BI199" i="8"/>
  <c r="BH199" i="8"/>
  <c r="BG199" i="8"/>
  <c r="BE199" i="8"/>
  <c r="AA199" i="8"/>
  <c r="Y199" i="8"/>
  <c r="W199" i="8"/>
  <c r="BK199" i="8"/>
  <c r="BF199" i="8"/>
  <c r="BI198" i="8"/>
  <c r="BH198" i="8"/>
  <c r="BG198" i="8"/>
  <c r="BE198" i="8"/>
  <c r="AA198" i="8"/>
  <c r="Y198" i="8"/>
  <c r="W198" i="8"/>
  <c r="BK198" i="8"/>
  <c r="BF198" i="8"/>
  <c r="BI197" i="8"/>
  <c r="BH197" i="8"/>
  <c r="BG197" i="8"/>
  <c r="BE197" i="8"/>
  <c r="AA197" i="8"/>
  <c r="Y197" i="8"/>
  <c r="W197" i="8"/>
  <c r="BK197" i="8"/>
  <c r="BF197" i="8"/>
  <c r="BI196" i="8"/>
  <c r="BH196" i="8"/>
  <c r="BG196" i="8"/>
  <c r="BE196" i="8"/>
  <c r="AA196" i="8"/>
  <c r="Y196" i="8"/>
  <c r="W196" i="8"/>
  <c r="BK196" i="8"/>
  <c r="BF196" i="8"/>
  <c r="BI195" i="8"/>
  <c r="BH195" i="8"/>
  <c r="BG195" i="8"/>
  <c r="BE195" i="8"/>
  <c r="AA195" i="8"/>
  <c r="Y195" i="8"/>
  <c r="W195" i="8"/>
  <c r="BK195" i="8"/>
  <c r="BF195" i="8"/>
  <c r="BI194" i="8"/>
  <c r="BH194" i="8"/>
  <c r="BG194" i="8"/>
  <c r="BE194" i="8"/>
  <c r="AA194" i="8"/>
  <c r="Y194" i="8"/>
  <c r="W194" i="8"/>
  <c r="BK194" i="8"/>
  <c r="BF194" i="8"/>
  <c r="BI193" i="8"/>
  <c r="BH193" i="8"/>
  <c r="BG193" i="8"/>
  <c r="BE193" i="8"/>
  <c r="AA193" i="8"/>
  <c r="Y193" i="8"/>
  <c r="W193" i="8"/>
  <c r="BK193" i="8"/>
  <c r="BF193" i="8"/>
  <c r="BI192" i="8"/>
  <c r="BH192" i="8"/>
  <c r="BG192" i="8"/>
  <c r="BE192" i="8"/>
  <c r="AA192" i="8"/>
  <c r="Y192" i="8"/>
  <c r="W192" i="8"/>
  <c r="BK192" i="8"/>
  <c r="BF192" i="8"/>
  <c r="BI191" i="8"/>
  <c r="BH191" i="8"/>
  <c r="BG191" i="8"/>
  <c r="BE191" i="8"/>
  <c r="AA191" i="8"/>
  <c r="AA190" i="8" s="1"/>
  <c r="Y191" i="8"/>
  <c r="W191" i="8"/>
  <c r="BK191" i="8"/>
  <c r="BF191" i="8"/>
  <c r="BI189" i="8"/>
  <c r="BH189" i="8"/>
  <c r="BG189" i="8"/>
  <c r="BE189" i="8"/>
  <c r="AA189" i="8"/>
  <c r="Y189" i="8"/>
  <c r="W189" i="8"/>
  <c r="BK189" i="8"/>
  <c r="BF189" i="8"/>
  <c r="BI188" i="8"/>
  <c r="BH188" i="8"/>
  <c r="BG188" i="8"/>
  <c r="BE188" i="8"/>
  <c r="AA188" i="8"/>
  <c r="Y188" i="8"/>
  <c r="W188" i="8"/>
  <c r="BK188" i="8"/>
  <c r="BF188" i="8"/>
  <c r="BI187" i="8"/>
  <c r="BH187" i="8"/>
  <c r="BG187" i="8"/>
  <c r="BE187" i="8"/>
  <c r="AA187" i="8"/>
  <c r="Y187" i="8"/>
  <c r="W187" i="8"/>
  <c r="BK187" i="8"/>
  <c r="BF187" i="8"/>
  <c r="BI186" i="8"/>
  <c r="BH186" i="8"/>
  <c r="BG186" i="8"/>
  <c r="BE186" i="8"/>
  <c r="AA186" i="8"/>
  <c r="Y186" i="8"/>
  <c r="W186" i="8"/>
  <c r="BK186" i="8"/>
  <c r="BF186" i="8"/>
  <c r="BI185" i="8"/>
  <c r="BH185" i="8"/>
  <c r="BG185" i="8"/>
  <c r="BE185" i="8"/>
  <c r="AA185" i="8"/>
  <c r="Y185" i="8"/>
  <c r="W185" i="8"/>
  <c r="BK185" i="8"/>
  <c r="BF185" i="8"/>
  <c r="BI184" i="8"/>
  <c r="BH184" i="8"/>
  <c r="BG184" i="8"/>
  <c r="BE184" i="8"/>
  <c r="AA184" i="8"/>
  <c r="Y184" i="8"/>
  <c r="W184" i="8"/>
  <c r="BK184" i="8"/>
  <c r="BF184" i="8"/>
  <c r="BI183" i="8"/>
  <c r="BH183" i="8"/>
  <c r="BG183" i="8"/>
  <c r="BE183" i="8"/>
  <c r="AA183" i="8"/>
  <c r="Y183" i="8"/>
  <c r="W183" i="8"/>
  <c r="BK183" i="8"/>
  <c r="BF183" i="8"/>
  <c r="BI182" i="8"/>
  <c r="BH182" i="8"/>
  <c r="BG182" i="8"/>
  <c r="BE182" i="8"/>
  <c r="AA182" i="8"/>
  <c r="Y182" i="8"/>
  <c r="W182" i="8"/>
  <c r="BK182" i="8"/>
  <c r="BF182" i="8"/>
  <c r="BI181" i="8"/>
  <c r="BH181" i="8"/>
  <c r="BG181" i="8"/>
  <c r="BE181" i="8"/>
  <c r="AA181" i="8"/>
  <c r="Y181" i="8"/>
  <c r="W181" i="8"/>
  <c r="BK181" i="8"/>
  <c r="BF181" i="8"/>
  <c r="BI180" i="8"/>
  <c r="BH180" i="8"/>
  <c r="BG180" i="8"/>
  <c r="BE180" i="8"/>
  <c r="AA180" i="8"/>
  <c r="Y180" i="8"/>
  <c r="W180" i="8"/>
  <c r="BK180" i="8"/>
  <c r="BF180" i="8"/>
  <c r="BI179" i="8"/>
  <c r="BH179" i="8"/>
  <c r="BG179" i="8"/>
  <c r="BE179" i="8"/>
  <c r="AA179" i="8"/>
  <c r="Y179" i="8"/>
  <c r="W179" i="8"/>
  <c r="BK179" i="8"/>
  <c r="BF179" i="8"/>
  <c r="BI177" i="8"/>
  <c r="BH177" i="8"/>
  <c r="BG177" i="8"/>
  <c r="BE177" i="8"/>
  <c r="AA177" i="8"/>
  <c r="Y177" i="8"/>
  <c r="W177" i="8"/>
  <c r="BK177" i="8"/>
  <c r="BF177" i="8"/>
  <c r="BI176" i="8"/>
  <c r="BH176" i="8"/>
  <c r="BG176" i="8"/>
  <c r="BE176" i="8"/>
  <c r="AA176" i="8"/>
  <c r="Y176" i="8"/>
  <c r="W176" i="8"/>
  <c r="BK176" i="8"/>
  <c r="BF176" i="8"/>
  <c r="BI175" i="8"/>
  <c r="BH175" i="8"/>
  <c r="BG175" i="8"/>
  <c r="BE175" i="8"/>
  <c r="AA175" i="8"/>
  <c r="Y175" i="8"/>
  <c r="W175" i="8"/>
  <c r="BK175" i="8"/>
  <c r="BF175" i="8"/>
  <c r="BI174" i="8"/>
  <c r="BH174" i="8"/>
  <c r="BG174" i="8"/>
  <c r="BE174" i="8"/>
  <c r="AA174" i="8"/>
  <c r="Y174" i="8"/>
  <c r="W174" i="8"/>
  <c r="BK174" i="8"/>
  <c r="BF174" i="8"/>
  <c r="BI173" i="8"/>
  <c r="BH173" i="8"/>
  <c r="BG173" i="8"/>
  <c r="BE173" i="8"/>
  <c r="AA173" i="8"/>
  <c r="Y173" i="8"/>
  <c r="W173" i="8"/>
  <c r="BK173" i="8"/>
  <c r="BF173" i="8"/>
  <c r="BI172" i="8"/>
  <c r="BH172" i="8"/>
  <c r="BG172" i="8"/>
  <c r="BE172" i="8"/>
  <c r="AA172" i="8"/>
  <c r="Y172" i="8"/>
  <c r="W172" i="8"/>
  <c r="BK172" i="8"/>
  <c r="BF172" i="8"/>
  <c r="BI171" i="8"/>
  <c r="BH171" i="8"/>
  <c r="BG171" i="8"/>
  <c r="BE171" i="8"/>
  <c r="AA171" i="8"/>
  <c r="Y171" i="8"/>
  <c r="W171" i="8"/>
  <c r="BK171" i="8"/>
  <c r="BF171" i="8"/>
  <c r="BI170" i="8"/>
  <c r="BH170" i="8"/>
  <c r="BG170" i="8"/>
  <c r="BE170" i="8"/>
  <c r="AA170" i="8"/>
  <c r="Y170" i="8"/>
  <c r="W170" i="8"/>
  <c r="BK170" i="8"/>
  <c r="BF170" i="8"/>
  <c r="BI169" i="8"/>
  <c r="BH169" i="8"/>
  <c r="BG169" i="8"/>
  <c r="BE169" i="8"/>
  <c r="AA169" i="8"/>
  <c r="Y169" i="8"/>
  <c r="W169" i="8"/>
  <c r="BK169" i="8"/>
  <c r="BF169" i="8"/>
  <c r="BI168" i="8"/>
  <c r="BH168" i="8"/>
  <c r="BG168" i="8"/>
  <c r="BE168" i="8"/>
  <c r="AA168" i="8"/>
  <c r="Y168" i="8"/>
  <c r="W168" i="8"/>
  <c r="BK168" i="8"/>
  <c r="BF168" i="8"/>
  <c r="BI167" i="8"/>
  <c r="BH167" i="8"/>
  <c r="BG167" i="8"/>
  <c r="BE167" i="8"/>
  <c r="AA167" i="8"/>
  <c r="Y167" i="8"/>
  <c r="W167" i="8"/>
  <c r="BK167" i="8"/>
  <c r="BF167" i="8"/>
  <c r="BI166" i="8"/>
  <c r="BH166" i="8"/>
  <c r="BG166" i="8"/>
  <c r="BE166" i="8"/>
  <c r="AA166" i="8"/>
  <c r="Y166" i="8"/>
  <c r="W166" i="8"/>
  <c r="BK166" i="8"/>
  <c r="BF166" i="8"/>
  <c r="BI165" i="8"/>
  <c r="BH165" i="8"/>
  <c r="BG165" i="8"/>
  <c r="BE165" i="8"/>
  <c r="AA165" i="8"/>
  <c r="Y165" i="8"/>
  <c r="W165" i="8"/>
  <c r="BK165" i="8"/>
  <c r="BF165" i="8"/>
  <c r="BI164" i="8"/>
  <c r="BH164" i="8"/>
  <c r="BG164" i="8"/>
  <c r="BE164" i="8"/>
  <c r="AA164" i="8"/>
  <c r="Y164" i="8"/>
  <c r="W164" i="8"/>
  <c r="BK164" i="8"/>
  <c r="BF164" i="8"/>
  <c r="BI163" i="8"/>
  <c r="BH163" i="8"/>
  <c r="BG163" i="8"/>
  <c r="BE163" i="8"/>
  <c r="AA163" i="8"/>
  <c r="Y163" i="8"/>
  <c r="W163" i="8"/>
  <c r="BK163" i="8"/>
  <c r="BF163" i="8"/>
  <c r="BI162" i="8"/>
  <c r="BH162" i="8"/>
  <c r="BG162" i="8"/>
  <c r="BE162" i="8"/>
  <c r="AA162" i="8"/>
  <c r="Y162" i="8"/>
  <c r="W162" i="8"/>
  <c r="BK162" i="8"/>
  <c r="BF162" i="8"/>
  <c r="BI161" i="8"/>
  <c r="BH161" i="8"/>
  <c r="BG161" i="8"/>
  <c r="BE161" i="8"/>
  <c r="AA161" i="8"/>
  <c r="Y161" i="8"/>
  <c r="W161" i="8"/>
  <c r="BK161" i="8"/>
  <c r="BF161" i="8"/>
  <c r="BI160" i="8"/>
  <c r="BH160" i="8"/>
  <c r="BG160" i="8"/>
  <c r="BE160" i="8"/>
  <c r="AA160" i="8"/>
  <c r="Y160" i="8"/>
  <c r="W160" i="8"/>
  <c r="BK160" i="8"/>
  <c r="BF160" i="8"/>
  <c r="BI159" i="8"/>
  <c r="BH159" i="8"/>
  <c r="BG159" i="8"/>
  <c r="BE159" i="8"/>
  <c r="AA159" i="8"/>
  <c r="Y159" i="8"/>
  <c r="W159" i="8"/>
  <c r="BK159" i="8"/>
  <c r="BF159" i="8"/>
  <c r="BI158" i="8"/>
  <c r="BH158" i="8"/>
  <c r="BG158" i="8"/>
  <c r="BE158" i="8"/>
  <c r="AA158" i="8"/>
  <c r="Y158" i="8"/>
  <c r="W158" i="8"/>
  <c r="BK158" i="8"/>
  <c r="BF158" i="8"/>
  <c r="BI157" i="8"/>
  <c r="BH157" i="8"/>
  <c r="BG157" i="8"/>
  <c r="BE157" i="8"/>
  <c r="AA157" i="8"/>
  <c r="Y157" i="8"/>
  <c r="W157" i="8"/>
  <c r="BK157" i="8"/>
  <c r="BF157" i="8"/>
  <c r="BI156" i="8"/>
  <c r="BH156" i="8"/>
  <c r="BG156" i="8"/>
  <c r="BE156" i="8"/>
  <c r="AA156" i="8"/>
  <c r="Y156" i="8"/>
  <c r="W156" i="8"/>
  <c r="BK156" i="8"/>
  <c r="BF156" i="8"/>
  <c r="BI155" i="8"/>
  <c r="BH155" i="8"/>
  <c r="BG155" i="8"/>
  <c r="BE155" i="8"/>
  <c r="AA155" i="8"/>
  <c r="Y155" i="8"/>
  <c r="W155" i="8"/>
  <c r="BK155" i="8"/>
  <c r="BF155" i="8"/>
  <c r="BI154" i="8"/>
  <c r="BH154" i="8"/>
  <c r="BG154" i="8"/>
  <c r="BE154" i="8"/>
  <c r="AA154" i="8"/>
  <c r="Y154" i="8"/>
  <c r="W154" i="8"/>
  <c r="BK154" i="8"/>
  <c r="BF154" i="8"/>
  <c r="BI152" i="8"/>
  <c r="BH152" i="8"/>
  <c r="BG152" i="8"/>
  <c r="BE152" i="8"/>
  <c r="AA152" i="8"/>
  <c r="Y152" i="8"/>
  <c r="W152" i="8"/>
  <c r="BK152" i="8"/>
  <c r="BF152" i="8"/>
  <c r="BI151" i="8"/>
  <c r="BH151" i="8"/>
  <c r="BG151" i="8"/>
  <c r="BE151" i="8"/>
  <c r="AA151" i="8"/>
  <c r="Y151" i="8"/>
  <c r="W151" i="8"/>
  <c r="BK151" i="8"/>
  <c r="BF151" i="8"/>
  <c r="BI150" i="8"/>
  <c r="BH150" i="8"/>
  <c r="BG150" i="8"/>
  <c r="BE150" i="8"/>
  <c r="AA150" i="8"/>
  <c r="Y150" i="8"/>
  <c r="W150" i="8"/>
  <c r="BK150" i="8"/>
  <c r="BF150" i="8"/>
  <c r="BI149" i="8"/>
  <c r="BH149" i="8"/>
  <c r="BG149" i="8"/>
  <c r="BE149" i="8"/>
  <c r="AA149" i="8"/>
  <c r="Y149" i="8"/>
  <c r="W149" i="8"/>
  <c r="BK149" i="8"/>
  <c r="BF149" i="8"/>
  <c r="BI148" i="8"/>
  <c r="BH148" i="8"/>
  <c r="BG148" i="8"/>
  <c r="BE148" i="8"/>
  <c r="AA148" i="8"/>
  <c r="Y148" i="8"/>
  <c r="W148" i="8"/>
  <c r="BK148" i="8"/>
  <c r="BF148" i="8"/>
  <c r="BI147" i="8"/>
  <c r="BH147" i="8"/>
  <c r="BG147" i="8"/>
  <c r="BE147" i="8"/>
  <c r="AA147" i="8"/>
  <c r="Y147" i="8"/>
  <c r="W147" i="8"/>
  <c r="BK147" i="8"/>
  <c r="BF147" i="8"/>
  <c r="BI146" i="8"/>
  <c r="BH146" i="8"/>
  <c r="BG146" i="8"/>
  <c r="BE146" i="8"/>
  <c r="AA146" i="8"/>
  <c r="Y146" i="8"/>
  <c r="W146" i="8"/>
  <c r="BK146" i="8"/>
  <c r="BF146" i="8"/>
  <c r="BI145" i="8"/>
  <c r="BH145" i="8"/>
  <c r="BG145" i="8"/>
  <c r="BE145" i="8"/>
  <c r="AA145" i="8"/>
  <c r="Y145" i="8"/>
  <c r="W145" i="8"/>
  <c r="BK145" i="8"/>
  <c r="BF145" i="8"/>
  <c r="BI143" i="8"/>
  <c r="BH143" i="8"/>
  <c r="BG143" i="8"/>
  <c r="BE143" i="8"/>
  <c r="AA143" i="8"/>
  <c r="Y143" i="8"/>
  <c r="W143" i="8"/>
  <c r="BK143" i="8"/>
  <c r="BF143" i="8"/>
  <c r="BI142" i="8"/>
  <c r="BH142" i="8"/>
  <c r="BG142" i="8"/>
  <c r="BE142" i="8"/>
  <c r="AA142" i="8"/>
  <c r="Y142" i="8"/>
  <c r="W142" i="8"/>
  <c r="BK142" i="8"/>
  <c r="BK141" i="8" s="1"/>
  <c r="N90" i="8" s="1"/>
  <c r="BF142" i="8"/>
  <c r="BI140" i="8"/>
  <c r="BH140" i="8"/>
  <c r="BG140" i="8"/>
  <c r="BE140" i="8"/>
  <c r="AA140" i="8"/>
  <c r="Y140" i="8"/>
  <c r="W140" i="8"/>
  <c r="BK140" i="8"/>
  <c r="BF140" i="8"/>
  <c r="BI139" i="8"/>
  <c r="BH139" i="8"/>
  <c r="BG139" i="8"/>
  <c r="BE139" i="8"/>
  <c r="AA139" i="8"/>
  <c r="Y139" i="8"/>
  <c r="W139" i="8"/>
  <c r="BK139" i="8"/>
  <c r="BF139" i="8"/>
  <c r="BI138" i="8"/>
  <c r="BH138" i="8"/>
  <c r="BG138" i="8"/>
  <c r="BE138" i="8"/>
  <c r="AA138" i="8"/>
  <c r="Y138" i="8"/>
  <c r="W138" i="8"/>
  <c r="BK138" i="8"/>
  <c r="BF138" i="8"/>
  <c r="BI137" i="8"/>
  <c r="BH137" i="8"/>
  <c r="BG137" i="8"/>
  <c r="BE137" i="8"/>
  <c r="AA137" i="8"/>
  <c r="Y137" i="8"/>
  <c r="W137" i="8"/>
  <c r="BK137" i="8"/>
  <c r="BF137" i="8"/>
  <c r="BI136" i="8"/>
  <c r="BH136" i="8"/>
  <c r="BG136" i="8"/>
  <c r="BE136" i="8"/>
  <c r="AA136" i="8"/>
  <c r="Y136" i="8"/>
  <c r="W136" i="8"/>
  <c r="BK136" i="8"/>
  <c r="BF136" i="8"/>
  <c r="BI135" i="8"/>
  <c r="BH135" i="8"/>
  <c r="BG135" i="8"/>
  <c r="BE135" i="8"/>
  <c r="AA135" i="8"/>
  <c r="Y135" i="8"/>
  <c r="W135" i="8"/>
  <c r="BK135" i="8"/>
  <c r="BF135" i="8"/>
  <c r="BI134" i="8"/>
  <c r="BH134" i="8"/>
  <c r="BG134" i="8"/>
  <c r="BE134" i="8"/>
  <c r="AA134" i="8"/>
  <c r="Y134" i="8"/>
  <c r="W134" i="8"/>
  <c r="BK134" i="8"/>
  <c r="BF134" i="8"/>
  <c r="BI133" i="8"/>
  <c r="BH133" i="8"/>
  <c r="BG133" i="8"/>
  <c r="BE133" i="8"/>
  <c r="AA133" i="8"/>
  <c r="Y133" i="8"/>
  <c r="W133" i="8"/>
  <c r="BK133" i="8"/>
  <c r="BF133" i="8"/>
  <c r="BI132" i="8"/>
  <c r="BH132" i="8"/>
  <c r="BG132" i="8"/>
  <c r="BE132" i="8"/>
  <c r="AA132" i="8"/>
  <c r="Y132" i="8"/>
  <c r="W132" i="8"/>
  <c r="BK132" i="8"/>
  <c r="BF132" i="8"/>
  <c r="BI131" i="8"/>
  <c r="BH131" i="8"/>
  <c r="BG131" i="8"/>
  <c r="BE131" i="8"/>
  <c r="AA131" i="8"/>
  <c r="Y131" i="8"/>
  <c r="W131" i="8"/>
  <c r="BK131" i="8"/>
  <c r="BF131" i="8"/>
  <c r="BI130" i="8"/>
  <c r="BH130" i="8"/>
  <c r="BG130" i="8"/>
  <c r="BE130" i="8"/>
  <c r="AA130" i="8"/>
  <c r="Y130" i="8"/>
  <c r="W130" i="8"/>
  <c r="BK130" i="8"/>
  <c r="BF130" i="8"/>
  <c r="BI129" i="8"/>
  <c r="BH129" i="8"/>
  <c r="BG129" i="8"/>
  <c r="BE129" i="8"/>
  <c r="AA129" i="8"/>
  <c r="Y129" i="8"/>
  <c r="W129" i="8"/>
  <c r="BK129" i="8"/>
  <c r="BF129" i="8"/>
  <c r="BI128" i="8"/>
  <c r="BH128" i="8"/>
  <c r="BG128" i="8"/>
  <c r="BE128" i="8"/>
  <c r="AA128" i="8"/>
  <c r="Y128" i="8"/>
  <c r="W128" i="8"/>
  <c r="BK128" i="8"/>
  <c r="BF128" i="8"/>
  <c r="BI127" i="8"/>
  <c r="BH127" i="8"/>
  <c r="BG127" i="8"/>
  <c r="BE127" i="8"/>
  <c r="AA127" i="8"/>
  <c r="Y127" i="8"/>
  <c r="W127" i="8"/>
  <c r="BK127" i="8"/>
  <c r="BF127" i="8"/>
  <c r="BI126" i="8"/>
  <c r="BH126" i="8"/>
  <c r="BG126" i="8"/>
  <c r="BE126" i="8"/>
  <c r="AA126" i="8"/>
  <c r="Y126" i="8"/>
  <c r="W126" i="8"/>
  <c r="BK126" i="8"/>
  <c r="BF126" i="8"/>
  <c r="BI125" i="8"/>
  <c r="BH125" i="8"/>
  <c r="BG125" i="8"/>
  <c r="BE125" i="8"/>
  <c r="AA125" i="8"/>
  <c r="Y125" i="8"/>
  <c r="W125" i="8"/>
  <c r="BK125" i="8"/>
  <c r="BF125" i="8"/>
  <c r="BI124" i="8"/>
  <c r="BH124" i="8"/>
  <c r="BG124" i="8"/>
  <c r="BE124" i="8"/>
  <c r="AA124" i="8"/>
  <c r="Y124" i="8"/>
  <c r="W124" i="8"/>
  <c r="W123" i="8" s="1"/>
  <c r="BK124" i="8"/>
  <c r="BF124" i="8"/>
  <c r="BI122" i="8"/>
  <c r="BH122" i="8"/>
  <c r="BG122" i="8"/>
  <c r="BE122" i="8"/>
  <c r="AA122" i="8"/>
  <c r="Y122" i="8"/>
  <c r="W122" i="8"/>
  <c r="BK122" i="8"/>
  <c r="BF122" i="8"/>
  <c r="F118" i="8"/>
  <c r="F115" i="8"/>
  <c r="F113" i="8"/>
  <c r="M28" i="8"/>
  <c r="AS94" i="1" s="1"/>
  <c r="F81" i="8"/>
  <c r="F79" i="8"/>
  <c r="O21" i="8"/>
  <c r="E21" i="8"/>
  <c r="M118" i="8" s="1"/>
  <c r="O20" i="8"/>
  <c r="O18" i="8"/>
  <c r="E18" i="8"/>
  <c r="M83" i="8" s="1"/>
  <c r="O17" i="8"/>
  <c r="O15" i="8"/>
  <c r="E15" i="8"/>
  <c r="F84" i="8" s="1"/>
  <c r="O14" i="8"/>
  <c r="O12" i="8"/>
  <c r="E12" i="8"/>
  <c r="F117" i="8" s="1"/>
  <c r="O11" i="8"/>
  <c r="O9" i="8"/>
  <c r="M81" i="8" s="1"/>
  <c r="F6" i="8"/>
  <c r="F78" i="8" s="1"/>
  <c r="AY93" i="1"/>
  <c r="AX93" i="1"/>
  <c r="BI156" i="7"/>
  <c r="BH156" i="7"/>
  <c r="BG156" i="7"/>
  <c r="BE156" i="7"/>
  <c r="AA156" i="7"/>
  <c r="Y156" i="7"/>
  <c r="W156" i="7"/>
  <c r="BK156" i="7"/>
  <c r="BF156" i="7"/>
  <c r="BI155" i="7"/>
  <c r="BH155" i="7"/>
  <c r="BG155" i="7"/>
  <c r="BE155" i="7"/>
  <c r="AA155" i="7"/>
  <c r="Y155" i="7"/>
  <c r="W155" i="7"/>
  <c r="BK155" i="7"/>
  <c r="BF155" i="7"/>
  <c r="BI154" i="7"/>
  <c r="BH154" i="7"/>
  <c r="BG154" i="7"/>
  <c r="BE154" i="7"/>
  <c r="AA154" i="7"/>
  <c r="Y154" i="7"/>
  <c r="W154" i="7"/>
  <c r="BK154" i="7"/>
  <c r="BF154" i="7"/>
  <c r="BI152" i="7"/>
  <c r="BH152" i="7"/>
  <c r="BG152" i="7"/>
  <c r="BE152" i="7"/>
  <c r="AA152" i="7"/>
  <c r="Y152" i="7"/>
  <c r="W152" i="7"/>
  <c r="BK152" i="7"/>
  <c r="BF152" i="7"/>
  <c r="BI151" i="7"/>
  <c r="BH151" i="7"/>
  <c r="BG151" i="7"/>
  <c r="BE151" i="7"/>
  <c r="AA151" i="7"/>
  <c r="AA150" i="7" s="1"/>
  <c r="Y151" i="7"/>
  <c r="W151" i="7"/>
  <c r="BK151" i="7"/>
  <c r="BF151" i="7"/>
  <c r="BI149" i="7"/>
  <c r="BH149" i="7"/>
  <c r="BG149" i="7"/>
  <c r="BE149" i="7"/>
  <c r="AA149" i="7"/>
  <c r="Y149" i="7"/>
  <c r="W149" i="7"/>
  <c r="BK149" i="7"/>
  <c r="BF149" i="7"/>
  <c r="BI148" i="7"/>
  <c r="BH148" i="7"/>
  <c r="BG148" i="7"/>
  <c r="BE148" i="7"/>
  <c r="AA148" i="7"/>
  <c r="Y148" i="7"/>
  <c r="W148" i="7"/>
  <c r="BK148" i="7"/>
  <c r="BF148" i="7"/>
  <c r="BI147" i="7"/>
  <c r="BH147" i="7"/>
  <c r="BG147" i="7"/>
  <c r="BE147" i="7"/>
  <c r="AA147" i="7"/>
  <c r="Y147" i="7"/>
  <c r="W147" i="7"/>
  <c r="BK147" i="7"/>
  <c r="BF147" i="7"/>
  <c r="BI146" i="7"/>
  <c r="BH146" i="7"/>
  <c r="BG146" i="7"/>
  <c r="BE146" i="7"/>
  <c r="AA146" i="7"/>
  <c r="Y146" i="7"/>
  <c r="W146" i="7"/>
  <c r="BK146" i="7"/>
  <c r="BF146" i="7"/>
  <c r="BI145" i="7"/>
  <c r="BH145" i="7"/>
  <c r="BG145" i="7"/>
  <c r="BE145" i="7"/>
  <c r="AA145" i="7"/>
  <c r="Y145" i="7"/>
  <c r="W145" i="7"/>
  <c r="BK145" i="7"/>
  <c r="BF145" i="7"/>
  <c r="BI144" i="7"/>
  <c r="BH144" i="7"/>
  <c r="BG144" i="7"/>
  <c r="BE144" i="7"/>
  <c r="AA144" i="7"/>
  <c r="Y144" i="7"/>
  <c r="W144" i="7"/>
  <c r="BK144" i="7"/>
  <c r="BF144" i="7"/>
  <c r="BI143" i="7"/>
  <c r="BH143" i="7"/>
  <c r="BG143" i="7"/>
  <c r="BE143" i="7"/>
  <c r="AA143" i="7"/>
  <c r="Y143" i="7"/>
  <c r="W143" i="7"/>
  <c r="BK143" i="7"/>
  <c r="BF143" i="7"/>
  <c r="BI142" i="7"/>
  <c r="BH142" i="7"/>
  <c r="BG142" i="7"/>
  <c r="BE142" i="7"/>
  <c r="AA142" i="7"/>
  <c r="Y142" i="7"/>
  <c r="W142" i="7"/>
  <c r="BK142" i="7"/>
  <c r="BF142" i="7"/>
  <c r="BI141" i="7"/>
  <c r="BH141" i="7"/>
  <c r="BG141" i="7"/>
  <c r="BE141" i="7"/>
  <c r="AA141" i="7"/>
  <c r="Y141" i="7"/>
  <c r="W141" i="7"/>
  <c r="BK141" i="7"/>
  <c r="BF141" i="7"/>
  <c r="BI140" i="7"/>
  <c r="BH140" i="7"/>
  <c r="BG140" i="7"/>
  <c r="BE140" i="7"/>
  <c r="AA140" i="7"/>
  <c r="Y140" i="7"/>
  <c r="W140" i="7"/>
  <c r="BK140" i="7"/>
  <c r="BF140" i="7"/>
  <c r="BI139" i="7"/>
  <c r="BH139" i="7"/>
  <c r="BG139" i="7"/>
  <c r="BE139" i="7"/>
  <c r="AA139" i="7"/>
  <c r="Y139" i="7"/>
  <c r="W139" i="7"/>
  <c r="BK139" i="7"/>
  <c r="BF139" i="7"/>
  <c r="BI138" i="7"/>
  <c r="BH138" i="7"/>
  <c r="BG138" i="7"/>
  <c r="BE138" i="7"/>
  <c r="AA138" i="7"/>
  <c r="Y138" i="7"/>
  <c r="W138" i="7"/>
  <c r="BK138" i="7"/>
  <c r="BF138" i="7"/>
  <c r="BI137" i="7"/>
  <c r="BH137" i="7"/>
  <c r="BG137" i="7"/>
  <c r="BE137" i="7"/>
  <c r="AA137" i="7"/>
  <c r="Y137" i="7"/>
  <c r="W137" i="7"/>
  <c r="BK137" i="7"/>
  <c r="BF137" i="7"/>
  <c r="BI136" i="7"/>
  <c r="BH136" i="7"/>
  <c r="BG136" i="7"/>
  <c r="BE136" i="7"/>
  <c r="AA136" i="7"/>
  <c r="Y136" i="7"/>
  <c r="W136" i="7"/>
  <c r="BK136" i="7"/>
  <c r="BF136" i="7"/>
  <c r="BI135" i="7"/>
  <c r="BH135" i="7"/>
  <c r="BG135" i="7"/>
  <c r="BE135" i="7"/>
  <c r="AA135" i="7"/>
  <c r="Y135" i="7"/>
  <c r="W135" i="7"/>
  <c r="BK135" i="7"/>
  <c r="BF135" i="7"/>
  <c r="BI134" i="7"/>
  <c r="BH134" i="7"/>
  <c r="BG134" i="7"/>
  <c r="BE134" i="7"/>
  <c r="AA134" i="7"/>
  <c r="Y134" i="7"/>
  <c r="W134" i="7"/>
  <c r="BK134" i="7"/>
  <c r="BF134" i="7"/>
  <c r="BI133" i="7"/>
  <c r="BH133" i="7"/>
  <c r="BG133" i="7"/>
  <c r="BE133" i="7"/>
  <c r="AA133" i="7"/>
  <c r="Y133" i="7"/>
  <c r="W133" i="7"/>
  <c r="BK133" i="7"/>
  <c r="BF133" i="7"/>
  <c r="BI132" i="7"/>
  <c r="BH132" i="7"/>
  <c r="BG132" i="7"/>
  <c r="BE132" i="7"/>
  <c r="AA132" i="7"/>
  <c r="Y132" i="7"/>
  <c r="W132" i="7"/>
  <c r="BK132" i="7"/>
  <c r="BF132" i="7"/>
  <c r="BI131" i="7"/>
  <c r="BH131" i="7"/>
  <c r="BG131" i="7"/>
  <c r="BE131" i="7"/>
  <c r="AA131" i="7"/>
  <c r="Y131" i="7"/>
  <c r="W131" i="7"/>
  <c r="BK131" i="7"/>
  <c r="BF131" i="7"/>
  <c r="BI130" i="7"/>
  <c r="BH130" i="7"/>
  <c r="BG130" i="7"/>
  <c r="BE130" i="7"/>
  <c r="AA130" i="7"/>
  <c r="Y130" i="7"/>
  <c r="W130" i="7"/>
  <c r="BK130" i="7"/>
  <c r="BF130" i="7"/>
  <c r="BI129" i="7"/>
  <c r="BH129" i="7"/>
  <c r="BG129" i="7"/>
  <c r="BE129" i="7"/>
  <c r="AA129" i="7"/>
  <c r="Y129" i="7"/>
  <c r="W129" i="7"/>
  <c r="BK129" i="7"/>
  <c r="BF129" i="7"/>
  <c r="BI128" i="7"/>
  <c r="BH128" i="7"/>
  <c r="BG128" i="7"/>
  <c r="BE128" i="7"/>
  <c r="AA128" i="7"/>
  <c r="Y128" i="7"/>
  <c r="W128" i="7"/>
  <c r="BK128" i="7"/>
  <c r="BF128" i="7"/>
  <c r="BI127" i="7"/>
  <c r="BH127" i="7"/>
  <c r="BG127" i="7"/>
  <c r="BE127" i="7"/>
  <c r="AA127" i="7"/>
  <c r="Y127" i="7"/>
  <c r="W127" i="7"/>
  <c r="BK127" i="7"/>
  <c r="BF127" i="7"/>
  <c r="BI126" i="7"/>
  <c r="BH126" i="7"/>
  <c r="BG126" i="7"/>
  <c r="BE126" i="7"/>
  <c r="AA126" i="7"/>
  <c r="Y126" i="7"/>
  <c r="W126" i="7"/>
  <c r="BK126" i="7"/>
  <c r="BF126" i="7"/>
  <c r="BI125" i="7"/>
  <c r="BH125" i="7"/>
  <c r="BG125" i="7"/>
  <c r="BE125" i="7"/>
  <c r="AA125" i="7"/>
  <c r="Y125" i="7"/>
  <c r="W125" i="7"/>
  <c r="BK125" i="7"/>
  <c r="BF125" i="7"/>
  <c r="BI124" i="7"/>
  <c r="BH124" i="7"/>
  <c r="BG124" i="7"/>
  <c r="BE124" i="7"/>
  <c r="AA124" i="7"/>
  <c r="Y124" i="7"/>
  <c r="W124" i="7"/>
  <c r="BK124" i="7"/>
  <c r="BF124" i="7"/>
  <c r="BI123" i="7"/>
  <c r="BH123" i="7"/>
  <c r="BG123" i="7"/>
  <c r="BE123" i="7"/>
  <c r="AA123" i="7"/>
  <c r="Y123" i="7"/>
  <c r="W123" i="7"/>
  <c r="BK123" i="7"/>
  <c r="BF123" i="7"/>
  <c r="BI122" i="7"/>
  <c r="BH122" i="7"/>
  <c r="BG122" i="7"/>
  <c r="BE122" i="7"/>
  <c r="AA122" i="7"/>
  <c r="Y122" i="7"/>
  <c r="W122" i="7"/>
  <c r="BK122" i="7"/>
  <c r="BF122" i="7"/>
  <c r="BI121" i="7"/>
  <c r="BH121" i="7"/>
  <c r="BG121" i="7"/>
  <c r="BE121" i="7"/>
  <c r="AA121" i="7"/>
  <c r="Y121" i="7"/>
  <c r="W121" i="7"/>
  <c r="BK121" i="7"/>
  <c r="BF121" i="7"/>
  <c r="BI120" i="7"/>
  <c r="BH120" i="7"/>
  <c r="BG120" i="7"/>
  <c r="BE120" i="7"/>
  <c r="AA120" i="7"/>
  <c r="Y120" i="7"/>
  <c r="W120" i="7"/>
  <c r="BK120" i="7"/>
  <c r="BF120" i="7"/>
  <c r="BI119" i="7"/>
  <c r="BH119" i="7"/>
  <c r="BG119" i="7"/>
  <c r="BE119" i="7"/>
  <c r="AA119" i="7"/>
  <c r="Y119" i="7"/>
  <c r="W119" i="7"/>
  <c r="BK119" i="7"/>
  <c r="BF119" i="7"/>
  <c r="BI117" i="7"/>
  <c r="BH117" i="7"/>
  <c r="BG117" i="7"/>
  <c r="BE117" i="7"/>
  <c r="AA117" i="7"/>
  <c r="Y117" i="7"/>
  <c r="W117" i="7"/>
  <c r="BK117" i="7"/>
  <c r="BF117" i="7"/>
  <c r="BI116" i="7"/>
  <c r="BH116" i="7"/>
  <c r="BG116" i="7"/>
  <c r="BE116" i="7"/>
  <c r="AA116" i="7"/>
  <c r="AA115" i="7" s="1"/>
  <c r="Y116" i="7"/>
  <c r="W116" i="7"/>
  <c r="BK116" i="7"/>
  <c r="BF116" i="7"/>
  <c r="BI114" i="7"/>
  <c r="BH114" i="7"/>
  <c r="BG114" i="7"/>
  <c r="BE114" i="7"/>
  <c r="AA114" i="7"/>
  <c r="Y114" i="7"/>
  <c r="W114" i="7"/>
  <c r="BK114" i="7"/>
  <c r="BF114" i="7"/>
  <c r="F107" i="7"/>
  <c r="F105" i="7"/>
  <c r="M28" i="7"/>
  <c r="AS93" i="1" s="1"/>
  <c r="F81" i="7"/>
  <c r="F79" i="7"/>
  <c r="O21" i="7"/>
  <c r="E21" i="7"/>
  <c r="M110" i="7" s="1"/>
  <c r="O20" i="7"/>
  <c r="O18" i="7"/>
  <c r="E18" i="7"/>
  <c r="M109" i="7" s="1"/>
  <c r="O17" i="7"/>
  <c r="O15" i="7"/>
  <c r="E15" i="7"/>
  <c r="F84" i="7" s="1"/>
  <c r="O14" i="7"/>
  <c r="O12" i="7"/>
  <c r="E12" i="7"/>
  <c r="F83" i="7" s="1"/>
  <c r="O11" i="7"/>
  <c r="O9" i="7"/>
  <c r="M107" i="7" s="1"/>
  <c r="F6" i="7"/>
  <c r="F78" i="7" s="1"/>
  <c r="AY92" i="1"/>
  <c r="AX92" i="1"/>
  <c r="BI119" i="6"/>
  <c r="BH119" i="6"/>
  <c r="BG119" i="6"/>
  <c r="BE119" i="6"/>
  <c r="AA119" i="6"/>
  <c r="AA118" i="6" s="1"/>
  <c r="AA117" i="6" s="1"/>
  <c r="Y119" i="6"/>
  <c r="Y118" i="6" s="1"/>
  <c r="Y117" i="6" s="1"/>
  <c r="W119" i="6"/>
  <c r="W118" i="6" s="1"/>
  <c r="W117" i="6" s="1"/>
  <c r="BK119" i="6"/>
  <c r="BK118" i="6" s="1"/>
  <c r="BF119" i="6"/>
  <c r="BI116" i="6"/>
  <c r="BH116" i="6"/>
  <c r="H35" i="6" s="1"/>
  <c r="BC92" i="1" s="1"/>
  <c r="BG116" i="6"/>
  <c r="BE116" i="6"/>
  <c r="AA116" i="6"/>
  <c r="AA115" i="6" s="1"/>
  <c r="AA114" i="6" s="1"/>
  <c r="Y116" i="6"/>
  <c r="Y115" i="6" s="1"/>
  <c r="Y114" i="6" s="1"/>
  <c r="W116" i="6"/>
  <c r="W115" i="6" s="1"/>
  <c r="W114" i="6" s="1"/>
  <c r="BK116" i="6"/>
  <c r="BK115" i="6" s="1"/>
  <c r="BF116" i="6"/>
  <c r="F107" i="6"/>
  <c r="F105" i="6"/>
  <c r="M28" i="6"/>
  <c r="AS92" i="1" s="1"/>
  <c r="F81" i="6"/>
  <c r="F79" i="6"/>
  <c r="O21" i="6"/>
  <c r="E21" i="6"/>
  <c r="M110" i="6" s="1"/>
  <c r="O20" i="6"/>
  <c r="O18" i="6"/>
  <c r="E18" i="6"/>
  <c r="M83" i="6" s="1"/>
  <c r="O17" i="6"/>
  <c r="O15" i="6"/>
  <c r="E15" i="6"/>
  <c r="F84" i="6" s="1"/>
  <c r="O14" i="6"/>
  <c r="O12" i="6"/>
  <c r="E12" i="6"/>
  <c r="F109" i="6" s="1"/>
  <c r="O11" i="6"/>
  <c r="O9" i="6"/>
  <c r="M81" i="6" s="1"/>
  <c r="F6" i="6"/>
  <c r="F78" i="6" s="1"/>
  <c r="AY91" i="1"/>
  <c r="AX91" i="1"/>
  <c r="BI349" i="5"/>
  <c r="BH349" i="5"/>
  <c r="BG349" i="5"/>
  <c r="BE349" i="5"/>
  <c r="AA349" i="5"/>
  <c r="Y349" i="5"/>
  <c r="W349" i="5"/>
  <c r="BK349" i="5"/>
  <c r="BF349" i="5"/>
  <c r="BI347" i="5"/>
  <c r="BH347" i="5"/>
  <c r="BG347" i="5"/>
  <c r="BE347" i="5"/>
  <c r="AA347" i="5"/>
  <c r="AA346" i="5" s="1"/>
  <c r="Y347" i="5"/>
  <c r="W347" i="5"/>
  <c r="BK347" i="5"/>
  <c r="BF347" i="5"/>
  <c r="BI345" i="5"/>
  <c r="BH345" i="5"/>
  <c r="BG345" i="5"/>
  <c r="BE345" i="5"/>
  <c r="AA345" i="5"/>
  <c r="Y345" i="5"/>
  <c r="W345" i="5"/>
  <c r="BK345" i="5"/>
  <c r="BF345" i="5"/>
  <c r="BI344" i="5"/>
  <c r="BH344" i="5"/>
  <c r="BG344" i="5"/>
  <c r="BE344" i="5"/>
  <c r="AA344" i="5"/>
  <c r="Y344" i="5"/>
  <c r="W344" i="5"/>
  <c r="BK344" i="5"/>
  <c r="BF344" i="5"/>
  <c r="BI338" i="5"/>
  <c r="BH338" i="5"/>
  <c r="BG338" i="5"/>
  <c r="BE338" i="5"/>
  <c r="AA338" i="5"/>
  <c r="Y338" i="5"/>
  <c r="W338" i="5"/>
  <c r="BK338" i="5"/>
  <c r="BF338" i="5"/>
  <c r="BI336" i="5"/>
  <c r="BH336" i="5"/>
  <c r="BG336" i="5"/>
  <c r="BE336" i="5"/>
  <c r="AA336" i="5"/>
  <c r="Y336" i="5"/>
  <c r="W336" i="5"/>
  <c r="BK336" i="5"/>
  <c r="BF336" i="5"/>
  <c r="BI335" i="5"/>
  <c r="BH335" i="5"/>
  <c r="BG335" i="5"/>
  <c r="BE335" i="5"/>
  <c r="AA335" i="5"/>
  <c r="Y335" i="5"/>
  <c r="W335" i="5"/>
  <c r="BK335" i="5"/>
  <c r="BF335" i="5"/>
  <c r="BI327" i="5"/>
  <c r="BH327" i="5"/>
  <c r="BG327" i="5"/>
  <c r="BE327" i="5"/>
  <c r="AA327" i="5"/>
  <c r="Y327" i="5"/>
  <c r="W327" i="5"/>
  <c r="BK327" i="5"/>
  <c r="BF327" i="5"/>
  <c r="BI325" i="5"/>
  <c r="BH325" i="5"/>
  <c r="BG325" i="5"/>
  <c r="BE325" i="5"/>
  <c r="AA325" i="5"/>
  <c r="Y325" i="5"/>
  <c r="W325" i="5"/>
  <c r="BK325" i="5"/>
  <c r="BF325" i="5"/>
  <c r="BI324" i="5"/>
  <c r="BH324" i="5"/>
  <c r="BG324" i="5"/>
  <c r="BE324" i="5"/>
  <c r="AA324" i="5"/>
  <c r="Y324" i="5"/>
  <c r="W324" i="5"/>
  <c r="BK324" i="5"/>
  <c r="BF324" i="5"/>
  <c r="BI320" i="5"/>
  <c r="BH320" i="5"/>
  <c r="BG320" i="5"/>
  <c r="BE320" i="5"/>
  <c r="AA320" i="5"/>
  <c r="Y320" i="5"/>
  <c r="W320" i="5"/>
  <c r="BK320" i="5"/>
  <c r="BF320" i="5"/>
  <c r="BI319" i="5"/>
  <c r="BH319" i="5"/>
  <c r="BG319" i="5"/>
  <c r="BE319" i="5"/>
  <c r="AA319" i="5"/>
  <c r="Y319" i="5"/>
  <c r="W319" i="5"/>
  <c r="BK319" i="5"/>
  <c r="BF319" i="5"/>
  <c r="BI315" i="5"/>
  <c r="BH315" i="5"/>
  <c r="BG315" i="5"/>
  <c r="BE315" i="5"/>
  <c r="AA315" i="5"/>
  <c r="Y315" i="5"/>
  <c r="W315" i="5"/>
  <c r="BK315" i="5"/>
  <c r="BF315" i="5"/>
  <c r="BI313" i="5"/>
  <c r="BH313" i="5"/>
  <c r="BG313" i="5"/>
  <c r="BE313" i="5"/>
  <c r="AA313" i="5"/>
  <c r="Y313" i="5"/>
  <c r="W313" i="5"/>
  <c r="BK313" i="5"/>
  <c r="BF313" i="5"/>
  <c r="BI311" i="5"/>
  <c r="BH311" i="5"/>
  <c r="BG311" i="5"/>
  <c r="BE311" i="5"/>
  <c r="AA311" i="5"/>
  <c r="Y311" i="5"/>
  <c r="W311" i="5"/>
  <c r="BK311" i="5"/>
  <c r="BK310" i="5" s="1"/>
  <c r="N101" i="5" s="1"/>
  <c r="BF311" i="5"/>
  <c r="BI309" i="5"/>
  <c r="BH309" i="5"/>
  <c r="BG309" i="5"/>
  <c r="BE309" i="5"/>
  <c r="AA309" i="5"/>
  <c r="AA308" i="5" s="1"/>
  <c r="Y309" i="5"/>
  <c r="Y308" i="5" s="1"/>
  <c r="W309" i="5"/>
  <c r="W308" i="5" s="1"/>
  <c r="BK309" i="5"/>
  <c r="BK308" i="5" s="1"/>
  <c r="N100" i="5" s="1"/>
  <c r="BF309" i="5"/>
  <c r="BI307" i="5"/>
  <c r="BH307" i="5"/>
  <c r="BG307" i="5"/>
  <c r="BE307" i="5"/>
  <c r="AA307" i="5"/>
  <c r="Y307" i="5"/>
  <c r="W307" i="5"/>
  <c r="BK307" i="5"/>
  <c r="BF307" i="5"/>
  <c r="BI306" i="5"/>
  <c r="BH306" i="5"/>
  <c r="BG306" i="5"/>
  <c r="BE306" i="5"/>
  <c r="AA306" i="5"/>
  <c r="Y306" i="5"/>
  <c r="W306" i="5"/>
  <c r="BK306" i="5"/>
  <c r="BF306" i="5"/>
  <c r="BI294" i="5"/>
  <c r="BH294" i="5"/>
  <c r="BG294" i="5"/>
  <c r="BE294" i="5"/>
  <c r="AA294" i="5"/>
  <c r="Y294" i="5"/>
  <c r="W294" i="5"/>
  <c r="BK294" i="5"/>
  <c r="BF294" i="5"/>
  <c r="BI293" i="5"/>
  <c r="BH293" i="5"/>
  <c r="BG293" i="5"/>
  <c r="BE293" i="5"/>
  <c r="AA293" i="5"/>
  <c r="Y293" i="5"/>
  <c r="W293" i="5"/>
  <c r="BK293" i="5"/>
  <c r="BF293" i="5"/>
  <c r="BI292" i="5"/>
  <c r="BH292" i="5"/>
  <c r="BG292" i="5"/>
  <c r="BE292" i="5"/>
  <c r="AA292" i="5"/>
  <c r="Y292" i="5"/>
  <c r="W292" i="5"/>
  <c r="BK292" i="5"/>
  <c r="BF292" i="5"/>
  <c r="BI291" i="5"/>
  <c r="BH291" i="5"/>
  <c r="BG291" i="5"/>
  <c r="BE291" i="5"/>
  <c r="AA291" i="5"/>
  <c r="Y291" i="5"/>
  <c r="W291" i="5"/>
  <c r="BK291" i="5"/>
  <c r="BF291" i="5"/>
  <c r="BI290" i="5"/>
  <c r="BH290" i="5"/>
  <c r="BG290" i="5"/>
  <c r="BE290" i="5"/>
  <c r="AA290" i="5"/>
  <c r="Y290" i="5"/>
  <c r="W290" i="5"/>
  <c r="BK290" i="5"/>
  <c r="BF290" i="5"/>
  <c r="BI288" i="5"/>
  <c r="BH288" i="5"/>
  <c r="BG288" i="5"/>
  <c r="BE288" i="5"/>
  <c r="AA288" i="5"/>
  <c r="Y288" i="5"/>
  <c r="W288" i="5"/>
  <c r="BK288" i="5"/>
  <c r="BF288" i="5"/>
  <c r="BI276" i="5"/>
  <c r="BH276" i="5"/>
  <c r="BG276" i="5"/>
  <c r="BE276" i="5"/>
  <c r="AA276" i="5"/>
  <c r="Y276" i="5"/>
  <c r="W276" i="5"/>
  <c r="BK276" i="5"/>
  <c r="BF276" i="5"/>
  <c r="BI275" i="5"/>
  <c r="BH275" i="5"/>
  <c r="BG275" i="5"/>
  <c r="BE275" i="5"/>
  <c r="AA275" i="5"/>
  <c r="Y275" i="5"/>
  <c r="W275" i="5"/>
  <c r="BK275" i="5"/>
  <c r="BF275" i="5"/>
  <c r="BI274" i="5"/>
  <c r="BH274" i="5"/>
  <c r="BG274" i="5"/>
  <c r="BE274" i="5"/>
  <c r="AA274" i="5"/>
  <c r="Y274" i="5"/>
  <c r="W274" i="5"/>
  <c r="BK274" i="5"/>
  <c r="BF274" i="5"/>
  <c r="BI272" i="5"/>
  <c r="BH272" i="5"/>
  <c r="BG272" i="5"/>
  <c r="BE272" i="5"/>
  <c r="AA272" i="5"/>
  <c r="Y272" i="5"/>
  <c r="W272" i="5"/>
  <c r="BK272" i="5"/>
  <c r="BF272" i="5"/>
  <c r="BI271" i="5"/>
  <c r="BH271" i="5"/>
  <c r="BG271" i="5"/>
  <c r="BE271" i="5"/>
  <c r="AA271" i="5"/>
  <c r="Y271" i="5"/>
  <c r="W271" i="5"/>
  <c r="BK271" i="5"/>
  <c r="BF271" i="5"/>
  <c r="BI269" i="5"/>
  <c r="BH269" i="5"/>
  <c r="BG269" i="5"/>
  <c r="BE269" i="5"/>
  <c r="AA269" i="5"/>
  <c r="Y269" i="5"/>
  <c r="W269" i="5"/>
  <c r="BK269" i="5"/>
  <c r="BF269" i="5"/>
  <c r="BI268" i="5"/>
  <c r="BH268" i="5"/>
  <c r="BG268" i="5"/>
  <c r="BE268" i="5"/>
  <c r="AA268" i="5"/>
  <c r="Y268" i="5"/>
  <c r="W268" i="5"/>
  <c r="BK268" i="5"/>
  <c r="BF268" i="5"/>
  <c r="BI267" i="5"/>
  <c r="BH267" i="5"/>
  <c r="BG267" i="5"/>
  <c r="BE267" i="5"/>
  <c r="AA267" i="5"/>
  <c r="Y267" i="5"/>
  <c r="W267" i="5"/>
  <c r="BK267" i="5"/>
  <c r="BF267" i="5"/>
  <c r="BI266" i="5"/>
  <c r="BH266" i="5"/>
  <c r="BG266" i="5"/>
  <c r="BE266" i="5"/>
  <c r="AA266" i="5"/>
  <c r="Y266" i="5"/>
  <c r="W266" i="5"/>
  <c r="BK266" i="5"/>
  <c r="BF266" i="5"/>
  <c r="BI264" i="5"/>
  <c r="BH264" i="5"/>
  <c r="BG264" i="5"/>
  <c r="BE264" i="5"/>
  <c r="AA264" i="5"/>
  <c r="Y264" i="5"/>
  <c r="W264" i="5"/>
  <c r="BK264" i="5"/>
  <c r="BF264" i="5"/>
  <c r="BI263" i="5"/>
  <c r="BH263" i="5"/>
  <c r="BG263" i="5"/>
  <c r="BE263" i="5"/>
  <c r="AA263" i="5"/>
  <c r="Y263" i="5"/>
  <c r="W263" i="5"/>
  <c r="BK263" i="5"/>
  <c r="BF263" i="5"/>
  <c r="BI261" i="5"/>
  <c r="BH261" i="5"/>
  <c r="BG261" i="5"/>
  <c r="BE261" i="5"/>
  <c r="AA261" i="5"/>
  <c r="Y261" i="5"/>
  <c r="W261" i="5"/>
  <c r="BK261" i="5"/>
  <c r="BF261" i="5"/>
  <c r="BI258" i="5"/>
  <c r="BH258" i="5"/>
  <c r="BG258" i="5"/>
  <c r="BE258" i="5"/>
  <c r="AA258" i="5"/>
  <c r="Y258" i="5"/>
  <c r="W258" i="5"/>
  <c r="BK258" i="5"/>
  <c r="BF258" i="5"/>
  <c r="BI257" i="5"/>
  <c r="BH257" i="5"/>
  <c r="BG257" i="5"/>
  <c r="BE257" i="5"/>
  <c r="AA257" i="5"/>
  <c r="AA256" i="5" s="1"/>
  <c r="Y257" i="5"/>
  <c r="W257" i="5"/>
  <c r="BK257" i="5"/>
  <c r="BF257" i="5"/>
  <c r="BI255" i="5"/>
  <c r="BH255" i="5"/>
  <c r="BG255" i="5"/>
  <c r="BE255" i="5"/>
  <c r="AA255" i="5"/>
  <c r="Y255" i="5"/>
  <c r="W255" i="5"/>
  <c r="BK255" i="5"/>
  <c r="BF255" i="5"/>
  <c r="BI254" i="5"/>
  <c r="BH254" i="5"/>
  <c r="BG254" i="5"/>
  <c r="BE254" i="5"/>
  <c r="AA254" i="5"/>
  <c r="Y254" i="5"/>
  <c r="W254" i="5"/>
  <c r="BK254" i="5"/>
  <c r="BF254" i="5"/>
  <c r="BI252" i="5"/>
  <c r="BH252" i="5"/>
  <c r="BG252" i="5"/>
  <c r="BE252" i="5"/>
  <c r="AA252" i="5"/>
  <c r="Y252" i="5"/>
  <c r="W252" i="5"/>
  <c r="BK252" i="5"/>
  <c r="BF252" i="5"/>
  <c r="BI251" i="5"/>
  <c r="BH251" i="5"/>
  <c r="BG251" i="5"/>
  <c r="BE251" i="5"/>
  <c r="AA251" i="5"/>
  <c r="Y251" i="5"/>
  <c r="W251" i="5"/>
  <c r="BK251" i="5"/>
  <c r="BF251" i="5"/>
  <c r="BI249" i="5"/>
  <c r="BH249" i="5"/>
  <c r="BG249" i="5"/>
  <c r="BE249" i="5"/>
  <c r="AA249" i="5"/>
  <c r="Y249" i="5"/>
  <c r="W249" i="5"/>
  <c r="BK249" i="5"/>
  <c r="BF249" i="5"/>
  <c r="BI248" i="5"/>
  <c r="BH248" i="5"/>
  <c r="BG248" i="5"/>
  <c r="BE248" i="5"/>
  <c r="AA248" i="5"/>
  <c r="Y248" i="5"/>
  <c r="W248" i="5"/>
  <c r="BK248" i="5"/>
  <c r="BF248" i="5"/>
  <c r="BI244" i="5"/>
  <c r="BH244" i="5"/>
  <c r="BG244" i="5"/>
  <c r="BE244" i="5"/>
  <c r="AA244" i="5"/>
  <c r="Y244" i="5"/>
  <c r="W244" i="5"/>
  <c r="BK244" i="5"/>
  <c r="BF244" i="5"/>
  <c r="BI243" i="5"/>
  <c r="BH243" i="5"/>
  <c r="BG243" i="5"/>
  <c r="BE243" i="5"/>
  <c r="AA243" i="5"/>
  <c r="Y243" i="5"/>
  <c r="W243" i="5"/>
  <c r="BK243" i="5"/>
  <c r="BF243" i="5"/>
  <c r="BI242" i="5"/>
  <c r="BH242" i="5"/>
  <c r="BG242" i="5"/>
  <c r="BE242" i="5"/>
  <c r="AA242" i="5"/>
  <c r="Y242" i="5"/>
  <c r="W242" i="5"/>
  <c r="BK242" i="5"/>
  <c r="BF242" i="5"/>
  <c r="BI238" i="5"/>
  <c r="BH238" i="5"/>
  <c r="BG238" i="5"/>
  <c r="BE238" i="5"/>
  <c r="AA238" i="5"/>
  <c r="Y238" i="5"/>
  <c r="W238" i="5"/>
  <c r="BK238" i="5"/>
  <c r="BF238" i="5"/>
  <c r="BI226" i="5"/>
  <c r="BH226" i="5"/>
  <c r="BG226" i="5"/>
  <c r="BE226" i="5"/>
  <c r="AA226" i="5"/>
  <c r="Y226" i="5"/>
  <c r="W226" i="5"/>
  <c r="BK226" i="5"/>
  <c r="BF226" i="5"/>
  <c r="BI224" i="5"/>
  <c r="BH224" i="5"/>
  <c r="BG224" i="5"/>
  <c r="BE224" i="5"/>
  <c r="AA224" i="5"/>
  <c r="Y224" i="5"/>
  <c r="W224" i="5"/>
  <c r="BK224" i="5"/>
  <c r="BF224" i="5"/>
  <c r="BI223" i="5"/>
  <c r="BH223" i="5"/>
  <c r="BG223" i="5"/>
  <c r="BE223" i="5"/>
  <c r="AA223" i="5"/>
  <c r="Y223" i="5"/>
  <c r="W223" i="5"/>
  <c r="BK223" i="5"/>
  <c r="BF223" i="5"/>
  <c r="BI222" i="5"/>
  <c r="BH222" i="5"/>
  <c r="BG222" i="5"/>
  <c r="BE222" i="5"/>
  <c r="AA222" i="5"/>
  <c r="Y222" i="5"/>
  <c r="W222" i="5"/>
  <c r="BK222" i="5"/>
  <c r="BF222" i="5"/>
  <c r="BI208" i="5"/>
  <c r="BH208" i="5"/>
  <c r="BG208" i="5"/>
  <c r="BE208" i="5"/>
  <c r="AA208" i="5"/>
  <c r="Y208" i="5"/>
  <c r="W208" i="5"/>
  <c r="BK208" i="5"/>
  <c r="BF208" i="5"/>
  <c r="BI206" i="5"/>
  <c r="BH206" i="5"/>
  <c r="BG206" i="5"/>
  <c r="BE206" i="5"/>
  <c r="AA206" i="5"/>
  <c r="Y206" i="5"/>
  <c r="W206" i="5"/>
  <c r="BK206" i="5"/>
  <c r="BF206" i="5"/>
  <c r="BI205" i="5"/>
  <c r="BH205" i="5"/>
  <c r="BG205" i="5"/>
  <c r="BE205" i="5"/>
  <c r="AA205" i="5"/>
  <c r="Y205" i="5"/>
  <c r="W205" i="5"/>
  <c r="BK205" i="5"/>
  <c r="BF205" i="5"/>
  <c r="BI203" i="5"/>
  <c r="BH203" i="5"/>
  <c r="BG203" i="5"/>
  <c r="BE203" i="5"/>
  <c r="AA203" i="5"/>
  <c r="Y203" i="5"/>
  <c r="W203" i="5"/>
  <c r="BK203" i="5"/>
  <c r="BF203" i="5"/>
  <c r="BI202" i="5"/>
  <c r="BH202" i="5"/>
  <c r="BG202" i="5"/>
  <c r="BE202" i="5"/>
  <c r="AA202" i="5"/>
  <c r="Y202" i="5"/>
  <c r="W202" i="5"/>
  <c r="BK202" i="5"/>
  <c r="BF202" i="5"/>
  <c r="BI201" i="5"/>
  <c r="BH201" i="5"/>
  <c r="BG201" i="5"/>
  <c r="BE201" i="5"/>
  <c r="AA201" i="5"/>
  <c r="Y201" i="5"/>
  <c r="W201" i="5"/>
  <c r="BK201" i="5"/>
  <c r="BF201" i="5"/>
  <c r="BI200" i="5"/>
  <c r="BH200" i="5"/>
  <c r="BG200" i="5"/>
  <c r="BE200" i="5"/>
  <c r="AA200" i="5"/>
  <c r="Y200" i="5"/>
  <c r="W200" i="5"/>
  <c r="BK200" i="5"/>
  <c r="BF200" i="5"/>
  <c r="BI199" i="5"/>
  <c r="BH199" i="5"/>
  <c r="BG199" i="5"/>
  <c r="BE199" i="5"/>
  <c r="AA199" i="5"/>
  <c r="Y199" i="5"/>
  <c r="W199" i="5"/>
  <c r="BK199" i="5"/>
  <c r="BF199" i="5"/>
  <c r="BI197" i="5"/>
  <c r="BH197" i="5"/>
  <c r="BG197" i="5"/>
  <c r="BE197" i="5"/>
  <c r="AA197" i="5"/>
  <c r="Y197" i="5"/>
  <c r="W197" i="5"/>
  <c r="BK197" i="5"/>
  <c r="BF197" i="5"/>
  <c r="BI195" i="5"/>
  <c r="BH195" i="5"/>
  <c r="BG195" i="5"/>
  <c r="BE195" i="5"/>
  <c r="AA195" i="5"/>
  <c r="Y195" i="5"/>
  <c r="W195" i="5"/>
  <c r="BK195" i="5"/>
  <c r="BF195" i="5"/>
  <c r="BI182" i="5"/>
  <c r="BH182" i="5"/>
  <c r="BG182" i="5"/>
  <c r="BE182" i="5"/>
  <c r="AA182" i="5"/>
  <c r="Y182" i="5"/>
  <c r="W182" i="5"/>
  <c r="BK182" i="5"/>
  <c r="BF182" i="5"/>
  <c r="BI179" i="5"/>
  <c r="BH179" i="5"/>
  <c r="BG179" i="5"/>
  <c r="BE179" i="5"/>
  <c r="AA179" i="5"/>
  <c r="AA178" i="5" s="1"/>
  <c r="Y179" i="5"/>
  <c r="Y178" i="5" s="1"/>
  <c r="W179" i="5"/>
  <c r="W178" i="5" s="1"/>
  <c r="BK179" i="5"/>
  <c r="BK178" i="5" s="1"/>
  <c r="N92" i="5" s="1"/>
  <c r="BF179" i="5"/>
  <c r="BI177" i="5"/>
  <c r="BH177" i="5"/>
  <c r="BG177" i="5"/>
  <c r="BE177" i="5"/>
  <c r="AA177" i="5"/>
  <c r="Y177" i="5"/>
  <c r="W177" i="5"/>
  <c r="BK177" i="5"/>
  <c r="BF177" i="5"/>
  <c r="BI175" i="5"/>
  <c r="BH175" i="5"/>
  <c r="BG175" i="5"/>
  <c r="BE175" i="5"/>
  <c r="AA175" i="5"/>
  <c r="Y175" i="5"/>
  <c r="W175" i="5"/>
  <c r="BK175" i="5"/>
  <c r="BF175" i="5"/>
  <c r="BI173" i="5"/>
  <c r="BH173" i="5"/>
  <c r="BG173" i="5"/>
  <c r="BE173" i="5"/>
  <c r="AA173" i="5"/>
  <c r="Y173" i="5"/>
  <c r="W173" i="5"/>
  <c r="BK173" i="5"/>
  <c r="BF173" i="5"/>
  <c r="BI171" i="5"/>
  <c r="BH171" i="5"/>
  <c r="BG171" i="5"/>
  <c r="BE171" i="5"/>
  <c r="AA171" i="5"/>
  <c r="Y171" i="5"/>
  <c r="W171" i="5"/>
  <c r="BK171" i="5"/>
  <c r="BF171" i="5"/>
  <c r="BI169" i="5"/>
  <c r="BH169" i="5"/>
  <c r="BG169" i="5"/>
  <c r="BE169" i="5"/>
  <c r="AA169" i="5"/>
  <c r="Y169" i="5"/>
  <c r="W169" i="5"/>
  <c r="BK169" i="5"/>
  <c r="BF169" i="5"/>
  <c r="BI167" i="5"/>
  <c r="BH167" i="5"/>
  <c r="BG167" i="5"/>
  <c r="BE167" i="5"/>
  <c r="AA167" i="5"/>
  <c r="Y167" i="5"/>
  <c r="W167" i="5"/>
  <c r="BK167" i="5"/>
  <c r="BF167" i="5"/>
  <c r="BI155" i="5"/>
  <c r="BH155" i="5"/>
  <c r="BG155" i="5"/>
  <c r="BE155" i="5"/>
  <c r="AA155" i="5"/>
  <c r="Y155" i="5"/>
  <c r="W155" i="5"/>
  <c r="BK155" i="5"/>
  <c r="BF155" i="5"/>
  <c r="BI153" i="5"/>
  <c r="BH153" i="5"/>
  <c r="BG153" i="5"/>
  <c r="BE153" i="5"/>
  <c r="AA153" i="5"/>
  <c r="Y153" i="5"/>
  <c r="W153" i="5"/>
  <c r="BK153" i="5"/>
  <c r="BF153" i="5"/>
  <c r="BI152" i="5"/>
  <c r="BH152" i="5"/>
  <c r="BG152" i="5"/>
  <c r="BE152" i="5"/>
  <c r="AA152" i="5"/>
  <c r="Y152" i="5"/>
  <c r="W152" i="5"/>
  <c r="BK152" i="5"/>
  <c r="BF152" i="5"/>
  <c r="BI151" i="5"/>
  <c r="BH151" i="5"/>
  <c r="BG151" i="5"/>
  <c r="BE151" i="5"/>
  <c r="AA151" i="5"/>
  <c r="Y151" i="5"/>
  <c r="W151" i="5"/>
  <c r="BK151" i="5"/>
  <c r="BF151" i="5"/>
  <c r="BI149" i="5"/>
  <c r="BH149" i="5"/>
  <c r="BG149" i="5"/>
  <c r="BE149" i="5"/>
  <c r="AA149" i="5"/>
  <c r="Y149" i="5"/>
  <c r="W149" i="5"/>
  <c r="BK149" i="5"/>
  <c r="BF149" i="5"/>
  <c r="BI148" i="5"/>
  <c r="BH148" i="5"/>
  <c r="BG148" i="5"/>
  <c r="BE148" i="5"/>
  <c r="AA148" i="5"/>
  <c r="Y148" i="5"/>
  <c r="W148" i="5"/>
  <c r="BK148" i="5"/>
  <c r="BF148" i="5"/>
  <c r="BI147" i="5"/>
  <c r="BH147" i="5"/>
  <c r="BG147" i="5"/>
  <c r="BE147" i="5"/>
  <c r="AA147" i="5"/>
  <c r="Y147" i="5"/>
  <c r="W147" i="5"/>
  <c r="BK147" i="5"/>
  <c r="BF147" i="5"/>
  <c r="BI146" i="5"/>
  <c r="BH146" i="5"/>
  <c r="BG146" i="5"/>
  <c r="BE146" i="5"/>
  <c r="AA146" i="5"/>
  <c r="Y146" i="5"/>
  <c r="W146" i="5"/>
  <c r="BK146" i="5"/>
  <c r="BF146" i="5"/>
  <c r="BI134" i="5"/>
  <c r="BH134" i="5"/>
  <c r="BG134" i="5"/>
  <c r="BE134" i="5"/>
  <c r="AA134" i="5"/>
  <c r="Y134" i="5"/>
  <c r="W134" i="5"/>
  <c r="BK134" i="5"/>
  <c r="BF134" i="5"/>
  <c r="BI133" i="5"/>
  <c r="BH133" i="5"/>
  <c r="BG133" i="5"/>
  <c r="BE133" i="5"/>
  <c r="AA133" i="5"/>
  <c r="Y133" i="5"/>
  <c r="W133" i="5"/>
  <c r="BK133" i="5"/>
  <c r="BF133" i="5"/>
  <c r="BI129" i="5"/>
  <c r="BH129" i="5"/>
  <c r="BG129" i="5"/>
  <c r="BE129" i="5"/>
  <c r="AA129" i="5"/>
  <c r="Y129" i="5"/>
  <c r="W129" i="5"/>
  <c r="BK129" i="5"/>
  <c r="BF129" i="5"/>
  <c r="F120" i="5"/>
  <c r="F118" i="5"/>
  <c r="M28" i="5"/>
  <c r="AS91" i="1" s="1"/>
  <c r="F81" i="5"/>
  <c r="F79" i="5"/>
  <c r="O21" i="5"/>
  <c r="E21" i="5"/>
  <c r="M123" i="5" s="1"/>
  <c r="O20" i="5"/>
  <c r="O18" i="5"/>
  <c r="E18" i="5"/>
  <c r="M83" i="5" s="1"/>
  <c r="O17" i="5"/>
  <c r="O15" i="5"/>
  <c r="E15" i="5"/>
  <c r="F84" i="5" s="1"/>
  <c r="O14" i="5"/>
  <c r="O12" i="5"/>
  <c r="E12" i="5"/>
  <c r="F122" i="5" s="1"/>
  <c r="O11" i="5"/>
  <c r="O9" i="5"/>
  <c r="M81" i="5" s="1"/>
  <c r="F6" i="5"/>
  <c r="F78" i="5" s="1"/>
  <c r="AY90" i="1"/>
  <c r="AX90" i="1"/>
  <c r="BI205" i="4"/>
  <c r="BH205" i="4"/>
  <c r="BG205" i="4"/>
  <c r="BE205" i="4"/>
  <c r="AA205" i="4"/>
  <c r="Y205" i="4"/>
  <c r="W205" i="4"/>
  <c r="BK205" i="4"/>
  <c r="BF205" i="4"/>
  <c r="BI204" i="4"/>
  <c r="BH204" i="4"/>
  <c r="BG204" i="4"/>
  <c r="BE204" i="4"/>
  <c r="AA204" i="4"/>
  <c r="Y204" i="4"/>
  <c r="W204" i="4"/>
  <c r="BK204" i="4"/>
  <c r="BF204" i="4"/>
  <c r="BI203" i="4"/>
  <c r="BH203" i="4"/>
  <c r="BG203" i="4"/>
  <c r="BE203" i="4"/>
  <c r="AA203" i="4"/>
  <c r="Y203" i="4"/>
  <c r="W203" i="4"/>
  <c r="BK203" i="4"/>
  <c r="BF203" i="4"/>
  <c r="BI195" i="4"/>
  <c r="BH195" i="4"/>
  <c r="BG195" i="4"/>
  <c r="BE195" i="4"/>
  <c r="AA195" i="4"/>
  <c r="Y195" i="4"/>
  <c r="W195" i="4"/>
  <c r="BK195" i="4"/>
  <c r="BF195" i="4"/>
  <c r="BI194" i="4"/>
  <c r="BH194" i="4"/>
  <c r="BG194" i="4"/>
  <c r="BE194" i="4"/>
  <c r="AA194" i="4"/>
  <c r="Y194" i="4"/>
  <c r="W194" i="4"/>
  <c r="BK194" i="4"/>
  <c r="BF194" i="4"/>
  <c r="BI193" i="4"/>
  <c r="BH193" i="4"/>
  <c r="BG193" i="4"/>
  <c r="BE193" i="4"/>
  <c r="AA193" i="4"/>
  <c r="Y193" i="4"/>
  <c r="W193" i="4"/>
  <c r="BK193" i="4"/>
  <c r="BF193" i="4"/>
  <c r="BI192" i="4"/>
  <c r="BH192" i="4"/>
  <c r="BG192" i="4"/>
  <c r="BE192" i="4"/>
  <c r="AA192" i="4"/>
  <c r="Y192" i="4"/>
  <c r="W192" i="4"/>
  <c r="BK192" i="4"/>
  <c r="BF192" i="4"/>
  <c r="BI191" i="4"/>
  <c r="BH191" i="4"/>
  <c r="BG191" i="4"/>
  <c r="BE191" i="4"/>
  <c r="AA191" i="4"/>
  <c r="Y191" i="4"/>
  <c r="W191" i="4"/>
  <c r="BK191" i="4"/>
  <c r="BF191" i="4"/>
  <c r="BI190" i="4"/>
  <c r="BH190" i="4"/>
  <c r="BG190" i="4"/>
  <c r="BE190" i="4"/>
  <c r="AA190" i="4"/>
  <c r="Y190" i="4"/>
  <c r="W190" i="4"/>
  <c r="BK190" i="4"/>
  <c r="BF190" i="4"/>
  <c r="BI189" i="4"/>
  <c r="BH189" i="4"/>
  <c r="BG189" i="4"/>
  <c r="BE189" i="4"/>
  <c r="AA189" i="4"/>
  <c r="Y189" i="4"/>
  <c r="W189" i="4"/>
  <c r="BK189" i="4"/>
  <c r="BF189" i="4"/>
  <c r="BI188" i="4"/>
  <c r="BH188" i="4"/>
  <c r="BG188" i="4"/>
  <c r="BE188" i="4"/>
  <c r="AA188" i="4"/>
  <c r="Y188" i="4"/>
  <c r="W188" i="4"/>
  <c r="BK188" i="4"/>
  <c r="BF188" i="4"/>
  <c r="BI187" i="4"/>
  <c r="BH187" i="4"/>
  <c r="BG187" i="4"/>
  <c r="BE187" i="4"/>
  <c r="AA187" i="4"/>
  <c r="Y187" i="4"/>
  <c r="W187" i="4"/>
  <c r="BK187" i="4"/>
  <c r="BF187" i="4"/>
  <c r="BI186" i="4"/>
  <c r="BH186" i="4"/>
  <c r="BG186" i="4"/>
  <c r="BE186" i="4"/>
  <c r="AA186" i="4"/>
  <c r="Y186" i="4"/>
  <c r="W186" i="4"/>
  <c r="BK186" i="4"/>
  <c r="BF186" i="4"/>
  <c r="BI184" i="4"/>
  <c r="BH184" i="4"/>
  <c r="BG184" i="4"/>
  <c r="BE184" i="4"/>
  <c r="AA184" i="4"/>
  <c r="Y184" i="4"/>
  <c r="W184" i="4"/>
  <c r="BK184" i="4"/>
  <c r="BF184" i="4"/>
  <c r="BI183" i="4"/>
  <c r="BH183" i="4"/>
  <c r="BG183" i="4"/>
  <c r="BE183" i="4"/>
  <c r="AA183" i="4"/>
  <c r="Y183" i="4"/>
  <c r="W183" i="4"/>
  <c r="BK183" i="4"/>
  <c r="BF183" i="4"/>
  <c r="BI182" i="4"/>
  <c r="BH182" i="4"/>
  <c r="BG182" i="4"/>
  <c r="BE182" i="4"/>
  <c r="AA182" i="4"/>
  <c r="Y182" i="4"/>
  <c r="W182" i="4"/>
  <c r="BK182" i="4"/>
  <c r="BF182" i="4"/>
  <c r="BI181" i="4"/>
  <c r="BH181" i="4"/>
  <c r="BG181" i="4"/>
  <c r="BE181" i="4"/>
  <c r="AA181" i="4"/>
  <c r="Y181" i="4"/>
  <c r="W181" i="4"/>
  <c r="BK181" i="4"/>
  <c r="BF181" i="4"/>
  <c r="BI180" i="4"/>
  <c r="BH180" i="4"/>
  <c r="BG180" i="4"/>
  <c r="BE180" i="4"/>
  <c r="AA180" i="4"/>
  <c r="Y180" i="4"/>
  <c r="W180" i="4"/>
  <c r="BK180" i="4"/>
  <c r="BF180" i="4"/>
  <c r="BI179" i="4"/>
  <c r="BH179" i="4"/>
  <c r="BG179" i="4"/>
  <c r="BE179" i="4"/>
  <c r="AA179" i="4"/>
  <c r="Y179" i="4"/>
  <c r="W179" i="4"/>
  <c r="BK179" i="4"/>
  <c r="BF179" i="4"/>
  <c r="BI178" i="4"/>
  <c r="BH178" i="4"/>
  <c r="BG178" i="4"/>
  <c r="BE178" i="4"/>
  <c r="AA178" i="4"/>
  <c r="Y178" i="4"/>
  <c r="W178" i="4"/>
  <c r="BK178" i="4"/>
  <c r="BF178" i="4"/>
  <c r="BI177" i="4"/>
  <c r="BH177" i="4"/>
  <c r="BG177" i="4"/>
  <c r="BE177" i="4"/>
  <c r="AA177" i="4"/>
  <c r="Y177" i="4"/>
  <c r="W177" i="4"/>
  <c r="BK177" i="4"/>
  <c r="BF177" i="4"/>
  <c r="BI176" i="4"/>
  <c r="BH176" i="4"/>
  <c r="BG176" i="4"/>
  <c r="BE176" i="4"/>
  <c r="AA176" i="4"/>
  <c r="Y176" i="4"/>
  <c r="W176" i="4"/>
  <c r="BK176" i="4"/>
  <c r="BF176" i="4"/>
  <c r="BI175" i="4"/>
  <c r="BH175" i="4"/>
  <c r="BG175" i="4"/>
  <c r="BE175" i="4"/>
  <c r="AA175" i="4"/>
  <c r="Y175" i="4"/>
  <c r="W175" i="4"/>
  <c r="BK175" i="4"/>
  <c r="BF175" i="4"/>
  <c r="BI174" i="4"/>
  <c r="BH174" i="4"/>
  <c r="BG174" i="4"/>
  <c r="BE174" i="4"/>
  <c r="AA174" i="4"/>
  <c r="Y174" i="4"/>
  <c r="W174" i="4"/>
  <c r="BK174" i="4"/>
  <c r="BF174" i="4"/>
  <c r="BI173" i="4"/>
  <c r="BH173" i="4"/>
  <c r="BG173" i="4"/>
  <c r="BE173" i="4"/>
  <c r="AA173" i="4"/>
  <c r="Y173" i="4"/>
  <c r="W173" i="4"/>
  <c r="BK173" i="4"/>
  <c r="BF173" i="4"/>
  <c r="BI172" i="4"/>
  <c r="BH172" i="4"/>
  <c r="BG172" i="4"/>
  <c r="BE172" i="4"/>
  <c r="AA172" i="4"/>
  <c r="Y172" i="4"/>
  <c r="W172" i="4"/>
  <c r="BK172" i="4"/>
  <c r="BF172" i="4"/>
  <c r="BI158" i="4"/>
  <c r="BH158" i="4"/>
  <c r="BG158" i="4"/>
  <c r="BE158" i="4"/>
  <c r="AA158" i="4"/>
  <c r="Y158" i="4"/>
  <c r="W158" i="4"/>
  <c r="BK158" i="4"/>
  <c r="BF158" i="4"/>
  <c r="BI155" i="4"/>
  <c r="BH155" i="4"/>
  <c r="BG155" i="4"/>
  <c r="BE155" i="4"/>
  <c r="AA155" i="4"/>
  <c r="Y155" i="4"/>
  <c r="W155" i="4"/>
  <c r="BK155" i="4"/>
  <c r="BF155" i="4"/>
  <c r="BI154" i="4"/>
  <c r="BH154" i="4"/>
  <c r="BG154" i="4"/>
  <c r="BE154" i="4"/>
  <c r="AA154" i="4"/>
  <c r="Y154" i="4"/>
  <c r="W154" i="4"/>
  <c r="BK154" i="4"/>
  <c r="BF154" i="4"/>
  <c r="BI152" i="4"/>
  <c r="BH152" i="4"/>
  <c r="BG152" i="4"/>
  <c r="BE152" i="4"/>
  <c r="AA152" i="4"/>
  <c r="Y152" i="4"/>
  <c r="W152" i="4"/>
  <c r="BK152" i="4"/>
  <c r="BF152" i="4"/>
  <c r="BI151" i="4"/>
  <c r="BH151" i="4"/>
  <c r="BG151" i="4"/>
  <c r="BE151" i="4"/>
  <c r="AA151" i="4"/>
  <c r="Y151" i="4"/>
  <c r="W151" i="4"/>
  <c r="BK151" i="4"/>
  <c r="BF151" i="4"/>
  <c r="BI149" i="4"/>
  <c r="BH149" i="4"/>
  <c r="BG149" i="4"/>
  <c r="BE149" i="4"/>
  <c r="AA149" i="4"/>
  <c r="Y149" i="4"/>
  <c r="W149" i="4"/>
  <c r="BK149" i="4"/>
  <c r="BF149" i="4"/>
  <c r="BI148" i="4"/>
  <c r="BH148" i="4"/>
  <c r="BG148" i="4"/>
  <c r="BE148" i="4"/>
  <c r="AA148" i="4"/>
  <c r="Y148" i="4"/>
  <c r="W148" i="4"/>
  <c r="BK148" i="4"/>
  <c r="BF148" i="4"/>
  <c r="BI147" i="4"/>
  <c r="BH147" i="4"/>
  <c r="BG147" i="4"/>
  <c r="BE147" i="4"/>
  <c r="AA147" i="4"/>
  <c r="Y147" i="4"/>
  <c r="W147" i="4"/>
  <c r="BK147" i="4"/>
  <c r="BF147" i="4"/>
  <c r="BI146" i="4"/>
  <c r="BH146" i="4"/>
  <c r="BG146" i="4"/>
  <c r="BE146" i="4"/>
  <c r="AA146" i="4"/>
  <c r="Y146" i="4"/>
  <c r="W146" i="4"/>
  <c r="BK146" i="4"/>
  <c r="BF146" i="4"/>
  <c r="BI140" i="4"/>
  <c r="BH140" i="4"/>
  <c r="BG140" i="4"/>
  <c r="BE140" i="4"/>
  <c r="AA140" i="4"/>
  <c r="Y140" i="4"/>
  <c r="W140" i="4"/>
  <c r="BK140" i="4"/>
  <c r="BF140" i="4"/>
  <c r="BI134" i="4"/>
  <c r="BH134" i="4"/>
  <c r="BG134" i="4"/>
  <c r="BE134" i="4"/>
  <c r="AA134" i="4"/>
  <c r="Y134" i="4"/>
  <c r="W134" i="4"/>
  <c r="BK134" i="4"/>
  <c r="BF134" i="4"/>
  <c r="BI133" i="4"/>
  <c r="BH133" i="4"/>
  <c r="BG133" i="4"/>
  <c r="BE133" i="4"/>
  <c r="AA133" i="4"/>
  <c r="Y133" i="4"/>
  <c r="W133" i="4"/>
  <c r="BK133" i="4"/>
  <c r="BF133" i="4"/>
  <c r="BI132" i="4"/>
  <c r="BH132" i="4"/>
  <c r="BG132" i="4"/>
  <c r="BE132" i="4"/>
  <c r="AA132" i="4"/>
  <c r="Y132" i="4"/>
  <c r="W132" i="4"/>
  <c r="BK132" i="4"/>
  <c r="BF132" i="4"/>
  <c r="BI118" i="4"/>
  <c r="BH118" i="4"/>
  <c r="BG118" i="4"/>
  <c r="BE118" i="4"/>
  <c r="AA118" i="4"/>
  <c r="Y118" i="4"/>
  <c r="W118" i="4"/>
  <c r="BK118" i="4"/>
  <c r="BF118" i="4"/>
  <c r="BI117" i="4"/>
  <c r="BH117" i="4"/>
  <c r="BG117" i="4"/>
  <c r="BE117" i="4"/>
  <c r="AA117" i="4"/>
  <c r="Y117" i="4"/>
  <c r="W117" i="4"/>
  <c r="BK117" i="4"/>
  <c r="BF117" i="4"/>
  <c r="F108" i="4"/>
  <c r="F106" i="4"/>
  <c r="M28" i="4"/>
  <c r="AS90" i="1" s="1"/>
  <c r="F81" i="4"/>
  <c r="F79" i="4"/>
  <c r="O21" i="4"/>
  <c r="E21" i="4"/>
  <c r="M111" i="4" s="1"/>
  <c r="O20" i="4"/>
  <c r="O18" i="4"/>
  <c r="E18" i="4"/>
  <c r="M83" i="4" s="1"/>
  <c r="O17" i="4"/>
  <c r="O15" i="4"/>
  <c r="E15" i="4"/>
  <c r="F84" i="4" s="1"/>
  <c r="O14" i="4"/>
  <c r="O12" i="4"/>
  <c r="E12" i="4"/>
  <c r="F110" i="4" s="1"/>
  <c r="O11" i="4"/>
  <c r="O9" i="4"/>
  <c r="M81" i="4" s="1"/>
  <c r="F6" i="4"/>
  <c r="F78" i="4" s="1"/>
  <c r="AY89" i="1"/>
  <c r="AX89" i="1"/>
  <c r="BI520" i="3"/>
  <c r="BH520" i="3"/>
  <c r="BG520" i="3"/>
  <c r="BE520" i="3"/>
  <c r="AA520" i="3"/>
  <c r="Y520" i="3"/>
  <c r="W520" i="3"/>
  <c r="BK520" i="3"/>
  <c r="BF520" i="3"/>
  <c r="BI519" i="3"/>
  <c r="BH519" i="3"/>
  <c r="BG519" i="3"/>
  <c r="BE519" i="3"/>
  <c r="AA519" i="3"/>
  <c r="Y519" i="3"/>
  <c r="W519" i="3"/>
  <c r="BK519" i="3"/>
  <c r="BF519" i="3"/>
  <c r="BI518" i="3"/>
  <c r="BH518" i="3"/>
  <c r="BG518" i="3"/>
  <c r="BE518" i="3"/>
  <c r="AA518" i="3"/>
  <c r="Y518" i="3"/>
  <c r="W518" i="3"/>
  <c r="BK518" i="3"/>
  <c r="BF518" i="3"/>
  <c r="BI513" i="3"/>
  <c r="BH513" i="3"/>
  <c r="BG513" i="3"/>
  <c r="BE513" i="3"/>
  <c r="AA513" i="3"/>
  <c r="Y513" i="3"/>
  <c r="W513" i="3"/>
  <c r="BK513" i="3"/>
  <c r="BF513" i="3"/>
  <c r="BI511" i="3"/>
  <c r="BH511" i="3"/>
  <c r="BG511" i="3"/>
  <c r="BE511" i="3"/>
  <c r="AA511" i="3"/>
  <c r="Y511" i="3"/>
  <c r="W511" i="3"/>
  <c r="BK511" i="3"/>
  <c r="BF511" i="3"/>
  <c r="BI510" i="3"/>
  <c r="BH510" i="3"/>
  <c r="BG510" i="3"/>
  <c r="BE510" i="3"/>
  <c r="AA510" i="3"/>
  <c r="Y510" i="3"/>
  <c r="W510" i="3"/>
  <c r="BK510" i="3"/>
  <c r="BF510" i="3"/>
  <c r="BI509" i="3"/>
  <c r="BH509" i="3"/>
  <c r="BG509" i="3"/>
  <c r="BE509" i="3"/>
  <c r="AA509" i="3"/>
  <c r="Y509" i="3"/>
  <c r="W509" i="3"/>
  <c r="BK509" i="3"/>
  <c r="BF509" i="3"/>
  <c r="BI507" i="3"/>
  <c r="BH507" i="3"/>
  <c r="BG507" i="3"/>
  <c r="BE507" i="3"/>
  <c r="AA507" i="3"/>
  <c r="Y507" i="3"/>
  <c r="W507" i="3"/>
  <c r="BK507" i="3"/>
  <c r="BF507" i="3"/>
  <c r="BI505" i="3"/>
  <c r="BH505" i="3"/>
  <c r="BG505" i="3"/>
  <c r="BE505" i="3"/>
  <c r="AA505" i="3"/>
  <c r="Y505" i="3"/>
  <c r="W505" i="3"/>
  <c r="BK505" i="3"/>
  <c r="BF505" i="3"/>
  <c r="BI503" i="3"/>
  <c r="BH503" i="3"/>
  <c r="BG503" i="3"/>
  <c r="BE503" i="3"/>
  <c r="AA503" i="3"/>
  <c r="Y503" i="3"/>
  <c r="W503" i="3"/>
  <c r="BK503" i="3"/>
  <c r="BF503" i="3"/>
  <c r="BI502" i="3"/>
  <c r="BH502" i="3"/>
  <c r="BG502" i="3"/>
  <c r="BE502" i="3"/>
  <c r="AA502" i="3"/>
  <c r="Y502" i="3"/>
  <c r="W502" i="3"/>
  <c r="BK502" i="3"/>
  <c r="BF502" i="3"/>
  <c r="BI500" i="3"/>
  <c r="BH500" i="3"/>
  <c r="BG500" i="3"/>
  <c r="BE500" i="3"/>
  <c r="AA500" i="3"/>
  <c r="Y500" i="3"/>
  <c r="W500" i="3"/>
  <c r="BK500" i="3"/>
  <c r="BF500" i="3"/>
  <c r="BI498" i="3"/>
  <c r="BH498" i="3"/>
  <c r="BG498" i="3"/>
  <c r="BE498" i="3"/>
  <c r="AA498" i="3"/>
  <c r="Y498" i="3"/>
  <c r="W498" i="3"/>
  <c r="BK498" i="3"/>
  <c r="BF498" i="3"/>
  <c r="BI495" i="3"/>
  <c r="BH495" i="3"/>
  <c r="BG495" i="3"/>
  <c r="BE495" i="3"/>
  <c r="AA495" i="3"/>
  <c r="AA494" i="3" s="1"/>
  <c r="Y495" i="3"/>
  <c r="Y494" i="3" s="1"/>
  <c r="W495" i="3"/>
  <c r="W494" i="3" s="1"/>
  <c r="BK495" i="3"/>
  <c r="BK494" i="3" s="1"/>
  <c r="N94" i="3" s="1"/>
  <c r="BF495" i="3"/>
  <c r="BI493" i="3"/>
  <c r="BH493" i="3"/>
  <c r="BG493" i="3"/>
  <c r="BE493" i="3"/>
  <c r="AA493" i="3"/>
  <c r="Y493" i="3"/>
  <c r="W493" i="3"/>
  <c r="BK493" i="3"/>
  <c r="BF493" i="3"/>
  <c r="BI492" i="3"/>
  <c r="BH492" i="3"/>
  <c r="BG492" i="3"/>
  <c r="BE492" i="3"/>
  <c r="AA492" i="3"/>
  <c r="Y492" i="3"/>
  <c r="W492" i="3"/>
  <c r="BK492" i="3"/>
  <c r="BF492" i="3"/>
  <c r="BI490" i="3"/>
  <c r="BH490" i="3"/>
  <c r="BG490" i="3"/>
  <c r="BE490" i="3"/>
  <c r="AA490" i="3"/>
  <c r="Y490" i="3"/>
  <c r="W490" i="3"/>
  <c r="BK490" i="3"/>
  <c r="BF490" i="3"/>
  <c r="BI489" i="3"/>
  <c r="BH489" i="3"/>
  <c r="BG489" i="3"/>
  <c r="BE489" i="3"/>
  <c r="AA489" i="3"/>
  <c r="Y489" i="3"/>
  <c r="W489" i="3"/>
  <c r="BK489" i="3"/>
  <c r="BF489" i="3"/>
  <c r="BI487" i="3"/>
  <c r="BH487" i="3"/>
  <c r="BG487" i="3"/>
  <c r="BE487" i="3"/>
  <c r="AA487" i="3"/>
  <c r="Y487" i="3"/>
  <c r="W487" i="3"/>
  <c r="BK487" i="3"/>
  <c r="BF487" i="3"/>
  <c r="BI486" i="3"/>
  <c r="BH486" i="3"/>
  <c r="BG486" i="3"/>
  <c r="BE486" i="3"/>
  <c r="AA486" i="3"/>
  <c r="Y486" i="3"/>
  <c r="W486" i="3"/>
  <c r="BK486" i="3"/>
  <c r="BF486" i="3"/>
  <c r="BI479" i="3"/>
  <c r="BH479" i="3"/>
  <c r="BG479" i="3"/>
  <c r="BE479" i="3"/>
  <c r="AA479" i="3"/>
  <c r="Y479" i="3"/>
  <c r="W479" i="3"/>
  <c r="BK479" i="3"/>
  <c r="BF479" i="3"/>
  <c r="BI378" i="3"/>
  <c r="BH378" i="3"/>
  <c r="BG378" i="3"/>
  <c r="BE378" i="3"/>
  <c r="AA378" i="3"/>
  <c r="Y378" i="3"/>
  <c r="W378" i="3"/>
  <c r="BK378" i="3"/>
  <c r="BF378" i="3"/>
  <c r="BI374" i="3"/>
  <c r="BH374" i="3"/>
  <c r="BG374" i="3"/>
  <c r="BE374" i="3"/>
  <c r="AA374" i="3"/>
  <c r="Y374" i="3"/>
  <c r="W374" i="3"/>
  <c r="BK374" i="3"/>
  <c r="BF374" i="3"/>
  <c r="BI362" i="3"/>
  <c r="BH362" i="3"/>
  <c r="BG362" i="3"/>
  <c r="BE362" i="3"/>
  <c r="AA362" i="3"/>
  <c r="Y362" i="3"/>
  <c r="W362" i="3"/>
  <c r="BK362" i="3"/>
  <c r="BF362" i="3"/>
  <c r="BI350" i="3"/>
  <c r="BH350" i="3"/>
  <c r="BG350" i="3"/>
  <c r="BE350" i="3"/>
  <c r="AA350" i="3"/>
  <c r="Y350" i="3"/>
  <c r="W350" i="3"/>
  <c r="BK350" i="3"/>
  <c r="BF350" i="3"/>
  <c r="BI343" i="3"/>
  <c r="BH343" i="3"/>
  <c r="BG343" i="3"/>
  <c r="BE343" i="3"/>
  <c r="AA343" i="3"/>
  <c r="Y343" i="3"/>
  <c r="W343" i="3"/>
  <c r="BK343" i="3"/>
  <c r="BF343" i="3"/>
  <c r="BI342" i="3"/>
  <c r="BH342" i="3"/>
  <c r="BG342" i="3"/>
  <c r="BE342" i="3"/>
  <c r="AA342" i="3"/>
  <c r="Y342" i="3"/>
  <c r="W342" i="3"/>
  <c r="BK342" i="3"/>
  <c r="BF342" i="3"/>
  <c r="BI341" i="3"/>
  <c r="BH341" i="3"/>
  <c r="BG341" i="3"/>
  <c r="BE341" i="3"/>
  <c r="AA341" i="3"/>
  <c r="Y341" i="3"/>
  <c r="W341" i="3"/>
  <c r="BK341" i="3"/>
  <c r="BF341" i="3"/>
  <c r="BI340" i="3"/>
  <c r="BH340" i="3"/>
  <c r="BG340" i="3"/>
  <c r="BE340" i="3"/>
  <c r="AA340" i="3"/>
  <c r="Y340" i="3"/>
  <c r="W340" i="3"/>
  <c r="BK340" i="3"/>
  <c r="BF340" i="3"/>
  <c r="BI339" i="3"/>
  <c r="BH339" i="3"/>
  <c r="BG339" i="3"/>
  <c r="BE339" i="3"/>
  <c r="AA339" i="3"/>
  <c r="Y339" i="3"/>
  <c r="W339" i="3"/>
  <c r="BK339" i="3"/>
  <c r="BF339" i="3"/>
  <c r="BI338" i="3"/>
  <c r="BH338" i="3"/>
  <c r="BG338" i="3"/>
  <c r="BE338" i="3"/>
  <c r="AA338" i="3"/>
  <c r="Y338" i="3"/>
  <c r="W338" i="3"/>
  <c r="BK338" i="3"/>
  <c r="BF338" i="3"/>
  <c r="BI337" i="3"/>
  <c r="BH337" i="3"/>
  <c r="BG337" i="3"/>
  <c r="BE337" i="3"/>
  <c r="AA337" i="3"/>
  <c r="Y337" i="3"/>
  <c r="W337" i="3"/>
  <c r="BK337" i="3"/>
  <c r="BF337" i="3"/>
  <c r="BI310" i="3"/>
  <c r="BH310" i="3"/>
  <c r="BG310" i="3"/>
  <c r="BE310" i="3"/>
  <c r="AA310" i="3"/>
  <c r="Y310" i="3"/>
  <c r="W310" i="3"/>
  <c r="BK310" i="3"/>
  <c r="BF310" i="3"/>
  <c r="BI309" i="3"/>
  <c r="BH309" i="3"/>
  <c r="BG309" i="3"/>
  <c r="BE309" i="3"/>
  <c r="AA309" i="3"/>
  <c r="Y309" i="3"/>
  <c r="W309" i="3"/>
  <c r="BK309" i="3"/>
  <c r="BF309" i="3"/>
  <c r="BI308" i="3"/>
  <c r="BH308" i="3"/>
  <c r="BG308" i="3"/>
  <c r="BE308" i="3"/>
  <c r="AA308" i="3"/>
  <c r="Y308" i="3"/>
  <c r="W308" i="3"/>
  <c r="BK308" i="3"/>
  <c r="BF308" i="3"/>
  <c r="BI306" i="3"/>
  <c r="BH306" i="3"/>
  <c r="BG306" i="3"/>
  <c r="BE306" i="3"/>
  <c r="AA306" i="3"/>
  <c r="Y306" i="3"/>
  <c r="W306" i="3"/>
  <c r="BK306" i="3"/>
  <c r="BF306" i="3"/>
  <c r="BI304" i="3"/>
  <c r="BH304" i="3"/>
  <c r="BG304" i="3"/>
  <c r="BE304" i="3"/>
  <c r="AA304" i="3"/>
  <c r="Y304" i="3"/>
  <c r="W304" i="3"/>
  <c r="BK304" i="3"/>
  <c r="BF304" i="3"/>
  <c r="BI300" i="3"/>
  <c r="BH300" i="3"/>
  <c r="BG300" i="3"/>
  <c r="BE300" i="3"/>
  <c r="AA300" i="3"/>
  <c r="Y300" i="3"/>
  <c r="W300" i="3"/>
  <c r="BK300" i="3"/>
  <c r="BF300" i="3"/>
  <c r="BI287" i="3"/>
  <c r="BH287" i="3"/>
  <c r="BG287" i="3"/>
  <c r="BE287" i="3"/>
  <c r="AA287" i="3"/>
  <c r="Y287" i="3"/>
  <c r="W287" i="3"/>
  <c r="BK287" i="3"/>
  <c r="BF287" i="3"/>
  <c r="BI256" i="3"/>
  <c r="BH256" i="3"/>
  <c r="BG256" i="3"/>
  <c r="BE256" i="3"/>
  <c r="AA256" i="3"/>
  <c r="Y256" i="3"/>
  <c r="W256" i="3"/>
  <c r="BK256" i="3"/>
  <c r="BF256" i="3"/>
  <c r="BI207" i="3"/>
  <c r="BH207" i="3"/>
  <c r="BG207" i="3"/>
  <c r="BE207" i="3"/>
  <c r="AA207" i="3"/>
  <c r="Y207" i="3"/>
  <c r="W207" i="3"/>
  <c r="BK207" i="3"/>
  <c r="BF207" i="3"/>
  <c r="BI203" i="3"/>
  <c r="BH203" i="3"/>
  <c r="BG203" i="3"/>
  <c r="BE203" i="3"/>
  <c r="AA203" i="3"/>
  <c r="Y203" i="3"/>
  <c r="W203" i="3"/>
  <c r="BK203" i="3"/>
  <c r="BF203" i="3"/>
  <c r="BI191" i="3"/>
  <c r="BH191" i="3"/>
  <c r="BG191" i="3"/>
  <c r="BE191" i="3"/>
  <c r="AA191" i="3"/>
  <c r="Y191" i="3"/>
  <c r="W191" i="3"/>
  <c r="BK191" i="3"/>
  <c r="BF191" i="3"/>
  <c r="BI187" i="3"/>
  <c r="BH187" i="3"/>
  <c r="BG187" i="3"/>
  <c r="BE187" i="3"/>
  <c r="AA187" i="3"/>
  <c r="Y187" i="3"/>
  <c r="W187" i="3"/>
  <c r="BK187" i="3"/>
  <c r="BF187" i="3"/>
  <c r="BI181" i="3"/>
  <c r="BH181" i="3"/>
  <c r="BG181" i="3"/>
  <c r="BE181" i="3"/>
  <c r="AA181" i="3"/>
  <c r="Y181" i="3"/>
  <c r="W181" i="3"/>
  <c r="BK181" i="3"/>
  <c r="BF181" i="3"/>
  <c r="BI164" i="3"/>
  <c r="BH164" i="3"/>
  <c r="BG164" i="3"/>
  <c r="BE164" i="3"/>
  <c r="AA164" i="3"/>
  <c r="Y164" i="3"/>
  <c r="W164" i="3"/>
  <c r="BK164" i="3"/>
  <c r="BF164" i="3"/>
  <c r="BI163" i="3"/>
  <c r="BH163" i="3"/>
  <c r="BG163" i="3"/>
  <c r="BE163" i="3"/>
  <c r="AA163" i="3"/>
  <c r="Y163" i="3"/>
  <c r="W163" i="3"/>
  <c r="BK163" i="3"/>
  <c r="BF163" i="3"/>
  <c r="BI162" i="3"/>
  <c r="BH162" i="3"/>
  <c r="BG162" i="3"/>
  <c r="BE162" i="3"/>
  <c r="AA162" i="3"/>
  <c r="Y162" i="3"/>
  <c r="W162" i="3"/>
  <c r="BK162" i="3"/>
  <c r="BF162" i="3"/>
  <c r="BI160" i="3"/>
  <c r="BH160" i="3"/>
  <c r="BG160" i="3"/>
  <c r="BE160" i="3"/>
  <c r="AA160" i="3"/>
  <c r="Y160" i="3"/>
  <c r="W160" i="3"/>
  <c r="BK160" i="3"/>
  <c r="BF160" i="3"/>
  <c r="BI155" i="3"/>
  <c r="BH155" i="3"/>
  <c r="BG155" i="3"/>
  <c r="BE155" i="3"/>
  <c r="AA155" i="3"/>
  <c r="Y155" i="3"/>
  <c r="W155" i="3"/>
  <c r="BK155" i="3"/>
  <c r="BF155" i="3"/>
  <c r="BI154" i="3"/>
  <c r="BH154" i="3"/>
  <c r="BG154" i="3"/>
  <c r="BE154" i="3"/>
  <c r="AA154" i="3"/>
  <c r="Y154" i="3"/>
  <c r="W154" i="3"/>
  <c r="BK154" i="3"/>
  <c r="BF154" i="3"/>
  <c r="BI135" i="3"/>
  <c r="BH135" i="3"/>
  <c r="BG135" i="3"/>
  <c r="BE135" i="3"/>
  <c r="AA135" i="3"/>
  <c r="Y135" i="3"/>
  <c r="W135" i="3"/>
  <c r="BK135" i="3"/>
  <c r="BF135" i="3"/>
  <c r="BI130" i="3"/>
  <c r="BH130" i="3"/>
  <c r="BG130" i="3"/>
  <c r="BE130" i="3"/>
  <c r="AA130" i="3"/>
  <c r="Y130" i="3"/>
  <c r="W130" i="3"/>
  <c r="BK130" i="3"/>
  <c r="BF130" i="3"/>
  <c r="BI128" i="3"/>
  <c r="BH128" i="3"/>
  <c r="BG128" i="3"/>
  <c r="BE128" i="3"/>
  <c r="AA128" i="3"/>
  <c r="Y128" i="3"/>
  <c r="W128" i="3"/>
  <c r="BK128" i="3"/>
  <c r="BF128" i="3"/>
  <c r="BI124" i="3"/>
  <c r="BH124" i="3"/>
  <c r="BG124" i="3"/>
  <c r="BE124" i="3"/>
  <c r="AA124" i="3"/>
  <c r="Y124" i="3"/>
  <c r="W124" i="3"/>
  <c r="BK124" i="3"/>
  <c r="BF124" i="3"/>
  <c r="BI122" i="3"/>
  <c r="BH122" i="3"/>
  <c r="BG122" i="3"/>
  <c r="BE122" i="3"/>
  <c r="AA122" i="3"/>
  <c r="AA121" i="3" s="1"/>
  <c r="Y122" i="3"/>
  <c r="Y121" i="3" s="1"/>
  <c r="W122" i="3"/>
  <c r="W121" i="3" s="1"/>
  <c r="BK122" i="3"/>
  <c r="BK121" i="3" s="1"/>
  <c r="BF122" i="3"/>
  <c r="F113" i="3"/>
  <c r="F111" i="3"/>
  <c r="M28" i="3"/>
  <c r="AS89" i="1" s="1"/>
  <c r="F81" i="3"/>
  <c r="F79" i="3"/>
  <c r="O21" i="3"/>
  <c r="E21" i="3"/>
  <c r="M116" i="3" s="1"/>
  <c r="O20" i="3"/>
  <c r="O18" i="3"/>
  <c r="E18" i="3"/>
  <c r="M83" i="3" s="1"/>
  <c r="O17" i="3"/>
  <c r="O15" i="3"/>
  <c r="E15" i="3"/>
  <c r="F84" i="3" s="1"/>
  <c r="O14" i="3"/>
  <c r="O12" i="3"/>
  <c r="E12" i="3"/>
  <c r="F115" i="3" s="1"/>
  <c r="O11" i="3"/>
  <c r="O9" i="3"/>
  <c r="M81" i="3" s="1"/>
  <c r="F6" i="3"/>
  <c r="F78" i="3" s="1"/>
  <c r="AY88" i="1"/>
  <c r="AX88" i="1"/>
  <c r="BI255" i="2"/>
  <c r="BH255" i="2"/>
  <c r="BG255" i="2"/>
  <c r="BE255" i="2"/>
  <c r="AA255" i="2"/>
  <c r="AA254" i="2" s="1"/>
  <c r="Y255" i="2"/>
  <c r="Y254" i="2" s="1"/>
  <c r="W255" i="2"/>
  <c r="W254" i="2" s="1"/>
  <c r="BK255" i="2"/>
  <c r="BK254" i="2" s="1"/>
  <c r="N100" i="2" s="1"/>
  <c r="BF255" i="2"/>
  <c r="BI253" i="2"/>
  <c r="BH253" i="2"/>
  <c r="BG253" i="2"/>
  <c r="BE253" i="2"/>
  <c r="AA253" i="2"/>
  <c r="Y253" i="2"/>
  <c r="W253" i="2"/>
  <c r="BK253" i="2"/>
  <c r="BF253" i="2"/>
  <c r="BI252" i="2"/>
  <c r="BH252" i="2"/>
  <c r="BG252" i="2"/>
  <c r="BE252" i="2"/>
  <c r="AA252" i="2"/>
  <c r="Y252" i="2"/>
  <c r="W252" i="2"/>
  <c r="BK252" i="2"/>
  <c r="BF252" i="2"/>
  <c r="BI251" i="2"/>
  <c r="BH251" i="2"/>
  <c r="BG251" i="2"/>
  <c r="BE251" i="2"/>
  <c r="AA251" i="2"/>
  <c r="Y251" i="2"/>
  <c r="W251" i="2"/>
  <c r="BK251" i="2"/>
  <c r="BF251" i="2"/>
  <c r="BI250" i="2"/>
  <c r="BH250" i="2"/>
  <c r="BG250" i="2"/>
  <c r="BE250" i="2"/>
  <c r="AA250" i="2"/>
  <c r="Y250" i="2"/>
  <c r="W250" i="2"/>
  <c r="BK250" i="2"/>
  <c r="BF250" i="2"/>
  <c r="BI249" i="2"/>
  <c r="BH249" i="2"/>
  <c r="BG249" i="2"/>
  <c r="BE249" i="2"/>
  <c r="AA249" i="2"/>
  <c r="Y249" i="2"/>
  <c r="W249" i="2"/>
  <c r="BK249" i="2"/>
  <c r="BF249" i="2"/>
  <c r="BI248" i="2"/>
  <c r="BH248" i="2"/>
  <c r="BG248" i="2"/>
  <c r="BE248" i="2"/>
  <c r="AA248" i="2"/>
  <c r="Y248" i="2"/>
  <c r="W248" i="2"/>
  <c r="BK248" i="2"/>
  <c r="BF248" i="2"/>
  <c r="BI247" i="2"/>
  <c r="BH247" i="2"/>
  <c r="BG247" i="2"/>
  <c r="BE247" i="2"/>
  <c r="AA247" i="2"/>
  <c r="Y247" i="2"/>
  <c r="W247" i="2"/>
  <c r="BK247" i="2"/>
  <c r="BF247" i="2"/>
  <c r="BI246" i="2"/>
  <c r="BH246" i="2"/>
  <c r="BG246" i="2"/>
  <c r="BE246" i="2"/>
  <c r="AA246" i="2"/>
  <c r="Y246" i="2"/>
  <c r="W246" i="2"/>
  <c r="BK246" i="2"/>
  <c r="BF246" i="2"/>
  <c r="BI245" i="2"/>
  <c r="BH245" i="2"/>
  <c r="BG245" i="2"/>
  <c r="BE245" i="2"/>
  <c r="AA245" i="2"/>
  <c r="Y245" i="2"/>
  <c r="W245" i="2"/>
  <c r="BK245" i="2"/>
  <c r="BF245" i="2"/>
  <c r="BI244" i="2"/>
  <c r="BH244" i="2"/>
  <c r="BG244" i="2"/>
  <c r="BE244" i="2"/>
  <c r="AA244" i="2"/>
  <c r="Y244" i="2"/>
  <c r="W244" i="2"/>
  <c r="BK244" i="2"/>
  <c r="BF244" i="2"/>
  <c r="BI243" i="2"/>
  <c r="BH243" i="2"/>
  <c r="BG243" i="2"/>
  <c r="BE243" i="2"/>
  <c r="AA243" i="2"/>
  <c r="Y243" i="2"/>
  <c r="W243" i="2"/>
  <c r="BK243" i="2"/>
  <c r="BF243" i="2"/>
  <c r="BI242" i="2"/>
  <c r="BH242" i="2"/>
  <c r="BG242" i="2"/>
  <c r="BE242" i="2"/>
  <c r="AA242" i="2"/>
  <c r="Y242" i="2"/>
  <c r="W242" i="2"/>
  <c r="BK242" i="2"/>
  <c r="BF242" i="2"/>
  <c r="BI241" i="2"/>
  <c r="BH241" i="2"/>
  <c r="BG241" i="2"/>
  <c r="BE241" i="2"/>
  <c r="AA241" i="2"/>
  <c r="Y241" i="2"/>
  <c r="W241" i="2"/>
  <c r="BK241" i="2"/>
  <c r="BF241" i="2"/>
  <c r="BI240" i="2"/>
  <c r="BH240" i="2"/>
  <c r="BG240" i="2"/>
  <c r="BE240" i="2"/>
  <c r="AA240" i="2"/>
  <c r="Y240" i="2"/>
  <c r="W240" i="2"/>
  <c r="BK240" i="2"/>
  <c r="BF240" i="2"/>
  <c r="BI239" i="2"/>
  <c r="BH239" i="2"/>
  <c r="BG239" i="2"/>
  <c r="BE239" i="2"/>
  <c r="AA239" i="2"/>
  <c r="Y239" i="2"/>
  <c r="W239" i="2"/>
  <c r="BK239" i="2"/>
  <c r="BF239" i="2"/>
  <c r="BI237" i="2"/>
  <c r="BH237" i="2"/>
  <c r="BG237" i="2"/>
  <c r="BE237" i="2"/>
  <c r="AA237" i="2"/>
  <c r="Y237" i="2"/>
  <c r="W237" i="2"/>
  <c r="BK237" i="2"/>
  <c r="BF237" i="2"/>
  <c r="BI236" i="2"/>
  <c r="BH236" i="2"/>
  <c r="BG236" i="2"/>
  <c r="BE236" i="2"/>
  <c r="AA236" i="2"/>
  <c r="Y236" i="2"/>
  <c r="W236" i="2"/>
  <c r="BK236" i="2"/>
  <c r="BF236" i="2"/>
  <c r="BI235" i="2"/>
  <c r="BH235" i="2"/>
  <c r="BG235" i="2"/>
  <c r="BE235" i="2"/>
  <c r="AA235" i="2"/>
  <c r="Y235" i="2"/>
  <c r="W235" i="2"/>
  <c r="BK235" i="2"/>
  <c r="BF235" i="2"/>
  <c r="BI234" i="2"/>
  <c r="BH234" i="2"/>
  <c r="BG234" i="2"/>
  <c r="BE234" i="2"/>
  <c r="AA234" i="2"/>
  <c r="Y234" i="2"/>
  <c r="W234" i="2"/>
  <c r="BK234" i="2"/>
  <c r="BF234" i="2"/>
  <c r="BI233" i="2"/>
  <c r="BH233" i="2"/>
  <c r="BG233" i="2"/>
  <c r="BE233" i="2"/>
  <c r="AA233" i="2"/>
  <c r="Y233" i="2"/>
  <c r="W233" i="2"/>
  <c r="BK233" i="2"/>
  <c r="BF233" i="2"/>
  <c r="BI232" i="2"/>
  <c r="BH232" i="2"/>
  <c r="BG232" i="2"/>
  <c r="BE232" i="2"/>
  <c r="AA232" i="2"/>
  <c r="Y232" i="2"/>
  <c r="W232" i="2"/>
  <c r="BK232" i="2"/>
  <c r="BF232" i="2"/>
  <c r="BI230" i="2"/>
  <c r="BH230" i="2"/>
  <c r="BG230" i="2"/>
  <c r="BE230" i="2"/>
  <c r="AA230" i="2"/>
  <c r="Y230" i="2"/>
  <c r="W230" i="2"/>
  <c r="BK230" i="2"/>
  <c r="BF230" i="2"/>
  <c r="BI229" i="2"/>
  <c r="BH229" i="2"/>
  <c r="BG229" i="2"/>
  <c r="BE229" i="2"/>
  <c r="AA229" i="2"/>
  <c r="Y229" i="2"/>
  <c r="W229" i="2"/>
  <c r="BK229" i="2"/>
  <c r="BF229" i="2"/>
  <c r="BI228" i="2"/>
  <c r="BH228" i="2"/>
  <c r="BG228" i="2"/>
  <c r="BE228" i="2"/>
  <c r="AA228" i="2"/>
  <c r="Y228" i="2"/>
  <c r="W228" i="2"/>
  <c r="BK228" i="2"/>
  <c r="BF228" i="2"/>
  <c r="BI227" i="2"/>
  <c r="BH227" i="2"/>
  <c r="BG227" i="2"/>
  <c r="BE227" i="2"/>
  <c r="AA227" i="2"/>
  <c r="Y227" i="2"/>
  <c r="W227" i="2"/>
  <c r="BK227" i="2"/>
  <c r="BF227" i="2"/>
  <c r="BI226" i="2"/>
  <c r="BH226" i="2"/>
  <c r="BG226" i="2"/>
  <c r="BE226" i="2"/>
  <c r="AA226" i="2"/>
  <c r="Y226" i="2"/>
  <c r="W226" i="2"/>
  <c r="BK226" i="2"/>
  <c r="BF226" i="2"/>
  <c r="BI224" i="2"/>
  <c r="BH224" i="2"/>
  <c r="BG224" i="2"/>
  <c r="BE224" i="2"/>
  <c r="AA224" i="2"/>
  <c r="Y224" i="2"/>
  <c r="W224" i="2"/>
  <c r="BK224" i="2"/>
  <c r="BF224" i="2"/>
  <c r="BI223" i="2"/>
  <c r="BH223" i="2"/>
  <c r="BG223" i="2"/>
  <c r="BE223" i="2"/>
  <c r="AA223" i="2"/>
  <c r="Y223" i="2"/>
  <c r="W223" i="2"/>
  <c r="BK223" i="2"/>
  <c r="BF223" i="2"/>
  <c r="BI217" i="2"/>
  <c r="BH217" i="2"/>
  <c r="BG217" i="2"/>
  <c r="BE217" i="2"/>
  <c r="AA217" i="2"/>
  <c r="Y217" i="2"/>
  <c r="Y216" i="2" s="1"/>
  <c r="W217" i="2"/>
  <c r="BK217" i="2"/>
  <c r="BF217" i="2"/>
  <c r="BI215" i="2"/>
  <c r="BH215" i="2"/>
  <c r="BG215" i="2"/>
  <c r="BE215" i="2"/>
  <c r="AA215" i="2"/>
  <c r="Y215" i="2"/>
  <c r="W215" i="2"/>
  <c r="BK215" i="2"/>
  <c r="BF215" i="2"/>
  <c r="BI214" i="2"/>
  <c r="BH214" i="2"/>
  <c r="BG214" i="2"/>
  <c r="BE214" i="2"/>
  <c r="AA214" i="2"/>
  <c r="Y214" i="2"/>
  <c r="W214" i="2"/>
  <c r="BK214" i="2"/>
  <c r="BF214" i="2"/>
  <c r="BI213" i="2"/>
  <c r="BH213" i="2"/>
  <c r="BG213" i="2"/>
  <c r="BE213" i="2"/>
  <c r="AA213" i="2"/>
  <c r="Y213" i="2"/>
  <c r="W213" i="2"/>
  <c r="BK213" i="2"/>
  <c r="BF213" i="2"/>
  <c r="BI212" i="2"/>
  <c r="BH212" i="2"/>
  <c r="BG212" i="2"/>
  <c r="BE212" i="2"/>
  <c r="AA212" i="2"/>
  <c r="Y212" i="2"/>
  <c r="W212" i="2"/>
  <c r="BK212" i="2"/>
  <c r="BF212" i="2"/>
  <c r="BI203" i="2"/>
  <c r="BH203" i="2"/>
  <c r="BG203" i="2"/>
  <c r="BE203" i="2"/>
  <c r="AA203" i="2"/>
  <c r="Y203" i="2"/>
  <c r="W203" i="2"/>
  <c r="BK203" i="2"/>
  <c r="BF203" i="2"/>
  <c r="BI202" i="2"/>
  <c r="BH202" i="2"/>
  <c r="BG202" i="2"/>
  <c r="BE202" i="2"/>
  <c r="AA202" i="2"/>
  <c r="Y202" i="2"/>
  <c r="W202" i="2"/>
  <c r="BK202" i="2"/>
  <c r="BF202" i="2"/>
  <c r="BI201" i="2"/>
  <c r="BH201" i="2"/>
  <c r="BG201" i="2"/>
  <c r="BE201" i="2"/>
  <c r="AA201" i="2"/>
  <c r="Y201" i="2"/>
  <c r="W201" i="2"/>
  <c r="BK201" i="2"/>
  <c r="BF201" i="2"/>
  <c r="BI200" i="2"/>
  <c r="BH200" i="2"/>
  <c r="BG200" i="2"/>
  <c r="BE200" i="2"/>
  <c r="AA200" i="2"/>
  <c r="Y200" i="2"/>
  <c r="W200" i="2"/>
  <c r="BK200" i="2"/>
  <c r="BF200" i="2"/>
  <c r="BI199" i="2"/>
  <c r="BH199" i="2"/>
  <c r="BG199" i="2"/>
  <c r="BE199" i="2"/>
  <c r="AA199" i="2"/>
  <c r="Y199" i="2"/>
  <c r="W199" i="2"/>
  <c r="BK199" i="2"/>
  <c r="BF199" i="2"/>
  <c r="BI194" i="2"/>
  <c r="BH194" i="2"/>
  <c r="BG194" i="2"/>
  <c r="BE194" i="2"/>
  <c r="AA194" i="2"/>
  <c r="Y194" i="2"/>
  <c r="W194" i="2"/>
  <c r="BK194" i="2"/>
  <c r="BF194" i="2"/>
  <c r="BI193" i="2"/>
  <c r="BH193" i="2"/>
  <c r="BG193" i="2"/>
  <c r="BE193" i="2"/>
  <c r="AA193" i="2"/>
  <c r="Y193" i="2"/>
  <c r="W193" i="2"/>
  <c r="BK193" i="2"/>
  <c r="BF193" i="2"/>
  <c r="BI189" i="2"/>
  <c r="BH189" i="2"/>
  <c r="BG189" i="2"/>
  <c r="BE189" i="2"/>
  <c r="AA189" i="2"/>
  <c r="Y189" i="2"/>
  <c r="W189" i="2"/>
  <c r="BK189" i="2"/>
  <c r="BF189" i="2"/>
  <c r="BI187" i="2"/>
  <c r="BH187" i="2"/>
  <c r="BG187" i="2"/>
  <c r="BE187" i="2"/>
  <c r="AA187" i="2"/>
  <c r="Y187" i="2"/>
  <c r="W187" i="2"/>
  <c r="BK187" i="2"/>
  <c r="BF187" i="2"/>
  <c r="BI186" i="2"/>
  <c r="BH186" i="2"/>
  <c r="BG186" i="2"/>
  <c r="BE186" i="2"/>
  <c r="AA186" i="2"/>
  <c r="Y186" i="2"/>
  <c r="W186" i="2"/>
  <c r="BK186" i="2"/>
  <c r="BF186" i="2"/>
  <c r="BI185" i="2"/>
  <c r="BH185" i="2"/>
  <c r="BG185" i="2"/>
  <c r="BE185" i="2"/>
  <c r="AA185" i="2"/>
  <c r="Y185" i="2"/>
  <c r="W185" i="2"/>
  <c r="BK185" i="2"/>
  <c r="BF185" i="2"/>
  <c r="BI177" i="2"/>
  <c r="BH177" i="2"/>
  <c r="BG177" i="2"/>
  <c r="BE177" i="2"/>
  <c r="AA177" i="2"/>
  <c r="Y177" i="2"/>
  <c r="W177" i="2"/>
  <c r="BK177" i="2"/>
  <c r="BF177" i="2"/>
  <c r="BI175" i="2"/>
  <c r="BH175" i="2"/>
  <c r="BG175" i="2"/>
  <c r="BE175" i="2"/>
  <c r="AA175" i="2"/>
  <c r="Y175" i="2"/>
  <c r="W175" i="2"/>
  <c r="BK175" i="2"/>
  <c r="BF175" i="2"/>
  <c r="BI174" i="2"/>
  <c r="BH174" i="2"/>
  <c r="BG174" i="2"/>
  <c r="BE174" i="2"/>
  <c r="AA174" i="2"/>
  <c r="Y174" i="2"/>
  <c r="W174" i="2"/>
  <c r="BK174" i="2"/>
  <c r="BF174" i="2"/>
  <c r="BI173" i="2"/>
  <c r="BH173" i="2"/>
  <c r="BG173" i="2"/>
  <c r="BE173" i="2"/>
  <c r="AA173" i="2"/>
  <c r="Y173" i="2"/>
  <c r="W173" i="2"/>
  <c r="BK173" i="2"/>
  <c r="BF173" i="2"/>
  <c r="BI172" i="2"/>
  <c r="BH172" i="2"/>
  <c r="BG172" i="2"/>
  <c r="BE172" i="2"/>
  <c r="AA172" i="2"/>
  <c r="Y172" i="2"/>
  <c r="W172" i="2"/>
  <c r="BK172" i="2"/>
  <c r="BF172" i="2"/>
  <c r="BI170" i="2"/>
  <c r="BH170" i="2"/>
  <c r="BG170" i="2"/>
  <c r="BE170" i="2"/>
  <c r="AA170" i="2"/>
  <c r="Y170" i="2"/>
  <c r="W170" i="2"/>
  <c r="BK170" i="2"/>
  <c r="BF170" i="2"/>
  <c r="BI169" i="2"/>
  <c r="BH169" i="2"/>
  <c r="BG169" i="2"/>
  <c r="BE169" i="2"/>
  <c r="AA169" i="2"/>
  <c r="Y169" i="2"/>
  <c r="W169" i="2"/>
  <c r="BK169" i="2"/>
  <c r="BF169" i="2"/>
  <c r="BI168" i="2"/>
  <c r="BH168" i="2"/>
  <c r="BG168" i="2"/>
  <c r="BE168" i="2"/>
  <c r="AA168" i="2"/>
  <c r="Y168" i="2"/>
  <c r="W168" i="2"/>
  <c r="BK168" i="2"/>
  <c r="BF168" i="2"/>
  <c r="BI167" i="2"/>
  <c r="BH167" i="2"/>
  <c r="BG167" i="2"/>
  <c r="BE167" i="2"/>
  <c r="AA167" i="2"/>
  <c r="Y167" i="2"/>
  <c r="W167" i="2"/>
  <c r="BK167" i="2"/>
  <c r="BF167" i="2"/>
  <c r="BI152" i="2"/>
  <c r="BH152" i="2"/>
  <c r="BG152" i="2"/>
  <c r="BE152" i="2"/>
  <c r="AA152" i="2"/>
  <c r="Y152" i="2"/>
  <c r="W152" i="2"/>
  <c r="BK152" i="2"/>
  <c r="BF152" i="2"/>
  <c r="BI148" i="2"/>
  <c r="BH148" i="2"/>
  <c r="BG148" i="2"/>
  <c r="BE148" i="2"/>
  <c r="AA148" i="2"/>
  <c r="Y148" i="2"/>
  <c r="W148" i="2"/>
  <c r="BK148" i="2"/>
  <c r="BF148" i="2"/>
  <c r="BI145" i="2"/>
  <c r="BH145" i="2"/>
  <c r="BG145" i="2"/>
  <c r="BE145" i="2"/>
  <c r="AA145" i="2"/>
  <c r="AA144" i="2" s="1"/>
  <c r="Y145" i="2"/>
  <c r="Y144" i="2" s="1"/>
  <c r="W145" i="2"/>
  <c r="W144" i="2" s="1"/>
  <c r="BK145" i="2"/>
  <c r="BK144" i="2" s="1"/>
  <c r="N94" i="2" s="1"/>
  <c r="BF145" i="2"/>
  <c r="BI143" i="2"/>
  <c r="BH143" i="2"/>
  <c r="BG143" i="2"/>
  <c r="BE143" i="2"/>
  <c r="AA143" i="2"/>
  <c r="Y143" i="2"/>
  <c r="W143" i="2"/>
  <c r="BK143" i="2"/>
  <c r="BF143" i="2"/>
  <c r="BI142" i="2"/>
  <c r="BH142" i="2"/>
  <c r="BG142" i="2"/>
  <c r="BE142" i="2"/>
  <c r="AA142" i="2"/>
  <c r="Y142" i="2"/>
  <c r="W142" i="2"/>
  <c r="BK142" i="2"/>
  <c r="BF142" i="2"/>
  <c r="BI141" i="2"/>
  <c r="BH141" i="2"/>
  <c r="BG141" i="2"/>
  <c r="BE141" i="2"/>
  <c r="AA141" i="2"/>
  <c r="Y141" i="2"/>
  <c r="W141" i="2"/>
  <c r="BK141" i="2"/>
  <c r="BF141" i="2"/>
  <c r="BI140" i="2"/>
  <c r="BH140" i="2"/>
  <c r="BG140" i="2"/>
  <c r="BE140" i="2"/>
  <c r="AA140" i="2"/>
  <c r="Y140" i="2"/>
  <c r="W140" i="2"/>
  <c r="BK140" i="2"/>
  <c r="BF140" i="2"/>
  <c r="BI139" i="2"/>
  <c r="BH139" i="2"/>
  <c r="BG139" i="2"/>
  <c r="BE139" i="2"/>
  <c r="AA139" i="2"/>
  <c r="Y139" i="2"/>
  <c r="W139" i="2"/>
  <c r="BK139" i="2"/>
  <c r="BF139" i="2"/>
  <c r="BI137" i="2"/>
  <c r="BH137" i="2"/>
  <c r="BG137" i="2"/>
  <c r="BE137" i="2"/>
  <c r="AA137" i="2"/>
  <c r="Y137" i="2"/>
  <c r="W137" i="2"/>
  <c r="BK137" i="2"/>
  <c r="BF137" i="2"/>
  <c r="BI136" i="2"/>
  <c r="BH136" i="2"/>
  <c r="BG136" i="2"/>
  <c r="BE136" i="2"/>
  <c r="AA136" i="2"/>
  <c r="Y136" i="2"/>
  <c r="W136" i="2"/>
  <c r="BK136" i="2"/>
  <c r="BF136" i="2"/>
  <c r="BI135" i="2"/>
  <c r="BH135" i="2"/>
  <c r="BG135" i="2"/>
  <c r="BE135" i="2"/>
  <c r="AA135" i="2"/>
  <c r="Y135" i="2"/>
  <c r="W135" i="2"/>
  <c r="BK135" i="2"/>
  <c r="BF135" i="2"/>
  <c r="BI134" i="2"/>
  <c r="BH134" i="2"/>
  <c r="BG134" i="2"/>
  <c r="BE134" i="2"/>
  <c r="AA134" i="2"/>
  <c r="Y134" i="2"/>
  <c r="W134" i="2"/>
  <c r="BK134" i="2"/>
  <c r="BF134" i="2"/>
  <c r="BI132" i="2"/>
  <c r="BH132" i="2"/>
  <c r="BG132" i="2"/>
  <c r="BE132" i="2"/>
  <c r="AA132" i="2"/>
  <c r="Y132" i="2"/>
  <c r="W132" i="2"/>
  <c r="BK132" i="2"/>
  <c r="BF132" i="2"/>
  <c r="BI129" i="2"/>
  <c r="BH129" i="2"/>
  <c r="BG129" i="2"/>
  <c r="BE129" i="2"/>
  <c r="AA129" i="2"/>
  <c r="AA128" i="2" s="1"/>
  <c r="Y129" i="2"/>
  <c r="Y128" i="2" s="1"/>
  <c r="W129" i="2"/>
  <c r="W128" i="2" s="1"/>
  <c r="BK129" i="2"/>
  <c r="BK128" i="2" s="1"/>
  <c r="N92" i="2" s="1"/>
  <c r="BF129" i="2"/>
  <c r="BI126" i="2"/>
  <c r="BH126" i="2"/>
  <c r="BG126" i="2"/>
  <c r="BE126" i="2"/>
  <c r="AA126" i="2"/>
  <c r="AA125" i="2" s="1"/>
  <c r="Y126" i="2"/>
  <c r="Y125" i="2" s="1"/>
  <c r="W126" i="2"/>
  <c r="W125" i="2" s="1"/>
  <c r="BK126" i="2"/>
  <c r="BK125" i="2" s="1"/>
  <c r="N91" i="2" s="1"/>
  <c r="BF126" i="2"/>
  <c r="BI124" i="2"/>
  <c r="BH124" i="2"/>
  <c r="BG124" i="2"/>
  <c r="BE124" i="2"/>
  <c r="AA124" i="2"/>
  <c r="AA123" i="2" s="1"/>
  <c r="Y124" i="2"/>
  <c r="Y123" i="2" s="1"/>
  <c r="W124" i="2"/>
  <c r="W123" i="2" s="1"/>
  <c r="BK124" i="2"/>
  <c r="BK123" i="2" s="1"/>
  <c r="BF124" i="2"/>
  <c r="F115" i="2"/>
  <c r="F113" i="2"/>
  <c r="M28" i="2"/>
  <c r="AS88" i="1" s="1"/>
  <c r="F81" i="2"/>
  <c r="F79" i="2"/>
  <c r="O21" i="2"/>
  <c r="E21" i="2"/>
  <c r="M84" i="2" s="1"/>
  <c r="O20" i="2"/>
  <c r="O18" i="2"/>
  <c r="E18" i="2"/>
  <c r="M83" i="2" s="1"/>
  <c r="O17" i="2"/>
  <c r="O15" i="2"/>
  <c r="E15" i="2"/>
  <c r="F118" i="2" s="1"/>
  <c r="O14" i="2"/>
  <c r="O12" i="2"/>
  <c r="E12" i="2"/>
  <c r="F117" i="2" s="1"/>
  <c r="O11" i="2"/>
  <c r="O9" i="2"/>
  <c r="M81" i="2" s="1"/>
  <c r="F6" i="2"/>
  <c r="F112" i="2" s="1"/>
  <c r="AK27" i="1"/>
  <c r="AM83" i="1"/>
  <c r="L83" i="1"/>
  <c r="AM82" i="1"/>
  <c r="L82" i="1"/>
  <c r="AM80" i="1"/>
  <c r="L80" i="1"/>
  <c r="L78" i="1"/>
  <c r="L77" i="1"/>
  <c r="H35" i="5" l="1"/>
  <c r="BC91" i="1" s="1"/>
  <c r="W198" i="5"/>
  <c r="Y207" i="5"/>
  <c r="W260" i="5"/>
  <c r="Y314" i="5"/>
  <c r="Y337" i="5"/>
  <c r="Y133" i="10"/>
  <c r="H34" i="12"/>
  <c r="BB98" i="1" s="1"/>
  <c r="W188" i="2"/>
  <c r="Y225" i="2"/>
  <c r="Y198" i="5"/>
  <c r="AA207" i="5"/>
  <c r="Y260" i="5"/>
  <c r="AA314" i="5"/>
  <c r="AA337" i="5"/>
  <c r="BK346" i="5"/>
  <c r="N105" i="5" s="1"/>
  <c r="W113" i="6"/>
  <c r="AU92" i="1" s="1"/>
  <c r="AA141" i="8"/>
  <c r="W144" i="8"/>
  <c r="W153" i="8"/>
  <c r="W178" i="8"/>
  <c r="W204" i="8"/>
  <c r="Y212" i="8"/>
  <c r="H36" i="9"/>
  <c r="BD95" i="1" s="1"/>
  <c r="BK159" i="9"/>
  <c r="N93" i="9" s="1"/>
  <c r="AA133" i="10"/>
  <c r="BK116" i="11"/>
  <c r="Y188" i="2"/>
  <c r="AA225" i="2"/>
  <c r="H35" i="8"/>
  <c r="BC94" i="1" s="1"/>
  <c r="Y144" i="8"/>
  <c r="Y121" i="8" s="1"/>
  <c r="Y153" i="8"/>
  <c r="Y178" i="8"/>
  <c r="Y204" i="8"/>
  <c r="AA212" i="8"/>
  <c r="W116" i="11"/>
  <c r="AA131" i="2"/>
  <c r="H36" i="4"/>
  <c r="BD90" i="1" s="1"/>
  <c r="W157" i="4"/>
  <c r="AA185" i="4"/>
  <c r="W118" i="7"/>
  <c r="Y150" i="7"/>
  <c r="BK139" i="10"/>
  <c r="N92" i="10" s="1"/>
  <c r="W211" i="10"/>
  <c r="Y244" i="10"/>
  <c r="W254" i="10"/>
  <c r="W296" i="10"/>
  <c r="W295" i="10" s="1"/>
  <c r="Y116" i="11"/>
  <c r="BK116" i="12"/>
  <c r="H35" i="2"/>
  <c r="BC88" i="1" s="1"/>
  <c r="Y157" i="4"/>
  <c r="Y128" i="5"/>
  <c r="BK154" i="5"/>
  <c r="N91" i="5" s="1"/>
  <c r="BK181" i="5"/>
  <c r="N93" i="5" s="1"/>
  <c r="W326" i="5"/>
  <c r="Y118" i="7"/>
  <c r="BK147" i="2"/>
  <c r="W216" i="2"/>
  <c r="AA128" i="5"/>
  <c r="W154" i="5"/>
  <c r="W181" i="5"/>
  <c r="BK256" i="5"/>
  <c r="N96" i="5" s="1"/>
  <c r="W289" i="5"/>
  <c r="W310" i="5"/>
  <c r="Y326" i="5"/>
  <c r="H34" i="6"/>
  <c r="BB92" i="1" s="1"/>
  <c r="Y190" i="8"/>
  <c r="Y249" i="8"/>
  <c r="Y117" i="9"/>
  <c r="Y135" i="9"/>
  <c r="BK146" i="9"/>
  <c r="N92" i="9" s="1"/>
  <c r="Y122" i="10"/>
  <c r="Y139" i="10"/>
  <c r="AA211" i="10"/>
  <c r="W230" i="10"/>
  <c r="AA254" i="10"/>
  <c r="AA296" i="10"/>
  <c r="AA295" i="10" s="1"/>
  <c r="M32" i="11"/>
  <c r="AV97" i="1" s="1"/>
  <c r="BK121" i="11"/>
  <c r="N91" i="11" s="1"/>
  <c r="W130" i="11"/>
  <c r="W129" i="11" s="1"/>
  <c r="Y116" i="12"/>
  <c r="W126" i="12"/>
  <c r="W115" i="12" s="1"/>
  <c r="W114" i="12" s="1"/>
  <c r="AU98" i="1" s="1"/>
  <c r="W121" i="11"/>
  <c r="Y130" i="11"/>
  <c r="Y129" i="11" s="1"/>
  <c r="AA116" i="12"/>
  <c r="AA115" i="12" s="1"/>
  <c r="AA114" i="12" s="1"/>
  <c r="Y126" i="12"/>
  <c r="AA116" i="4"/>
  <c r="AA115" i="4" s="1"/>
  <c r="AA230" i="10"/>
  <c r="Y121" i="11"/>
  <c r="AA130" i="11"/>
  <c r="AA129" i="11" s="1"/>
  <c r="H32" i="12"/>
  <c r="AZ98" i="1" s="1"/>
  <c r="AA126" i="12"/>
  <c r="F105" i="4"/>
  <c r="F110" i="6"/>
  <c r="F78" i="11"/>
  <c r="F117" i="5"/>
  <c r="W153" i="7"/>
  <c r="Y296" i="10"/>
  <c r="Y295" i="10" s="1"/>
  <c r="BK116" i="4"/>
  <c r="BK115" i="4" s="1"/>
  <c r="M32" i="4"/>
  <c r="AV90" i="1" s="1"/>
  <c r="BK185" i="4"/>
  <c r="N93" i="4" s="1"/>
  <c r="H36" i="5"/>
  <c r="BD91" i="1" s="1"/>
  <c r="H32" i="6"/>
  <c r="AZ92" i="1" s="1"/>
  <c r="H36" i="6"/>
  <c r="BD92" i="1" s="1"/>
  <c r="H34" i="7"/>
  <c r="BB93" i="1" s="1"/>
  <c r="BK115" i="7"/>
  <c r="N89" i="7" s="1"/>
  <c r="H32" i="7"/>
  <c r="AZ93" i="1" s="1"/>
  <c r="BK153" i="7"/>
  <c r="N92" i="7" s="1"/>
  <c r="H34" i="8"/>
  <c r="BB94" i="1" s="1"/>
  <c r="BK123" i="8"/>
  <c r="N89" i="8" s="1"/>
  <c r="BK256" i="8"/>
  <c r="N98" i="8" s="1"/>
  <c r="H32" i="9"/>
  <c r="AZ95" i="1" s="1"/>
  <c r="H34" i="10"/>
  <c r="BB96" i="1" s="1"/>
  <c r="BK230" i="10"/>
  <c r="N94" i="10" s="1"/>
  <c r="H36" i="10"/>
  <c r="BD96" i="1" s="1"/>
  <c r="BK133" i="10"/>
  <c r="H35" i="10"/>
  <c r="BC96" i="1" s="1"/>
  <c r="BK244" i="10"/>
  <c r="N95" i="10" s="1"/>
  <c r="H35" i="11"/>
  <c r="BC97" i="1" s="1"/>
  <c r="H34" i="11"/>
  <c r="BB97" i="1" s="1"/>
  <c r="H36" i="12"/>
  <c r="BD98" i="1" s="1"/>
  <c r="H35" i="12"/>
  <c r="BC98" i="1" s="1"/>
  <c r="W504" i="3"/>
  <c r="BK289" i="5"/>
  <c r="N99" i="5" s="1"/>
  <c r="AS87" i="1"/>
  <c r="F110" i="3"/>
  <c r="H32" i="3"/>
  <c r="AZ89" i="1" s="1"/>
  <c r="AA123" i="3"/>
  <c r="BK134" i="3"/>
  <c r="N92" i="3" s="1"/>
  <c r="AA286" i="3"/>
  <c r="W497" i="3"/>
  <c r="AA508" i="3"/>
  <c r="H36" i="3"/>
  <c r="BD89" i="1" s="1"/>
  <c r="Y123" i="3"/>
  <c r="AA134" i="3"/>
  <c r="Y286" i="3"/>
  <c r="BK497" i="3"/>
  <c r="N96" i="3" s="1"/>
  <c r="BK504" i="3"/>
  <c r="N97" i="3" s="1"/>
  <c r="Y508" i="3"/>
  <c r="M84" i="7"/>
  <c r="AA117" i="9"/>
  <c r="AA135" i="9"/>
  <c r="W146" i="9"/>
  <c r="W159" i="9"/>
  <c r="M110" i="11"/>
  <c r="F123" i="5"/>
  <c r="M84" i="6"/>
  <c r="M84" i="8"/>
  <c r="AA147" i="2"/>
  <c r="H32" i="2"/>
  <c r="AZ88" i="1" s="1"/>
  <c r="Y147" i="2"/>
  <c r="Y146" i="2" s="1"/>
  <c r="BK188" i="2"/>
  <c r="N97" i="2" s="1"/>
  <c r="BK216" i="2"/>
  <c r="N98" i="2" s="1"/>
  <c r="W225" i="2"/>
  <c r="F116" i="3"/>
  <c r="H35" i="3"/>
  <c r="BC89" i="1" s="1"/>
  <c r="W123" i="3"/>
  <c r="Y134" i="3"/>
  <c r="W286" i="3"/>
  <c r="AA497" i="3"/>
  <c r="AA504" i="3"/>
  <c r="W508" i="3"/>
  <c r="F111" i="4"/>
  <c r="Y116" i="4"/>
  <c r="Y115" i="4" s="1"/>
  <c r="H35" i="4"/>
  <c r="BC90" i="1" s="1"/>
  <c r="BK157" i="4"/>
  <c r="Y185" i="4"/>
  <c r="Y156" i="4" s="1"/>
  <c r="M84" i="5"/>
  <c r="W128" i="5"/>
  <c r="H34" i="5"/>
  <c r="BB91" i="1" s="1"/>
  <c r="AA154" i="5"/>
  <c r="AA181" i="5"/>
  <c r="AA127" i="5" s="1"/>
  <c r="BK198" i="5"/>
  <c r="N94" i="5" s="1"/>
  <c r="W207" i="5"/>
  <c r="Y256" i="5"/>
  <c r="BK260" i="5"/>
  <c r="AA289" i="5"/>
  <c r="AA310" i="5"/>
  <c r="W314" i="5"/>
  <c r="BK326" i="5"/>
  <c r="N103" i="5" s="1"/>
  <c r="W337" i="5"/>
  <c r="Y346" i="5"/>
  <c r="M32" i="6"/>
  <c r="AV92" i="1" s="1"/>
  <c r="F104" i="7"/>
  <c r="H36" i="7"/>
  <c r="BD93" i="1" s="1"/>
  <c r="Y115" i="7"/>
  <c r="BK118" i="7"/>
  <c r="N90" i="7" s="1"/>
  <c r="W150" i="7"/>
  <c r="AA153" i="7"/>
  <c r="H32" i="8"/>
  <c r="AZ94" i="1" s="1"/>
  <c r="AA123" i="8"/>
  <c r="Y141" i="8"/>
  <c r="BK144" i="8"/>
  <c r="N91" i="8" s="1"/>
  <c r="BK153" i="8"/>
  <c r="N92" i="8" s="1"/>
  <c r="BK178" i="8"/>
  <c r="N93" i="8" s="1"/>
  <c r="W190" i="8"/>
  <c r="W121" i="8" s="1"/>
  <c r="AU94" i="1" s="1"/>
  <c r="BK204" i="8"/>
  <c r="N95" i="8" s="1"/>
  <c r="W212" i="8"/>
  <c r="W249" i="8"/>
  <c r="AA256" i="8"/>
  <c r="H35" i="9"/>
  <c r="BC95" i="1" s="1"/>
  <c r="W117" i="9"/>
  <c r="W135" i="9"/>
  <c r="AA146" i="9"/>
  <c r="AA115" i="9" s="1"/>
  <c r="AA159" i="9"/>
  <c r="H34" i="2"/>
  <c r="BB88" i="1" s="1"/>
  <c r="Y131" i="2"/>
  <c r="Y122" i="2" s="1"/>
  <c r="Y121" i="2" s="1"/>
  <c r="W131" i="2"/>
  <c r="W122" i="2" s="1"/>
  <c r="AA122" i="2"/>
  <c r="H36" i="2"/>
  <c r="BD88" i="1" s="1"/>
  <c r="BK131" i="2"/>
  <c r="N93" i="2" s="1"/>
  <c r="W147" i="2"/>
  <c r="AA188" i="2"/>
  <c r="AA216" i="2"/>
  <c r="BK225" i="2"/>
  <c r="N99" i="2" s="1"/>
  <c r="M84" i="3"/>
  <c r="H34" i="3"/>
  <c r="BB89" i="1" s="1"/>
  <c r="BK123" i="3"/>
  <c r="N91" i="3" s="1"/>
  <c r="W134" i="3"/>
  <c r="BK286" i="3"/>
  <c r="N93" i="3" s="1"/>
  <c r="Y497" i="3"/>
  <c r="Y504" i="3"/>
  <c r="BK508" i="3"/>
  <c r="N98" i="3" s="1"/>
  <c r="M84" i="4"/>
  <c r="W116" i="4"/>
  <c r="W115" i="4" s="1"/>
  <c r="H34" i="4"/>
  <c r="BB90" i="1" s="1"/>
  <c r="AA157" i="4"/>
  <c r="AA156" i="4" s="1"/>
  <c r="AA114" i="4" s="1"/>
  <c r="W185" i="4"/>
  <c r="W156" i="4" s="1"/>
  <c r="BK128" i="5"/>
  <c r="M32" i="5"/>
  <c r="AV91" i="1" s="1"/>
  <c r="Y154" i="5"/>
  <c r="Y181" i="5"/>
  <c r="AA198" i="5"/>
  <c r="BK207" i="5"/>
  <c r="N95" i="5" s="1"/>
  <c r="W256" i="5"/>
  <c r="AA260" i="5"/>
  <c r="Y289" i="5"/>
  <c r="Y310" i="5"/>
  <c r="BK314" i="5"/>
  <c r="N102" i="5" s="1"/>
  <c r="AA326" i="5"/>
  <c r="BK337" i="5"/>
  <c r="N104" i="5" s="1"/>
  <c r="W346" i="5"/>
  <c r="F104" i="6"/>
  <c r="AA113" i="6"/>
  <c r="F110" i="7"/>
  <c r="Y113" i="7"/>
  <c r="H35" i="7"/>
  <c r="BC93" i="1" s="1"/>
  <c r="W115" i="7"/>
  <c r="AA118" i="7"/>
  <c r="BK150" i="7"/>
  <c r="N91" i="7" s="1"/>
  <c r="Y153" i="7"/>
  <c r="F112" i="8"/>
  <c r="H36" i="8"/>
  <c r="BD94" i="1" s="1"/>
  <c r="Y123" i="8"/>
  <c r="W141" i="8"/>
  <c r="AA144" i="8"/>
  <c r="AA153" i="8"/>
  <c r="AA178" i="8"/>
  <c r="BK190" i="8"/>
  <c r="N94" i="8" s="1"/>
  <c r="AA204" i="8"/>
  <c r="BK212" i="8"/>
  <c r="N96" i="8" s="1"/>
  <c r="BK249" i="8"/>
  <c r="N97" i="8" s="1"/>
  <c r="Y256" i="8"/>
  <c r="W115" i="9"/>
  <c r="AU95" i="1" s="1"/>
  <c r="H34" i="9"/>
  <c r="BB95" i="1" s="1"/>
  <c r="BK117" i="9"/>
  <c r="N89" i="9" s="1"/>
  <c r="BK135" i="9"/>
  <c r="N91" i="9" s="1"/>
  <c r="Y146" i="9"/>
  <c r="Y115" i="9" s="1"/>
  <c r="Y159" i="9"/>
  <c r="BK122" i="10"/>
  <c r="N122" i="10" s="1"/>
  <c r="N90" i="10" s="1"/>
  <c r="W133" i="10"/>
  <c r="AA139" i="10"/>
  <c r="AA121" i="10" s="1"/>
  <c r="AA120" i="10" s="1"/>
  <c r="BK211" i="10"/>
  <c r="N93" i="10" s="1"/>
  <c r="Y230" i="10"/>
  <c r="W244" i="10"/>
  <c r="BK254" i="10"/>
  <c r="N96" i="10" s="1"/>
  <c r="BK296" i="10"/>
  <c r="BK295" i="10" s="1"/>
  <c r="N97" i="10" s="1"/>
  <c r="AA116" i="11"/>
  <c r="H36" i="11"/>
  <c r="BD97" i="1" s="1"/>
  <c r="AA121" i="11"/>
  <c r="BK130" i="11"/>
  <c r="BK129" i="11" s="1"/>
  <c r="N92" i="11" s="1"/>
  <c r="N123" i="2"/>
  <c r="N90" i="2" s="1"/>
  <c r="N96" i="2"/>
  <c r="N121" i="3"/>
  <c r="N90" i="3" s="1"/>
  <c r="N92" i="4"/>
  <c r="M33" i="5"/>
  <c r="AW91" i="1" s="1"/>
  <c r="H33" i="5"/>
  <c r="BA91" i="1" s="1"/>
  <c r="N98" i="5"/>
  <c r="H33" i="2"/>
  <c r="BA88" i="1" s="1"/>
  <c r="M33" i="2"/>
  <c r="AW88" i="1" s="1"/>
  <c r="H33" i="3"/>
  <c r="BA89" i="1" s="1"/>
  <c r="M33" i="3"/>
  <c r="AW89" i="1" s="1"/>
  <c r="M33" i="4"/>
  <c r="AW90" i="1" s="1"/>
  <c r="AT90" i="1" s="1"/>
  <c r="H33" i="4"/>
  <c r="BA90" i="1" s="1"/>
  <c r="N128" i="5"/>
  <c r="N90" i="5" s="1"/>
  <c r="M33" i="6"/>
  <c r="AW92" i="1" s="1"/>
  <c r="AT92" i="1" s="1"/>
  <c r="H33" i="6"/>
  <c r="BA92" i="1" s="1"/>
  <c r="N115" i="6"/>
  <c r="N90" i="6" s="1"/>
  <c r="BK114" i="6"/>
  <c r="H33" i="7"/>
  <c r="BA93" i="1" s="1"/>
  <c r="M33" i="7"/>
  <c r="AW93" i="1" s="1"/>
  <c r="H33" i="10"/>
  <c r="BA96" i="1" s="1"/>
  <c r="M33" i="10"/>
  <c r="AW96" i="1" s="1"/>
  <c r="F78" i="2"/>
  <c r="F83" i="2"/>
  <c r="F84" i="2"/>
  <c r="M115" i="2"/>
  <c r="M117" i="2"/>
  <c r="M118" i="2"/>
  <c r="M32" i="2"/>
  <c r="AV88" i="1" s="1"/>
  <c r="F83" i="3"/>
  <c r="M113" i="3"/>
  <c r="M115" i="3"/>
  <c r="M32" i="3"/>
  <c r="AV89" i="1" s="1"/>
  <c r="F83" i="4"/>
  <c r="M108" i="4"/>
  <c r="M110" i="4"/>
  <c r="H32" i="4"/>
  <c r="AZ90" i="1" s="1"/>
  <c r="F83" i="5"/>
  <c r="M120" i="5"/>
  <c r="M122" i="5"/>
  <c r="H32" i="5"/>
  <c r="AZ91" i="1" s="1"/>
  <c r="F83" i="6"/>
  <c r="M107" i="6"/>
  <c r="M109" i="6"/>
  <c r="M83" i="7"/>
  <c r="F109" i="7"/>
  <c r="AA113" i="7"/>
  <c r="N92" i="6"/>
  <c r="BK117" i="6"/>
  <c r="N91" i="6" s="1"/>
  <c r="H33" i="8"/>
  <c r="BA94" i="1" s="1"/>
  <c r="M33" i="8"/>
  <c r="AW94" i="1" s="1"/>
  <c r="H33" i="9"/>
  <c r="BA95" i="1" s="1"/>
  <c r="M33" i="9"/>
  <c r="AW95" i="1" s="1"/>
  <c r="Y113" i="6"/>
  <c r="M81" i="7"/>
  <c r="N116" i="11"/>
  <c r="N90" i="11" s="1"/>
  <c r="BK115" i="11"/>
  <c r="N116" i="12"/>
  <c r="N90" i="12" s="1"/>
  <c r="BK115" i="12"/>
  <c r="M32" i="7"/>
  <c r="AV93" i="1" s="1"/>
  <c r="F83" i="8"/>
  <c r="M115" i="8"/>
  <c r="M117" i="8"/>
  <c r="M32" i="8"/>
  <c r="AV94" i="1" s="1"/>
  <c r="F78" i="9"/>
  <c r="F83" i="9"/>
  <c r="F84" i="9"/>
  <c r="M109" i="9"/>
  <c r="M111" i="9"/>
  <c r="M112" i="9"/>
  <c r="M32" i="9"/>
  <c r="AV95" i="1" s="1"/>
  <c r="M81" i="10"/>
  <c r="M83" i="10"/>
  <c r="M84" i="10"/>
  <c r="F111" i="10"/>
  <c r="F117" i="10"/>
  <c r="Y115" i="12"/>
  <c r="Y114" i="12" s="1"/>
  <c r="H32" i="10"/>
  <c r="AZ96" i="1" s="1"/>
  <c r="M32" i="10"/>
  <c r="AV96" i="1" s="1"/>
  <c r="N98" i="10"/>
  <c r="M33" i="11"/>
  <c r="AW97" i="1" s="1"/>
  <c r="AT97" i="1" s="1"/>
  <c r="H33" i="11"/>
  <c r="BA97" i="1" s="1"/>
  <c r="N93" i="11"/>
  <c r="H33" i="12"/>
  <c r="BA98" i="1" s="1"/>
  <c r="M33" i="12"/>
  <c r="AW98" i="1" s="1"/>
  <c r="N93" i="12"/>
  <c r="BK161" i="12"/>
  <c r="N92" i="12" s="1"/>
  <c r="F84" i="11"/>
  <c r="M108" i="11"/>
  <c r="M111" i="11"/>
  <c r="H32" i="11"/>
  <c r="AZ97" i="1" s="1"/>
  <c r="M81" i="12"/>
  <c r="M83" i="12"/>
  <c r="M84" i="12"/>
  <c r="F105" i="12"/>
  <c r="F111" i="12"/>
  <c r="M32" i="12"/>
  <c r="AV98" i="1" s="1"/>
  <c r="AT98" i="1" s="1"/>
  <c r="Y115" i="11" l="1"/>
  <c r="Y114" i="11" s="1"/>
  <c r="Y121" i="10"/>
  <c r="Y120" i="10" s="1"/>
  <c r="W115" i="11"/>
  <c r="W114" i="11" s="1"/>
  <c r="AU97" i="1" s="1"/>
  <c r="AA121" i="8"/>
  <c r="W113" i="7"/>
  <c r="AU93" i="1" s="1"/>
  <c r="BK156" i="4"/>
  <c r="N91" i="4" s="1"/>
  <c r="Y114" i="4"/>
  <c r="BK121" i="8"/>
  <c r="N121" i="8" s="1"/>
  <c r="N88" i="8" s="1"/>
  <c r="W121" i="10"/>
  <c r="W120" i="10" s="1"/>
  <c r="AU96" i="1" s="1"/>
  <c r="Y127" i="5"/>
  <c r="Y126" i="5" s="1"/>
  <c r="AT96" i="1"/>
  <c r="Y259" i="5"/>
  <c r="W114" i="4"/>
  <c r="AU90" i="1" s="1"/>
  <c r="W259" i="5"/>
  <c r="W127" i="5"/>
  <c r="W126" i="5" s="1"/>
  <c r="AU91" i="1" s="1"/>
  <c r="W496" i="3"/>
  <c r="N116" i="4"/>
  <c r="N90" i="4" s="1"/>
  <c r="BK127" i="5"/>
  <c r="BK115" i="9"/>
  <c r="N115" i="9" s="1"/>
  <c r="N88" i="9" s="1"/>
  <c r="M27" i="9" s="1"/>
  <c r="M30" i="9" s="1"/>
  <c r="BC87" i="1"/>
  <c r="AY87" i="1" s="1"/>
  <c r="AT94" i="1"/>
  <c r="AT91" i="1"/>
  <c r="AT88" i="1"/>
  <c r="Y496" i="3"/>
  <c r="BK259" i="5"/>
  <c r="N97" i="5" s="1"/>
  <c r="Y120" i="3"/>
  <c r="AT89" i="1"/>
  <c r="AA120" i="3"/>
  <c r="BK120" i="3"/>
  <c r="BK496" i="3"/>
  <c r="N95" i="3" s="1"/>
  <c r="W120" i="3"/>
  <c r="AZ87" i="1"/>
  <c r="W31" i="1" s="1"/>
  <c r="AT93" i="1"/>
  <c r="BK146" i="2"/>
  <c r="N95" i="2" s="1"/>
  <c r="BK122" i="2"/>
  <c r="AA259" i="5"/>
  <c r="AA126" i="5" s="1"/>
  <c r="BD87" i="1"/>
  <c r="W35" i="1" s="1"/>
  <c r="BB87" i="1"/>
  <c r="AA496" i="3"/>
  <c r="AA146" i="2"/>
  <c r="AA121" i="2" s="1"/>
  <c r="BK121" i="10"/>
  <c r="BK120" i="10" s="1"/>
  <c r="N120" i="10" s="1"/>
  <c r="N88" i="10" s="1"/>
  <c r="AT95" i="1"/>
  <c r="AA115" i="11"/>
  <c r="AA114" i="11" s="1"/>
  <c r="W146" i="2"/>
  <c r="W121" i="2" s="1"/>
  <c r="AU88" i="1" s="1"/>
  <c r="BK113" i="7"/>
  <c r="N113" i="7" s="1"/>
  <c r="N88" i="7" s="1"/>
  <c r="L104" i="8"/>
  <c r="M27" i="8"/>
  <c r="M30" i="8" s="1"/>
  <c r="BA87" i="1"/>
  <c r="N121" i="10"/>
  <c r="N89" i="10" s="1"/>
  <c r="N115" i="12"/>
  <c r="N89" i="12" s="1"/>
  <c r="BK114" i="12"/>
  <c r="N114" i="12" s="1"/>
  <c r="N88" i="12" s="1"/>
  <c r="N115" i="11"/>
  <c r="N89" i="11" s="1"/>
  <c r="BK114" i="11"/>
  <c r="N114" i="11" s="1"/>
  <c r="N88" i="11" s="1"/>
  <c r="BK113" i="6"/>
  <c r="N113" i="6" s="1"/>
  <c r="N88" i="6" s="1"/>
  <c r="N114" i="6"/>
  <c r="N89" i="6" s="1"/>
  <c r="N127" i="5"/>
  <c r="N89" i="5" s="1"/>
  <c r="BK126" i="5"/>
  <c r="N126" i="5" s="1"/>
  <c r="N88" i="5" s="1"/>
  <c r="N115" i="4"/>
  <c r="N89" i="4" s="1"/>
  <c r="BK114" i="4"/>
  <c r="N114" i="4" s="1"/>
  <c r="N88" i="4" s="1"/>
  <c r="BK121" i="2" l="1"/>
  <c r="N121" i="2" s="1"/>
  <c r="N88" i="2" s="1"/>
  <c r="L104" i="2" s="1"/>
  <c r="AA119" i="3"/>
  <c r="BK119" i="3"/>
  <c r="N119" i="3" s="1"/>
  <c r="N88" i="3" s="1"/>
  <c r="L102" i="3" s="1"/>
  <c r="Y119" i="3"/>
  <c r="W119" i="3"/>
  <c r="AU89" i="1" s="1"/>
  <c r="AU87" i="1" s="1"/>
  <c r="L98" i="9"/>
  <c r="W34" i="1"/>
  <c r="AV87" i="1"/>
  <c r="N120" i="3"/>
  <c r="N89" i="3" s="1"/>
  <c r="M27" i="7"/>
  <c r="M30" i="7" s="1"/>
  <c r="L96" i="7"/>
  <c r="AX87" i="1"/>
  <c r="W33" i="1"/>
  <c r="N122" i="2"/>
  <c r="N89" i="2" s="1"/>
  <c r="L96" i="6"/>
  <c r="M27" i="6"/>
  <c r="M30" i="6" s="1"/>
  <c r="L38" i="8"/>
  <c r="AG94" i="1"/>
  <c r="AN94" i="1" s="1"/>
  <c r="M27" i="2"/>
  <c r="M30" i="2" s="1"/>
  <c r="L97" i="4"/>
  <c r="M27" i="4"/>
  <c r="M30" i="4" s="1"/>
  <c r="L109" i="5"/>
  <c r="M27" i="5"/>
  <c r="M30" i="5" s="1"/>
  <c r="L97" i="11"/>
  <c r="M27" i="11"/>
  <c r="M30" i="11" s="1"/>
  <c r="L97" i="12"/>
  <c r="M27" i="12"/>
  <c r="M30" i="12" s="1"/>
  <c r="L103" i="10"/>
  <c r="M27" i="10"/>
  <c r="M30" i="10" s="1"/>
  <c r="W32" i="1"/>
  <c r="AW87" i="1"/>
  <c r="AK32" i="1" s="1"/>
  <c r="L38" i="9"/>
  <c r="AG95" i="1"/>
  <c r="AN95" i="1" s="1"/>
  <c r="M27" i="3" l="1"/>
  <c r="M30" i="3" s="1"/>
  <c r="AT87" i="1"/>
  <c r="AK31" i="1"/>
  <c r="L38" i="7"/>
  <c r="AG93" i="1"/>
  <c r="AN93" i="1" s="1"/>
  <c r="AG96" i="1"/>
  <c r="AN96" i="1" s="1"/>
  <c r="L38" i="10"/>
  <c r="AG98" i="1"/>
  <c r="AN98" i="1" s="1"/>
  <c r="L38" i="12"/>
  <c r="AG97" i="1"/>
  <c r="AN97" i="1" s="1"/>
  <c r="L38" i="11"/>
  <c r="AG91" i="1"/>
  <c r="AN91" i="1" s="1"/>
  <c r="L38" i="5"/>
  <c r="AG90" i="1"/>
  <c r="AN90" i="1" s="1"/>
  <c r="L38" i="4"/>
  <c r="L38" i="3"/>
  <c r="AG89" i="1"/>
  <c r="AN89" i="1" s="1"/>
  <c r="L38" i="2"/>
  <c r="AG88" i="1"/>
  <c r="AG92" i="1"/>
  <c r="AN92" i="1" s="1"/>
  <c r="L38" i="6"/>
  <c r="AG87" i="1" l="1"/>
  <c r="AN88" i="1"/>
  <c r="AK26" i="1" l="1"/>
  <c r="AK29" i="1" s="1"/>
  <c r="AK37" i="1" s="1"/>
  <c r="AG102" i="1"/>
  <c r="AN87" i="1"/>
  <c r="AN102" i="1" s="1"/>
</calcChain>
</file>

<file path=xl/sharedStrings.xml><?xml version="1.0" encoding="utf-8"?>
<sst xmlns="http://schemas.openxmlformats.org/spreadsheetml/2006/main" count="16326" uniqueCount="2359">
  <si>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</si>
  <si>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</si>
  <si>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</si>
  <si>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</si>
  <si>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</si>
  <si>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</si>
  <si>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</si>
  <si>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</si>
  <si>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</si>
  <si>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</si>
  <si>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</si>
  <si>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</si>
  <si>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</si>
  <si>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Kód:</t>
  </si>
  <si>
    <t>278</t>
  </si>
  <si>
    <t>Stavba:</t>
  </si>
  <si>
    <t>Zvýšenie energet.účinnosti adm.budovy -OÚ a KD Druž./pri Hornáde</t>
  </si>
  <si>
    <t>JKSO:</t>
  </si>
  <si>
    <t>KS:</t>
  </si>
  <si>
    <t>Miesto:</t>
  </si>
  <si>
    <t>Družstevna pri Hornáde</t>
  </si>
  <si>
    <t>Dátum:</t>
  </si>
  <si>
    <t>18. 8. 2017</t>
  </si>
  <si>
    <t>Objednávateľ:</t>
  </si>
  <si>
    <t>IČO:</t>
  </si>
  <si>
    <t xml:space="preserve"> </t>
  </si>
  <si>
    <t>IČO DPH:</t>
  </si>
  <si>
    <t>Zhotoviteľ: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</si>
  <si>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</si>
  <si>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</si>
  <si>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</si>
  <si>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</si>
  <si>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</si>
  <si>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</si>
  <si>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</si>
  <si>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</si>
  <si>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</si>
  <si>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</si>
  <si>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</si>
  <si>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</si>
  <si>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</si>
  <si>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</si>
  <si>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</si>
  <si>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</si>
  <si>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</si>
  <si>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</si>
  <si>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</si>
  <si>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</si>
  <si>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</si>
  <si>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</si>
  <si>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</si>
  <si>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</si>
  <si>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</si>
  <si>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</si>
  <si>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</si>
  <si>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</si>
  <si>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</si>
  <si>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</si>
  <si>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</si>
  <si>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</si>
  <si>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</si>
  <si>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</si>
  <si>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</si>
  <si>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</si>
  <si>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</si>
  <si>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</si>
  <si>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</si>
  <si>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</si>
  <si>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</si>
  <si>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</si>
  <si>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</si>
  <si>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</si>
  <si>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</si>
  <si>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</si>
  <si>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{115482de-b10b-4244-9f8e-baa4005f01c1}</t>
  </si>
  <si>
    <t>{00000000-0000-0000-0000-000000000000}</t>
  </si>
  <si>
    <t>/</t>
  </si>
  <si>
    <t>01</t>
  </si>
  <si>
    <t>Strecha</t>
  </si>
  <si>
    <t>1</t>
  </si>
  <si>
    <t>{3c606287-768d-4b13-85a6-c5bedff71473}</t>
  </si>
  <si>
    <t>02</t>
  </si>
  <si>
    <t>{a4aeb492-7d42-48af-85ed-af6d997fdb52}</t>
  </si>
  <si>
    <t>03</t>
  </si>
  <si>
    <t>Otvorové konštrukcie</t>
  </si>
  <si>
    <t>{28ed853f-334a-4e8e-aa9f-3c3721712392}</t>
  </si>
  <si>
    <t>04</t>
  </si>
  <si>
    <t>Ostané</t>
  </si>
  <si>
    <t>{404af1e8-e2b6-436c-a1f6-f79db1559766}</t>
  </si>
  <si>
    <t>05</t>
  </si>
  <si>
    <t>Výťah</t>
  </si>
  <si>
    <t>{89761c04-d9bf-4e5f-8ae7-6da5213965e8}</t>
  </si>
  <si>
    <t>06</t>
  </si>
  <si>
    <t>Bleskozvod</t>
  </si>
  <si>
    <t>{44877f43-6447-4a6d-a2c1-bb41921e9d65}</t>
  </si>
  <si>
    <t>07</t>
  </si>
  <si>
    <t>Osvetlenie a napojenie technológií</t>
  </si>
  <si>
    <t>{8efa84a3-648d-440b-9da8-f3c92db78247}</t>
  </si>
  <si>
    <t>08</t>
  </si>
  <si>
    <t>Zásuvky</t>
  </si>
  <si>
    <t>{b2f306ba-1dc6-4a56-b8a7-fb714785934c}</t>
  </si>
  <si>
    <t>09</t>
  </si>
  <si>
    <t>Ústredné vykurovanie</t>
  </si>
  <si>
    <t>{1613914f-98b2-4d09-8a91-da79320d7b50}</t>
  </si>
  <si>
    <t>10</t>
  </si>
  <si>
    <t>Vzduchotechnika</t>
  </si>
  <si>
    <t>{7ab99e82-aad6-41d0-9fb2-f146f5cd9792}</t>
  </si>
  <si>
    <t>11</t>
  </si>
  <si>
    <t>Zdravotechnika-ohrev teplej vody</t>
  </si>
  <si>
    <t>{e1ebd283-bc36-45a2-a0dd-42d3265d81f5}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</si>
  <si>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</si>
  <si>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</si>
  <si>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</si>
  <si>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</si>
  <si>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</si>
  <si>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</si>
  <si>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</si>
  <si>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</si>
  <si>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</si>
  <si>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Objekt:</t>
  </si>
  <si>
    <t>01 - Strecha</t>
  </si>
  <si>
    <t>Náklady z rozpočtu</t>
  </si>
  <si>
    <t>Ostatné náklady</t>
  </si>
  <si>
    <t>Kód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</si>
  <si>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</si>
  <si>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</si>
  <si>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</si>
  <si>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</si>
  <si>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</si>
  <si>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</si>
  <si>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</si>
  <si>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</si>
  <si>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</si>
  <si>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</si>
  <si>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Povlakové krytiny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</si>
  <si>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</si>
  <si>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</si>
  <si>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</si>
  <si>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767 - Konštrukcie doplnkové kovové</t>
  </si>
  <si>
    <t>2) Ostatné náklady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</si>
  <si>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</si>
  <si>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</si>
  <si>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</si>
  <si>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</si>
  <si>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</si>
  <si>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</si>
  <si>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</si>
  <si>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</si>
  <si>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</si>
  <si>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</si>
  <si>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</si>
  <si>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</si>
  <si>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</si>
  <si>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</si>
  <si>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82</t>
  </si>
  <si>
    <t>K</t>
  </si>
  <si>
    <t>310237261</t>
  </si>
  <si>
    <t>Vytvorenie nový prechod cez atiku</t>
  </si>
  <si>
    <t>ks</t>
  </si>
  <si>
    <t>4</t>
  </si>
  <si>
    <t>2</t>
  </si>
  <si>
    <t>-535038062</t>
  </si>
  <si>
    <t>42</t>
  </si>
  <si>
    <t>411388531</t>
  </si>
  <si>
    <t>Zabetónov. otvoru s plochou 0, 25-1,00 m2, v stropoch zo železobetónu a tvárnicových a v klenbách-po komínoch</t>
  </si>
  <si>
    <t>m3</t>
  </si>
  <si>
    <t>1711144807</t>
  </si>
  <si>
    <t>0,45*0,75*0,4*2</t>
  </si>
  <si>
    <t>VV</t>
  </si>
  <si>
    <t>16</t>
  </si>
  <si>
    <t>624601111</t>
  </si>
  <si>
    <t xml:space="preserve">Tmelenie škár (s dodaním hmôt) s prierezom 20 x 20 mm </t>
  </si>
  <si>
    <t>m</t>
  </si>
  <si>
    <t>649826114</t>
  </si>
  <si>
    <t>670</t>
  </si>
  <si>
    <t>41</t>
  </si>
  <si>
    <t>962032631</t>
  </si>
  <si>
    <t>Búranie komínov. muriva z tehál nad strechou na akúkoľvek maltu x,  -1,63300t</t>
  </si>
  <si>
    <t>-2039047523</t>
  </si>
  <si>
    <t>0,75*0,45*0,8*2</t>
  </si>
  <si>
    <t>979011111</t>
  </si>
  <si>
    <t>Zvislá doprava sutiny a vybúraných hmôt za prvé podlažie nad alebo pod základným podlažím</t>
  </si>
  <si>
    <t>t</t>
  </si>
  <si>
    <t>1547956295</t>
  </si>
  <si>
    <t>3</t>
  </si>
  <si>
    <t>979011121</t>
  </si>
  <si>
    <t>Zvislá doprava sutiny a vybúraných hmôt za každé ďalšie podlažie</t>
  </si>
  <si>
    <t>-1589926304</t>
  </si>
  <si>
    <t>979081111</t>
  </si>
  <si>
    <t>Odvoz sutiny a vybúraných hmôt na skládku do 1 km</t>
  </si>
  <si>
    <t>-335621137</t>
  </si>
  <si>
    <t>5</t>
  </si>
  <si>
    <t>979081121</t>
  </si>
  <si>
    <t>Odvoz sutiny a vybúraných hmôt na skládku za každý ďalší 1 km</t>
  </si>
  <si>
    <t>-1262779568</t>
  </si>
  <si>
    <t>5,482*14</t>
  </si>
  <si>
    <t>6</t>
  </si>
  <si>
    <t>979082111</t>
  </si>
  <si>
    <t>Vnútrostavenisková doprava sutiny a vybúraných hmôt do 10 m</t>
  </si>
  <si>
    <t>926296797</t>
  </si>
  <si>
    <t>7</t>
  </si>
  <si>
    <t>979082121</t>
  </si>
  <si>
    <t>Vnútrostavenisková doprava sutiny a vybúraných hmôt za každých ďalších 5 m</t>
  </si>
  <si>
    <t>91810903</t>
  </si>
  <si>
    <t>84</t>
  </si>
  <si>
    <t>979089012</t>
  </si>
  <si>
    <t>Poplatok za skladovanie - betón, tehly, dlaždice (17 01 ), ostatné</t>
  </si>
  <si>
    <t>46678690</t>
  </si>
  <si>
    <t>8</t>
  </si>
  <si>
    <t>979089312</t>
  </si>
  <si>
    <t>Poplatok za skladovanie - kovy (meď, bronz, mosadz atď.) (17 04 ), ostatné</t>
  </si>
  <si>
    <t>1433273149</t>
  </si>
  <si>
    <t>85</t>
  </si>
  <si>
    <t>979089712</t>
  </si>
  <si>
    <t>Prenájom kontajneru 5 m3</t>
  </si>
  <si>
    <t>511513807</t>
  </si>
  <si>
    <t>83</t>
  </si>
  <si>
    <t>999281111</t>
  </si>
  <si>
    <t>Presun hmôt pre opravy a údržbu objektov vrátane vonkajších plášťov výšky do 25 m</t>
  </si>
  <si>
    <t>-2017325526</t>
  </si>
  <si>
    <t>19</t>
  </si>
  <si>
    <t>712300841</t>
  </si>
  <si>
    <t>Očistenie strechy</t>
  </si>
  <si>
    <t>m2</t>
  </si>
  <si>
    <t>824963358</t>
  </si>
  <si>
    <t>9,15*7,4 " S1</t>
  </si>
  <si>
    <t>19,79*11,41 " S1</t>
  </si>
  <si>
    <t>Súčet</t>
  </si>
  <si>
    <t>55</t>
  </si>
  <si>
    <t>712370070</t>
  </si>
  <si>
    <t>Zhotovenie povlakovej krytiny striech plochých do 10° PVC-P fóliou upevnenou prikotvením so zvarením spoju</t>
  </si>
  <si>
    <t>-1805671475</t>
  </si>
  <si>
    <t>7,9*9,6 " S1</t>
  </si>
  <si>
    <t>(5,45+2,1)*0,25 " oklo steny</t>
  </si>
  <si>
    <t>12,03*19,79 " S1</t>
  </si>
  <si>
    <t>11,41*0,8 " stena pri atike</t>
  </si>
  <si>
    <t>11,41*0,25 " stena ku KD</t>
  </si>
  <si>
    <t>7,559*26,745 " S2</t>
  </si>
  <si>
    <t>7,566*26,745</t>
  </si>
  <si>
    <t>14,25*1,037 " stena pri atike</t>
  </si>
  <si>
    <t xml:space="preserve">14,25*0,25 </t>
  </si>
  <si>
    <t>8,8*7,113*2 " S2</t>
  </si>
  <si>
    <t>14,25*1,2*2 " stena pri atike v.č. atiky</t>
  </si>
  <si>
    <t>1,3*2,8 " S3</t>
  </si>
  <si>
    <t>7,0*1,5</t>
  </si>
  <si>
    <t>56</t>
  </si>
  <si>
    <t>M</t>
  </si>
  <si>
    <t>2832990650</t>
  </si>
  <si>
    <t>1670305363</t>
  </si>
  <si>
    <t>57</t>
  </si>
  <si>
    <t>2833000150</t>
  </si>
  <si>
    <t>936310471</t>
  </si>
  <si>
    <t>23</t>
  </si>
  <si>
    <t>712961901</t>
  </si>
  <si>
    <t>Vykonanie údržby prienikov povlakovej krytiny striech gumami a PVC prilep. plnoplošne komínov a bleskozvodových nosičo</t>
  </si>
  <si>
    <t>1597398703</t>
  </si>
  <si>
    <t>24</t>
  </si>
  <si>
    <t>2455162032</t>
  </si>
  <si>
    <t>1479979698</t>
  </si>
  <si>
    <t>(0,75+0,45)*2*0,25</t>
  </si>
  <si>
    <t>58</t>
  </si>
  <si>
    <t>712973245</t>
  </si>
  <si>
    <t>Zhotovenie flekov v rohoch na povlakovej krytine z PVC-P fólie</t>
  </si>
  <si>
    <t>188517278</t>
  </si>
  <si>
    <t>59</t>
  </si>
  <si>
    <t>2833000100</t>
  </si>
  <si>
    <t>-1600474820</t>
  </si>
  <si>
    <t>27</t>
  </si>
  <si>
    <t>712990040</t>
  </si>
  <si>
    <t xml:space="preserve">Položenie geotextílie vodorovne alebo zvislo na strechy ploché do 10° </t>
  </si>
  <si>
    <t>-1430890673</t>
  </si>
  <si>
    <t>28</t>
  </si>
  <si>
    <t>6936651300</t>
  </si>
  <si>
    <t>1376789042</t>
  </si>
  <si>
    <t>924,17*1,15</t>
  </si>
  <si>
    <t>79</t>
  </si>
  <si>
    <t>712991030</t>
  </si>
  <si>
    <t>Montáž podkladnej konštrukcie z OSB dosiek na atike šírky 311 - 410 mm pod klampiarske konštrukcie</t>
  </si>
  <si>
    <t>1965791707</t>
  </si>
  <si>
    <t>19,29*2</t>
  </si>
  <si>
    <t>11,41</t>
  </si>
  <si>
    <t>26,775*2</t>
  </si>
  <si>
    <t>8,8*2</t>
  </si>
  <si>
    <t>7,45</t>
  </si>
  <si>
    <t>5,45</t>
  </si>
  <si>
    <t>80</t>
  </si>
  <si>
    <t>2832990600</t>
  </si>
  <si>
    <t>Kotviaca technika - rozperný nit do betónu</t>
  </si>
  <si>
    <t>-495103520</t>
  </si>
  <si>
    <t>81</t>
  </si>
  <si>
    <t>6072624800</t>
  </si>
  <si>
    <t>798342050</t>
  </si>
  <si>
    <t>29</t>
  </si>
  <si>
    <t>998712203</t>
  </si>
  <si>
    <t>Presun hmôt pre izoláciu povlakovej krytiny v objektoch výšky nad 12 do 24 m</t>
  </si>
  <si>
    <t>%</t>
  </si>
  <si>
    <t>424295500</t>
  </si>
  <si>
    <t>32</t>
  </si>
  <si>
    <t>713142155</t>
  </si>
  <si>
    <t>Montáž TI striech plochých do 10° polystyrénom, rozloženej v jednej vrstve, prikotvením S3</t>
  </si>
  <si>
    <t>1245753489</t>
  </si>
  <si>
    <t>1,3*2,8</t>
  </si>
  <si>
    <t>49</t>
  </si>
  <si>
    <t>2837650240</t>
  </si>
  <si>
    <t>-1752266368</t>
  </si>
  <si>
    <t>34</t>
  </si>
  <si>
    <t>713142255</t>
  </si>
  <si>
    <t>Montáž tepelnej izolácie polystyren, pásmi,dielcami,doskami striech, dvojvrstvá kotvami S2,S1</t>
  </si>
  <si>
    <t>-1717084631</t>
  </si>
  <si>
    <t>515,93</t>
  </si>
  <si>
    <t>19,29*11,41</t>
  </si>
  <si>
    <t>9,15*7,4</t>
  </si>
  <si>
    <t>46</t>
  </si>
  <si>
    <t>2837653447</t>
  </si>
  <si>
    <t>128</t>
  </si>
  <si>
    <t>140281703</t>
  </si>
  <si>
    <t>47</t>
  </si>
  <si>
    <t>-83527909</t>
  </si>
  <si>
    <t>48</t>
  </si>
  <si>
    <t>-1749979374</t>
  </si>
  <si>
    <t>37</t>
  </si>
  <si>
    <t>-1890265474</t>
  </si>
  <si>
    <t>38</t>
  </si>
  <si>
    <t>713144030</t>
  </si>
  <si>
    <t>Montáž tepelnej izolácie na atiku polystyrénom prikotvením</t>
  </si>
  <si>
    <t>484980781</t>
  </si>
  <si>
    <t>11,41*0,33</t>
  </si>
  <si>
    <t>Medzisúčet</t>
  </si>
  <si>
    <t>26,775*0,33*2</t>
  </si>
  <si>
    <t>8,8*0,33*2</t>
  </si>
  <si>
    <t>7,2*0,33</t>
  </si>
  <si>
    <t>5,45*0,33</t>
  </si>
  <si>
    <t>50</t>
  </si>
  <si>
    <t>2837653419</t>
  </si>
  <si>
    <t>2055463104</t>
  </si>
  <si>
    <t>51</t>
  </si>
  <si>
    <t>2837653421</t>
  </si>
  <si>
    <t>1756136385</t>
  </si>
  <si>
    <t>52</t>
  </si>
  <si>
    <t>651390662</t>
  </si>
  <si>
    <t>40</t>
  </si>
  <si>
    <t>998713203</t>
  </si>
  <si>
    <t>Presun hmôt pre izolácie tepelné v objektoch výšky nad 12 m do 24 m</t>
  </si>
  <si>
    <t>1396984375</t>
  </si>
  <si>
    <t>43</t>
  </si>
  <si>
    <t>762810016</t>
  </si>
  <si>
    <t>Záklop stropov z dosiek OSB skrutkovaných na trámy na zraz hr. dosky 22 mm</t>
  </si>
  <si>
    <t>-1470091004</t>
  </si>
  <si>
    <t>26,775*7,359 " S2 KD</t>
  </si>
  <si>
    <t>26,775*7,366</t>
  </si>
  <si>
    <t>8,8*6,913</t>
  </si>
  <si>
    <t>44</t>
  </si>
  <si>
    <t>762895000</t>
  </si>
  <si>
    <t>Spojovacie prostriedky pre záklop, stropnice, podbíjanie - klince, svorky</t>
  </si>
  <si>
    <t>-215454389</t>
  </si>
  <si>
    <t>45</t>
  </si>
  <si>
    <t>998762203</t>
  </si>
  <si>
    <t>Presun hmôt pre konštrukcie tesárske v objektoch výšky od 12 do 24 m</t>
  </si>
  <si>
    <t>-830513891</t>
  </si>
  <si>
    <t>64</t>
  </si>
  <si>
    <t>764171254</t>
  </si>
  <si>
    <t>-53882224</t>
  </si>
  <si>
    <t>63</t>
  </si>
  <si>
    <t>764171271</t>
  </si>
  <si>
    <t>1111637450</t>
  </si>
  <si>
    <t>14</t>
  </si>
  <si>
    <t>764351836</t>
  </si>
  <si>
    <t>Demontáž háka so sklonom žľabu do 30°  -0,00009t</t>
  </si>
  <si>
    <t>-1918248680</t>
  </si>
  <si>
    <t>74</t>
  </si>
  <si>
    <t>764352300</t>
  </si>
  <si>
    <t>Žľaby pododkvapové polkruhové , priemer 190 mm,vrátane čela, hákov, rohov, kútov k16</t>
  </si>
  <si>
    <t>652777331</t>
  </si>
  <si>
    <t>13</t>
  </si>
  <si>
    <t>764352810</t>
  </si>
  <si>
    <t>Demontáž žľabov pododkvapových polkruhových so sklonom do 30st. rš 330 mm,  -0,00330t</t>
  </si>
  <si>
    <t>488618240</t>
  </si>
  <si>
    <t>12,65+89,35</t>
  </si>
  <si>
    <t>75</t>
  </si>
  <si>
    <t>764359221</t>
  </si>
  <si>
    <t>862138090</t>
  </si>
  <si>
    <t>15</t>
  </si>
  <si>
    <t>764359810</t>
  </si>
  <si>
    <t>Demontáž kotlíka kónického, so sklonom žľabu do 30st.,  -0,00110t</t>
  </si>
  <si>
    <t>-1038559143</t>
  </si>
  <si>
    <t>9</t>
  </si>
  <si>
    <t>764430850</t>
  </si>
  <si>
    <t>Demontáž oplechovania múrov a nadmuroviek rš 600 mm,  -0,00337t</t>
  </si>
  <si>
    <t>-1865428327</t>
  </si>
  <si>
    <t>12</t>
  </si>
  <si>
    <t>764453833</t>
  </si>
  <si>
    <t>Demontáž odpadovej odbočky, so stranou zo 100 na 120 mm alebo zo 120 na 150 mm,  -0,00224t</t>
  </si>
  <si>
    <t>933163476</t>
  </si>
  <si>
    <t>76</t>
  </si>
  <si>
    <t>764454212</t>
  </si>
  <si>
    <t>Odpadové rúry i, farba RR 20,priemer 120 mm, vrátane objímky, kolena a prípojky ku kanalizácii k16</t>
  </si>
  <si>
    <t>1746823575</t>
  </si>
  <si>
    <t>764454802</t>
  </si>
  <si>
    <t>Demontáž odpadových rúr kruhových, s priemerom 120 mm,  -0,00285t</t>
  </si>
  <si>
    <t>82185027</t>
  </si>
  <si>
    <t>8,7+74,3</t>
  </si>
  <si>
    <t>764456855</t>
  </si>
  <si>
    <t>Demontáž odpadového kolena výtokového kruhového, s priemerom 120,150 a 200 mm,  -0,00116t</t>
  </si>
  <si>
    <t>1186465260</t>
  </si>
  <si>
    <t>66</t>
  </si>
  <si>
    <t>764721114</t>
  </si>
  <si>
    <t>1846515510</t>
  </si>
  <si>
    <t>65</t>
  </si>
  <si>
    <t>764721117</t>
  </si>
  <si>
    <t>-958330792</t>
  </si>
  <si>
    <t>61</t>
  </si>
  <si>
    <t>764731111</t>
  </si>
  <si>
    <t>1622322984</t>
  </si>
  <si>
    <t>62</t>
  </si>
  <si>
    <t>7647311112</t>
  </si>
  <si>
    <t>-2120575856</t>
  </si>
  <si>
    <t>68</t>
  </si>
  <si>
    <t>764731113</t>
  </si>
  <si>
    <t>63045224</t>
  </si>
  <si>
    <t>67</t>
  </si>
  <si>
    <t>764731116</t>
  </si>
  <si>
    <t>-585503590</t>
  </si>
  <si>
    <t>60</t>
  </si>
  <si>
    <t>764731117</t>
  </si>
  <si>
    <t>1438644410</t>
  </si>
  <si>
    <t>71</t>
  </si>
  <si>
    <t>764751113</t>
  </si>
  <si>
    <t>1006794229</t>
  </si>
  <si>
    <t>72</t>
  </si>
  <si>
    <t>764751133</t>
  </si>
  <si>
    <t>1087928704</t>
  </si>
  <si>
    <t>73</t>
  </si>
  <si>
    <t>764751143</t>
  </si>
  <si>
    <t>1076369456</t>
  </si>
  <si>
    <t>77</t>
  </si>
  <si>
    <t>764751152</t>
  </si>
  <si>
    <t>-511631412</t>
  </si>
  <si>
    <t>69</t>
  </si>
  <si>
    <t>764761122</t>
  </si>
  <si>
    <t>-1855344002</t>
  </si>
  <si>
    <t>70</t>
  </si>
  <si>
    <t>764761232</t>
  </si>
  <si>
    <t>1578589188</t>
  </si>
  <si>
    <t>78</t>
  </si>
  <si>
    <t>998764203</t>
  </si>
  <si>
    <t>Presun hmôt pre konštrukcie klampiarske v objektoch výšky nad 12 do 24 m</t>
  </si>
  <si>
    <t>-1373252564</t>
  </si>
  <si>
    <t>767392802</t>
  </si>
  <si>
    <t>Demontáž krytín striech z plechov skrutkovaných,  -0,00700t</t>
  </si>
  <si>
    <t>-471914006</t>
  </si>
  <si>
    <t>7,0*1,5 " S3</t>
  </si>
  <si>
    <t>2,8*1,3</t>
  </si>
  <si>
    <t xml:space="preserve">    2 - Zakladanie</t>
  </si>
  <si>
    <t xml:space="preserve">    766 - Konštrukcie stolárske</t>
  </si>
  <si>
    <t>216904112</t>
  </si>
  <si>
    <t>Očistenie plôch tlakovou vodou L stien akéhokoľvek muriva a rubu klenieb</t>
  </si>
  <si>
    <t>322821267</t>
  </si>
  <si>
    <t>340238239</t>
  </si>
  <si>
    <t>-1106811452</t>
  </si>
  <si>
    <t>0,4*0,6</t>
  </si>
  <si>
    <t>0,6*0,6*5</t>
  </si>
  <si>
    <t>18</t>
  </si>
  <si>
    <t>340239240</t>
  </si>
  <si>
    <t>489494550</t>
  </si>
  <si>
    <t>1,5*1,6*4</t>
  </si>
  <si>
    <t>17</t>
  </si>
  <si>
    <t>340291111</t>
  </si>
  <si>
    <t>Dodatočné ukotvenie  montážnou polyuretanovou penou hr. priečky do 100 mm</t>
  </si>
  <si>
    <t>461572</t>
  </si>
  <si>
    <t>(0,6+0,6)*2*5</t>
  </si>
  <si>
    <t>(1,5+1,6)*2*4</t>
  </si>
  <si>
    <t>612425931</t>
  </si>
  <si>
    <t>Omietka vápenná vnútorného ostenia okenného alebo dverného štuková</t>
  </si>
  <si>
    <t>265544416</t>
  </si>
  <si>
    <t>(2,39+2,885+2,39)*0,3</t>
  </si>
  <si>
    <t>(2,69+1,4+2,69)*0,3</t>
  </si>
  <si>
    <t>(2,4+1,5+2,4)*0,3</t>
  </si>
  <si>
    <t>(2,7+1,5+2,7)*0,3</t>
  </si>
  <si>
    <t>(1,97+0,9+1,97)*0,25*7</t>
  </si>
  <si>
    <t>(2,35+1,5)*2*0,3*5</t>
  </si>
  <si>
    <t>(1,5+1,6)*2*0,3*41</t>
  </si>
  <si>
    <t>(1,5+1,75)*2*0,3*22</t>
  </si>
  <si>
    <t>(1,5+1,75)*2*0,3*2</t>
  </si>
  <si>
    <t>(0,6+1,2)*2*0,3*15</t>
  </si>
  <si>
    <t>(0,6+1,2)*2*0,3*1</t>
  </si>
  <si>
    <t>(1,2+1,5)*2*0,3*4</t>
  </si>
  <si>
    <t>(1,5+1,6)*2*0,3*1</t>
  </si>
  <si>
    <t>(1,5+1,5)*2*0,3*1</t>
  </si>
  <si>
    <t>(0,6+0,6)*2*0,3*4</t>
  </si>
  <si>
    <t>(1,3+0,7)*2*0,3*4</t>
  </si>
  <si>
    <t>(0,5+0,4)*2*0,3</t>
  </si>
  <si>
    <t>612463202</t>
  </si>
  <si>
    <t>1021403845</t>
  </si>
  <si>
    <t>612481119</t>
  </si>
  <si>
    <t>Potiahnutie vnútorných stien sklotextílnou mriežkou s celoplošným prilepením</t>
  </si>
  <si>
    <t>-29218563</t>
  </si>
  <si>
    <t>187,014</t>
  </si>
  <si>
    <t>0,7*0,7*5</t>
  </si>
  <si>
    <t>1,6*1,7*4</t>
  </si>
  <si>
    <t>622463025</t>
  </si>
  <si>
    <t>-814758700</t>
  </si>
  <si>
    <t>114,313+5,092+12,488+79,334+36,425+1421,998+117,47</t>
  </si>
  <si>
    <t>53</t>
  </si>
  <si>
    <t>622464142</t>
  </si>
  <si>
    <t>-765841642</t>
  </si>
  <si>
    <t>54</t>
  </si>
  <si>
    <t>622465121</t>
  </si>
  <si>
    <t>130288359</t>
  </si>
  <si>
    <t>21</t>
  </si>
  <si>
    <t>625251406</t>
  </si>
  <si>
    <t>Kontaktný zatepľovací systém hr. 120 mm  - riešenie pre sokel (XPS), zatĺkacie kotvy D</t>
  </si>
  <si>
    <t>-2093241880</t>
  </si>
  <si>
    <t>9,55*0,75 " sokel</t>
  </si>
  <si>
    <t>-0,9*0,75*2 " dv.</t>
  </si>
  <si>
    <t>26,775*0,55 " sokel</t>
  </si>
  <si>
    <t>11,6*1,175 " sokel</t>
  </si>
  <si>
    <t>11,6*0,6 " sokel</t>
  </si>
  <si>
    <t>(26,775-10,45)*1,0 " sokel</t>
  </si>
  <si>
    <t>9,4*0,375 " sokel</t>
  </si>
  <si>
    <t>7,65*0,4 "  sokel</t>
  </si>
  <si>
    <t>19,79*0,53 " sokel</t>
  </si>
  <si>
    <t>10,405*0,755 "sokel</t>
  </si>
  <si>
    <t>19,79*0,98 "sokel</t>
  </si>
  <si>
    <t>-0,6*0,6*6</t>
  </si>
  <si>
    <t>-1,0*0,98</t>
  </si>
  <si>
    <t>21,6*0,75 " sokel</t>
  </si>
  <si>
    <t>-0,7*0,75 "dvere</t>
  </si>
  <si>
    <t>22</t>
  </si>
  <si>
    <t>625251421</t>
  </si>
  <si>
    <t>-808158104</t>
  </si>
  <si>
    <t>0,75*0,15*4 " ost.</t>
  </si>
  <si>
    <t>(0,6+0,6)*2*0,27*6 "ostenie</t>
  </si>
  <si>
    <t>0,98*0,27*2 " ostenie</t>
  </si>
  <si>
    <t>0,75*0,15*2  " ostenie</t>
  </si>
  <si>
    <t>625252314</t>
  </si>
  <si>
    <t>1013905091</t>
  </si>
  <si>
    <t>0,95*1,5</t>
  </si>
  <si>
    <t>4,95*2,235</t>
  </si>
  <si>
    <t>25</t>
  </si>
  <si>
    <t>625252321</t>
  </si>
  <si>
    <t>543653869</t>
  </si>
  <si>
    <t>2,3*1,2</t>
  </si>
  <si>
    <t>(1,2+2,3+1,2)*0,20</t>
  </si>
  <si>
    <t>2,8+1,3</t>
  </si>
  <si>
    <t>(1,3+2,8+1,30)*0,20</t>
  </si>
  <si>
    <t>1,5*7,0</t>
  </si>
  <si>
    <t>(1,5+7,0+1,5)*0,2</t>
  </si>
  <si>
    <t>26,775*0,45*2</t>
  </si>
  <si>
    <t>8,8*0,45*2</t>
  </si>
  <si>
    <t>19,29*0,45*2</t>
  </si>
  <si>
    <t>2,45*3,5</t>
  </si>
  <si>
    <t>26</t>
  </si>
  <si>
    <t>6252523212</t>
  </si>
  <si>
    <t>-891365869</t>
  </si>
  <si>
    <t>14,57*0,8*2</t>
  </si>
  <si>
    <t>14,57*0,9</t>
  </si>
  <si>
    <t>625252330</t>
  </si>
  <si>
    <t>521494085</t>
  </si>
  <si>
    <t>10,03*(13,10+1,35) "SZ vysoká budova</t>
  </si>
  <si>
    <t>1,4*0,55*2 " atika</t>
  </si>
  <si>
    <t>-1,5*1,6 " okno</t>
  </si>
  <si>
    <t>-1,22*0,9*2 " dvere</t>
  </si>
  <si>
    <t>26,775*(7,085+1,35) " SZ str.bud.</t>
  </si>
  <si>
    <t>-(1,5*1,6)*22 " okná</t>
  </si>
  <si>
    <t xml:space="preserve">11,76*8,49  " SZ </t>
  </si>
  <si>
    <t>-1,5*1,6*3 " okná</t>
  </si>
  <si>
    <t>13,65*8,49 " SV</t>
  </si>
  <si>
    <t xml:space="preserve">-1,5*2,35*5 " okná </t>
  </si>
  <si>
    <t>-0,6*1,2*6 " okná</t>
  </si>
  <si>
    <t>-1,2*0,6</t>
  </si>
  <si>
    <t>-2,885*2,39 " dvere</t>
  </si>
  <si>
    <t>2,235*1,7*2 " boky</t>
  </si>
  <si>
    <t>13,97*(14,5-8,49) " SV priečelie</t>
  </si>
  <si>
    <t>11,76*8,49 " JV</t>
  </si>
  <si>
    <t>-1,5*1,6*4 " okná</t>
  </si>
  <si>
    <t>(26,8355-10,45)*(7,085+0,22) "JV</t>
  </si>
  <si>
    <t>-1,5*1,6*7</t>
  </si>
  <si>
    <t>-0,6*1,2</t>
  </si>
  <si>
    <t>-1,78*(7,285+0,22) " výťah</t>
  </si>
  <si>
    <t>-1,4*2,69 " dvere</t>
  </si>
  <si>
    <t>9,72*(4,5+1,47) " priečelie JV</t>
  </si>
  <si>
    <t>-1,5*1,6 "okno</t>
  </si>
  <si>
    <t>9,72*(12,7-4,5)</t>
  </si>
  <si>
    <t>(2,26+2,26)*2,37 "steny bočné na streche</t>
  </si>
  <si>
    <t>-0,9*1,97 " dvere</t>
  </si>
  <si>
    <t>1,8*0,55*2 "atika</t>
  </si>
  <si>
    <t>7,65*(4,5+1,47) " SV</t>
  </si>
  <si>
    <t>-0,8*1,97 "dvere</t>
  </si>
  <si>
    <t>-0,6*1,97</t>
  </si>
  <si>
    <t>19,45*(7,225+0,22)*2 " budova OÚ</t>
  </si>
  <si>
    <t>-1,5*1,75*11 "okná</t>
  </si>
  <si>
    <t>-1,5*1,75*14</t>
  </si>
  <si>
    <t>-1,3*0,7*2</t>
  </si>
  <si>
    <t>-2,7*1,5 " dvere</t>
  </si>
  <si>
    <t>0,95*2,7*2 " boky</t>
  </si>
  <si>
    <t>14,31*(14,5+1,35) " JZ</t>
  </si>
  <si>
    <t>7,61*(4,5+1,35)</t>
  </si>
  <si>
    <t>-1,5*1,6*3 "okná</t>
  </si>
  <si>
    <t>-0,6*1,2*2</t>
  </si>
  <si>
    <t>-1,5*2,4 " dvere</t>
  </si>
  <si>
    <t>-0,6*0,6 " okno</t>
  </si>
  <si>
    <t>-0,7*2,0 " dvere</t>
  </si>
  <si>
    <t>625252340</t>
  </si>
  <si>
    <t>1583937054</t>
  </si>
  <si>
    <t>(1,5+1,6)*2*0,31 " ostenie ok.</t>
  </si>
  <si>
    <t>(1,22+0,9+1,22)*0,31*2 "ostenie dv.</t>
  </si>
  <si>
    <t>(1,5+1,6)*2*0,31*22 " ostenia</t>
  </si>
  <si>
    <t>(1,5+1,6)*2*0,31 " ostenia</t>
  </si>
  <si>
    <t>(1,5+2,35)*2*0,31*5 "ostenia</t>
  </si>
  <si>
    <t>(0,6+1,2)*2*0,31*6</t>
  </si>
  <si>
    <t>(1,2+0,6)*2*0,31</t>
  </si>
  <si>
    <t>(2,39+2,885+2,39)*0,31 " dvere</t>
  </si>
  <si>
    <t>(1,5+1,6)*2*0,31*4</t>
  </si>
  <si>
    <t>(1,5+1,6)*2*0,31*7 " ostenie</t>
  </si>
  <si>
    <t>(1,5+1,6)*2*0,31 "ostenie</t>
  </si>
  <si>
    <t>(1,97+0,9+1,97)*0,31 " ostenie</t>
  </si>
  <si>
    <t>(1,5+1,6)*2*0,31 "ostenia</t>
  </si>
  <si>
    <t>(1,97+0,8+1,97)*0,31</t>
  </si>
  <si>
    <t>(1,97+0,6+1,97)*0,31</t>
  </si>
  <si>
    <t>(1,5+1,75)*2*0,31*11 "ostenia</t>
  </si>
  <si>
    <t>(1,5+1,75)*2*0,31*14</t>
  </si>
  <si>
    <t>(0,6+1,2)*2*0,31*6 " ostenia</t>
  </si>
  <si>
    <t>(1,3+0,7)*2*0,31*2</t>
  </si>
  <si>
    <t>(1,97+0,9+1,97)*0,15 "ostenia</t>
  </si>
  <si>
    <t>(2,7+1,5+2,7)*0,31</t>
  </si>
  <si>
    <t>(1,5+1,6)*2*0,31*3 " ostenia</t>
  </si>
  <si>
    <t>(0,6+1,2)*2*0,31*2</t>
  </si>
  <si>
    <t>(0,6+0,6)*2*0,31</t>
  </si>
  <si>
    <t>(2,4+1,5+2,4)*0,31</t>
  </si>
  <si>
    <t>(2,0+0,7+2,0)*0,31</t>
  </si>
  <si>
    <t>(0,6+1,2)*2*0,31</t>
  </si>
  <si>
    <t>(2,69+1,4+2,69)*0,31</t>
  </si>
  <si>
    <t>941941031</t>
  </si>
  <si>
    <t>Montáž lešenia ľahkého pracovného radového s podlahami šírky od 0,80 do 1,00 m, výšky do 10 m</t>
  </si>
  <si>
    <t>229685063</t>
  </si>
  <si>
    <t>26,775*9,185</t>
  </si>
  <si>
    <t>12,6*9,665</t>
  </si>
  <si>
    <t>13,65*8,9</t>
  </si>
  <si>
    <t>16,37*9,185</t>
  </si>
  <si>
    <t>13,65*6,73</t>
  </si>
  <si>
    <t>8,65*6,6</t>
  </si>
  <si>
    <t>9,4*5,5</t>
  </si>
  <si>
    <t>9,4*8,2</t>
  </si>
  <si>
    <t>8,45*6,6</t>
  </si>
  <si>
    <t>20,29*7,975*2</t>
  </si>
  <si>
    <t>941941032</t>
  </si>
  <si>
    <t>Montáž lešenia ľahkého pracovného radového s podlahami šírky od 0,80 do 1,00 m, výšky nad 10 do 30 m</t>
  </si>
  <si>
    <t>1661286598</t>
  </si>
  <si>
    <t>14,15*16,6</t>
  </si>
  <si>
    <t>10,55*15,2</t>
  </si>
  <si>
    <t>30</t>
  </si>
  <si>
    <t>941941191</t>
  </si>
  <si>
    <t>Príplatok za prvý a každý ďalší i začatý mesiac použitia lešenia ľahkého pracovného radového s podlahami šírky od 0,80 do 1,00 m, výšky do 10 m</t>
  </si>
  <si>
    <t>1394341294</t>
  </si>
  <si>
    <t>1418,46*2</t>
  </si>
  <si>
    <t>31</t>
  </si>
  <si>
    <t>941941192</t>
  </si>
  <si>
    <t>Príplatok za prvý a každý ďalší i začatý mesiac použitia lešenia ľahkého pracovného radového s podlahami šírky od 0,80 do 1,00 m, výšky nad 10 do 30 m</t>
  </si>
  <si>
    <t>1838160785</t>
  </si>
  <si>
    <t>395,25*2</t>
  </si>
  <si>
    <t>941941831</t>
  </si>
  <si>
    <t>Demontáž lešenia ľahkého pracovného radového s podlahami šírky nad 0,80 do 1,00 m, výšky do 10 m</t>
  </si>
  <si>
    <t>28922801</t>
  </si>
  <si>
    <t>33</t>
  </si>
  <si>
    <t>941941832</t>
  </si>
  <si>
    <t>Demontáž lešenia ľahkého pracovného radového s podlahami šírky nad 0,80 do 1,00 m, výšky nad 10 do 30 m</t>
  </si>
  <si>
    <t>1705656917</t>
  </si>
  <si>
    <t>953946521</t>
  </si>
  <si>
    <t>1551913196</t>
  </si>
  <si>
    <t>(2,35+2,35)*5</t>
  </si>
  <si>
    <t>(1,6+1,6)*41</t>
  </si>
  <si>
    <t>(1,75+1,75)*22</t>
  </si>
  <si>
    <t>(1,75+1,75)*2</t>
  </si>
  <si>
    <t>(1,2+1,2)*15</t>
  </si>
  <si>
    <t>(0,6+0,6)*1</t>
  </si>
  <si>
    <t>(1,5+1,5)*4</t>
  </si>
  <si>
    <t>(1,6+1,6)*1</t>
  </si>
  <si>
    <t>(1,5+1,5)*1</t>
  </si>
  <si>
    <t>(0,6+0,6)*4</t>
  </si>
  <si>
    <t>(0,7+0,7)*4</t>
  </si>
  <si>
    <t>(0,4+0,4)*1</t>
  </si>
  <si>
    <t>(2,39+2,39)*1</t>
  </si>
  <si>
    <t>(2,69+2,69)*1</t>
  </si>
  <si>
    <t>(2,4+2,4)*1</t>
  </si>
  <si>
    <t>(2,7+2,7)*1</t>
  </si>
  <si>
    <t>(1,97+1,97)*6</t>
  </si>
  <si>
    <t>8,94+16,6+16,6+16,6</t>
  </si>
  <si>
    <t>3,1+3,1+5+16,6+10,39+8,94</t>
  </si>
  <si>
    <t>3,3+5+3,3</t>
  </si>
  <si>
    <t>19,79+19,79</t>
  </si>
  <si>
    <t>26,775+26,775+8,8+8,8</t>
  </si>
  <si>
    <t>1,3+2,8+1,3</t>
  </si>
  <si>
    <t>1,5+7,0+1,5</t>
  </si>
  <si>
    <t>953947952</t>
  </si>
  <si>
    <t>Montáž hranatej kovovej vetracej mriežky plochy nad 0,06 m2</t>
  </si>
  <si>
    <t>-46060271</t>
  </si>
  <si>
    <t>4297201210</t>
  </si>
  <si>
    <t>1064300628</t>
  </si>
  <si>
    <t>4297201190</t>
  </si>
  <si>
    <t>-359428333</t>
  </si>
  <si>
    <t>4297201180</t>
  </si>
  <si>
    <t>722850154</t>
  </si>
  <si>
    <t>39</t>
  </si>
  <si>
    <t>953947957</t>
  </si>
  <si>
    <t>Montáž kruhovej kovovej vetracej mriežky plochy nad 0,008 m2</t>
  </si>
  <si>
    <t>-1985626122</t>
  </si>
  <si>
    <t>4297201260</t>
  </si>
  <si>
    <t>-952317851</t>
  </si>
  <si>
    <t>953995155</t>
  </si>
  <si>
    <t xml:space="preserve"> Soklový profil Therm SL 16 (plastový)</t>
  </si>
  <si>
    <t>456907060</t>
  </si>
  <si>
    <t>11,6+11,6+13,65</t>
  </si>
  <si>
    <t>26,775+26,775</t>
  </si>
  <si>
    <t>8,8+8,8</t>
  </si>
  <si>
    <t>14,15+7,45+7,65+9,77</t>
  </si>
  <si>
    <t>953996620</t>
  </si>
  <si>
    <t>950426149</t>
  </si>
  <si>
    <t>1,5*5</t>
  </si>
  <si>
    <t>1,5*41</t>
  </si>
  <si>
    <t>1,5*22</t>
  </si>
  <si>
    <t>1,5*2</t>
  </si>
  <si>
    <t>0,6*15*4</t>
  </si>
  <si>
    <t>1,2*5</t>
  </si>
  <si>
    <t>1,3*4</t>
  </si>
  <si>
    <t>0,5*1</t>
  </si>
  <si>
    <t>2,885+1,4+1,5+1,5*0,9*1,6+1,8+0,6</t>
  </si>
  <si>
    <t>953997851</t>
  </si>
  <si>
    <t>okenná lišta APU (plastová)</t>
  </si>
  <si>
    <t>322144703</t>
  </si>
  <si>
    <t>(2,35+1,5+2,35)*5</t>
  </si>
  <si>
    <t>(1,6+1,5+1,6)*42</t>
  </si>
  <si>
    <t>(1,75+1,5+1,75)*24</t>
  </si>
  <si>
    <t>(1,2+0,6+1,2)*15</t>
  </si>
  <si>
    <t>(0,6+1,20+0,6)*1</t>
  </si>
  <si>
    <t>(1,5+1,2+1,5)*4</t>
  </si>
  <si>
    <t>(1,5+1,5+1,5)*1</t>
  </si>
  <si>
    <t>(0,6+0,6+0,6)*4</t>
  </si>
  <si>
    <t>(0,7+1,3+0,7)*4</t>
  </si>
  <si>
    <t>0,5+0,4+0,5</t>
  </si>
  <si>
    <t>968071115</t>
  </si>
  <si>
    <t>Demontáž mreží kovových, 1 bm obvodu - 0,005t</t>
  </si>
  <si>
    <t>1123274642</t>
  </si>
  <si>
    <t>(1,5+1,75)*2*3</t>
  </si>
  <si>
    <t>(1,0+2,0)*2</t>
  </si>
  <si>
    <t>978015291</t>
  </si>
  <si>
    <t>Otlčenie omietok vonkajších priečelí jednoduchých, s vyškriabaním škár, očistením muriva, v rozsahu do 100 %,  -0,05900t</t>
  </si>
  <si>
    <t>1615289428</t>
  </si>
  <si>
    <t>9,55*(13,10+1,35) "SZ vysoká budova</t>
  </si>
  <si>
    <t>1,4*0,30*2 " atika</t>
  </si>
  <si>
    <t>-1,5*1,6</t>
  </si>
  <si>
    <t>(1,5+1,6)*2*0,15 " ostenie ok.</t>
  </si>
  <si>
    <t>(1,22+0,9+1,22)*0,15*2 "ostenie dv.</t>
  </si>
  <si>
    <t>(1,5+1,6)*2*0,15*22 " ostenia</t>
  </si>
  <si>
    <t xml:space="preserve">11,6*8,49  " SZ </t>
  </si>
  <si>
    <t>(1,5+1,6)*2*0,15 " ostenia</t>
  </si>
  <si>
    <t>2,075*1,7*2 " boky</t>
  </si>
  <si>
    <t>2,075*4,95 " strop</t>
  </si>
  <si>
    <t>(1,5+2,35)*2*0,15*5 "ostenia</t>
  </si>
  <si>
    <t>(0,6+1,2)*2*0,15*6</t>
  </si>
  <si>
    <t>(1,2+0,6)*2*0,15</t>
  </si>
  <si>
    <t>(2,39+2,885+2,39)*0,15 " dvere</t>
  </si>
  <si>
    <t>13,65*(14,5-8,49) " SV priečelie</t>
  </si>
  <si>
    <t>11,6*8,49 " JV</t>
  </si>
  <si>
    <t>(1,5+1,6)*2*0,15*4</t>
  </si>
  <si>
    <t>(26,775-10,45)*(7,085+0,22) "JV</t>
  </si>
  <si>
    <t>(0,6+1,2)*2*0,15 " ostenia</t>
  </si>
  <si>
    <t>(2,69+1,4+2,69)*0,15 "ostenia</t>
  </si>
  <si>
    <t>(1,5+1,6)*2*0,15*7 " ostenie</t>
  </si>
  <si>
    <t>9,4*(4,5+1,47) " priečelie JV</t>
  </si>
  <si>
    <t>(1,5+1,6)*2*0,15 "ostenie</t>
  </si>
  <si>
    <t>9,4*(12,7-4,5)</t>
  </si>
  <si>
    <t>(2,1+2,1)*2,37 "steny bočné na streche</t>
  </si>
  <si>
    <t>(1,97+0,9+1,97)*0,15 " ostenie</t>
  </si>
  <si>
    <t>1,8*0,3*2 "atika</t>
  </si>
  <si>
    <t>(1,5+1,6)*2*0,15 "ostenia</t>
  </si>
  <si>
    <t>(1,97+0,8+1,97)*0,15</t>
  </si>
  <si>
    <t>(1,97+0,6+1,97)*0,15</t>
  </si>
  <si>
    <t>19,29*(7,225+0,22)*2 " budova OÚ</t>
  </si>
  <si>
    <t>(1,5+1,75)*2*0,15*11 "ostenia</t>
  </si>
  <si>
    <t>(1,5+1,75)*2*0,15*14</t>
  </si>
  <si>
    <t>(0,6+1,2)*2*0,15*6 " ostenia</t>
  </si>
  <si>
    <t>(1,3+0,7)*2*0,15*2</t>
  </si>
  <si>
    <t>(2,7+1,5+2,7)*0,15</t>
  </si>
  <si>
    <t>0,95*2,7*2 " boky pri dverách</t>
  </si>
  <si>
    <t>0,95*1,5 " strop</t>
  </si>
  <si>
    <t>14,15*(14,5+1,35)</t>
  </si>
  <si>
    <t>7,45*(4,5+1,35)</t>
  </si>
  <si>
    <t>(1,5+1,6)*2*0,15*3 " ostenia</t>
  </si>
  <si>
    <t>(0,6+1,2)*2*0,15*2</t>
  </si>
  <si>
    <t>(0,6+0,6)*2*0,15</t>
  </si>
  <si>
    <t>(2,4+1,5+2,4)*0,15</t>
  </si>
  <si>
    <t>(2,0+0,7+2,0)*0,15</t>
  </si>
  <si>
    <t>978059231</t>
  </si>
  <si>
    <t>Odsekanie a odobratie stien z prírodného kameňa kameňa nad 2 m2,  -0,16900t</t>
  </si>
  <si>
    <t>-199958566</t>
  </si>
  <si>
    <t>4,95*2,7</t>
  </si>
  <si>
    <t>2,075*2,7*2</t>
  </si>
  <si>
    <t>3,25*0,4*2</t>
  </si>
  <si>
    <t>4,95*0,4</t>
  </si>
  <si>
    <t>2,075*4,95</t>
  </si>
  <si>
    <t>991186016</t>
  </si>
  <si>
    <t>490183480</t>
  </si>
  <si>
    <t>101,464*14</t>
  </si>
  <si>
    <t>-196689953</t>
  </si>
  <si>
    <t>-106332128</t>
  </si>
  <si>
    <t>101,464*7</t>
  </si>
  <si>
    <t>1177148934</t>
  </si>
  <si>
    <t>979089713</t>
  </si>
  <si>
    <t>Prenájom kontajneru 7 m3</t>
  </si>
  <si>
    <t>1793227301</t>
  </si>
  <si>
    <t>1006162027</t>
  </si>
  <si>
    <t>764410750</t>
  </si>
  <si>
    <t>Oplechovanie parapetov z hliníkového farebného Al plechu, vrátane rohov r.š. 275 mm</t>
  </si>
  <si>
    <t>1936527124</t>
  </si>
  <si>
    <t>110,88+5,36+14,08+1,24+3,76</t>
  </si>
  <si>
    <t>36</t>
  </si>
  <si>
    <t>764410850</t>
  </si>
  <si>
    <t>Demontáž oplechovania parapetov rš od 100 do 330 mm,  -0,00135t</t>
  </si>
  <si>
    <t>-1788190400</t>
  </si>
  <si>
    <t>35</t>
  </si>
  <si>
    <t>764421710</t>
  </si>
  <si>
    <t>Oplechovanie stenavá lišta z Viplanyl  plechu, r.š.71 mm k9</t>
  </si>
  <si>
    <t>-1166664657</t>
  </si>
  <si>
    <t>998764202</t>
  </si>
  <si>
    <t>Presun hmôt pre konštrukcie klampiarske v objektoch výšky nad 6 do 12 m</t>
  </si>
  <si>
    <t>1813779770</t>
  </si>
  <si>
    <t>766694142</t>
  </si>
  <si>
    <t>Montáž parapetnej dosky plastovej šírky do 300 mm, dĺžky 1000-1600 mm</t>
  </si>
  <si>
    <t>1542225498</t>
  </si>
  <si>
    <t>101</t>
  </si>
  <si>
    <t>6119000980</t>
  </si>
  <si>
    <t>Vnútorné parapetné dosky plastové komôrkové,B=300mm biela, mramor, buk, zlatý dub</t>
  </si>
  <si>
    <t>-1813303424</t>
  </si>
  <si>
    <t>767584811</t>
  </si>
  <si>
    <t>Demontáž mriežky vzduchotechnickej,  -0,00100t</t>
  </si>
  <si>
    <t>-580347968</t>
  </si>
  <si>
    <t>767662110</t>
  </si>
  <si>
    <t>Spätná montáž mreží pevných skrutkovaním upravených v.č.náteru</t>
  </si>
  <si>
    <t>1006297826</t>
  </si>
  <si>
    <t>767662210</t>
  </si>
  <si>
    <t>Spätná montáž mreží pevných otváravých upravených v.č. náteru</t>
  </si>
  <si>
    <t>-436377801</t>
  </si>
  <si>
    <t>1,0*2,0</t>
  </si>
  <si>
    <t>767833100</t>
  </si>
  <si>
    <t>Spätná montáž rebríkov do muriva s bočnicami z profilovej ocele, z rúrok alebo z tenkostenných profilov v.č. náteru</t>
  </si>
  <si>
    <t>-1470797602</t>
  </si>
  <si>
    <t>7678331003</t>
  </si>
  <si>
    <t>Demontáž rebríkov do muriva s bočnicami z profilovej ocele, z rúrok alebo z tenkostenných profilov</t>
  </si>
  <si>
    <t>-1411251335</t>
  </si>
  <si>
    <t>767834101</t>
  </si>
  <si>
    <t>Spätná montáž ochranného koša skrutkovaním v.č.náteru</t>
  </si>
  <si>
    <t>-1031933778</t>
  </si>
  <si>
    <t>7678341013</t>
  </si>
  <si>
    <t>Demontáž ochranného koša skrutkovaním</t>
  </si>
  <si>
    <t>-1921733940</t>
  </si>
  <si>
    <t>03 - Otvorové konštrukcie</t>
  </si>
  <si>
    <t>968061113</t>
  </si>
  <si>
    <t>Vyvesenie dreveného okenného krídla do suti plochy nad 1, 5 m2, -0,01600t</t>
  </si>
  <si>
    <t>-1214301821</t>
  </si>
  <si>
    <t>968061115</t>
  </si>
  <si>
    <t>Demontáž okien drevených, 1 bm obvodu - 0,008t</t>
  </si>
  <si>
    <t>-1494928657</t>
  </si>
  <si>
    <t>(1,5+2,35)*2*5</t>
  </si>
  <si>
    <t>(1,5+1,6)*2*43</t>
  </si>
  <si>
    <t>(1,5+1,75)*2*22</t>
  </si>
  <si>
    <t>(1,5+1,75)*2*2</t>
  </si>
  <si>
    <t>(0,6+1,2)*2*15</t>
  </si>
  <si>
    <t>(1,2+0,6)*2*1</t>
  </si>
  <si>
    <t>(1,2+1,5)*2*4</t>
  </si>
  <si>
    <t>(1,5+1,6)*2*1</t>
  </si>
  <si>
    <t>(1,5+1,5)*2*1</t>
  </si>
  <si>
    <t>(0,6+0,6)*2*9</t>
  </si>
  <si>
    <t>(1,3+1,7)*2*4</t>
  </si>
  <si>
    <t>(0,5+0,4)*2*1</t>
  </si>
  <si>
    <t>968061125</t>
  </si>
  <si>
    <t>Vyvesenie dreveného dverného krídla do suti plochy do 2 m2, -0,02400t</t>
  </si>
  <si>
    <t>-909002469</t>
  </si>
  <si>
    <t>968061126</t>
  </si>
  <si>
    <t>Vyvesenie dreveného dverného krídla do suti plochy nad 2 m2, -0,02700t</t>
  </si>
  <si>
    <t>-388263140</t>
  </si>
  <si>
    <t>968062455</t>
  </si>
  <si>
    <t>Vybúranie drevených dverových zárubní plochy do 2 m2,  -0,08800t</t>
  </si>
  <si>
    <t>-355744351</t>
  </si>
  <si>
    <t>0,9*1,97*1</t>
  </si>
  <si>
    <t>0,8*1,97*2</t>
  </si>
  <si>
    <t>0,9*1,97*2</t>
  </si>
  <si>
    <t>0,6*1,97*1</t>
  </si>
  <si>
    <t>968062456</t>
  </si>
  <si>
    <t>Vybúranie drevených dverových zárubní plochy nad 2 m2,  -0,06700t</t>
  </si>
  <si>
    <t>1201322915</t>
  </si>
  <si>
    <t>2,885*2,39*1</t>
  </si>
  <si>
    <t>1,4*2,69*1</t>
  </si>
  <si>
    <t>1,5*2,4*1</t>
  </si>
  <si>
    <t>1,5*2,7*1</t>
  </si>
  <si>
    <t>1752885252</t>
  </si>
  <si>
    <t>-2068096937</t>
  </si>
  <si>
    <t>2078609633</t>
  </si>
  <si>
    <t>-1123807455</t>
  </si>
  <si>
    <t>10,079*14</t>
  </si>
  <si>
    <t>1925808867</t>
  </si>
  <si>
    <t>-1541080890</t>
  </si>
  <si>
    <t>10,079*5</t>
  </si>
  <si>
    <t>979089112</t>
  </si>
  <si>
    <t>Poplatok za skladovanie - drevo, sklo, plasty (17 02 ), ostatné</t>
  </si>
  <si>
    <t>-2082581259</t>
  </si>
  <si>
    <t>1566774563</t>
  </si>
  <si>
    <t>766621081</t>
  </si>
  <si>
    <t>Montáž okna plastového na PUR penu</t>
  </si>
  <si>
    <t>2075041028</t>
  </si>
  <si>
    <t>(1,5+1,6)*2*41</t>
  </si>
  <si>
    <t>(0,6+0,6)*2*7</t>
  </si>
  <si>
    <t>6114124340</t>
  </si>
  <si>
    <t>-326754105</t>
  </si>
  <si>
    <t>6114124300</t>
  </si>
  <si>
    <t>-471229667</t>
  </si>
  <si>
    <t>6114124240</t>
  </si>
  <si>
    <t>2088892276</t>
  </si>
  <si>
    <t>61141242403</t>
  </si>
  <si>
    <t>963162800</t>
  </si>
  <si>
    <t>6114124090</t>
  </si>
  <si>
    <t>-258421735</t>
  </si>
  <si>
    <t>6114123860</t>
  </si>
  <si>
    <t>78634117</t>
  </si>
  <si>
    <t>6114124220</t>
  </si>
  <si>
    <t>-1643922940</t>
  </si>
  <si>
    <t>6114124230</t>
  </si>
  <si>
    <t>-2146959207</t>
  </si>
  <si>
    <t>61141242203</t>
  </si>
  <si>
    <t>-1850518970</t>
  </si>
  <si>
    <t>6114123830</t>
  </si>
  <si>
    <t>-1968109702</t>
  </si>
  <si>
    <t>6114123870</t>
  </si>
  <si>
    <t>1734225578</t>
  </si>
  <si>
    <t>61141238303</t>
  </si>
  <si>
    <t>1217269551</t>
  </si>
  <si>
    <t>998766202</t>
  </si>
  <si>
    <t>Presun hmot pre konštrukcie stolárske v objektoch výšky nad 6 do 12 m</t>
  </si>
  <si>
    <t>-259815948</t>
  </si>
  <si>
    <t>767646520</t>
  </si>
  <si>
    <t>Montáž dverí kovových - hliníkových, vchodových, 1 m obvodu dverí</t>
  </si>
  <si>
    <t>127507158</t>
  </si>
  <si>
    <t>5534140100</t>
  </si>
  <si>
    <t>1233713893</t>
  </si>
  <si>
    <t>5534140200</t>
  </si>
  <si>
    <t>1865210472</t>
  </si>
  <si>
    <t>5534140300</t>
  </si>
  <si>
    <t>-1893134024</t>
  </si>
  <si>
    <t>5534140400</t>
  </si>
  <si>
    <t>2082659616</t>
  </si>
  <si>
    <t>5534130200</t>
  </si>
  <si>
    <t>684824776</t>
  </si>
  <si>
    <t>5534130100</t>
  </si>
  <si>
    <t>-1273391383</t>
  </si>
  <si>
    <t>55341302003</t>
  </si>
  <si>
    <t>918315509</t>
  </si>
  <si>
    <t>55341301002</t>
  </si>
  <si>
    <t>2049232636</t>
  </si>
  <si>
    <t>767661500</t>
  </si>
  <si>
    <t xml:space="preserve">Montáž interierovej žalúzie hliníkovej lamelovej štandardnej </t>
  </si>
  <si>
    <t>-1988500381</t>
  </si>
  <si>
    <t>1,5*2,35*5</t>
  </si>
  <si>
    <t>1,5*1,6*41</t>
  </si>
  <si>
    <t>1,5*1,75*22</t>
  </si>
  <si>
    <t>1,5*1,75*2</t>
  </si>
  <si>
    <t>0,6*1,2*15</t>
  </si>
  <si>
    <t>1,2*1,5*4</t>
  </si>
  <si>
    <t>5534313600</t>
  </si>
  <si>
    <t>Interierová žalúzia hliníková STANDART imitácia dreva 18/25 - bez vedenia</t>
  </si>
  <si>
    <t>1190379440</t>
  </si>
  <si>
    <t>5534313620</t>
  </si>
  <si>
    <t>Bočné vedenie pre žalúzie STANDARD -  lanko</t>
  </si>
  <si>
    <t>1858628990</t>
  </si>
  <si>
    <t>998767202</t>
  </si>
  <si>
    <t>Presun hmôt pre kovové stavebné doplnkové konštrukcie v objektoch výšky nad 6 do 12 m</t>
  </si>
  <si>
    <t>965532705</t>
  </si>
  <si>
    <t>04 - Ostané</t>
  </si>
  <si>
    <t xml:space="preserve">    1 - Zemné práce</t>
  </si>
  <si>
    <t xml:space="preserve">    5 - Komunikácie</t>
  </si>
  <si>
    <t xml:space="preserve">    711 - Izolácie proti vode a vlhkosti</t>
  </si>
  <si>
    <t xml:space="preserve">    763 - Konštrukcie - drevostavby</t>
  </si>
  <si>
    <t xml:space="preserve">    771 - Podlahy z dlaždíc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</si>
  <si>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</si>
  <si>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</si>
  <si>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</si>
  <si>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131201101</t>
  </si>
  <si>
    <t>Výkop nezapaženej jamy v hornine 3, do 100 m3</t>
  </si>
  <si>
    <t>171528149</t>
  </si>
  <si>
    <t>2,25*1,92*1,7 " pre výťah</t>
  </si>
  <si>
    <t>7,885+1,5*0,4</t>
  </si>
  <si>
    <t>131201109</t>
  </si>
  <si>
    <t>Hĺbenie nezapažených jám a zárezov. Príplatok za lepivosť horniny 3</t>
  </si>
  <si>
    <t>-1586950477</t>
  </si>
  <si>
    <t>132201101</t>
  </si>
  <si>
    <t>Výkop ryhy do šírky 600 mm v horn.3 do 100 m3</t>
  </si>
  <si>
    <t>-1358378957</t>
  </si>
  <si>
    <t>12,54*0,5*0,4</t>
  </si>
  <si>
    <t>38,875*0,5*0,4</t>
  </si>
  <si>
    <t>(2,054+4,77+2,99)*0,5*0,4</t>
  </si>
  <si>
    <t>16,79*0,5*0,4</t>
  </si>
  <si>
    <t>9,895*0,5*0,4</t>
  </si>
  <si>
    <t>8,9*0,5*0,4</t>
  </si>
  <si>
    <t>10,4*0,5*0,4</t>
  </si>
  <si>
    <t>7,95*0,5*0,4</t>
  </si>
  <si>
    <t>14,6*0,5*0,4</t>
  </si>
  <si>
    <t>132201109</t>
  </si>
  <si>
    <t>Príplatok k cene za lepivosť pri hĺbení rýh šírky do 600 mm zapažených i nezapažených s urovnaním dna v hornine 3</t>
  </si>
  <si>
    <t>703005683</t>
  </si>
  <si>
    <t>162201102</t>
  </si>
  <si>
    <t>Vodorovné premiestnenie výkopku z horniny 1-4 nad 20-50m</t>
  </si>
  <si>
    <t>259780698</t>
  </si>
  <si>
    <t>162501102</t>
  </si>
  <si>
    <t xml:space="preserve">Vodorovné premiestnenie výkopku  po spevnenej ceste z  horniny tr.1-4  v množstve do 100 m3 na vzdialenosť do 3000 m </t>
  </si>
  <si>
    <t>-1022756246</t>
  </si>
  <si>
    <t>162501105</t>
  </si>
  <si>
    <t>Vodorovné premiestnenie výkopku  po spevnenej ceste z  horniny tr.1-4  v množstve do 100 m3, príplatok k cene za každých ďalšich a začatých 1000 m</t>
  </si>
  <si>
    <t>-2057321752</t>
  </si>
  <si>
    <t>41,782*11</t>
  </si>
  <si>
    <t>167101101</t>
  </si>
  <si>
    <t>Nakladanie neuľahnutého výkopku z hornín tr.1-4 do 100 m3</t>
  </si>
  <si>
    <t>594333770</t>
  </si>
  <si>
    <t>171201201</t>
  </si>
  <si>
    <t>Uloženie sypaniny na skládky do 100 m3</t>
  </si>
  <si>
    <t>-1358345521</t>
  </si>
  <si>
    <t>171209002</t>
  </si>
  <si>
    <t>Poplatok za skladovanie - zemina a kamenivo (17 05) ostatné</t>
  </si>
  <si>
    <t>-2005720748</t>
  </si>
  <si>
    <t>211971121</t>
  </si>
  <si>
    <t>Zhotov. oplášt. výplne z geotext. v ryhe alebo v záreze pri rozvinutej šírke oplášt. od 0 do 2, 5 m</t>
  </si>
  <si>
    <t>-2032713189</t>
  </si>
  <si>
    <t>12,54*0,9</t>
  </si>
  <si>
    <t>38,875*0,9</t>
  </si>
  <si>
    <t>(2,054+4,77+2,99)*0,9</t>
  </si>
  <si>
    <t>16,79*0,9</t>
  </si>
  <si>
    <t>9,895*0,9</t>
  </si>
  <si>
    <t>8,9*0,9</t>
  </si>
  <si>
    <t>10,4*0,9</t>
  </si>
  <si>
    <t>7,95*0,9</t>
  </si>
  <si>
    <t>14,6*0,9</t>
  </si>
  <si>
    <t>-261457840</t>
  </si>
  <si>
    <t>116,789*1,15</t>
  </si>
  <si>
    <t>271533001</t>
  </si>
  <si>
    <t>Násyp pod základové  konštrukcie so zhutnením z  kameniva hrubého drveného fr.32-63 mm</t>
  </si>
  <si>
    <t>-1177640393</t>
  </si>
  <si>
    <t>2,25*1,92*0,2</t>
  </si>
  <si>
    <t>273313711</t>
  </si>
  <si>
    <t>Betón základových dosiek, prostý tr. C 25/30</t>
  </si>
  <si>
    <t>-838799018</t>
  </si>
  <si>
    <t>279313711</t>
  </si>
  <si>
    <t>Betón základových múrov, prostý tr. C 25/30</t>
  </si>
  <si>
    <t>585591686</t>
  </si>
  <si>
    <t>(2,25+1,92+2,25+1,92)*0,15*1,65</t>
  </si>
  <si>
    <t>279351101</t>
  </si>
  <si>
    <t>Debnenie základových múrov jednostranné zhotovenie-dielce</t>
  </si>
  <si>
    <t>-1730371462</t>
  </si>
  <si>
    <t>(2,25+1,92+2,25+1,92)*1,65</t>
  </si>
  <si>
    <t>279351102</t>
  </si>
  <si>
    <t>Debnenie základových múrov jednostranné odstránenie-dielce</t>
  </si>
  <si>
    <t>2108654389</t>
  </si>
  <si>
    <t>88</t>
  </si>
  <si>
    <t>346271118</t>
  </si>
  <si>
    <t>Prímurovky izolačné a ochranné z tehál vápennopieskových dĺžky 290mm hr. 140 mm</t>
  </si>
  <si>
    <t>251826417</t>
  </si>
  <si>
    <t>(2,25+1,92)*2*1,65</t>
  </si>
  <si>
    <t>564861111</t>
  </si>
  <si>
    <t>Podklad zo štrkodrviny s rozprestrením a zhutnením, hr.po zhutnení 200 mm</t>
  </si>
  <si>
    <t>-1836756431</t>
  </si>
  <si>
    <t>12,54*0,5</t>
  </si>
  <si>
    <t>38,875*0,5</t>
  </si>
  <si>
    <t>(2,054+4,77+2,99)*0,5</t>
  </si>
  <si>
    <t>16,79*0,5</t>
  </si>
  <si>
    <t>9,895*0,5</t>
  </si>
  <si>
    <t>8,9*0,5</t>
  </si>
  <si>
    <t>10,4*0,5</t>
  </si>
  <si>
    <t>7,95*0,5</t>
  </si>
  <si>
    <t>14,6*0,5</t>
  </si>
  <si>
    <t>7,885*1,5 " ku výťahu</t>
  </si>
  <si>
    <t>596811111</t>
  </si>
  <si>
    <t>Kladenie dlažby betónovej komunikácií pre peších do lôžka z kameniva ťaženého L</t>
  </si>
  <si>
    <t>897752623</t>
  </si>
  <si>
    <t>7,885*1,5</t>
  </si>
  <si>
    <t>5924531000</t>
  </si>
  <si>
    <t>1628639595</t>
  </si>
  <si>
    <t>711141559</t>
  </si>
  <si>
    <t>Zhotovenie  izolácie proti zemnej vlhkosti a tlakovej vode vodorovná NAIP pritavením 2x</t>
  </si>
  <si>
    <t>1844413102</t>
  </si>
  <si>
    <t>612467201</t>
  </si>
  <si>
    <t>-1885660054</t>
  </si>
  <si>
    <t>612467203</t>
  </si>
  <si>
    <t>-1888196768</t>
  </si>
  <si>
    <t>612467205</t>
  </si>
  <si>
    <t>-866467198</t>
  </si>
  <si>
    <t>631313611</t>
  </si>
  <si>
    <t>Mazanina z betónu prostého (m3) tr. C 16/20 hr.nad 80 do 120 mm</t>
  </si>
  <si>
    <t>733225323</t>
  </si>
  <si>
    <t>300*0,1</t>
  </si>
  <si>
    <t>632451053</t>
  </si>
  <si>
    <t>Poter pieskovocementový hr. nad 20 do 30 mm (krycí nášľapný)</t>
  </si>
  <si>
    <t>-196059912</t>
  </si>
  <si>
    <t>632451055</t>
  </si>
  <si>
    <t>Poter pieskovocementový hr. 100 mm (krycí nášľapný)</t>
  </si>
  <si>
    <t>-348270392</t>
  </si>
  <si>
    <t>917862112</t>
  </si>
  <si>
    <t>Osadenie chodník. obrub. betón. stojatého s bočnou oporou z betónu prostého tr. C 10/12, 5 do lôžka</t>
  </si>
  <si>
    <t>273821342</t>
  </si>
  <si>
    <t>12,54+1</t>
  </si>
  <si>
    <t>38,875+1,0</t>
  </si>
  <si>
    <t>(2,054+4,77+2,99)+1,0</t>
  </si>
  <si>
    <t>16,79+1,0</t>
  </si>
  <si>
    <t>9,89+1</t>
  </si>
  <si>
    <t>8,9+1,0</t>
  </si>
  <si>
    <t>10,4+1,0</t>
  </si>
  <si>
    <t>7,95+1,0</t>
  </si>
  <si>
    <t>14,6*1,0</t>
  </si>
  <si>
    <t>7,885+1,5+7,885 " ku výťahu</t>
  </si>
  <si>
    <t>592 174000</t>
  </si>
  <si>
    <t>kus</t>
  </si>
  <si>
    <t>-1187554899</t>
  </si>
  <si>
    <t>941955004</t>
  </si>
  <si>
    <t>Lešenie ľahké pracovné pomocné s výškou lešeňovej podlahy nad 2,50 do 3,5 m</t>
  </si>
  <si>
    <t>1401984105</t>
  </si>
  <si>
    <t>965081812</t>
  </si>
  <si>
    <t>Búranie dlažieb, z kamen., cement., terazzových, čadičových alebo keram. dĺžky , hr.nad 10 mm,  -0,06500t</t>
  </si>
  <si>
    <t>-635051613</t>
  </si>
  <si>
    <t>97,85</t>
  </si>
  <si>
    <t>9650818123</t>
  </si>
  <si>
    <t>Búranie dlažieb, z kamen., cement., terazzových, čadičových alebo keram. dĺžky , hr.nad 10 mm,  -0,06500t-okap.chodník</t>
  </si>
  <si>
    <t>157055873</t>
  </si>
  <si>
    <t>89</t>
  </si>
  <si>
    <t>971033561</t>
  </si>
  <si>
    <t>Vybúranie otvorov v murive tehl. plochy do 1 m2 hr.do 600 mm,  -1,87500t - pre VZT v.č. úpravy</t>
  </si>
  <si>
    <t>-1609379167</t>
  </si>
  <si>
    <t>0,9*0,71*0,45*1</t>
  </si>
  <si>
    <t>0,25*0,315*0,45*1</t>
  </si>
  <si>
    <t>90</t>
  </si>
  <si>
    <t>971042251</t>
  </si>
  <si>
    <t>Vybúranie otvoru v podlahe plochy do 0, 0225 m2, do 450 mm,  -0,02200t- VZT v.č. úpravy</t>
  </si>
  <si>
    <t>802367232</t>
  </si>
  <si>
    <t>91</t>
  </si>
  <si>
    <t>971042451</t>
  </si>
  <si>
    <t>Vybúranie otvoru v podlahe do 0, 25 m2,  -0,24700t-VZT v.č. úpravy</t>
  </si>
  <si>
    <t>493529650</t>
  </si>
  <si>
    <t>978013191</t>
  </si>
  <si>
    <t>Otlčenie omietok stien vnútorných vápenných alebo vápennocementových v rozsahu do 100 %,  -0,04600t</t>
  </si>
  <si>
    <t>390981275</t>
  </si>
  <si>
    <t>64,272</t>
  </si>
  <si>
    <t>(5,705+4,72+2,48+2,675+7,5+8,395+4,77)*2,24</t>
  </si>
  <si>
    <t>-1403370860</t>
  </si>
  <si>
    <t>-1287001694</t>
  </si>
  <si>
    <t>17,269*14</t>
  </si>
  <si>
    <t>-1390312264</t>
  </si>
  <si>
    <t>-460044983</t>
  </si>
  <si>
    <t>17,269*5</t>
  </si>
  <si>
    <t>55439920</t>
  </si>
  <si>
    <t>-908124803</t>
  </si>
  <si>
    <t>998223011</t>
  </si>
  <si>
    <t>Presun hmôt pre pozemné komunikácie s krytom dláždeným (822 2.3, 822 5.3) akejkoľvek dĺžky objektu</t>
  </si>
  <si>
    <t>-1635643378</t>
  </si>
  <si>
    <t>-1539865839</t>
  </si>
  <si>
    <t>711111002</t>
  </si>
  <si>
    <t>Zhotovenie izolácie proti zemnej vlhkosti vodorovná asfaltovým lakom za studena</t>
  </si>
  <si>
    <t>1475735121</t>
  </si>
  <si>
    <t>2,25*1,92</t>
  </si>
  <si>
    <t>1116315200</t>
  </si>
  <si>
    <t>984938454</t>
  </si>
  <si>
    <t>711112002</t>
  </si>
  <si>
    <t>Zhotovenie  izolácie proti zemnej vlhkosti zvislá asfaltovým lakom za studena</t>
  </si>
  <si>
    <t>-2001424824</t>
  </si>
  <si>
    <t>501986726</t>
  </si>
  <si>
    <t>702411584</t>
  </si>
  <si>
    <t>6283221000</t>
  </si>
  <si>
    <t>1360710552</t>
  </si>
  <si>
    <t>711142559</t>
  </si>
  <si>
    <t>Zhotovenie  izolácie proti zemnej vlhkosti a tlakovej vode zvislá NAIP pritavením 2x</t>
  </si>
  <si>
    <t>-967390608</t>
  </si>
  <si>
    <t>86</t>
  </si>
  <si>
    <t>-883108473</t>
  </si>
  <si>
    <t>711210100</t>
  </si>
  <si>
    <t>Zhotovenie dvojnásobnej izol. stierky pod keramické obklady v interiéri na ploche vodorovnej</t>
  </si>
  <si>
    <t>1989317799</t>
  </si>
  <si>
    <t>397,85</t>
  </si>
  <si>
    <t>5856051350</t>
  </si>
  <si>
    <t>kg</t>
  </si>
  <si>
    <t>-1783196150</t>
  </si>
  <si>
    <t>5856051360</t>
  </si>
  <si>
    <t>-2075225359</t>
  </si>
  <si>
    <t>711470140</t>
  </si>
  <si>
    <t>1446963851</t>
  </si>
  <si>
    <t>87</t>
  </si>
  <si>
    <t>998711202</t>
  </si>
  <si>
    <t>Presun hmôt pre izoláciu proti vode v objektoch výšky nad 6 do 12 m</t>
  </si>
  <si>
    <t>-1632694982</t>
  </si>
  <si>
    <t>713111121</t>
  </si>
  <si>
    <t>Montáž tepelnej izolácie stropov rovných minerálnou vlnou, spodkom s úpravou viazacím drôtom</t>
  </si>
  <si>
    <t>1029532225</t>
  </si>
  <si>
    <t>6313670556</t>
  </si>
  <si>
    <t>-2124678721</t>
  </si>
  <si>
    <t>713122111</t>
  </si>
  <si>
    <t>Montáž tepelnej izolácie podláh polystyrénom, kladeným voľne v jednej vrstve</t>
  </si>
  <si>
    <t>1151979309</t>
  </si>
  <si>
    <t>2837650280</t>
  </si>
  <si>
    <t>695430806</t>
  </si>
  <si>
    <t>713132132</t>
  </si>
  <si>
    <t>Montáž tepelnej izolácie stien polystyrénom, celoplošným prilepením</t>
  </si>
  <si>
    <t>-1793047818</t>
  </si>
  <si>
    <t>12,54*0,20</t>
  </si>
  <si>
    <t>38,875*0,20</t>
  </si>
  <si>
    <t>(2,054+4,77+2,99)*0,2</t>
  </si>
  <si>
    <t>16,79*0,2</t>
  </si>
  <si>
    <t>9,895*0,2</t>
  </si>
  <si>
    <t>8,9*0,2</t>
  </si>
  <si>
    <t>10,4*0,2</t>
  </si>
  <si>
    <t>7,95*0,2</t>
  </si>
  <si>
    <t>14,6*0,2</t>
  </si>
  <si>
    <t>2837650290</t>
  </si>
  <si>
    <t>1593603680</t>
  </si>
  <si>
    <t>998713202</t>
  </si>
  <si>
    <t>Presun hmôt pre izolácie tepelné v objektoch výšky nad 6 m do 12 m</t>
  </si>
  <si>
    <t>190888579</t>
  </si>
  <si>
    <t>762521811</t>
  </si>
  <si>
    <t>Demontáž podláh bez vankúšov z dosiek hr. do 32 mm,  -0.01600t</t>
  </si>
  <si>
    <t>-993487707</t>
  </si>
  <si>
    <t>763135020</t>
  </si>
  <si>
    <t>2044693256</t>
  </si>
  <si>
    <t>360</t>
  </si>
  <si>
    <t>998763403</t>
  </si>
  <si>
    <t>Presun hmôt pre sádrokartónové konštrukcie v stavbách(objektoch )výšky od 7 do 24 m</t>
  </si>
  <si>
    <t>-884893608</t>
  </si>
  <si>
    <t>771415004</t>
  </si>
  <si>
    <t>Montáž soklíkov z obkladačiek do tmelu veľ. 300 x 80 mm</t>
  </si>
  <si>
    <t>943334336</t>
  </si>
  <si>
    <t>3,525+3,525+3,525+3,525+4,8+9,0+4,8</t>
  </si>
  <si>
    <t>15,5+2,075+4,432+9,336+26,625+2,2</t>
  </si>
  <si>
    <t>5978650820</t>
  </si>
  <si>
    <t>-1613275524</t>
  </si>
  <si>
    <t>771575109</t>
  </si>
  <si>
    <t>Montáž podláh z dlaždíc keramických do tmelu veľ. 300 x 300 mm</t>
  </si>
  <si>
    <t>414799562</t>
  </si>
  <si>
    <t>300</t>
  </si>
  <si>
    <t>5978650320</t>
  </si>
  <si>
    <t>97922802</t>
  </si>
  <si>
    <t>998771202</t>
  </si>
  <si>
    <t>Presun hmôt pre podlahy z dlaždíc v objektoch výšky nad 6 do 12 m</t>
  </si>
  <si>
    <t>78577070</t>
  </si>
  <si>
    <t>781445017</t>
  </si>
  <si>
    <t>Montáž obkladov vnútor. stien z obkladačiek kladených do tmelu veľ. 300x200 mm</t>
  </si>
  <si>
    <t>1206419548</t>
  </si>
  <si>
    <t>(1,4+1,4)*2*1,6</t>
  </si>
  <si>
    <t>(4,16+1,4)*2*1,6</t>
  </si>
  <si>
    <t>0,7*1,6*2</t>
  </si>
  <si>
    <t>(1,975+5,6)*2*1,6</t>
  </si>
  <si>
    <t>(1,075+1,7)*2*1,6*2</t>
  </si>
  <si>
    <t>-0,6*1,6*7</t>
  </si>
  <si>
    <t>5976582000</t>
  </si>
  <si>
    <t>-285731059</t>
  </si>
  <si>
    <t>998781202</t>
  </si>
  <si>
    <t>Presun hmôt pre obklady keramické v objektoch výšky nad 6 do 12 m</t>
  </si>
  <si>
    <t>-1764347905</t>
  </si>
  <si>
    <t>783201812</t>
  </si>
  <si>
    <t>Odstránenie starých náterov z kovových stavebných doplnkových konštrukcií oceľovou kefou</t>
  </si>
  <si>
    <t>-1375568684</t>
  </si>
  <si>
    <t>4,11*1,1*2</t>
  </si>
  <si>
    <t>1,55*1,1*2</t>
  </si>
  <si>
    <t>2,8*1,1*2*2</t>
  </si>
  <si>
    <t>8,815*1,1*2</t>
  </si>
  <si>
    <t>783225100</t>
  </si>
  <si>
    <t>330163074</t>
  </si>
  <si>
    <t>783226100</t>
  </si>
  <si>
    <t>Nátery kov.stav.doplnk.konštr.  základný - 35µm</t>
  </si>
  <si>
    <t>-1609504974</t>
  </si>
  <si>
    <t>784452261</t>
  </si>
  <si>
    <t>786076574</t>
  </si>
  <si>
    <t>81,189</t>
  </si>
  <si>
    <t>784452361</t>
  </si>
  <si>
    <t>-1034291076</t>
  </si>
  <si>
    <t>05 - Výťah</t>
  </si>
  <si>
    <t>381123112</t>
  </si>
  <si>
    <t>Montáž a dodávka výťahu</t>
  </si>
  <si>
    <t>1593741558</t>
  </si>
  <si>
    <t>767249110</t>
  </si>
  <si>
    <t>Montáž a dodávka presklenie výťahu</t>
  </si>
  <si>
    <t>sub.</t>
  </si>
  <si>
    <t>622045028</t>
  </si>
  <si>
    <t>06 - Bleskozvod</t>
  </si>
  <si>
    <t>210 01  Rúrkové vede - 210 01  Rúrkové vedenie, krabice, svorkovnice</t>
  </si>
  <si>
    <t>210 22  Vedenia uzem - 210 22  Vedenia uzemňovacie</t>
  </si>
  <si>
    <t>213 2    PPV a HZS - 213 2    PPV a HZS</t>
  </si>
  <si>
    <t>M46 - 202 Zemné prác - M46 - 202 Zemné práce pri ext. montážach</t>
  </si>
  <si>
    <t>cen.</t>
  </si>
  <si>
    <t>výkaz-výmer</t>
  </si>
  <si>
    <t>jednotka</t>
  </si>
  <si>
    <t>921 21101-0001P</t>
  </si>
  <si>
    <t>Montáž požiarnej kotvy</t>
  </si>
  <si>
    <t>MAT 354 9041O96</t>
  </si>
  <si>
    <t>Protipožiarna skrutkovacia kotva  :  typ MMS-MS 7,5x50</t>
  </si>
  <si>
    <t>921 21022-0025</t>
  </si>
  <si>
    <t>Montáž uzemňovacieho vedenia v zemi, FeZn pás do 120mm2, spojenie svorkami</t>
  </si>
  <si>
    <t>MAT 354 9000O33</t>
  </si>
  <si>
    <t>Plochý uzemňovací vodič (St-FT) : 5019345, typ 5052 DIN 30x3,5 - balenie 30m (105mm2)</t>
  </si>
  <si>
    <t>921 21022-0101</t>
  </si>
  <si>
    <t>Montáž zachytávacieho, zvodového vodiča s podperami, FeZn drôt D8-10mm</t>
  </si>
  <si>
    <t>MAT 354 9001O70</t>
  </si>
  <si>
    <t>Kruhový bleskozvodný vodič (AlMgSi) : 5021286, typ RD 8-ALU (50mm2)</t>
  </si>
  <si>
    <t>MAT 354 9001O82</t>
  </si>
  <si>
    <t>Kruhový bleskozvodný vodič (Al) : 5021332, typ RD 8-PVC, potiahnutý bielym PVC plášťom (50mm2)</t>
  </si>
  <si>
    <t>MAT 354 9020O00</t>
  </si>
  <si>
    <t>Podpera na ploché strechy (betón, PA/PE) : 5218691, typ 165 MBG-8, držiak vodiča D8, plastový obal, D135,5mm</t>
  </si>
  <si>
    <t>MAT 354 9020O07</t>
  </si>
  <si>
    <t>- adaptér (PP) pre vodiče : 5218882, typ 165 MBG UH, univerzálny, montáž na podpery 165 MBG</t>
  </si>
  <si>
    <t>MAT 354 9023O35</t>
  </si>
  <si>
    <t>Podpera vedenia (nerez V2A) : 5217075, typ 159 VA-V, pre vodič D8, na škridlové, bridlicové, plech. strechy, výška 21mm</t>
  </si>
  <si>
    <t>MAT 354 9026O11</t>
  </si>
  <si>
    <t>Podpera vedenia (PA) : 5207460, typ 177 30 M8,</t>
  </si>
  <si>
    <t>MAT 354 9026O12</t>
  </si>
  <si>
    <t>Podpera vedenia (PA) : 5207487, typ 177 55 M8,</t>
  </si>
  <si>
    <t>MAT 354 9077O10</t>
  </si>
  <si>
    <t>Páska antikorozná (plast) : 2360055, typ 356 50, šírka 50mm, dĺžka 10m</t>
  </si>
  <si>
    <t>921 21022-0131P</t>
  </si>
  <si>
    <t>Montáž bleskozvodného drôtu</t>
  </si>
  <si>
    <t>MAT 354 9000O05</t>
  </si>
  <si>
    <t>Kruhový bleskozvodný vodič (St-FT) : 5021162, typ RD 10-PVC, potiahnutý čiernym PVC pláčťom (78mm2)</t>
  </si>
  <si>
    <t>921 21022-0221P</t>
  </si>
  <si>
    <t>Montáž zachytávacej tyče</t>
  </si>
  <si>
    <t>MAT 354 9034O12</t>
  </si>
  <si>
    <t>Tyč zachytávacia (Al) zúžená rúrová : 5401983, typ 101 VL2000,</t>
  </si>
  <si>
    <t>MAT 354 9034O16</t>
  </si>
  <si>
    <t>Tyč zachytávacia (Al) zúžená rúrová : 5401995, typ 101 VL4000,</t>
  </si>
  <si>
    <t>MAT 354 9035O03</t>
  </si>
  <si>
    <t>MAT 354 9035O07</t>
  </si>
  <si>
    <t>MAT 354 9035O08</t>
  </si>
  <si>
    <t>921 21022-0302P</t>
  </si>
  <si>
    <t>Montáž bleskozvodnej svorky</t>
  </si>
  <si>
    <t>MAT 354 9040O20.</t>
  </si>
  <si>
    <t>Svorka Vario rýchlospojka : 5311705,  typ 249  B ST</t>
  </si>
  <si>
    <t>MAT 354 9040O58</t>
  </si>
  <si>
    <t>Svorka krížová - vodič, pás x vodič, pás (St-FT) : 5312906, typ 250, vodič D8-10, pás FL30 x D8-10, FL30 (2x M8)</t>
  </si>
  <si>
    <t>MAT 354 9040O61</t>
  </si>
  <si>
    <t>Svorka krížová - pás x pás (St-FT) : 5314534, typ 255 A-FL30 FT, pás FL30 x FL30 (4x M6 skrutka)</t>
  </si>
  <si>
    <t>MAT 354 9041O90</t>
  </si>
  <si>
    <t>Svorka pre vyrovnanie potenciálu (St-FT) : 5311503, typ 249 8-10 ST-OT,</t>
  </si>
  <si>
    <t>MAT 354 9044O82</t>
  </si>
  <si>
    <t>Svorka spojovacia 2-nás (nerez V2A) : 5304270, typ 5002 N-VA, s prítlačnou opierkou, pre vodič D8-10 (2x skrutka,matica)</t>
  </si>
  <si>
    <t>921 21022-0401</t>
  </si>
  <si>
    <t>Označenie zvodu štítkom (kov, plast)</t>
  </si>
  <si>
    <t>MAT 354 9071O02</t>
  </si>
  <si>
    <t>Číselný štítok pre rozpojovacie miesta (Al) : 3049256, typ 311 N-ALU 8-10, pre vodič  D8-10, pás FL30</t>
  </si>
  <si>
    <t>921 21022-0403</t>
  </si>
  <si>
    <t>Montáž krabice, revíznych dvierok pre SZ, rozpojovacie svorky, pod omietku</t>
  </si>
  <si>
    <t>MAT 354 9070O10</t>
  </si>
  <si>
    <t>Revízne dvierka - pod omietku (St-FS) : 5106133, typ 5800 VZ (180x230)mm, pre skúšobnú svorku</t>
  </si>
  <si>
    <t>921 21022-0403P</t>
  </si>
  <si>
    <t>Montáž krabice</t>
  </si>
  <si>
    <t>MAT 354 9070K05</t>
  </si>
  <si>
    <t>Krabica pre bleskozvodné svorky : KT 250/1 (255x205x68) s viečkom, šedá</t>
  </si>
  <si>
    <t>921 21329-0040P</t>
  </si>
  <si>
    <t>Demontáž bleskozvodu</t>
  </si>
  <si>
    <t>hod</t>
  </si>
  <si>
    <t>921 21329-1000.01</t>
  </si>
  <si>
    <t>Spracovanie východiskovej revízie a vypracovanie správy</t>
  </si>
  <si>
    <t>946 46020-0263</t>
  </si>
  <si>
    <t>Káblové ryhy šírky 50, hĺbky 80 [cm], zemina tr.3</t>
  </si>
  <si>
    <t>946 46042-0373</t>
  </si>
  <si>
    <t>Zriadenie kábl lôžka š.45/10cm, piesok, tehly</t>
  </si>
  <si>
    <t>946 46056-0263</t>
  </si>
  <si>
    <t>Zásyp ryhy šírky 50, hĺbky 80 [cm], zemina tr.3</t>
  </si>
  <si>
    <t>07 - Osvetlenie a napojenie technológií</t>
  </si>
  <si>
    <t>210 04  Vonkajšie ve - 210 04  Vonkajšie vedenie NN</t>
  </si>
  <si>
    <t>210 10  Ukončenie vo - 210 10  Ukončenie vodičov - súbory pre káble</t>
  </si>
  <si>
    <t>210 11  Spínacie, sp - 210 11  Spínacie, spúšťacie a regulač.ústrojenstvo</t>
  </si>
  <si>
    <t>210 19  Rozvádzače, - 210 19  Rozvádzače, rozvodné skrine, dosky, svork.</t>
  </si>
  <si>
    <t>210 20  Svietidlá a - 210 20  Svietidlá a osvetľovacie zariadenia</t>
  </si>
  <si>
    <t>210 8    Vodiče, šnú - 210 8    Vodiče, šnúry a káble medené</t>
  </si>
  <si>
    <t>M22 - 156 Montáž ozn - M22 - 156 Montáž oznam. signal. a zab. zariadení</t>
  </si>
  <si>
    <t>OSTATNÉ - OSTATNÉ</t>
  </si>
  <si>
    <t>921 21001-0003</t>
  </si>
  <si>
    <t>Montáž el-inšt rúrky (plast) ohybná, pod omietku D25 (d23)mm</t>
  </si>
  <si>
    <t>MAT 345 650I503</t>
  </si>
  <si>
    <t>921 21001-0022</t>
  </si>
  <si>
    <t>Montáž el-inšt rúrky (plast) tuhá, uložená pevne D25 (d23)mm</t>
  </si>
  <si>
    <t>MAT 345 653I003</t>
  </si>
  <si>
    <t>MAT 345 659I031</t>
  </si>
  <si>
    <t>Príchytka PVC (klip) s čelusťami 082215 : CL 25, svetlosivá</t>
  </si>
  <si>
    <t>921 21001-0101</t>
  </si>
  <si>
    <t>Montáž el-inšt lišty (plast) vrátane spojok, ohybov, rohov, bez krabíc, do š.20mm</t>
  </si>
  <si>
    <t>MAT 345 710K045</t>
  </si>
  <si>
    <t>Lišta el-inšt PVC hranatá : LHD 20x20 H (šxv) biela</t>
  </si>
  <si>
    <t>921 21001-0102</t>
  </si>
  <si>
    <t>Montáž el-inšt lišty (plast) vrátane spojok, ohybov, rohov, bez krabíc, šírka nad 20 do 40mm</t>
  </si>
  <si>
    <t>MAT 345 710K070</t>
  </si>
  <si>
    <t>921 21001-0301</t>
  </si>
  <si>
    <t>Montáž krabice do muriva 1-nás KP (68) bez zapojenia, prístrojová</t>
  </si>
  <si>
    <t>MAT 345 612K002</t>
  </si>
  <si>
    <t>Krabica KU univerzálna : KU 68-1901 (D73x42) vodorovne max 3 krabice, šedá</t>
  </si>
  <si>
    <t>921 21001-0321</t>
  </si>
  <si>
    <t>Montáž krabice do muriva KR (68) vrátane zapojenia, rozvodka s vekom a svorkovnicou</t>
  </si>
  <si>
    <t>MAT 345 608K000</t>
  </si>
  <si>
    <t>921 21001-0351</t>
  </si>
  <si>
    <t>Montáž krabice KR, vrátane zapojenia, vodiče do 4mm2, rozvodka IP40-66 (6455-11)</t>
  </si>
  <si>
    <t>MAT 345 620D718</t>
  </si>
  <si>
    <t>Rozvodná krabica na povrch  A8</t>
  </si>
  <si>
    <t>921 21101-0006</t>
  </si>
  <si>
    <t>Osadenie plastovej "hmoždinky", vyvŕtanie diery D 8mm, do muriva z ostro pálen. tehál, alebo stredne tvrdého kameňa</t>
  </si>
  <si>
    <t>MAT 345 955K001</t>
  </si>
  <si>
    <t>Hmoždinka PA : HM 8/1</t>
  </si>
  <si>
    <t>921 21004-0723</t>
  </si>
  <si>
    <t>Vysekanie otvoru pre rozvádzač</t>
  </si>
  <si>
    <t>921 21004-0731</t>
  </si>
  <si>
    <t>Vyrezanie rýh frézovaním, v plnom pálenom tehlovom murive hl.2,5 cm š.4 cm</t>
  </si>
  <si>
    <t>921 21010-0002</t>
  </si>
  <si>
    <t>Ukončenie vodiča v rozvádzači, zapojenie 4-6 mm2</t>
  </si>
  <si>
    <t>921 21010-0003</t>
  </si>
  <si>
    <t>Ukončenie vodiča v rozvádzači, zapojenie 10-16 mm2</t>
  </si>
  <si>
    <t>921 21010-0006</t>
  </si>
  <si>
    <t>Ukončenie vodiča v rozvádzači, zapojenie 50 mm2</t>
  </si>
  <si>
    <t>921 21010-0007</t>
  </si>
  <si>
    <t>Ukončenie vodiča v rozvádzači, zapojenie 70 mm2</t>
  </si>
  <si>
    <t>921 21010-0141</t>
  </si>
  <si>
    <t>Ukončenie celoplastových káblov v rozvádzači na svorky, zapojenie 4x 50 mm2</t>
  </si>
  <si>
    <t>921 21010-0141P</t>
  </si>
  <si>
    <t>Ukončenie celoplastových káblov v rozvádzači na svorky, zapojenie 4x 70 mm2</t>
  </si>
  <si>
    <t>921 21010-0145</t>
  </si>
  <si>
    <t>Ukončenie celoplastových káblov v rozvádzači na svorky, zapojenie 5x 4-6 mm2</t>
  </si>
  <si>
    <t>921 21010-0146</t>
  </si>
  <si>
    <t>Ukončenie celoplastových káblov v rozvádzači na svorky, zapojenie 5x 10-16 mm2</t>
  </si>
  <si>
    <t>921 21011-0001</t>
  </si>
  <si>
    <t>Montáž, spínač nástenný, zapustený IP20-44, rad.1</t>
  </si>
  <si>
    <t>MAT 345 350A801</t>
  </si>
  <si>
    <t>Spínač rad.1 , nástenný, kompletný, IP44, biely</t>
  </si>
  <si>
    <t>921 21011-0003</t>
  </si>
  <si>
    <t>Montáž, spínač nástenný, zapustený IP20-44, rad.5</t>
  </si>
  <si>
    <t>MAT 345 363A801</t>
  </si>
  <si>
    <t>Prepínač rad.5 B, nástenný, kompletný, IP44, biely</t>
  </si>
  <si>
    <t>921 21011-0041</t>
  </si>
  <si>
    <t>Montáž, spínač zapustený IP20, rad.1</t>
  </si>
  <si>
    <t>MAT 345 300A0001</t>
  </si>
  <si>
    <t>Spínač rad.1, zapustený  10A  biela, IP20 + rámik</t>
  </si>
  <si>
    <t>921 21011-0043</t>
  </si>
  <si>
    <t>Montáž, spínač zapustený IP20, rad.5</t>
  </si>
  <si>
    <t>MAT 345 313A051</t>
  </si>
  <si>
    <t>Spínač sériový  č. 5  , zapustený ,10A , biela , IP20 + rámik</t>
  </si>
  <si>
    <t>921 21011-0044</t>
  </si>
  <si>
    <t>Montáž, prepínač zapustený IP20, dvojitý rad. 5A, 5B, 1+1, 6+1, 6+6 a pod</t>
  </si>
  <si>
    <t>MAT 345 319A021</t>
  </si>
  <si>
    <t>Prepínač rad.5B (6+6) : zapustený, IP 20 + rámik</t>
  </si>
  <si>
    <t>921 21011-0045</t>
  </si>
  <si>
    <t>Montáž, prepínač zapustený IP20, rad.6</t>
  </si>
  <si>
    <t>MAT 345 324A052</t>
  </si>
  <si>
    <t>Spínač striedavý č.6 , 10A , biela , IP20 + rámik</t>
  </si>
  <si>
    <t>921 21011-0046</t>
  </si>
  <si>
    <t>Montáž, prepínač zapustený IP20, rad.7</t>
  </si>
  <si>
    <t>MAT 345 327A051</t>
  </si>
  <si>
    <t>Spínač krížový č.7 , 10A , biela + rámik</t>
  </si>
  <si>
    <t>921 21011-0081</t>
  </si>
  <si>
    <t>Montáž, spínač - šporáková prípojka nástenná, rad.3</t>
  </si>
  <si>
    <t>MAT 345 308A254</t>
  </si>
  <si>
    <t>Trojfázový šporákový spínač  nástenný</t>
  </si>
  <si>
    <t>921 21011-0082</t>
  </si>
  <si>
    <t>Montáž, spínač - šporáková prípojka zapustená, rad.3</t>
  </si>
  <si>
    <t>MAT 345 308A253.</t>
  </si>
  <si>
    <t>Jednofázový šporákový spínač , zapustený</t>
  </si>
  <si>
    <t>92</t>
  </si>
  <si>
    <t>921 21011-0191P</t>
  </si>
  <si>
    <t>Montáž, zapojenie zdroja 230V/24V</t>
  </si>
  <si>
    <t>94</t>
  </si>
  <si>
    <t>MAT 345 140010</t>
  </si>
  <si>
    <t>Zdroj 230V/24V DC</t>
  </si>
  <si>
    <t>96</t>
  </si>
  <si>
    <t>921 21011-0501</t>
  </si>
  <si>
    <t>Montáž, stop tlacidla</t>
  </si>
  <si>
    <t>98</t>
  </si>
  <si>
    <t>MAT 358 1301C077</t>
  </si>
  <si>
    <t>Stop tlačítko</t>
  </si>
  <si>
    <t>100</t>
  </si>
  <si>
    <t>921 21011-1021</t>
  </si>
  <si>
    <t>Montáž, zásuvka nástenná, zapustená IP40-44, x-násobná 10/16A - 250V, koncová</t>
  </si>
  <si>
    <t>102</t>
  </si>
  <si>
    <t>MAT 345 420A801</t>
  </si>
  <si>
    <t>Zásuvka 1-nás. , nástenná, kompletná, s viečkom (bez oc) IP44, biela</t>
  </si>
  <si>
    <t>104</t>
  </si>
  <si>
    <t>921 21019-0002</t>
  </si>
  <si>
    <t>Montáž rozvodnice do 50kg</t>
  </si>
  <si>
    <t>106</t>
  </si>
  <si>
    <t>MAT 357 000264835</t>
  </si>
  <si>
    <t>Rozvádzač  R2</t>
  </si>
  <si>
    <t>108</t>
  </si>
  <si>
    <t>MAT 357 000264837</t>
  </si>
  <si>
    <t>Rozvádzač  R3</t>
  </si>
  <si>
    <t>110</t>
  </si>
  <si>
    <t>MAT 357 000264838</t>
  </si>
  <si>
    <t>Rozvádzač  RKUCH</t>
  </si>
  <si>
    <t>112</t>
  </si>
  <si>
    <t>MAT 357 000264839</t>
  </si>
  <si>
    <t>Rozvádzač  RK1</t>
  </si>
  <si>
    <t>114</t>
  </si>
  <si>
    <t>MAT 357 000264840</t>
  </si>
  <si>
    <t>Rozvádzač  RK2</t>
  </si>
  <si>
    <t>116</t>
  </si>
  <si>
    <t>MAT 357 000264841</t>
  </si>
  <si>
    <t>Rozvádzač  RP</t>
  </si>
  <si>
    <t>118</t>
  </si>
  <si>
    <t>MAT 357 000264842</t>
  </si>
  <si>
    <t>Úprava rozvádzača Rtcom</t>
  </si>
  <si>
    <t>120</t>
  </si>
  <si>
    <t>MAT 357 000264843</t>
  </si>
  <si>
    <t>Úprava rozvádzača RE1</t>
  </si>
  <si>
    <t>122</t>
  </si>
  <si>
    <t>921 21019-0051</t>
  </si>
  <si>
    <t>Montáž rozvádzača, skriňový-delený do 200kg</t>
  </si>
  <si>
    <t>124</t>
  </si>
  <si>
    <t>MAT 357 000150</t>
  </si>
  <si>
    <t>Rozvádzač  RH</t>
  </si>
  <si>
    <t>126</t>
  </si>
  <si>
    <t>921 21020-1044P</t>
  </si>
  <si>
    <t>Montáž  svietidiel LED - prisadené</t>
  </si>
  <si>
    <t>MAT 348 912103990</t>
  </si>
  <si>
    <t>Svietidlo typ A</t>
  </si>
  <si>
    <t>130</t>
  </si>
  <si>
    <t>MAT 348 912103991</t>
  </si>
  <si>
    <t>Svietidlo typ B</t>
  </si>
  <si>
    <t>132</t>
  </si>
  <si>
    <t>MAT 348 912103993</t>
  </si>
  <si>
    <t>Svietidlo typ C1</t>
  </si>
  <si>
    <t>134</t>
  </si>
  <si>
    <t>MAT 348 912103996</t>
  </si>
  <si>
    <t>Svietidlo typ E</t>
  </si>
  <si>
    <t>136</t>
  </si>
  <si>
    <t>MAT 348 912103998</t>
  </si>
  <si>
    <t>Svietidlo typ H</t>
  </si>
  <si>
    <t>138</t>
  </si>
  <si>
    <t>MAT 348 912104000</t>
  </si>
  <si>
    <t>Svietidlo typ J</t>
  </si>
  <si>
    <t>140</t>
  </si>
  <si>
    <t>MAT 348 912104007</t>
  </si>
  <si>
    <t>Svietidlo typ R</t>
  </si>
  <si>
    <t>142</t>
  </si>
  <si>
    <t>MAT 348 912104008</t>
  </si>
  <si>
    <t>Svietidlo typ N</t>
  </si>
  <si>
    <t>144</t>
  </si>
  <si>
    <t>921 21020-2009P</t>
  </si>
  <si>
    <t>Montáž svietidla VO</t>
  </si>
  <si>
    <t>146</t>
  </si>
  <si>
    <t>MAT 348 912104009</t>
  </si>
  <si>
    <t>Svietidlo VO</t>
  </si>
  <si>
    <t>148</t>
  </si>
  <si>
    <t>921 21020-4101</t>
  </si>
  <si>
    <t>Montáž konzoly</t>
  </si>
  <si>
    <t>150</t>
  </si>
  <si>
    <t>MAT 316 784E005</t>
  </si>
  <si>
    <t>Konzola nástenná  žiarovo zinkovaná</t>
  </si>
  <si>
    <t>152</t>
  </si>
  <si>
    <t>921 21022-0321</t>
  </si>
  <si>
    <t>Montáž svorky na potrubie s Cu, nerez pásom (Bernard)</t>
  </si>
  <si>
    <t>154</t>
  </si>
  <si>
    <t>MAT 354 9092V01</t>
  </si>
  <si>
    <t>156</t>
  </si>
  <si>
    <t>MAT 354 9092V02</t>
  </si>
  <si>
    <t>- páska Cu uzemňovacia : ZS 16, dĺžka 0,5m (pre ZSA 16)</t>
  </si>
  <si>
    <t>158</t>
  </si>
  <si>
    <t>921 21022-0325</t>
  </si>
  <si>
    <t>Montáž a pripojenie ekvipotenciálnej svorkovnice</t>
  </si>
  <si>
    <t>160</t>
  </si>
  <si>
    <t>MAT 354 9090O01</t>
  </si>
  <si>
    <t>Prípojnica potenciálového vyrovnania 5015650 : 1801 VDE, s plastovým krytom</t>
  </si>
  <si>
    <t>162</t>
  </si>
  <si>
    <t>164</t>
  </si>
  <si>
    <t>Krabica KT 250</t>
  </si>
  <si>
    <t>166</t>
  </si>
  <si>
    <t>921 21080-0646</t>
  </si>
  <si>
    <t>Montáž, vodič Cu prepojovací, lanové jadro, uložený pevne H07V-K, CYA 6</t>
  </si>
  <si>
    <t>168</t>
  </si>
  <si>
    <t>MAT 341 010M425</t>
  </si>
  <si>
    <t>Vodič Cu (CYA) : H07V-K 6 GNYE lanko (RM) zel/žltý</t>
  </si>
  <si>
    <t>170</t>
  </si>
  <si>
    <t>921 21080-0649</t>
  </si>
  <si>
    <t>Montáž, vodič Cu prepojovací, lanové jadro, uložený pevne H07V-K, CYA 25</t>
  </si>
  <si>
    <t>172</t>
  </si>
  <si>
    <t>MAT 341 010M446</t>
  </si>
  <si>
    <t>Kábel Cu (CYA) : H07V-K 25 GNYE lano (RM) zel/žltý</t>
  </si>
  <si>
    <t>174</t>
  </si>
  <si>
    <t>921 21080-2452</t>
  </si>
  <si>
    <t>Montáž, šnúra gumená 750V, lanové jadro, uložená pevne H07RN-F (CGSG) 3x2,5</t>
  </si>
  <si>
    <t>176</t>
  </si>
  <si>
    <t>MAT 341 515M115</t>
  </si>
  <si>
    <t>Kábel ohybný gumený Cu 750V : (CGSG) H07RN-F 3X2,5</t>
  </si>
  <si>
    <t>178</t>
  </si>
  <si>
    <t>921 21081-0041</t>
  </si>
  <si>
    <t>Montáž, kábel Cu 750V uložený pevne CYKY 2x1,5</t>
  </si>
  <si>
    <t>180</t>
  </si>
  <si>
    <t>MAT 341 203M001</t>
  </si>
  <si>
    <t>Kábel Cu 750V : CYKY-O 2x1,5</t>
  </si>
  <si>
    <t>182</t>
  </si>
  <si>
    <t>921 21081-0045</t>
  </si>
  <si>
    <t>Montáž, kábel Cu 750V uložený pevne CYKY 3x1,5</t>
  </si>
  <si>
    <t>184</t>
  </si>
  <si>
    <t>MAT 341 203M101</t>
  </si>
  <si>
    <t>Kábel Cu 750V : CYKY-O 3x1,5</t>
  </si>
  <si>
    <t>186</t>
  </si>
  <si>
    <t>93</t>
  </si>
  <si>
    <t>921 21081-0045.</t>
  </si>
  <si>
    <t>188</t>
  </si>
  <si>
    <t>MAT 341 203M100</t>
  </si>
  <si>
    <t>Kábel Cu 750V : CYKY-J 3x1,5</t>
  </si>
  <si>
    <t>190</t>
  </si>
  <si>
    <t>95</t>
  </si>
  <si>
    <t>921 21081-0046</t>
  </si>
  <si>
    <t>Montáž, kábel Cu 750V uložený pevne CYKY 3x2,5</t>
  </si>
  <si>
    <t>192</t>
  </si>
  <si>
    <t>MAT 341 203M110</t>
  </si>
  <si>
    <t>Kábel Cu 750V : CYKY-J 3x2,5</t>
  </si>
  <si>
    <t>194</t>
  </si>
  <si>
    <t>97</t>
  </si>
  <si>
    <t>921 21081-0049</t>
  </si>
  <si>
    <t>Montáž, kábel Cu 750V uložený pevne CYKY 4x1,5</t>
  </si>
  <si>
    <t>196</t>
  </si>
  <si>
    <t>MAT 341 203M201</t>
  </si>
  <si>
    <t>Kábel Cu 750V : CYKY 4x1,5</t>
  </si>
  <si>
    <t>198</t>
  </si>
  <si>
    <t>99</t>
  </si>
  <si>
    <t>921 21081-0053</t>
  </si>
  <si>
    <t>Montáž, kábel Cu 750V uložený pevne CYKY 4x10</t>
  </si>
  <si>
    <t>200</t>
  </si>
  <si>
    <t>MAT 341 203M240</t>
  </si>
  <si>
    <t>Kábel Cu 750V : CYKY-J 4x10</t>
  </si>
  <si>
    <t>202</t>
  </si>
  <si>
    <t>921 21081-0055</t>
  </si>
  <si>
    <t>Montáž, kábel Cu 750V uložený pevne CYKY 5x1,5</t>
  </si>
  <si>
    <t>204</t>
  </si>
  <si>
    <t>MAT 341 203M300</t>
  </si>
  <si>
    <t>Kábel Cu 750V : CYKY-J 5x1,5</t>
  </si>
  <si>
    <t>206</t>
  </si>
  <si>
    <t>103</t>
  </si>
  <si>
    <t>921 21081-0056</t>
  </si>
  <si>
    <t>Montáž, kábel Cu 750V uložený pevne CYKY 5x2,5</t>
  </si>
  <si>
    <t>208</t>
  </si>
  <si>
    <t>MAT 341 203M310</t>
  </si>
  <si>
    <t>Kábel Cu 750V : CYKY-J 5x2,5</t>
  </si>
  <si>
    <t>210</t>
  </si>
  <si>
    <t>105</t>
  </si>
  <si>
    <t>921 21081-0057</t>
  </si>
  <si>
    <t>Montáž, kábel Cu 750V uložený pevne CYKY 5x4-16</t>
  </si>
  <si>
    <t>212</t>
  </si>
  <si>
    <t>MAT 341 203M330</t>
  </si>
  <si>
    <t>Kábel Cu 750V : CYKY-J 5x6</t>
  </si>
  <si>
    <t>214</t>
  </si>
  <si>
    <t>107</t>
  </si>
  <si>
    <t>921 21081-0057.</t>
  </si>
  <si>
    <t>216</t>
  </si>
  <si>
    <t>MAT 341 203M340</t>
  </si>
  <si>
    <t>Kábel Cu 750V : CYKY-J 5x10</t>
  </si>
  <si>
    <t>218</t>
  </si>
  <si>
    <t>109</t>
  </si>
  <si>
    <t>921 21081-0057/</t>
  </si>
  <si>
    <t>220</t>
  </si>
  <si>
    <t>MAT 341 203M320</t>
  </si>
  <si>
    <t>Kábel Cu 750V : CYKY-J 5x4</t>
  </si>
  <si>
    <t>222</t>
  </si>
  <si>
    <t>111</t>
  </si>
  <si>
    <t>921 21081-0057P</t>
  </si>
  <si>
    <t>224</t>
  </si>
  <si>
    <t>MAT 341 203M350</t>
  </si>
  <si>
    <t>Kábel Cu 750V : CYKY-J 5x16</t>
  </si>
  <si>
    <t>226</t>
  </si>
  <si>
    <t>113</t>
  </si>
  <si>
    <t>921 21081-0111</t>
  </si>
  <si>
    <t>Montáž, kábel Cu 1kV uložený pevne CYKY 4x50,</t>
  </si>
  <si>
    <t>228</t>
  </si>
  <si>
    <t>MAT 341 303M120</t>
  </si>
  <si>
    <t>Kábel Cu 1kV : 1-CYKY-J 4x50</t>
  </si>
  <si>
    <t>230</t>
  </si>
  <si>
    <t>115</t>
  </si>
  <si>
    <t>921 21081-0112</t>
  </si>
  <si>
    <t>Montáž, kábel Cu 1kV uložený pevne CYKY 4x70,</t>
  </si>
  <si>
    <t>232</t>
  </si>
  <si>
    <t>MAT 341 303M130</t>
  </si>
  <si>
    <t>Kábel Cu 1kV : 1-CYKY-J 4x70</t>
  </si>
  <si>
    <t>234</t>
  </si>
  <si>
    <t>117</t>
  </si>
  <si>
    <t>921 21088-0305</t>
  </si>
  <si>
    <t>Montáž, bezhalogénový kábel Cu 750V uložený pevne CXKE, CHKE, N2XH, NHXH 3x1,5</t>
  </si>
  <si>
    <t>236</t>
  </si>
  <si>
    <t>MAT 341 220M110</t>
  </si>
  <si>
    <t>Kábel bezhalogénový Cu 1kV : 1-CHKE-V-J 3x1,5</t>
  </si>
  <si>
    <t>238</t>
  </si>
  <si>
    <t>119</t>
  </si>
  <si>
    <t>921 21329-0010P</t>
  </si>
  <si>
    <t>Zabezpečenie vypnutého stavu a provizórne napájanie</t>
  </si>
  <si>
    <t>240</t>
  </si>
  <si>
    <t>921 21329-0015,</t>
  </si>
  <si>
    <t>Drobné murárske vysprávky a sadrovanie</t>
  </si>
  <si>
    <t>242</t>
  </si>
  <si>
    <t>121</t>
  </si>
  <si>
    <t>MAT 920 AN04024</t>
  </si>
  <si>
    <t>Sádra</t>
  </si>
  <si>
    <t>244</t>
  </si>
  <si>
    <t>921 21329-0040</t>
  </si>
  <si>
    <t>Demontáž existujúceho zariadenia</t>
  </si>
  <si>
    <t>246</t>
  </si>
  <si>
    <t>123</t>
  </si>
  <si>
    <t>248</t>
  </si>
  <si>
    <t>921 21329-1051.2.</t>
  </si>
  <si>
    <t>Skreslenie  PD skutkového stavu</t>
  </si>
  <si>
    <t>250</t>
  </si>
  <si>
    <t>125</t>
  </si>
  <si>
    <t>922 22028-0206P</t>
  </si>
  <si>
    <t>Montáž, kábel uložený v rúrkach LiYY</t>
  </si>
  <si>
    <t>252</t>
  </si>
  <si>
    <t>MAT 341 700M133</t>
  </si>
  <si>
    <t>Kábel Cu pre elektroniku LiYY 3x0,75</t>
  </si>
  <si>
    <t>254</t>
  </si>
  <si>
    <t>127</t>
  </si>
  <si>
    <t>946 46068-0021.</t>
  </si>
  <si>
    <t>Prerazenie murivom v tehlovom múre hrúbky 15cm</t>
  </si>
  <si>
    <t>256</t>
  </si>
  <si>
    <t>OST S-482-00.</t>
  </si>
  <si>
    <t>Montážna plošina</t>
  </si>
  <si>
    <t>Sh</t>
  </si>
  <si>
    <t>258</t>
  </si>
  <si>
    <t>08 - Zásuvky</t>
  </si>
  <si>
    <t>921 21011-0028</t>
  </si>
  <si>
    <t>Montáž, spínač nástenný IP55-65 do 63A, rad.3</t>
  </si>
  <si>
    <t>MAT 358 119285</t>
  </si>
  <si>
    <t>Vypínač 3-pól. na omietku , 40A</t>
  </si>
  <si>
    <t>MAT 345 308A251</t>
  </si>
  <si>
    <t>Šporáková prípojka rad.3S :  zapustená, kompletná, biela</t>
  </si>
  <si>
    <t>921 21011-1012</t>
  </si>
  <si>
    <t>Montáž, zásuvka zapustená IP20-40, x-násobná 10/16A - 250V, priebežná</t>
  </si>
  <si>
    <t>MAT 345 411A201.</t>
  </si>
  <si>
    <t>Zásuvka 2-nás.  natočená (45°) kompletná (oc) biela</t>
  </si>
  <si>
    <t>921 21011-1103</t>
  </si>
  <si>
    <t>Montáž, zásuvka priemyselná nástenná IP44, 16A/500V, 3P+Z (+N)</t>
  </si>
  <si>
    <t>MAT 358 000D610</t>
  </si>
  <si>
    <t>Zásuvka priemyselná 16A/400V nástenná (3P+N+PE) 5-pól : IZN 1653, IP44, červená</t>
  </si>
  <si>
    <t>921 21081-0052</t>
  </si>
  <si>
    <t>Montáž, kábel Cu 750V uložený pevne CYKY 4x6</t>
  </si>
  <si>
    <t>MAT 341 203M230</t>
  </si>
  <si>
    <t>Kábel Cu 750V : CYKY-J 4x6</t>
  </si>
  <si>
    <t>921 21329-0040D</t>
  </si>
  <si>
    <t>Demontáž  zásuviek</t>
  </si>
  <si>
    <t>946 46068-0021</t>
  </si>
  <si>
    <t>09 - Ústredné vykurovanie</t>
  </si>
  <si>
    <t>Obec Družstevná  pri Hornáde, Hlavná 38</t>
  </si>
  <si>
    <t xml:space="preserve">    733 - Ústredné vykurovanie - demontáž</t>
  </si>
  <si>
    <t xml:space="preserve">    731 - Ústredné kúrenie, strojovne - hlavné komponenty</t>
  </si>
  <si>
    <t xml:space="preserve">    732 - Ústredné kúrenie, strojovne, ostatné komponenty, armatúry - spoločne pre kotolnu A a B</t>
  </si>
  <si>
    <t xml:space="preserve">    D1 - Ústredné kúrenie, rozvodné potrubie</t>
  </si>
  <si>
    <t xml:space="preserve">    734 - Ústredné kúrenie, armatúry.</t>
  </si>
  <si>
    <t xml:space="preserve">    735 - Ústredné kúrenie, vykurov. telesá</t>
  </si>
  <si>
    <t>M - Práce a dodávky M</t>
  </si>
  <si>
    <t xml:space="preserve">    21-M - Elektromontáže</t>
  </si>
  <si>
    <t xml:space="preserve">    46-M - Práce ostatné, demontážne a sekacie</t>
  </si>
  <si>
    <t>713482111</t>
  </si>
  <si>
    <t>Montáž izolačných trubíc, vnút.priemer do 38mm</t>
  </si>
  <si>
    <t>2837741520,00000</t>
  </si>
  <si>
    <t>Izolácia potrubia hr. 9 mm; pre potrubie d15x1,2</t>
  </si>
  <si>
    <t>2837741521,00000</t>
  </si>
  <si>
    <t>Izolácia potrubia  hr. 13 mm; pre potrubie d18x1,2</t>
  </si>
  <si>
    <t>2837741522,00000</t>
  </si>
  <si>
    <t>Izolácia potrubia  hr. 20 mm; pre potrubie d22x1,5</t>
  </si>
  <si>
    <t>2837741523,00000</t>
  </si>
  <si>
    <t>Izolácia potrubia  hr. 20 mm; pre potrubie d28x1,5</t>
  </si>
  <si>
    <t>2837741525,00000</t>
  </si>
  <si>
    <t>Izolácia potrubia  hr. 30 mm; pre potrubie d35x1,5</t>
  </si>
  <si>
    <t>713482112</t>
  </si>
  <si>
    <t>Montáž  izolačných trubíc, vnút.priemer 42-70mm</t>
  </si>
  <si>
    <t>2837741526,00000</t>
  </si>
  <si>
    <t>Izolácia potrubia  hr. 35 mm; pre potrubie d42x1,5</t>
  </si>
  <si>
    <t>998713101</t>
  </si>
  <si>
    <t>Presun hmôt pre izolácie tepelné v objektoch výšky do 6 m</t>
  </si>
  <si>
    <t>998713194</t>
  </si>
  <si>
    <t>Izolácie tepelné, prípl.za presun nad vymedz. najväčšiu dopravnú vzdial. do 1000 m</t>
  </si>
  <si>
    <t>1000000001</t>
  </si>
  <si>
    <t>Demontáž oceľového potrubia do DN50</t>
  </si>
  <si>
    <t>1000000002</t>
  </si>
  <si>
    <t>Demontáž oceľového potrubia do DN80</t>
  </si>
  <si>
    <t>1000000003</t>
  </si>
  <si>
    <t>Demontáž vykurovacích telies</t>
  </si>
  <si>
    <t>1000000004</t>
  </si>
  <si>
    <t>Demontáž radiatórového ventilu</t>
  </si>
  <si>
    <t>1000000005</t>
  </si>
  <si>
    <t>Demontáž kotlov a komponentov kotolne</t>
  </si>
  <si>
    <t>731249126</t>
  </si>
  <si>
    <t>Montáž kotla oceľový teplovodný na kvap.a plyn palivá s výkonom do 50kW</t>
  </si>
  <si>
    <t>ATAG-A200S</t>
  </si>
  <si>
    <t>ATAG-TC UNI 2</t>
  </si>
  <si>
    <t>ATAG-RDE100.1</t>
  </si>
  <si>
    <t>732111406</t>
  </si>
  <si>
    <t>Združený rozdeľovač a zberač - montáž</t>
  </si>
  <si>
    <t>HERZ-2-O</t>
  </si>
  <si>
    <t>732421101</t>
  </si>
  <si>
    <t>Montáž vodného obehového čerpadla a čerpacej stanice</t>
  </si>
  <si>
    <t>HERZ-ČS-25-M</t>
  </si>
  <si>
    <t>HERZ-A-1</t>
  </si>
  <si>
    <t>Flamco A1</t>
  </si>
  <si>
    <t>732331622</t>
  </si>
  <si>
    <t>Montáž - expanzná nádoba s membránou pre vykurovanie</t>
  </si>
  <si>
    <t>Flamco-01</t>
  </si>
  <si>
    <t>Flamco-02</t>
  </si>
  <si>
    <t>Flamco-03</t>
  </si>
  <si>
    <t>732331623</t>
  </si>
  <si>
    <t>Montáž - automatické doplňovanie vody</t>
  </si>
  <si>
    <t>Flamco-04</t>
  </si>
  <si>
    <t>MaR</t>
  </si>
  <si>
    <t>Montážne práce (+materiál) spojené s MaR káblovaním strojovne - čerpacie stanice (2x káblovanie), k priestorovým termostatom (2ks-káblovanie), 1xkotlová regulácia káblovanie, 1x čidlo vonkajšej teploty).Káble podľa PD a montážnych predpisov ATAG</t>
  </si>
  <si>
    <t>732331623.1</t>
  </si>
  <si>
    <t>Montáž - spalinovodu</t>
  </si>
  <si>
    <t>COX-01</t>
  </si>
  <si>
    <t>PPs/Alu - kontrolný T-kus,  O80/125mm</t>
  </si>
  <si>
    <t>COX-02</t>
  </si>
  <si>
    <t>Spalinová koncentricá rúra PPs/Alu, O80/125mm-1000mm</t>
  </si>
  <si>
    <t>COX-03</t>
  </si>
  <si>
    <t>Plastové koncentrické Koleno 87° PPs/ALu  O80/125mm</t>
  </si>
  <si>
    <t>COX-04</t>
  </si>
  <si>
    <t>Prechodka plochou strechou O80/125mm (umiestniť na ex. komín)</t>
  </si>
  <si>
    <t>COX-05</t>
  </si>
  <si>
    <t>Prechod cez strechu kondenzačný PPs/Alu 80/125mm - čierny</t>
  </si>
  <si>
    <t>COX-06</t>
  </si>
  <si>
    <t>Rozperný držiak O125</t>
  </si>
  <si>
    <t>COX-07</t>
  </si>
  <si>
    <t>Kryt komína pre kondenzačné kotly - hlavica nadstrešná</t>
  </si>
  <si>
    <t>998731101</t>
  </si>
  <si>
    <t>Presun hmôt pre kotolne umiestnené vo výške (hĺbke) do 6 m</t>
  </si>
  <si>
    <t>998731194</t>
  </si>
  <si>
    <t>Kotolne, prípl.za presun nad vymedz. najväčšiu dopravnú vzdialenosť do 1000 m</t>
  </si>
  <si>
    <t>ATAG-Q38S</t>
  </si>
  <si>
    <t>ATAG-HCC2019U</t>
  </si>
  <si>
    <t>Hydraulická skupina pre kaskádu 2. kotlov s anuloidom</t>
  </si>
  <si>
    <t>HERZ-4-O</t>
  </si>
  <si>
    <t>MaDQ-01</t>
  </si>
  <si>
    <t>MaDQ-02</t>
  </si>
  <si>
    <t>MaDQ-03</t>
  </si>
  <si>
    <t>MaDQ-04</t>
  </si>
  <si>
    <t>Flamco-01.1</t>
  </si>
  <si>
    <t>Flamco</t>
  </si>
  <si>
    <t>Poistná sada pre expanznú nádobu_(manometer+poistný ventil+AOV)</t>
  </si>
  <si>
    <t>734209116</t>
  </si>
  <si>
    <t>Montáž závitovej armatúry s 1 závitmi G 3/4"</t>
  </si>
  <si>
    <t>Flamco22390</t>
  </si>
  <si>
    <t>NKZ-6</t>
  </si>
  <si>
    <t>Neutralizátor - montáž</t>
  </si>
  <si>
    <t>Flamco-03.1</t>
  </si>
  <si>
    <t>Flamco-04.1</t>
  </si>
  <si>
    <t>732331623.2</t>
  </si>
  <si>
    <t>Montáž - úpravovňa vody</t>
  </si>
  <si>
    <t>Aquina-01</t>
  </si>
  <si>
    <t>Aquina-02</t>
  </si>
  <si>
    <t>Chémia pre úpravňu vody, soľ, kvapky na meranie tvrdosti</t>
  </si>
  <si>
    <t>COX-01.1</t>
  </si>
  <si>
    <t>PPs Kaskádový T-kus 45° o 110 mm s pripojením o 80 mm L = 1000 mm</t>
  </si>
  <si>
    <t>COX-02.1</t>
  </si>
  <si>
    <t>PPs čiapka o 110 mm s kontrolným otvorom + odvod kondenzátu o 32 mm</t>
  </si>
  <si>
    <t>COX-03.1</t>
  </si>
  <si>
    <t>PP zápachový uzáver o 32 mm + flexibilné pripojenie o 21/25 mm 1 m</t>
  </si>
  <si>
    <t>COX-04.1</t>
  </si>
  <si>
    <t>Spätná klapka priama D=80 mm</t>
  </si>
  <si>
    <t>COX-05.1</t>
  </si>
  <si>
    <t>COX-06.1</t>
  </si>
  <si>
    <t>COX-07.1</t>
  </si>
  <si>
    <t>COX-08</t>
  </si>
  <si>
    <t>COX-09</t>
  </si>
  <si>
    <t>COX-10</t>
  </si>
  <si>
    <t>COX-11</t>
  </si>
  <si>
    <t>Rozperný držiak O110 - sada 2KS / alternatívne objímky pre uchytenie v šachte</t>
  </si>
  <si>
    <t>COX-12</t>
  </si>
  <si>
    <t>Kryt komína pre kondenzačné kotly DHPE O110</t>
  </si>
  <si>
    <t>COX-13</t>
  </si>
  <si>
    <t>COX-14</t>
  </si>
  <si>
    <t>COX-15</t>
  </si>
  <si>
    <t>734209102</t>
  </si>
  <si>
    <t>Montáž závitovej armatúry s 2 závitmi do G 1/2</t>
  </si>
  <si>
    <t>5517400250</t>
  </si>
  <si>
    <t>5517400251,00000</t>
  </si>
  <si>
    <t>Armatúry a príslušenstvo - vypúšťací kohút, DN10</t>
  </si>
  <si>
    <t>HERZ-BA-15</t>
  </si>
  <si>
    <t>HERZ-F-15</t>
  </si>
  <si>
    <t>HERZ-GV-15</t>
  </si>
  <si>
    <t>734209117</t>
  </si>
  <si>
    <t>Montáž závitovej armatúry s 2 závitmi DN40 (6/4")</t>
  </si>
  <si>
    <t>5518400345,00000</t>
  </si>
  <si>
    <t>551900350</t>
  </si>
  <si>
    <t>734209117.1</t>
  </si>
  <si>
    <t>Montáž závitovej armatúry s 2 závitmi G 1"</t>
  </si>
  <si>
    <t>5517400256,00000</t>
  </si>
  <si>
    <t>4221102901,00000</t>
  </si>
  <si>
    <t>Ventil spätný , DN 25mm</t>
  </si>
  <si>
    <t>5518400341,00000</t>
  </si>
  <si>
    <t>734209117.2</t>
  </si>
  <si>
    <t>Montáž závitovej armatúry s 2 závitmi G 3/4"</t>
  </si>
  <si>
    <t>5517400253,00000</t>
  </si>
  <si>
    <t>4221102900,00000</t>
  </si>
  <si>
    <t>Ventil spätný, DN 20mm</t>
  </si>
  <si>
    <t>998734101</t>
  </si>
  <si>
    <t>Presun hmôt pre armatúry v objektoch výšky nad do 6 m</t>
  </si>
  <si>
    <t>998734194</t>
  </si>
  <si>
    <t>Armatúry, prípl.za presun nad vymedz. najväčšiu dopravnú vzdialenosť do 1000 m</t>
  </si>
  <si>
    <t>Ivar-15</t>
  </si>
  <si>
    <t>Potrubie z uhlíkovej ocele Ivar, dimenzia d15x1,2  (potrubie+montáž+závesy)                                                         (pripájacie potrubie k radiátorom)</t>
  </si>
  <si>
    <t>Ivar-18</t>
  </si>
  <si>
    <t>Potrubie z uhlíkovej ocele Ivar, dimenzia d18x1,2  (potrubie+montáž+závesy)                                                         (viditelná stúpačka/červená farba)</t>
  </si>
  <si>
    <t>Ivar-22</t>
  </si>
  <si>
    <t>Potrubie z uhlíkovej ocele Ivar, dimenzia d22x1,5  (potrubie+montáž+závesy)                                                            (viditelná stúpačka/červená farba)</t>
  </si>
  <si>
    <t>Ivar-28</t>
  </si>
  <si>
    <t>Potrubie z uhlíkovej ocele Ivar, dimenzia d28x1,5  (potrubie+montáž+závesy)                                                           (viditelná stúpačka/červená farba)</t>
  </si>
  <si>
    <t>Ivar-35</t>
  </si>
  <si>
    <t>Potrubie z uhlíkovej ocele Ivar, dimenzia d35x1,5  (potrubie+montáž+závesy)                                                           (stúpačky hygienické zariadenia)</t>
  </si>
  <si>
    <t>Ivar-42</t>
  </si>
  <si>
    <t>Potrubie z uhlíkovej ocele Ivar, dimenzia d42x1,5  (potrubie+montáž+závesy)                                                           (stúpačky hygienické zariadenia)</t>
  </si>
  <si>
    <t>RAD700</t>
  </si>
  <si>
    <t>sub</t>
  </si>
  <si>
    <t>1651320324,00000</t>
  </si>
  <si>
    <t>Hilti-04</t>
  </si>
  <si>
    <t>733191301</t>
  </si>
  <si>
    <t>Tlaková skúška plastového potrubia do 32 mm</t>
  </si>
  <si>
    <t>733191302</t>
  </si>
  <si>
    <t>Tlaková skúška plastového potrubia od 32 do 63 mm</t>
  </si>
  <si>
    <t>998733101</t>
  </si>
  <si>
    <t>Presun hmôt pre rozvody potrubia v objektoch výšky do 6 m</t>
  </si>
  <si>
    <t>998733194</t>
  </si>
  <si>
    <t>Rozvody potrubia, prípl.za presun nad vymedz. najväčšiu dopravnú vzdial. do 1000 m</t>
  </si>
  <si>
    <t>9572844</t>
  </si>
  <si>
    <t>Prechodky a pripojenia na radiátory / uhlíková oceľ</t>
  </si>
  <si>
    <t>734209112</t>
  </si>
  <si>
    <t>4849211006r</t>
  </si>
  <si>
    <t>734209112TH</t>
  </si>
  <si>
    <t>Montáž termostatickej hlavice</t>
  </si>
  <si>
    <t>H3000</t>
  </si>
  <si>
    <t>H3000 TS</t>
  </si>
  <si>
    <t>734209112.1</t>
  </si>
  <si>
    <t>Montáž závitovej armatúry s 4 závitmi do G 1/2</t>
  </si>
  <si>
    <t>735158120</t>
  </si>
  <si>
    <t>Vykurovacie telesá panelové, tlaková skúška telesa vodou - 24 hodín</t>
  </si>
  <si>
    <t>V101</t>
  </si>
  <si>
    <t>V102</t>
  </si>
  <si>
    <t>V103</t>
  </si>
  <si>
    <t>260</t>
  </si>
  <si>
    <t>V104</t>
  </si>
  <si>
    <t>262</t>
  </si>
  <si>
    <t>V105</t>
  </si>
  <si>
    <t>264</t>
  </si>
  <si>
    <t>V106</t>
  </si>
  <si>
    <t>266</t>
  </si>
  <si>
    <t>V107</t>
  </si>
  <si>
    <t>268</t>
  </si>
  <si>
    <t>V108</t>
  </si>
  <si>
    <t>270</t>
  </si>
  <si>
    <t>V109</t>
  </si>
  <si>
    <t>272</t>
  </si>
  <si>
    <t>V110</t>
  </si>
  <si>
    <t>274</t>
  </si>
  <si>
    <t>V111</t>
  </si>
  <si>
    <t>276</t>
  </si>
  <si>
    <t>V112</t>
  </si>
  <si>
    <t>V113</t>
  </si>
  <si>
    <t>280</t>
  </si>
  <si>
    <t>V114</t>
  </si>
  <si>
    <t>282</t>
  </si>
  <si>
    <t>V115</t>
  </si>
  <si>
    <t>284</t>
  </si>
  <si>
    <t>V116</t>
  </si>
  <si>
    <t>286</t>
  </si>
  <si>
    <t>V117</t>
  </si>
  <si>
    <t>288</t>
  </si>
  <si>
    <t>V118</t>
  </si>
  <si>
    <t>290</t>
  </si>
  <si>
    <t>V119</t>
  </si>
  <si>
    <t>292</t>
  </si>
  <si>
    <t>V120</t>
  </si>
  <si>
    <t>294</t>
  </si>
  <si>
    <t>V122</t>
  </si>
  <si>
    <t>296</t>
  </si>
  <si>
    <t>V101.1</t>
  </si>
  <si>
    <t>298</t>
  </si>
  <si>
    <t>V102.1</t>
  </si>
  <si>
    <t>V103.1</t>
  </si>
  <si>
    <t>302</t>
  </si>
  <si>
    <t>V104.1</t>
  </si>
  <si>
    <t>304</t>
  </si>
  <si>
    <t>V105.1</t>
  </si>
  <si>
    <t>306</t>
  </si>
  <si>
    <t>V106.1</t>
  </si>
  <si>
    <t>308</t>
  </si>
  <si>
    <t>V107.1</t>
  </si>
  <si>
    <t>310</t>
  </si>
  <si>
    <t>V108.1</t>
  </si>
  <si>
    <t>312</t>
  </si>
  <si>
    <t>V109.1</t>
  </si>
  <si>
    <t>314</t>
  </si>
  <si>
    <t>V110.1</t>
  </si>
  <si>
    <t>316</t>
  </si>
  <si>
    <t>V111.1</t>
  </si>
  <si>
    <t>318</t>
  </si>
  <si>
    <t>V112.1</t>
  </si>
  <si>
    <t>320</t>
  </si>
  <si>
    <t>V113.1</t>
  </si>
  <si>
    <t>322</t>
  </si>
  <si>
    <t>V114.1</t>
  </si>
  <si>
    <t>324</t>
  </si>
  <si>
    <t>V115.1</t>
  </si>
  <si>
    <t>326</t>
  </si>
  <si>
    <t>735159524</t>
  </si>
  <si>
    <t>Montáž vykurovacieho telesa, 2,3-radového s odvzdušnením</t>
  </si>
  <si>
    <t>328</t>
  </si>
  <si>
    <t>998735101</t>
  </si>
  <si>
    <t>Presun hmôt pre vykurovacie telesá v objektoch výšky do 6 m</t>
  </si>
  <si>
    <t>330</t>
  </si>
  <si>
    <t>998735194</t>
  </si>
  <si>
    <t>Vykurovacie telesá, prípl.za presun nad vymedz. najväčšiu dopr. vzdial. do 1000 m</t>
  </si>
  <si>
    <t>332</t>
  </si>
  <si>
    <t>Uvedenie strojovne do prevádzky, oživenie, zapojenie prekáblovania</t>
  </si>
  <si>
    <t>334</t>
  </si>
  <si>
    <t>B800</t>
  </si>
  <si>
    <t>Káble - materiál (typy káblov uvedené v PD)</t>
  </si>
  <si>
    <t>336</t>
  </si>
  <si>
    <t>Sekanie drážok a vŕtanie otvorov pre UK potrubie do muriva 50 / betón 50%</t>
  </si>
  <si>
    <t>338</t>
  </si>
  <si>
    <t>10 - Vzduchotechnika</t>
  </si>
  <si>
    <t xml:space="preserve">    725 - Zdravotechnika - zariaďovacie predmety</t>
  </si>
  <si>
    <t xml:space="preserve">    24-M - Montáže vzduchotechnických zariadení (jednotky SZTsR)</t>
  </si>
  <si>
    <t>713481111</t>
  </si>
  <si>
    <t>Montáž technických izolácii - izolácie tepelné,  (hranaté potrubie)</t>
  </si>
  <si>
    <t>Kaučuk_15</t>
  </si>
  <si>
    <t>Technická izolácia tepelná - hr. 20mm, syntetický kaučuk, samolep, AL folia</t>
  </si>
  <si>
    <t>IZO_150</t>
  </si>
  <si>
    <t>Technická izolácia tepelná - hr. 150mm,  AL folia (do exteriéru a pre prechod cez priehradovku v povale)</t>
  </si>
  <si>
    <t>721221101</t>
  </si>
  <si>
    <t>Montáž odtokového lievika - odvod kondenzu pre jednotku SZTsR  pod strop</t>
  </si>
  <si>
    <t>5516292100</t>
  </si>
  <si>
    <t>Lievik so sifónom a prídavná uzávierka protizápachová uzávierka (sifón pre  jednotku SZTsR)</t>
  </si>
  <si>
    <t>721171503</t>
  </si>
  <si>
    <t>Odvodo kondenzu z Duplex 570EC. Potrubie plastové, kanalizačné d32_ (materiál+montáž), Viesť pod stropom, vyviesť na fasádu a vo vrstve tepelnej izolácie potiahnúť smerom dole a vyviesť na terén.</t>
  </si>
  <si>
    <t>Aspen 1</t>
  </si>
  <si>
    <t>Montáž čerpadielka kondenzátu</t>
  </si>
  <si>
    <t>998721101</t>
  </si>
  <si>
    <t>Presun hmôt pre vnútornú kanalizáciu v objektoch výšky do 6 m</t>
  </si>
  <si>
    <t>998721194</t>
  </si>
  <si>
    <t>Vnútorná kanalizácia, prípl.za presun nad vymedz. najväč. dopr. vzdial. do 1000m</t>
  </si>
  <si>
    <t>240040001r1</t>
  </si>
  <si>
    <t>Montáž (SZTsR) VZT jednotky (zapojenie a spustenie do prevádzky)</t>
  </si>
  <si>
    <t>240040001r2</t>
  </si>
  <si>
    <t>Montáž elektrického predohrievača (zapojenie a spustenie do prevádzky)</t>
  </si>
  <si>
    <t>Atrea 5500</t>
  </si>
  <si>
    <t>731249128</t>
  </si>
  <si>
    <t>Montážne práce s prepojovacím materiálom, medené potrubie  12x1 a 22x1 (montáž+potrubie+izolácia), dĺžka do 15m</t>
  </si>
  <si>
    <t>7441586</t>
  </si>
  <si>
    <t>429005046r</t>
  </si>
  <si>
    <t>240071276</t>
  </si>
  <si>
    <t>Montáž výustiek / mriežok do steny</t>
  </si>
  <si>
    <t>imos-s-1</t>
  </si>
  <si>
    <t>4297600516r</t>
  </si>
  <si>
    <t>Tlmič hluku hranatý 1000x500 - dlžka 1000mm</t>
  </si>
  <si>
    <t>4297600546r</t>
  </si>
  <si>
    <t>Tlmič hluku hranatý 800x500 - dlžka 1000mm</t>
  </si>
  <si>
    <t>240071276.1</t>
  </si>
  <si>
    <t>Montáž výustiek do potrubia</t>
  </si>
  <si>
    <t>4297504664r</t>
  </si>
  <si>
    <t>4297504665r</t>
  </si>
  <si>
    <t>4297504665r.1</t>
  </si>
  <si>
    <t>240080031r</t>
  </si>
  <si>
    <t>Kompletizácia a montáž potrubia</t>
  </si>
  <si>
    <t>4298100129</t>
  </si>
  <si>
    <t>Štvorhranné potrubie - pozinkované</t>
  </si>
  <si>
    <t>4298100637r</t>
  </si>
  <si>
    <t>Tvarovky pre VZT potrubie, 30% z plochy potrubia</t>
  </si>
  <si>
    <t>4298100129.1</t>
  </si>
  <si>
    <t>Vonkajšie oplechovanie izolovaného VZT potrubia</t>
  </si>
  <si>
    <t>2400800322</t>
  </si>
  <si>
    <t>Montáž stenovej protidažďovej žalúzie</t>
  </si>
  <si>
    <t>4298100pž</t>
  </si>
  <si>
    <t>Protidažďová žalúzia Imos PŽ AL šírka 900m výška 710mm, so sitom</t>
  </si>
  <si>
    <t>2400800321</t>
  </si>
  <si>
    <t>Montáž potrubnej regulačnej klapky</t>
  </si>
  <si>
    <t>4298100mrk</t>
  </si>
  <si>
    <t>4298200mrk</t>
  </si>
  <si>
    <t>InVerter-00</t>
  </si>
  <si>
    <t>Montážne práce - osadenie decentrálnej jednotky SZTsR do konštrukcie (muriva)</t>
  </si>
  <si>
    <t>InVerter-01</t>
  </si>
  <si>
    <t>Jadrové vŕtanie otvoru do steny (pre jednotky SZTsR typu inverter). Priemer otvoru d180 a d225 a d270mm. Do dĺžky otvoru 650mm.</t>
  </si>
  <si>
    <t>InVerter-02</t>
  </si>
  <si>
    <t>Prekáblovanie medzi jednotkou SZTsR a regulátorom, uvedenie do prevádzky, vrátane kabeláže.</t>
  </si>
  <si>
    <t>InVerter-1</t>
  </si>
  <si>
    <t>InVerter-2</t>
  </si>
  <si>
    <t>InVerter-3</t>
  </si>
  <si>
    <t>InVerter-4</t>
  </si>
  <si>
    <t>InVerter-5</t>
  </si>
  <si>
    <t>240040001r1.1</t>
  </si>
  <si>
    <t>Montáž VZT jednotky (zapojenie a spustenie do prevádzky)</t>
  </si>
  <si>
    <t>4290051005r1</t>
  </si>
  <si>
    <t>4298100637r.1</t>
  </si>
  <si>
    <t>240080031r.1</t>
  </si>
  <si>
    <t>2000SON50</t>
  </si>
  <si>
    <t>4298100pž.1</t>
  </si>
  <si>
    <t>Protidažďová žalúzia Imos PŽ AL-rozmer-280x280- so sitom (alternatívne kruhová d355)</t>
  </si>
  <si>
    <t>4297504670r</t>
  </si>
  <si>
    <t>4297504670r.1</t>
  </si>
  <si>
    <t>Atrea1</t>
  </si>
  <si>
    <t>Atrea2</t>
  </si>
  <si>
    <t>240090740r</t>
  </si>
  <si>
    <t>Závesný mechanizmus, závitové tyče, závesné drôty, ostatné montážne prvky pre uchytenie potrubia</t>
  </si>
  <si>
    <t>SYKFY 2-2-05</t>
  </si>
  <si>
    <t>Dátové káblovanie SYKFY 2x2x0,5mm2</t>
  </si>
  <si>
    <t>Presun hmôt v objektoch výšky do 6 m</t>
  </si>
  <si>
    <t>998735194.1</t>
  </si>
  <si>
    <t>Príplatok za presun nad vymedz. najväčšiu dopr. vzdial. do 1000 m</t>
  </si>
  <si>
    <t>11 - Zdravotechnika-ohrev teplej vody</t>
  </si>
  <si>
    <t xml:space="preserve">    722 - Zdravotechnika</t>
  </si>
  <si>
    <t>Montáž izolačných trubíc, hr.do 19 mm,vnút.priemer do 38</t>
  </si>
  <si>
    <t>Kaučuk izolácia hr. 9 mm; pre potrubie d15x1,2</t>
  </si>
  <si>
    <t>Kaučuk izolácia  hr. 13 mm; pre potrubie d18x1,2</t>
  </si>
  <si>
    <t>Kaučuk izolácia  hr. 20 mm; pre potrubie d22x1,5</t>
  </si>
  <si>
    <t>Kaučuk izolácia  hr. 20 mm; pre potrubie d28x1,5</t>
  </si>
  <si>
    <t>bal</t>
  </si>
  <si>
    <t>Tlaková skúška potrubia do 32 mm</t>
  </si>
  <si>
    <t>722290234</t>
  </si>
  <si>
    <t>Prepláchnutie a dezinfekcia vodovodného potrubia</t>
  </si>
  <si>
    <t>732219301</t>
  </si>
  <si>
    <t>Montáž ohrievača vody zásobníkového stojatého</t>
  </si>
  <si>
    <t>732219302</t>
  </si>
  <si>
    <t>Montáž splitovej jednotky tepelného čerpadla (montáž na fasadu alebo strechu)</t>
  </si>
  <si>
    <t>Elíz150TCA</t>
  </si>
  <si>
    <t>731249129</t>
  </si>
  <si>
    <t>5517400252,00000</t>
  </si>
  <si>
    <t>Guľový kohút s pákovým ovládačom, dimenzia DN6 - pre medenie potrubie tepelného čerpadla</t>
  </si>
  <si>
    <t>Guľový kohút s pákovým ovládačom, dimenzia DN10 - pre medenie potrubie tepelného čerpadla</t>
  </si>
  <si>
    <t>Montáž - expanzná nádoba s membránou pre vykurovanie a TV</t>
  </si>
  <si>
    <t>4846732001r</t>
  </si>
  <si>
    <t>Montáž závitovej armatúry s 1 závitom</t>
  </si>
  <si>
    <t>Poistný ventil s tlakomerom - poistná zostava k expanznej nádobe</t>
  </si>
  <si>
    <t>734209101</t>
  </si>
  <si>
    <t>Montáž závitovej armatúry s 1 závitom do G 1/2</t>
  </si>
  <si>
    <t>Armatúry a príslušenstvo automatický odvzdušňovací ventil  1/2"</t>
  </si>
  <si>
    <t>Montáž závitovej armatúry s 2 závitmi do 1"</t>
  </si>
  <si>
    <t>RAD602</t>
  </si>
  <si>
    <t>Guľový ventil - uzatvárací,  DN20</t>
  </si>
  <si>
    <t>4221102901,00000.1</t>
  </si>
  <si>
    <t>725219401</t>
  </si>
  <si>
    <t>Montáž - prietokový ohrievač vody</t>
  </si>
  <si>
    <t>Hakl PM-B135</t>
  </si>
  <si>
    <t>Hakl PM-B135.1</t>
  </si>
  <si>
    <t>Sekanie drážok do muriva 90% / betón 10%</t>
  </si>
  <si>
    <t>Zateplenie obvodových stien</t>
  </si>
  <si>
    <t>02 - Zateplenie obvodových stien</t>
  </si>
  <si>
    <t>KRYCÍ LIST ZADANIA</t>
  </si>
  <si>
    <t>REKAPITULÁCIA ZADANIA</t>
  </si>
  <si>
    <t>ZADANIE</t>
  </si>
  <si>
    <t>Ing. Richard Nagy</t>
  </si>
  <si>
    <t>Ing. Norbert Horváth</t>
  </si>
  <si>
    <t>Ladislav Andras</t>
  </si>
  <si>
    <t>Ladislav András</t>
  </si>
  <si>
    <t>Ing. Marta Tomková</t>
  </si>
  <si>
    <t>Alica Stanková</t>
  </si>
  <si>
    <t>FATRAFOL-S 810 hydroizolačná fólia hr.1,50 mm, š.1,3m šedá, alebo ekvivalent</t>
  </si>
  <si>
    <t>kotviaca technika - vrut SK-RB Power, alebo ekvivalent</t>
  </si>
  <si>
    <t>STRECHY PVC fólie Kotvený PVC systém Sikaplan 15 G rozmery 2.00 x 15.0 m tmavošedá, alebo ekvivalent</t>
  </si>
  <si>
    <t xml:space="preserve">FATRAFOL-S 804 hydroizolačná fólia hr.2,0 mm, š.1,2m šedá, alebo ekvivalent </t>
  </si>
  <si>
    <t>Geotextílie netkané polypropylénové Tatratex pp 300, alebo ekvivalent</t>
  </si>
  <si>
    <t>Doska OSB 3 Superfinish ECO nebrúsené hr. 22 mm, 2500x1250 mm, alebo ekvivalent</t>
  </si>
  <si>
    <t>Styrodur 3035 CS extrudovaný polystyrén - XPS hrúbka 50 mm, alebo ekvivalent</t>
  </si>
  <si>
    <t>EPS Roof 150S penový polystyrén hrúbka 200 mm, alebo ekvivalent</t>
  </si>
  <si>
    <t>EPS Roof 150S penový polystyrén hrúbka 50 mm, alebo ekvivalent</t>
  </si>
  <si>
    <t>EPS Roof 100S penový polystyrén hrúbka 90 mm, alebo ekvivalent</t>
  </si>
  <si>
    <t>Zamurovanie otvorov plochy nad 1 do 4 m2 tvárnicami YTONG (450x599x249), alebo ekvivalent</t>
  </si>
  <si>
    <t>Zamurovanie otvorov plochy od 0,25 do 1 m2 tvárnicami YTONG (375x599x249), alebo ekvivalent</t>
  </si>
  <si>
    <t>Vnútorná omietka stien tenkovrstvová Weber - Terranova, minerálna, weber.min, roztieraná jemnozrnná, alebo ekvivalent</t>
  </si>
  <si>
    <t>Príprava vonkajšieho podkladu stien Weber - Terranova, podkladný náter weber 700, alebo ekvivalent</t>
  </si>
  <si>
    <t>Vonkajšia omietka stien tenkovrstvová Weber - Terranova, silikónová, weber.pas exclusive, roztieraná jemnozrnná, alebo ekvivalent</t>
  </si>
  <si>
    <t>Vonkajšia omietka stien Weber - Terranova, farebné piesky, weber.pas mozaiková omietka, strednozrnná, alebo ekvivalent</t>
  </si>
  <si>
    <t>Kontaktný zatepľovací systém ostenia hr. 20 mm BAUMIT STAR - riešenie pre sokel (XPS), alebo ekvivalent</t>
  </si>
  <si>
    <t>Kontaktný zatepľovací systém hr. 250 mm weber.therm exclusive (minerálna vlna), skrutkovacie kotvy E2, alebo ekvivalent</t>
  </si>
  <si>
    <t>Kontaktný zatepľovací systém hr. 30 mm weber.therm exclusive (minerálna vlna), zatĺkacie kotvy C, alebo ekvivalent</t>
  </si>
  <si>
    <t>Kontaktný zatepľovací systém hr. 30 mm weber.therm exclusive (minerálna vlna), zatĺkacie kotvy G, alebo ekvivalent</t>
  </si>
  <si>
    <t>Kontaktný zatepľovací systém hr. 160 mm weber.therm exclusive (minerálna vlna), zatĺkacie kotvy, alebo ekvivalent</t>
  </si>
  <si>
    <t>Kontaktný zatepľovací systém ostenia hr. 20 mm weber.therm exclusive (minerálna vlna), alebo ekvivalent</t>
  </si>
  <si>
    <t>WEBER - TERRANOVA rohový ochranný profil s integrovanou sieťovinou LK Al 100 (hliníkový), alebo ekvivalent</t>
  </si>
  <si>
    <t>Ventilačná mriežka FASAIR kovová, hranatá so sieťkou 300x300x10 mm nerezov, alebo ekvivalent</t>
  </si>
  <si>
    <t>Ventilačná mriežka FASAIR kovová, hranatá so sieťkou 200x200x10 mm nerezové, alebo ekvivalent</t>
  </si>
  <si>
    <t>Ventilačná mriežka FASAIR kovová, hranatá so sieťkou 200x150x10 mm nerezová, alebo ekvivalent</t>
  </si>
  <si>
    <t>Ventilačná mriežka FASAIR kovová, kruhová so sieťkou 100 mm (chróm), alebo ekvivalent</t>
  </si>
  <si>
    <t>WEBER - TERRANOVA nadokenný profil so skrytou okapničkou LK plast, alebo ekvivalent</t>
  </si>
  <si>
    <t>Plastové okno dvojkrídlové OS+O, rozmer 2350x1500 mm (vxš), izolačné trojsklo, systém GEALAN 9000 - 6 komorový profil, alebo ekvivalent</t>
  </si>
  <si>
    <t>Plastové okno dvojkrídlové OS+O, rozmer 1600x1500 mm (vxš), izolačné trojsklo, systém GEALAN 9000 - 6 komorový profil, alebo ekvivalent</t>
  </si>
  <si>
    <t>Plastové okno dvojkrídlové OS+O, rozmer 1500x1750 mm (vxš), izolačné trojsklo, systém GEALAN 9000 - 6 komorový profil, alebo ekvivalent</t>
  </si>
  <si>
    <t>Plastové okno jednokrídlové OS+O, rozmer 1200x600 mm (vxš), izolačné trojsklo, systém GEALAN 9000 - 6 komorový profil, alebo ekvivalent</t>
  </si>
  <si>
    <t>Plastové okno jednokrídlové OS, rozmer 600x1200 mm (vxš), izolačné trojsklo, systém GEALAN 9000 - 6 komorový profil, alebo ekvivalent</t>
  </si>
  <si>
    <t>Plastové okno jednokrídlové OS, rozmer 1500x1200 mm (vxš), izolačné trojsklo, systém GEALAN 9000 - 6 komorový profil, alebo ekvivalent</t>
  </si>
  <si>
    <t>Plastové okno jednokrídlové OS, rozmer 1500x1600 mm (vxš), izolačné trojsklo, systém GEALAN 9000 - 6 komorový profil, alebo ekvivalent</t>
  </si>
  <si>
    <t>Plastové okno jednokrídlové OS, rozmer 1500x1500 mm (vxš), izolačné trojsklo, systém GEALAN 9000 - 6 komorový profil, alebo ekvivalent</t>
  </si>
  <si>
    <t>Plastové okno jednokrídlové OS, rozmer 600x600 mm (vxš), izolačné trojsklo, systém GEALAN 9000 - 6 komorový profil, alebo ekvivalent</t>
  </si>
  <si>
    <t>Plastové okno jednokrídlové OS, rozmer 700x1300 mm (vxš), izolačné trojsklo, systém GEALAN 9000 - 6 komorový profil, alebo ekvivalent</t>
  </si>
  <si>
    <t>Plastové okno jednokrídlové OS, rozmer 400x500 mm (vxš), izolačné trojsklo, systém GEALAN 9000 - 6 komorový profil, alebo ekvivalent</t>
  </si>
  <si>
    <t>Geotextília netkaná polypropylénová Tatratex PP 300, alebo ekvivalent</t>
  </si>
  <si>
    <t>Dlaždice betónové HBB 1-104 30x30x4cm, alebo ekvivalent</t>
  </si>
  <si>
    <t>Vnútorný sanačný systém stien CEMIX, prednástrek pre systém WTA, ozn. 044, hr. 4 mm, alebo ekvivalent</t>
  </si>
  <si>
    <t>Vnútorný sanačný systém stien CEMIX, podkladná omietka pre systém WTA, ozn. 014, hr. 15 mm, alebo ekvivalent</t>
  </si>
  <si>
    <t>Vnútorný sanačný systém stien CEMIX, sanačná omietka pre systém WTA, ozn. 024, hr. 20 mm, alebo ekvivalent</t>
  </si>
  <si>
    <t>Obrubník chodníkový ABO 30-6 100x6x30, alebo ekvivalent</t>
  </si>
  <si>
    <t>Lak asfaltový ALN-RENOLAK N v sudoch, alebo ekvivalent</t>
  </si>
  <si>
    <t>Asfaltovaný pás pre spodné vrstvy hydroizolačných systémov HYDROBIT V 60 S 35, alebo ekvivalent</t>
  </si>
  <si>
    <t>Izolačná stierka na báze živice PCI Lastogum, č. 55429985 PCI, alebo ekvivalent</t>
  </si>
  <si>
    <t>Tesniaci pás PCI Pecitape Objekt, č. 45043033 PCI, alebo ekvivalent</t>
  </si>
  <si>
    <t>Delta MS Drain - zvislá profilovaná fólia s integrovanou drenážnou textíliou, alebo ekvivalent</t>
  </si>
  <si>
    <t>Orstrop kamenná vlna hrúbka 100 mm, alebo ekvivalent</t>
  </si>
  <si>
    <t>Styrodur 3035 CS extrudovaný polystyrén - XPS hrúbka 100 mm, alebo ekvivalent</t>
  </si>
  <si>
    <t>Styrodur 3035 CS extrudovaný polystyrén - XPS hrúbka 120 mm, alebo ekvivalent</t>
  </si>
  <si>
    <t>Kazetový podhľad Rigips 600 x 600 mm, hrana A, konštrukcia viditeľná, doska Casoprano Casoroc biela, alebo ekvivalent</t>
  </si>
  <si>
    <t>ANTIK sokel, rozmer 298x80x8 mm, farba hnedá, alebo ekvivalent</t>
  </si>
  <si>
    <t>ELECTRA dlaždice, rozmer 297x297x8 mm, farba žltá, alebo ekvivalent</t>
  </si>
  <si>
    <t>Obkladačky keramické glazované jednofarebné hladké B 300x200 Ia, alebo ekvivalent</t>
  </si>
  <si>
    <t>Nátery kov.stav.doplnk.konštr. vrchný email Alkyton dvojnás. 1x s emailov. - 105µm zábradlie , alebo ekvivalent</t>
  </si>
  <si>
    <t xml:space="preserve">Maľby z maliarskych zmesí Primalex, Farmal, ručne nanášané jednonásobné základné na podklad jemnozrnný  výšky do 3,80 m, alebo ekvivalent   </t>
  </si>
  <si>
    <t xml:space="preserve">Maľby z maliarskych zmesí Primalex, Farmal, ručne nanášané jednonásobné tónované na podklad jemnozrnný  výšky do 3,80 m, alebo ekvivalent   </t>
  </si>
  <si>
    <t>Rúrka el-inšt PVC ohybná 083271 : FXP-Turbo ® 25, sivá, alebo ekvivalent</t>
  </si>
  <si>
    <t>Rúrka el-inšt PVC tuhá 084197 : VRM-Turbo ® 25, s hrdlom, svetlosivá, alebo ekvivalent</t>
  </si>
  <si>
    <t>Príchytka PVC (klip) s čelusťami 082215 : CL 25, svetlosivá, alebo ekvivalent</t>
  </si>
  <si>
    <t>Lišta el-inšt PVC hranatá : LHD 20x20 H (šxv) biela, alebo ekvivalent</t>
  </si>
  <si>
    <t>Lišta el-inšt PVC hranatá : LHD 40x20 H (šxv) biela, alebo ekvivalent</t>
  </si>
  <si>
    <t>Krabica KU univerzálna : KU 68-1901 (D73x42) vodorovne max 3 krabice, šedá, alebo ekvivalent</t>
  </si>
  <si>
    <t>Krabica KR rozvodná : KU 68-1903 (D73x42) kompletná, vodorovne max 3 krabice, šedá, alebo ekvivalent</t>
  </si>
  <si>
    <t>Rozvodná krabica na povrch  A8, alebo ekvivalent</t>
  </si>
  <si>
    <t>Závesný plynový, typ ATAG kondenzačný kotol A200S, nerezový výmenník, 4,4 - 17,6kW, vrátane úsporného elektr. čerpadla A+. Vrátane senzoru pre vonkajšie použitie QAC34/101. Pribalené ku kotlu poistný ventil 3bar, zverné šrúbenie UK 22x3/4" RP - 2ks, komín, alebo ekvivalent</t>
  </si>
  <si>
    <t>Regulácia TC UNI 2 - pre 2 okruhy, vrátane snímačov, alebo ekvivalent</t>
  </si>
  <si>
    <t>Siemens digitálny termostat s časovým programom, RDE100.1, alebo ekvivalent</t>
  </si>
  <si>
    <t>Rozdeľovač k čerpadlovým skupinám DN25, 2. okruhový, skladaný, HERZ PumpFix, (max 70kW pri ?T=20°C), alebo ekvivalent</t>
  </si>
  <si>
    <t>Rýchlomontážna sada Herz PumpFix Mix, DN25, čerpadlo Wilo Para Yonos 25/1-6, zmiešavací ventil do 4,0m3/hod - pre vykurovanie, alebo ekvivalent.</t>
  </si>
  <si>
    <t>HERZ - Adaptér na prepojenie čerpadlovej skupiny a rozdeľovača, alebo ekvivalent</t>
  </si>
  <si>
    <t>Anulouid Flamco FlexBalance EcoPlus 1" (výkon do 60kW) s príslušenstvom (vypúšťací kohút 1/2" (KP190110), automatický odvzdušňovací ventil (FlexventTop 3/8), alebo ekvivalent</t>
  </si>
  <si>
    <t>Flamco expanzná nádoba Contraflex 25 / 3bar, alebo ekvivalent</t>
  </si>
  <si>
    <t>Flamco flexcontrol 3/4" pre pripojenie Contraflex 12, alebo ekvivalent</t>
  </si>
  <si>
    <t>Flamco montážny záves MB 2 k nádobe Contraflex 12, alebo ekvivalent</t>
  </si>
  <si>
    <t>Flamco Flexcon PA +  Autofill - automatické doplňovanie, alebo ekvivalent</t>
  </si>
  <si>
    <t>Závesný plynový, typ ATAG kondenzačný kotol Q25S, nerezový výmenník, 4,4 - 21,9kW (50/30°C), vrátane úsporného elektr. čerpadla A+. Kotol obsahu poistný ventil 3bar. Pribalené ku kotlu zverné šrúbenie UK 28x1" RP-2ks (UK prívod) + 28x1/2"Rpx1"RP-2ks (UK s, alebo ekvivalent</t>
  </si>
  <si>
    <t>Rozdeľovač k čerpadlovým skupinám HERZ PumpFix, DN25, 4. okruhový, zváraný (max 75kW pri ?T=20°C), alebo ekvivalent</t>
  </si>
  <si>
    <t xml:space="preserve">Montážne práce (+materiál) spojené s MaR káblovaním strojovne - čerpacie stanice (2x káblovanie), k priestorovým termostatom (2ks-káblovanie), 1xkotlová regulácia káblovanie, 1x čidlo vonkajšej teploty).Káble podľa PD a montážnych predpisov </t>
  </si>
  <si>
    <t>Okruhový a kaskádový regulátor ATAG - MaDQ (vrátene 2x príložné snmímača pre MaDQ), alebo ekvivalent</t>
  </si>
  <si>
    <t>Montážna sada pre ATAG - MaDQ, alebo ekvivalent</t>
  </si>
  <si>
    <t>Snímač vonkajšej teploty pre kotly serie Q - ARV 12 (NTC12K), alebo ekvivalent</t>
  </si>
  <si>
    <t>ATAG - Brain Q - izbový prístroj (termostat) pre MaDQ, alebo ekvivalent</t>
  </si>
  <si>
    <t>Flamco expanzná nádoba Contraflex 50/6bar, alebo ekvivalent</t>
  </si>
  <si>
    <t>Flamco Flexcontrol 3/4", uzatvarací ventil pre expanzné nádoby Flexcon, alebo ekvivalent</t>
  </si>
  <si>
    <t>Neutralizátor kondenzátu NKZ-6, vrátane 6 kg náplne, alebo ekvivalent</t>
  </si>
  <si>
    <t>Flamco-Fill MVE 1 - automatické doplňovanie, alebo ekvivalent</t>
  </si>
  <si>
    <t>Flamco-Fill NFE 2.1 - príslušenstvo pre automatické doplňovanie, alebo ekvivalent</t>
  </si>
  <si>
    <t>Úpravňa vody Aquina WMK 5600 SXT, kap. 40 + príslušenstvo, alebo ekvivalent</t>
  </si>
  <si>
    <t>PPs Rúra  O80 - 500 mm CoxDENS®, alebo ekvivalent</t>
  </si>
  <si>
    <t>PPs koleno 87°  O80 CoxDENS®, alebo ekvivalent</t>
  </si>
  <si>
    <t>PPs koleno 87°  O110 CoxDENS®, alebo ekvivalent</t>
  </si>
  <si>
    <t>PPs pätkové koleno 87°  O110 CoxDENS®, alebo ekvivalent</t>
  </si>
  <si>
    <t>PPs Rúra  O110 - 1000mm CoxDENS®, alebo ekvivalent</t>
  </si>
  <si>
    <t>PPs Rúra  O110 - 1950mm CoxDENS®, alebo ekvivalent</t>
  </si>
  <si>
    <t>Nasávanie vzduchu - PPs rúra O80 - 1000mm CoxDENS®, alebo ekvivalent</t>
  </si>
  <si>
    <t>Nasávanie vzduchu - PPs rúra O80 - 1950mm CoxDENS®, alebo ekvivalent</t>
  </si>
  <si>
    <t>Nasávanie vzduchu - PPs rúra O80 - CoxDENS®, alebo ekvivalent</t>
  </si>
  <si>
    <t>Armatúry a príslušenstvo automatický odvzdušňovací ventil Herz 1/2" so spätným ventilom, alebo ekvivalent</t>
  </si>
  <si>
    <t>Oddelovac systémov - prenapúšťanie kotla. Zostava, typ HERZ BA (I 0303 01), DN15, alebo ekvivalent</t>
  </si>
  <si>
    <t>Filter závitový Herz, DN15, alebo ekvivalent</t>
  </si>
  <si>
    <t>Gulový ventil Herz, DN15, alebo ekvivalent</t>
  </si>
  <si>
    <t>Armatúry závitové - Filter závitový  Herz DN40, alebo ekvivalent</t>
  </si>
  <si>
    <t>Guľový kohút s pákovým ovládačom, Herz Profi DN40 (6/4"), alebo ekvivalent</t>
  </si>
  <si>
    <t>Guľový kohút s pákovým ovládačom, Herz DN25, alebo ekvivalent</t>
  </si>
  <si>
    <t>Armatúry závitové - Filter závitový  Herz DN25, alebo ekvivalent</t>
  </si>
  <si>
    <t>Guľový kohút s pákovým ovládačom, Herz DN20, alebo ekvivalent</t>
  </si>
  <si>
    <t>Kotviace spony Hilty, závesy pre potrubie vedené po stene a pod stropom, ostatné, alebo ekvivalent</t>
  </si>
  <si>
    <t>Montáž prvkov pasívnej požiarnej bezpečnosti -  aplikácia protipožiarnej peny pri prestupoch potrubia konštrukciami</t>
  </si>
  <si>
    <t>Protipožiarna pena Hilti, alebo ekvivalent</t>
  </si>
  <si>
    <t>Armatúry a príslušenstvo + Termostatická hlavica Herz Mini pre VT s kvapalinovím snímačom, s automatickou protimrazovou poistkou (6-30 °C), alebo ekvivalent</t>
  </si>
  <si>
    <t>HERZ TS-3000 priame (2 rúrková sústava) R 1/2 x G 3/4, alebo ekvivalent</t>
  </si>
  <si>
    <t>HERZ TS-3000 TS priame (2 rúrková sústava) R 1/2 x G 3/4, alebo ekvivalent</t>
  </si>
  <si>
    <t>KORAD 10 VKL  300/500 (Nedefinovaná), alebo ekvivalent</t>
  </si>
  <si>
    <t>KORAD 10 VKL  300/600 (Nedefinovaná), alebo ekvivalent</t>
  </si>
  <si>
    <t>KORAD 10 VKL  600/600 (Nedefinovaná), alebo ekvivalent</t>
  </si>
  <si>
    <t>KORAD 10 VKL  600/700 (Nedefinovaná), alebo ekvivalent</t>
  </si>
  <si>
    <t>KORAD 10 VKL  600/900 (Nedefinovaná), alebo ekvivalent</t>
  </si>
  <si>
    <t>KORAD 10 VKP  300/500 (Nedefinovaná), alebo ekvivalent</t>
  </si>
  <si>
    <t>KORAD 10 VKP  400/600 (Nedefinovaná), alebo ekvivalent</t>
  </si>
  <si>
    <t>KORAD 10 VKP  600/600 (Nedefinovaná), alebo ekvivalent</t>
  </si>
  <si>
    <t>KORAD 10 VKP  600/700 (Nedefinovaná), alebo ekvivalent</t>
  </si>
  <si>
    <t>KORAD 10 VKP  600/1000 (Nedefinovaná), alebo ekvivalent</t>
  </si>
  <si>
    <t>KORAD 21 VKL  500/500 (Nedefinovaná), alebo ekvivalent</t>
  </si>
  <si>
    <t>KORAD 21 VKL  500/700 (Nedefinovaná), alebo ekvivalent</t>
  </si>
  <si>
    <t>KORAD 21 VKL  600/400 (Nedefinovaná), alebo ekvivalent</t>
  </si>
  <si>
    <t>KORAD 21 VKL  600/500 (Nedefinovaná), alebo ekvivalent</t>
  </si>
  <si>
    <t>KORAD 21 VKL  600/600 (Nedefinovaná), alebo ekvivalent</t>
  </si>
  <si>
    <t>KORAD 21 VKL  600/700 (Nedefinovaná), alebo ekvivalent</t>
  </si>
  <si>
    <t>KORAD 21 VKL  600/1100 (Nedefinovaná), alebo ekvivalent</t>
  </si>
  <si>
    <t>KORAD 21 VKL  600/1200 (Nedefinovaná), alebo ekvivalent</t>
  </si>
  <si>
    <t>KORAD 21 VKL  600/1300 (Nedefinovaná), alebo ekvivalent</t>
  </si>
  <si>
    <t>KORAD 21 VKP  500/400 (Nedefinovaná), alebo ekvivalent</t>
  </si>
  <si>
    <t>KORAD 21 VKP  500/500 (Nedefinovaná), alebo ekvivalent</t>
  </si>
  <si>
    <t>KORAD 21 VKP  600/400 (Nedefinovaná), alebo ekvivalent</t>
  </si>
  <si>
    <t>KORAD 21 VKP  600/500 (Nedefinovaná), alebo ekvivalent</t>
  </si>
  <si>
    <t>KORAD 21 VKP  600/600 (Nedefinovaná), alebo ekvivalent</t>
  </si>
  <si>
    <t>KORAD 21 VKP  600/700 (Nedefinovaná), alebo ekvivalent</t>
  </si>
  <si>
    <t>KORAD 21 VKP  600/800 (Nedefinovaná), alebo ekvivalent</t>
  </si>
  <si>
    <t>KORAD 21 VKP  600/900 (Nedefinovaná), alebo ekvivalent</t>
  </si>
  <si>
    <t>KORAD 21 VKP  600/1000 (Nedefinovaná), alebo ekvivalent</t>
  </si>
  <si>
    <t>KORAD 21 VKP  600/1100 (Nedefinovaná), alebo ekvivalent</t>
  </si>
  <si>
    <t>KORAD 21 VKP  600/1200 (Nedefinovaná), alebo ekvivalent</t>
  </si>
  <si>
    <t>KORAD 21 VKP  600/1300 (Nedefinovaná), alebo ekvivalent</t>
  </si>
  <si>
    <t>KORAD 21 VKP  600/1700 (Nedefinovaná), alebo ekvivalent</t>
  </si>
  <si>
    <t>KORAD 21 VKP  600/1800 (Nedefinovaná), alebo ekvivalent</t>
  </si>
  <si>
    <t>KORAD 22 VKL  600/2000 (Nedefinovaná), alebo ekvivalent</t>
  </si>
  <si>
    <t>KORAD 22 VKP  600/1700 (Nedefinovaná), alebo ekvivalent</t>
  </si>
  <si>
    <t>KORAD 22 VKP  600/2000 (Nedefinovaná), alebo ekvivalent</t>
  </si>
  <si>
    <t>Čerpadielko kondenzátu Aspen MiniBlue Aqua pre jednotku SZTsR (pre Duplex 570EC), alebo ekvivalent</t>
  </si>
  <si>
    <t>Jednotka SZTsR (VZT), Atrea Duplex 7500 Multi ECO-N, Vonkajšie strešné prevedenie 10 - konfiguracia 0 + kompletné príslušenstvo+kompletná regulácia CP Touch+čidlo vonkaj. teploty ADS100+čidlo vlhkosti ADS RH 24+čidlo CO2 ADS CO2-24 + Elektrický predohriev, alebo ekvivalent</t>
  </si>
  <si>
    <t>Zdroj energie pre jednotku SZTsR ATREA - kondenzačná jednotka LG, typ UU85W U74, alebo ekvivalent</t>
  </si>
  <si>
    <t>Prevodník signálov 0-10V - riadenie vonkajšej inverterovej jednotky. Názov komunikačný modul KM113.05 OU-MB (verzia Outdoor)., alebo ekvivalent</t>
  </si>
  <si>
    <t>Mriežka do steny, Imos - rozmer 300x100, alebo ekvivalent</t>
  </si>
  <si>
    <t>Prívodná výustka Imos NOVA - A - 1 - 2 - 400x100 - regulačná R1 - UR - H povrchová úprava-upresní investor (hliníková), alebo ekvivalent</t>
  </si>
  <si>
    <t>Prívodná výustka Imos NOVA - A - 1 - 2 - 200x150 - regulačná R1 - UR - H povrchová úprava-upresní investor (hliníková), alebo ekvivalent</t>
  </si>
  <si>
    <t>Odvodná  výustka Imos NOVA - A - 1 - 2 - 300x150 - regulačná R1 - UR - H povrchová úprava-upresní investor (hliníková), alebo ekvivalent</t>
  </si>
  <si>
    <t>Manuálna regulačná klapka Imos RK 1000x500mm, alebo ekvivalent</t>
  </si>
  <si>
    <t>Manuálna regulačná klapka Imos RK 800x315mm, alebo ekvivalent</t>
  </si>
  <si>
    <t>Decentrálna jednotka SZTsR, typ InVENTer iV 12 Smart s prídavným setom, alebo ekvivalent</t>
  </si>
  <si>
    <t>Decentrálna jednotka SZTsR, typ InVENTer iV 14R s prídavným setom, alebo ekvivalent</t>
  </si>
  <si>
    <t>Decentrálna jednotka SZTsR, typ InVENTer iV 25 s prídavným setom, alebo ekvivalent</t>
  </si>
  <si>
    <t>Riadiaca jednotka (regulátor) pre InVENTer. Obsahuje transformátor AC/DC a regulátor DC, typ sMove S8 UP, alebo ekvivalent</t>
  </si>
  <si>
    <t>Riadiaca jednotka (regulátor) pre InVENTer. Obsahuje transformátor AC/DC a regulátor DC, typ sMove S4 UP, alebo ekvivalent</t>
  </si>
  <si>
    <t>VZT jednotka, Atrea Duplex 570 EC5.RD5.CF - podstropné prevedenie. Regulácia CP Touch (1 kus) + čidlo vonkaj. teploty ADS100 (štandard vstavane)+vstavaný el. predhrievač 1,3kW + vstavaný el. dohrievač 0,5kW + 1x čidlo koncentrávie CO2 (ADS CO2-24) +čidlo , alebo ekvivalent</t>
  </si>
  <si>
    <t>Flexibilný tlmič hluku Imos ConnectDuct d250-1000 M/F,  L=1000mm (3ks prívod a 3ks odvod), alebo ekvivalent</t>
  </si>
  <si>
    <t>Predizolované akustické hliníkové flexo potrubie SONOVAC 50, priemer 250mm, alebo ekvivalent</t>
  </si>
  <si>
    <t>Prívodná výustka Imos NOVA - A - 1 - 2 - 300x100 - regulačná R1 - UR - H povrchová úprava-upresní investor (hliníková), alebo ekvivalent</t>
  </si>
  <si>
    <t>Odvodná výustka Imos NOVA - A - 1 - 2 - 300x100 - regulačná R1 - UR - H povrchová úprava-upresní investor (hliníková), alebo ekvivalent</t>
  </si>
  <si>
    <t>Samotiažne klapky O250 - na výstupe z jednotky Duplex 570_EC, alebo ekvivalent</t>
  </si>
  <si>
    <t>Uzatváracia klapka so servopohonom na prívode nasávaného vzduchu do jednotky, Atrea KEL LF24 O250 - na vstupe do jednotky Duplex 570_EC, alebo ekvivalent</t>
  </si>
  <si>
    <t>Montáž dátového káblovania pre jednotku SZTsR ATREA, alebo ekvivalent</t>
  </si>
  <si>
    <t>Kotviace spony Hilty, alebo ekvivalent, závesy pre potrubie vedené po stene a pod stropom, ostatné</t>
  </si>
  <si>
    <t>Protipožiarna pena Hilti, 3 balenia, alebo ekvivalent</t>
  </si>
  <si>
    <t>Závesný zásobník teplej vody, typ ELÍZ Euro 150 TCA++. Objem zásobníka 150 Litrov. Prevedenie tepelné čerpadlo - splitové prevedenie s vonkajšou jednotkou tepelného čerpadla. Zásobník je v trivalentnom prevedení - ohrev tepelné čerpadlo, elektrická špirál, alebo ekvivalent</t>
  </si>
  <si>
    <t>Predizolované medené potrubie 6x1,  (prepojenie ohrievaťča ELÍZ s vonkajšou jednotkou tepelného čerpadla). Montáž+potrubie+izolácia, alebo ekvivalent.</t>
  </si>
  <si>
    <t>Predizolované medené potrubie 10x1,  (prepojenie ohrievaťča ELÍZ, alebo ekvivalent s vonkajšou jednotkou tepelného čerpadla). Montáž+potrubie+izolácia.</t>
  </si>
  <si>
    <t>Expanzná nádoba pre TV, Flamco AirFix A8, objem 8 litrov, tlak 10bar, alebo ekvivalent</t>
  </si>
  <si>
    <t>Ventil spätný HERZ , DN 20, alebo ekvivalent</t>
  </si>
  <si>
    <t>Elektrický prietokový ohrievač vody (predstenový nadumývadlový) s hydraulickým spínaním a beztlakovou prevádzkou, typ HAKL PM-B 135, P=3,5kW, 16A, 230V + beztlaková batéria HAKL, alebo ekvivalent</t>
  </si>
  <si>
    <t>Elektrický prietokový ohrievač vody - predstenové sprchové prevedenie, typ HAKL MK1-tlakový, elektronické spínanie, vodotesnosť IP45, napojenie do zásuvky, P=5,5kW, I=25A, 1f/50Hz/230V + tlaková batéria HAKL, alebo ekvivalent</t>
  </si>
  <si>
    <t>Krytina LINDAB - hrebene z hrebenáčov s vetracím pásom, sklon strechy do 30° k10, alebo ekvivalent</t>
  </si>
  <si>
    <t>Krytina LINDAB - lemovanie komína na ploche, alebo ekvivalent</t>
  </si>
  <si>
    <t>Kotlík žľabový Ruukki, priemer 150 mm, alebo ekvivalent</t>
  </si>
  <si>
    <t>Oplechovanie ríms z plechov Viplanyl rš. 260 mm k12, alebo ekvivalent</t>
  </si>
  <si>
    <t>Oplechovanie ríms z plechov Viplanyl rš. 430 mm k11, alebo ekvivalent</t>
  </si>
  <si>
    <t>Oplechovanie múrov, atík, nadmuroviek z plechov Viplanyl rš. 100 mm k7, alebo ekvivalent</t>
  </si>
  <si>
    <t>Oplechovanie múrov, atík, nadmuroviek z plechov Viplanil rš. 50 mm k8, alebo ekvivalent</t>
  </si>
  <si>
    <t>Oplechovanie múrov, atík, nadmuroviek z plechov LINDAB rš. 260 mm pri žľabe, alebo ekvivalent</t>
  </si>
  <si>
    <t>Oplechovanie múrov, atík, nadmuroviek z plechov Viplanyl rš. 520 mm k13, alebo ekvivalent</t>
  </si>
  <si>
    <t>Oplechovanie múrov, atík, nadmuroviek z plechov LINDAB rš. 680 mm k6, alebo ekvivalent</t>
  </si>
  <si>
    <t>Odpadová rúra kruhová D 120 mm Lindab Rainline Elite, alebo ekvivalent</t>
  </si>
  <si>
    <t>Koleno odpadovej rúry D 120 mm Lindab Rainline Elite, alebo ekvivalent</t>
  </si>
  <si>
    <t>Výtokové koleno potrubia D 120 mm Lindab Rainline Elite, alebo ekvivalent</t>
  </si>
  <si>
    <t>Odskok odtokového potrubia D 120 mm Lindab Rainline Elite k16, alebo ekvivalent</t>
  </si>
  <si>
    <t>Žľab pododkvapový polkruhový R 150 mm, vrátane čela, hákov, rohov, kútov Lindab k15, alebo ekvivalent</t>
  </si>
  <si>
    <t>Žľabový kotlík k polkruhovým žľabom D 150 mm Lindab Rainline Elite k15, alebo ekvivalent</t>
  </si>
  <si>
    <t>Hliníkové presklené  dvere s oceľovou zárubňou,pevné steny EW15 drátosklo v.č. zárubne a prísl., alebo ekvivalent</t>
  </si>
  <si>
    <t>Hliníkové presklené  dvere s oceľovou zárubňou,pevné steny EW15 číre sklo v.č. zár. a prísl., alebo ekvivalent</t>
  </si>
  <si>
    <t>Hliníkové presklené  dvere s oceľovou zárubňou,pevné steny EW30 drátosklo v.č. zár. a prísl., alebo ekvivalent</t>
  </si>
  <si>
    <t>Hliníkové presklené požiarne dvere s oceľovou zárubňou,pevné steny EW30 číre sklo v.č. zár. a prísl., alebo ekvivalent</t>
  </si>
  <si>
    <t>Dvere Al otočné jednokrídlové ALID 900x1970 v.č. zárubne a prísl., alebo ekvivalent</t>
  </si>
  <si>
    <t>Dvere Al otočné jednokrídlové ALID 800x1970 v.č. zárubne a prísl., alebo ekvivalent</t>
  </si>
  <si>
    <t>Dvere Al otočné jednokrídlové ALID 600x1970 v.č. zárubne a prrisl., alebo ekvivalent</t>
  </si>
  <si>
    <t>Podstavec zachytávacej tyče, betónový FangFix (16kg) : 5403200, typ F-FIX-16, s ochranou hrany a svorkou (D373mm), alebo ekvivalent</t>
  </si>
  <si>
    <t>Podstavec zachytávacej tyče, betónový FangFix (10kg) : 5403117, typ F-FIX-S10, stohovateľný, bez svorky (D289mm), alebo ekvivalent</t>
  </si>
  <si>
    <t>Podstavec zachytávacej tyče,  FangFix  : 5403227, typ F-FIX-S16, alebo ekvivalent</t>
  </si>
  <si>
    <t>Svorka uzemňovacia zinkovaná : ZSA 16 (BERNARD), pre Cu pás, na 1/2"-2" potrubie, pre vodič 2,5÷16mm2,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</si>
</sst>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4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4" fontId="38" fillId="0" borderId="25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0" fillId="0" borderId="0" xfId="0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5" fillId="5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8" fillId="0" borderId="25" xfId="0" applyFont="1" applyBorder="1" applyAlignment="1" applyProtection="1">
      <alignment horizontal="left" vertical="center" wrapText="1"/>
      <protection locked="0"/>
    </xf>
    <xf numFmtId="4" fontId="38" fillId="0" borderId="25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4" fontId="25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25" fillId="0" borderId="23" xfId="0" applyNumberFormat="1" applyFont="1" applyBorder="1" applyAlignment="1"/>
    <xf numFmtId="4" fontId="3" fillId="0" borderId="23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3"/>
  <sheetViews>
    <sheetView showGridLines="0" workbookViewId="0">
      <pane ySplit="1" topLeftCell="A117" activePane="bottomLeft" state="frozen"/>
      <selection pane="bottomLeft" activeCell="Z155" sqref="Z155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4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R2" s="216" t="s">
        <v>8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20" t="s">
        <v>9</v>
      </c>
      <c r="BT2" s="20" t="s">
        <v>10</v>
      </c>
    </row>
    <row r="3" spans="1:73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10</v>
      </c>
    </row>
    <row r="4" spans="1:73" ht="36.9" customHeight="1">
      <c r="B4" s="24"/>
      <c r="C4" s="187" t="s">
        <v>11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25"/>
      <c r="AS4" s="26" t="s">
        <v>12</v>
      </c>
      <c r="BS4" s="20" t="s">
        <v>9</v>
      </c>
    </row>
    <row r="5" spans="1:73" ht="14.4" customHeight="1">
      <c r="B5" s="24"/>
      <c r="C5" s="27"/>
      <c r="D5" s="28" t="s">
        <v>13</v>
      </c>
      <c r="E5" s="27"/>
      <c r="F5" s="27"/>
      <c r="G5" s="27"/>
      <c r="H5" s="27"/>
      <c r="I5" s="27"/>
      <c r="J5" s="27"/>
      <c r="K5" s="189" t="s">
        <v>14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27"/>
      <c r="AQ5" s="25"/>
      <c r="BS5" s="20" t="s">
        <v>9</v>
      </c>
    </row>
    <row r="6" spans="1:73" ht="36.9" customHeight="1">
      <c r="B6" s="24"/>
      <c r="C6" s="27"/>
      <c r="D6" s="30" t="s">
        <v>15</v>
      </c>
      <c r="E6" s="27"/>
      <c r="F6" s="27"/>
      <c r="G6" s="27"/>
      <c r="H6" s="27"/>
      <c r="I6" s="27"/>
      <c r="J6" s="27"/>
      <c r="K6" s="191" t="s">
        <v>16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27"/>
      <c r="AQ6" s="25"/>
      <c r="BS6" s="20" t="s">
        <v>9</v>
      </c>
    </row>
    <row r="7" spans="1:73" ht="14.4" customHeight="1">
      <c r="B7" s="24"/>
      <c r="C7" s="27"/>
      <c r="D7" s="31" t="s">
        <v>17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18</v>
      </c>
      <c r="AL7" s="27"/>
      <c r="AM7" s="27"/>
      <c r="AN7" s="29" t="s">
        <v>5</v>
      </c>
      <c r="AO7" s="27"/>
      <c r="AP7" s="27"/>
      <c r="AQ7" s="25"/>
      <c r="BS7" s="20" t="s">
        <v>9</v>
      </c>
    </row>
    <row r="8" spans="1:73" ht="14.4" customHeight="1">
      <c r="B8" s="24"/>
      <c r="C8" s="27"/>
      <c r="D8" s="31" t="s">
        <v>19</v>
      </c>
      <c r="E8" s="27"/>
      <c r="F8" s="27"/>
      <c r="G8" s="27"/>
      <c r="H8" s="27"/>
      <c r="I8" s="27"/>
      <c r="J8" s="27"/>
      <c r="K8" s="29" t="s">
        <v>20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21</v>
      </c>
      <c r="AL8" s="27"/>
      <c r="AM8" s="27"/>
      <c r="AN8" s="29" t="s">
        <v>22</v>
      </c>
      <c r="AO8" s="27"/>
      <c r="AP8" s="27"/>
      <c r="AQ8" s="25"/>
      <c r="BS8" s="20" t="s">
        <v>9</v>
      </c>
    </row>
    <row r="9" spans="1:73" ht="14.4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S9" s="20" t="s">
        <v>9</v>
      </c>
    </row>
    <row r="10" spans="1:73" ht="14.4" customHeight="1">
      <c r="B10" s="24"/>
      <c r="C10" s="27"/>
      <c r="D10" s="31" t="s">
        <v>23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24</v>
      </c>
      <c r="AL10" s="27"/>
      <c r="AM10" s="27"/>
      <c r="AN10" s="29" t="s">
        <v>5</v>
      </c>
      <c r="AO10" s="27"/>
      <c r="AP10" s="27"/>
      <c r="AQ10" s="25"/>
      <c r="BS10" s="20" t="s">
        <v>9</v>
      </c>
    </row>
    <row r="11" spans="1:73" ht="18.45" customHeight="1">
      <c r="B11" s="24"/>
      <c r="C11" s="27"/>
      <c r="D11" s="27"/>
      <c r="E11" s="29" t="s">
        <v>25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26</v>
      </c>
      <c r="AL11" s="27"/>
      <c r="AM11" s="27"/>
      <c r="AN11" s="29" t="s">
        <v>5</v>
      </c>
      <c r="AO11" s="27"/>
      <c r="AP11" s="27"/>
      <c r="AQ11" s="25"/>
      <c r="BS11" s="20" t="s">
        <v>9</v>
      </c>
    </row>
    <row r="12" spans="1:73" ht="6.9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S12" s="20" t="s">
        <v>9</v>
      </c>
    </row>
    <row r="13" spans="1:73" ht="14.4" customHeight="1">
      <c r="B13" s="24"/>
      <c r="C13" s="27"/>
      <c r="D13" s="31" t="s">
        <v>27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24</v>
      </c>
      <c r="AL13" s="27"/>
      <c r="AM13" s="27"/>
      <c r="AN13" s="29" t="s">
        <v>5</v>
      </c>
      <c r="AO13" s="27"/>
      <c r="AP13" s="27"/>
      <c r="AQ13" s="25"/>
      <c r="BS13" s="20" t="s">
        <v>9</v>
      </c>
    </row>
    <row r="14" spans="1:73" ht="13.2">
      <c r="B14" s="24"/>
      <c r="C14" s="27"/>
      <c r="D14" s="27"/>
      <c r="E14" s="29" t="s">
        <v>25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26</v>
      </c>
      <c r="AL14" s="27"/>
      <c r="AM14" s="27"/>
      <c r="AN14" s="29" t="s">
        <v>5</v>
      </c>
      <c r="AO14" s="27"/>
      <c r="AP14" s="27"/>
      <c r="AQ14" s="25"/>
      <c r="BS14" s="20" t="s">
        <v>9</v>
      </c>
    </row>
    <row r="15" spans="1:73" ht="6.9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S15" s="20" t="s">
        <v>6</v>
      </c>
    </row>
    <row r="16" spans="1:73" ht="14.4" customHeight="1">
      <c r="B16" s="24"/>
      <c r="C16" s="27"/>
      <c r="D16" s="31" t="s">
        <v>28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24</v>
      </c>
      <c r="AL16" s="27"/>
      <c r="AM16" s="27"/>
      <c r="AN16" s="29" t="s">
        <v>5</v>
      </c>
      <c r="AO16" s="27"/>
      <c r="AP16" s="27"/>
      <c r="AQ16" s="25"/>
      <c r="BS16" s="20" t="s">
        <v>6</v>
      </c>
    </row>
    <row r="17" spans="2:71" ht="18.45" customHeight="1">
      <c r="B17" s="24"/>
      <c r="C17" s="27"/>
      <c r="D17" s="27"/>
      <c r="E17" s="29" t="s">
        <v>25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26</v>
      </c>
      <c r="AL17" s="27"/>
      <c r="AM17" s="27"/>
      <c r="AN17" s="29" t="s">
        <v>5</v>
      </c>
      <c r="AO17" s="27"/>
      <c r="AP17" s="27"/>
      <c r="AQ17" s="25"/>
      <c r="BS17" s="20" t="s">
        <v>29</v>
      </c>
    </row>
    <row r="18" spans="2:71" ht="6.9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S18" s="20" t="s">
        <v>9</v>
      </c>
    </row>
    <row r="19" spans="2:71" ht="14.4" customHeight="1">
      <c r="B19" s="24"/>
      <c r="C19" s="27"/>
      <c r="D19" s="31" t="s">
        <v>30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24</v>
      </c>
      <c r="AL19" s="27"/>
      <c r="AM19" s="27"/>
      <c r="AN19" s="29" t="s">
        <v>5</v>
      </c>
      <c r="AO19" s="27"/>
      <c r="AP19" s="27"/>
      <c r="AQ19" s="25"/>
      <c r="BS19" s="20" t="s">
        <v>9</v>
      </c>
    </row>
    <row r="20" spans="2:71" ht="18.45" customHeight="1">
      <c r="B20" s="24"/>
      <c r="C20" s="27"/>
      <c r="D20" s="27"/>
      <c r="E20" s="29" t="s">
        <v>25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26</v>
      </c>
      <c r="AL20" s="27"/>
      <c r="AM20" s="27"/>
      <c r="AN20" s="29" t="s">
        <v>5</v>
      </c>
      <c r="AO20" s="27"/>
      <c r="AP20" s="27"/>
      <c r="AQ20" s="25"/>
    </row>
    <row r="21" spans="2:71" ht="6.9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</row>
    <row r="22" spans="2:71" ht="13.2">
      <c r="B22" s="24"/>
      <c r="C22" s="27"/>
      <c r="D22" s="31" t="s">
        <v>31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</row>
    <row r="23" spans="2:71" ht="22.5" customHeight="1">
      <c r="B23" s="24"/>
      <c r="C23" s="27"/>
      <c r="D23" s="27"/>
      <c r="E23" s="192" t="s">
        <v>5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27"/>
      <c r="AP23" s="27"/>
      <c r="AQ23" s="25"/>
    </row>
    <row r="24" spans="2:71" ht="6.9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</row>
    <row r="25" spans="2:71" ht="6.9" customHeight="1">
      <c r="B25" s="24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5"/>
    </row>
    <row r="26" spans="2:71" ht="14.4" customHeight="1">
      <c r="B26" s="24"/>
      <c r="C26" s="27"/>
      <c r="D26" s="33" t="s">
        <v>32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93">
        <f>ROUND(AG87,2)</f>
        <v>0</v>
      </c>
      <c r="AL26" s="190"/>
      <c r="AM26" s="190"/>
      <c r="AN26" s="190"/>
      <c r="AO26" s="190"/>
      <c r="AP26" s="27"/>
      <c r="AQ26" s="25"/>
    </row>
    <row r="27" spans="2:71" ht="14.4" customHeight="1">
      <c r="B27" s="24"/>
      <c r="C27" s="27"/>
      <c r="D27" s="33" t="s">
        <v>33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193">
        <f>ROUND(AG100,2)</f>
        <v>0</v>
      </c>
      <c r="AL27" s="193"/>
      <c r="AM27" s="193"/>
      <c r="AN27" s="193"/>
      <c r="AO27" s="193"/>
      <c r="AP27" s="27"/>
      <c r="AQ27" s="25"/>
    </row>
    <row r="28" spans="2:71" s="1" customFormat="1" ht="6.9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71" s="1" customFormat="1" ht="25.95" customHeight="1">
      <c r="B29" s="34"/>
      <c r="C29" s="35"/>
      <c r="D29" s="37" t="s">
        <v>34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4">
        <f>ROUND(AK26+AK27,2)</f>
        <v>0</v>
      </c>
      <c r="AL29" s="195"/>
      <c r="AM29" s="195"/>
      <c r="AN29" s="195"/>
      <c r="AO29" s="195"/>
      <c r="AP29" s="35"/>
      <c r="AQ29" s="36"/>
    </row>
    <row r="30" spans="2:71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71" s="2" customFormat="1" ht="14.4" customHeight="1">
      <c r="B31" s="39"/>
      <c r="C31" s="40"/>
      <c r="D31" s="41" t="s">
        <v>35</v>
      </c>
      <c r="E31" s="40"/>
      <c r="F31" s="41" t="s">
        <v>36</v>
      </c>
      <c r="G31" s="40"/>
      <c r="H31" s="40"/>
      <c r="I31" s="40"/>
      <c r="J31" s="40"/>
      <c r="K31" s="40"/>
      <c r="L31" s="196">
        <v>0.2</v>
      </c>
      <c r="M31" s="197"/>
      <c r="N31" s="197"/>
      <c r="O31" s="197"/>
      <c r="P31" s="40"/>
      <c r="Q31" s="40"/>
      <c r="R31" s="40"/>
      <c r="S31" s="40"/>
      <c r="T31" s="43" t="s">
        <v>37</v>
      </c>
      <c r="U31" s="40"/>
      <c r="V31" s="40"/>
      <c r="W31" s="198">
        <f>ROUND(AZ87+SUM(CD101),2)</f>
        <v>0</v>
      </c>
      <c r="X31" s="197"/>
      <c r="Y31" s="197"/>
      <c r="Z31" s="197"/>
      <c r="AA31" s="197"/>
      <c r="AB31" s="197"/>
      <c r="AC31" s="197"/>
      <c r="AD31" s="197"/>
      <c r="AE31" s="197"/>
      <c r="AF31" s="40"/>
      <c r="AG31" s="40"/>
      <c r="AH31" s="40"/>
      <c r="AI31" s="40"/>
      <c r="AJ31" s="40"/>
      <c r="AK31" s="198">
        <f>ROUND(AV87+SUM(BY101),2)</f>
        <v>0</v>
      </c>
      <c r="AL31" s="197"/>
      <c r="AM31" s="197"/>
      <c r="AN31" s="197"/>
      <c r="AO31" s="197"/>
      <c r="AP31" s="40"/>
      <c r="AQ31" s="44"/>
    </row>
    <row r="32" spans="2:71" s="2" customFormat="1" ht="14.4" customHeight="1">
      <c r="B32" s="39"/>
      <c r="C32" s="40"/>
      <c r="D32" s="40"/>
      <c r="E32" s="40"/>
      <c r="F32" s="41" t="s">
        <v>38</v>
      </c>
      <c r="G32" s="40"/>
      <c r="H32" s="40"/>
      <c r="I32" s="40"/>
      <c r="J32" s="40"/>
      <c r="K32" s="40"/>
      <c r="L32" s="196">
        <v>0.2</v>
      </c>
      <c r="M32" s="197"/>
      <c r="N32" s="197"/>
      <c r="O32" s="197"/>
      <c r="P32" s="40"/>
      <c r="Q32" s="40"/>
      <c r="R32" s="40"/>
      <c r="S32" s="40"/>
      <c r="T32" s="43" t="s">
        <v>37</v>
      </c>
      <c r="U32" s="40"/>
      <c r="V32" s="40"/>
      <c r="W32" s="198">
        <f>ROUND(BA87+SUM(CE101),2)</f>
        <v>0</v>
      </c>
      <c r="X32" s="197"/>
      <c r="Y32" s="197"/>
      <c r="Z32" s="197"/>
      <c r="AA32" s="197"/>
      <c r="AB32" s="197"/>
      <c r="AC32" s="197"/>
      <c r="AD32" s="197"/>
      <c r="AE32" s="197"/>
      <c r="AF32" s="40"/>
      <c r="AG32" s="40"/>
      <c r="AH32" s="40"/>
      <c r="AI32" s="40"/>
      <c r="AJ32" s="40"/>
      <c r="AK32" s="198">
        <f>ROUND(AW87+SUM(BZ101),2)</f>
        <v>0</v>
      </c>
      <c r="AL32" s="197"/>
      <c r="AM32" s="197"/>
      <c r="AN32" s="197"/>
      <c r="AO32" s="197"/>
      <c r="AP32" s="40"/>
      <c r="AQ32" s="44"/>
    </row>
    <row r="33" spans="2:43" s="2" customFormat="1" ht="14.4" hidden="1" customHeight="1">
      <c r="B33" s="39"/>
      <c r="C33" s="40"/>
      <c r="D33" s="40"/>
      <c r="E33" s="40"/>
      <c r="F33" s="41" t="s">
        <v>39</v>
      </c>
      <c r="G33" s="40"/>
      <c r="H33" s="40"/>
      <c r="I33" s="40"/>
      <c r="J33" s="40"/>
      <c r="K33" s="40"/>
      <c r="L33" s="196">
        <v>0.2</v>
      </c>
      <c r="M33" s="197"/>
      <c r="N33" s="197"/>
      <c r="O33" s="197"/>
      <c r="P33" s="40"/>
      <c r="Q33" s="40"/>
      <c r="R33" s="40"/>
      <c r="S33" s="40"/>
      <c r="T33" s="43" t="s">
        <v>37</v>
      </c>
      <c r="U33" s="40"/>
      <c r="V33" s="40"/>
      <c r="W33" s="198">
        <f>ROUND(BB87+SUM(CF101),2)</f>
        <v>0</v>
      </c>
      <c r="X33" s="197"/>
      <c r="Y33" s="197"/>
      <c r="Z33" s="197"/>
      <c r="AA33" s="197"/>
      <c r="AB33" s="197"/>
      <c r="AC33" s="197"/>
      <c r="AD33" s="197"/>
      <c r="AE33" s="197"/>
      <c r="AF33" s="40"/>
      <c r="AG33" s="40"/>
      <c r="AH33" s="40"/>
      <c r="AI33" s="40"/>
      <c r="AJ33" s="40"/>
      <c r="AK33" s="198">
        <v>0</v>
      </c>
      <c r="AL33" s="197"/>
      <c r="AM33" s="197"/>
      <c r="AN33" s="197"/>
      <c r="AO33" s="197"/>
      <c r="AP33" s="40"/>
      <c r="AQ33" s="44"/>
    </row>
    <row r="34" spans="2:43" s="2" customFormat="1" ht="14.4" hidden="1" customHeight="1">
      <c r="B34" s="39"/>
      <c r="C34" s="40"/>
      <c r="D34" s="40"/>
      <c r="E34" s="40"/>
      <c r="F34" s="41" t="s">
        <v>40</v>
      </c>
      <c r="G34" s="40"/>
      <c r="H34" s="40"/>
      <c r="I34" s="40"/>
      <c r="J34" s="40"/>
      <c r="K34" s="40"/>
      <c r="L34" s="196">
        <v>0.2</v>
      </c>
      <c r="M34" s="197"/>
      <c r="N34" s="197"/>
      <c r="O34" s="197"/>
      <c r="P34" s="40"/>
      <c r="Q34" s="40"/>
      <c r="R34" s="40"/>
      <c r="S34" s="40"/>
      <c r="T34" s="43" t="s">
        <v>37</v>
      </c>
      <c r="U34" s="40"/>
      <c r="V34" s="40"/>
      <c r="W34" s="198">
        <f>ROUND(BC87+SUM(CG101),2)</f>
        <v>0</v>
      </c>
      <c r="X34" s="197"/>
      <c r="Y34" s="197"/>
      <c r="Z34" s="197"/>
      <c r="AA34" s="197"/>
      <c r="AB34" s="197"/>
      <c r="AC34" s="197"/>
      <c r="AD34" s="197"/>
      <c r="AE34" s="197"/>
      <c r="AF34" s="40"/>
      <c r="AG34" s="40"/>
      <c r="AH34" s="40"/>
      <c r="AI34" s="40"/>
      <c r="AJ34" s="40"/>
      <c r="AK34" s="198">
        <v>0</v>
      </c>
      <c r="AL34" s="197"/>
      <c r="AM34" s="197"/>
      <c r="AN34" s="197"/>
      <c r="AO34" s="197"/>
      <c r="AP34" s="40"/>
      <c r="AQ34" s="44"/>
    </row>
    <row r="35" spans="2:43" s="2" customFormat="1" ht="14.4" hidden="1" customHeight="1">
      <c r="B35" s="39"/>
      <c r="C35" s="40"/>
      <c r="D35" s="40"/>
      <c r="E35" s="40"/>
      <c r="F35" s="41" t="s">
        <v>41</v>
      </c>
      <c r="G35" s="40"/>
      <c r="H35" s="40"/>
      <c r="I35" s="40"/>
      <c r="J35" s="40"/>
      <c r="K35" s="40"/>
      <c r="L35" s="196">
        <v>0</v>
      </c>
      <c r="M35" s="197"/>
      <c r="N35" s="197"/>
      <c r="O35" s="197"/>
      <c r="P35" s="40"/>
      <c r="Q35" s="40"/>
      <c r="R35" s="40"/>
      <c r="S35" s="40"/>
      <c r="T35" s="43" t="s">
        <v>37</v>
      </c>
      <c r="U35" s="40"/>
      <c r="V35" s="40"/>
      <c r="W35" s="198">
        <f>ROUND(BD87+SUM(CH101),2)</f>
        <v>0</v>
      </c>
      <c r="X35" s="197"/>
      <c r="Y35" s="197"/>
      <c r="Z35" s="197"/>
      <c r="AA35" s="197"/>
      <c r="AB35" s="197"/>
      <c r="AC35" s="197"/>
      <c r="AD35" s="197"/>
      <c r="AE35" s="197"/>
      <c r="AF35" s="40"/>
      <c r="AG35" s="40"/>
      <c r="AH35" s="40"/>
      <c r="AI35" s="40"/>
      <c r="AJ35" s="40"/>
      <c r="AK35" s="198">
        <v>0</v>
      </c>
      <c r="AL35" s="197"/>
      <c r="AM35" s="197"/>
      <c r="AN35" s="197"/>
      <c r="AO35" s="197"/>
      <c r="AP35" s="40"/>
      <c r="AQ35" s="44"/>
    </row>
    <row r="36" spans="2:43" s="1" customFormat="1" ht="6.9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5" customHeight="1">
      <c r="B37" s="34"/>
      <c r="C37" s="45"/>
      <c r="D37" s="46" t="s">
        <v>42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43</v>
      </c>
      <c r="U37" s="47"/>
      <c r="V37" s="47"/>
      <c r="W37" s="47"/>
      <c r="X37" s="203" t="s">
        <v>44</v>
      </c>
      <c r="Y37" s="204"/>
      <c r="Z37" s="204"/>
      <c r="AA37" s="204"/>
      <c r="AB37" s="204"/>
      <c r="AC37" s="47"/>
      <c r="AD37" s="47"/>
      <c r="AE37" s="47"/>
      <c r="AF37" s="47"/>
      <c r="AG37" s="47"/>
      <c r="AH37" s="47"/>
      <c r="AI37" s="47"/>
      <c r="AJ37" s="47"/>
      <c r="AK37" s="205">
        <f>SUM(AK29:AK35)</f>
        <v>0</v>
      </c>
      <c r="AL37" s="204"/>
      <c r="AM37" s="204"/>
      <c r="AN37" s="204"/>
      <c r="AO37" s="206"/>
      <c r="AP37" s="45"/>
      <c r="AQ37" s="36"/>
    </row>
    <row r="38" spans="2:43" s="1" customFormat="1" ht="14.4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4.4">
      <c r="B49" s="34"/>
      <c r="C49" s="35"/>
      <c r="D49" s="49" t="s">
        <v>45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46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4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5"/>
    </row>
    <row r="51" spans="2:43">
      <c r="B51" s="24"/>
      <c r="C51" s="27"/>
      <c r="D51" s="52" t="s">
        <v>2146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 t="s">
        <v>2147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5"/>
    </row>
    <row r="52" spans="2:43">
      <c r="B52" s="24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5"/>
    </row>
    <row r="53" spans="2:43">
      <c r="B53" s="24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5"/>
    </row>
    <row r="54" spans="2:43">
      <c r="B54" s="24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5"/>
    </row>
    <row r="55" spans="2:43">
      <c r="B55" s="24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5"/>
    </row>
    <row r="56" spans="2:43">
      <c r="B56" s="24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5"/>
    </row>
    <row r="57" spans="2:43">
      <c r="B57" s="24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5"/>
    </row>
    <row r="58" spans="2:43" s="1" customFormat="1" ht="14.4">
      <c r="B58" s="34"/>
      <c r="C58" s="35"/>
      <c r="D58" s="54" t="s">
        <v>47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48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47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48</v>
      </c>
      <c r="AN58" s="55"/>
      <c r="AO58" s="57"/>
      <c r="AP58" s="35"/>
      <c r="AQ58" s="36"/>
    </row>
    <row r="59" spans="2:43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4.4">
      <c r="B60" s="34"/>
      <c r="C60" s="35"/>
      <c r="D60" s="49" t="s">
        <v>49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50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4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5"/>
    </row>
    <row r="62" spans="2:43">
      <c r="B62" s="24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5"/>
    </row>
    <row r="63" spans="2:43">
      <c r="B63" s="24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5"/>
    </row>
    <row r="64" spans="2:43">
      <c r="B64" s="24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5"/>
    </row>
    <row r="65" spans="2:43">
      <c r="B65" s="24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5"/>
    </row>
    <row r="66" spans="2:43">
      <c r="B66" s="24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5"/>
    </row>
    <row r="67" spans="2:43">
      <c r="B67" s="24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5"/>
    </row>
    <row r="68" spans="2:43">
      <c r="B68" s="24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5"/>
    </row>
    <row r="69" spans="2:43" s="1" customFormat="1" ht="14.4">
      <c r="B69" s="34"/>
      <c r="C69" s="35"/>
      <c r="D69" s="54" t="s">
        <v>47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48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47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48</v>
      </c>
      <c r="AN69" s="55"/>
      <c r="AO69" s="57"/>
      <c r="AP69" s="35"/>
      <c r="AQ69" s="36"/>
    </row>
    <row r="70" spans="2:43" s="1" customFormat="1" ht="6.9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" customHeight="1">
      <c r="B76" s="34"/>
      <c r="C76" s="187" t="s">
        <v>51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36"/>
    </row>
    <row r="77" spans="2:43" s="3" customFormat="1" ht="14.4" customHeight="1">
      <c r="B77" s="64"/>
      <c r="C77" s="31" t="s">
        <v>13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278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" customHeight="1">
      <c r="B78" s="67"/>
      <c r="C78" s="68" t="s">
        <v>15</v>
      </c>
      <c r="D78" s="69"/>
      <c r="E78" s="69"/>
      <c r="F78" s="69"/>
      <c r="G78" s="69"/>
      <c r="H78" s="69"/>
      <c r="I78" s="69"/>
      <c r="J78" s="69"/>
      <c r="K78" s="69"/>
      <c r="L78" s="207" t="str">
        <f>K6</f>
        <v>Zvýšenie energet.účinnosti adm.budovy -OÚ a KD Druž./pri Hornáde</v>
      </c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69"/>
      <c r="AQ78" s="70"/>
    </row>
    <row r="79" spans="2:43" s="1" customFormat="1" ht="6.9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2">
      <c r="B80" s="34"/>
      <c r="C80" s="31" t="s">
        <v>19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Družstevna pri Hornáde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21</v>
      </c>
      <c r="AJ80" s="35"/>
      <c r="AK80" s="35"/>
      <c r="AL80" s="35"/>
      <c r="AM80" s="72" t="str">
        <f>IF(AN8= "","",AN8)</f>
        <v>18. 8. 2017</v>
      </c>
      <c r="AN80" s="35"/>
      <c r="AO80" s="35"/>
      <c r="AP80" s="35"/>
      <c r="AQ80" s="36"/>
    </row>
    <row r="81" spans="1:76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76" s="1" customFormat="1" ht="13.2">
      <c r="B82" s="34"/>
      <c r="C82" s="31" t="s">
        <v>23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28</v>
      </c>
      <c r="AJ82" s="35"/>
      <c r="AK82" s="35"/>
      <c r="AL82" s="35"/>
      <c r="AM82" s="209" t="str">
        <f>IF(E17="","",E17)</f>
        <v xml:space="preserve"> </v>
      </c>
      <c r="AN82" s="209"/>
      <c r="AO82" s="209"/>
      <c r="AP82" s="209"/>
      <c r="AQ82" s="36"/>
      <c r="AS82" s="218" t="s">
        <v>52</v>
      </c>
      <c r="AT82" s="219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76" s="1" customFormat="1" ht="13.2">
      <c r="B83" s="34"/>
      <c r="C83" s="31" t="s">
        <v>27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 xml:space="preserve"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30</v>
      </c>
      <c r="AJ83" s="35"/>
      <c r="AK83" s="35"/>
      <c r="AL83" s="35"/>
      <c r="AM83" s="209" t="str">
        <f>IF(E20="","",E20)</f>
        <v xml:space="preserve"> </v>
      </c>
      <c r="AN83" s="209"/>
      <c r="AO83" s="209"/>
      <c r="AP83" s="209"/>
      <c r="AQ83" s="36"/>
      <c r="AS83" s="220"/>
      <c r="AT83" s="221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76" s="1" customFormat="1" ht="10.9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20"/>
      <c r="AT84" s="221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76" s="1" customFormat="1" ht="29.25" customHeight="1">
      <c r="B85" s="34"/>
      <c r="C85" s="199" t="s">
        <v>53</v>
      </c>
      <c r="D85" s="200"/>
      <c r="E85" s="200"/>
      <c r="F85" s="200"/>
      <c r="G85" s="200"/>
      <c r="H85" s="74"/>
      <c r="I85" s="201" t="s">
        <v>54</v>
      </c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1" t="s">
        <v>55</v>
      </c>
      <c r="AH85" s="200"/>
      <c r="AI85" s="200"/>
      <c r="AJ85" s="200"/>
      <c r="AK85" s="200"/>
      <c r="AL85" s="200"/>
      <c r="AM85" s="200"/>
      <c r="AN85" s="201" t="s">
        <v>56</v>
      </c>
      <c r="AO85" s="200"/>
      <c r="AP85" s="202"/>
      <c r="AQ85" s="36"/>
      <c r="AS85" s="75" t="s">
        <v>57</v>
      </c>
      <c r="AT85" s="76" t="s">
        <v>58</v>
      </c>
      <c r="AU85" s="76" t="s">
        <v>59</v>
      </c>
      <c r="AV85" s="76" t="s">
        <v>60</v>
      </c>
      <c r="AW85" s="76" t="s">
        <v>61</v>
      </c>
      <c r="AX85" s="76" t="s">
        <v>62</v>
      </c>
      <c r="AY85" s="76" t="s">
        <v>63</v>
      </c>
      <c r="AZ85" s="76" t="s">
        <v>64</v>
      </c>
      <c r="BA85" s="76" t="s">
        <v>65</v>
      </c>
      <c r="BB85" s="76" t="s">
        <v>66</v>
      </c>
      <c r="BC85" s="76" t="s">
        <v>67</v>
      </c>
      <c r="BD85" s="77" t="s">
        <v>68</v>
      </c>
    </row>
    <row r="86" spans="1:76" s="1" customFormat="1" ht="10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76" s="4" customFormat="1" ht="32.4" customHeight="1">
      <c r="B87" s="67"/>
      <c r="C87" s="79" t="s">
        <v>69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13">
        <f>ROUND(SUM(AG88:AG98),2)</f>
        <v>0</v>
      </c>
      <c r="AH87" s="213"/>
      <c r="AI87" s="213"/>
      <c r="AJ87" s="213"/>
      <c r="AK87" s="213"/>
      <c r="AL87" s="213"/>
      <c r="AM87" s="213"/>
      <c r="AN87" s="214">
        <f t="shared" ref="AN87:AN98" si="0">SUM(AG87,AT87)</f>
        <v>0</v>
      </c>
      <c r="AO87" s="214"/>
      <c r="AP87" s="214"/>
      <c r="AQ87" s="70"/>
      <c r="AS87" s="81">
        <f>ROUND(SUM(AS88:AS98),2)</f>
        <v>0</v>
      </c>
      <c r="AT87" s="82">
        <f t="shared" ref="AT87:AT98" si="1">ROUND(SUM(AV87:AW87),2)</f>
        <v>0</v>
      </c>
      <c r="AU87" s="83">
        <f>ROUND(SUM(AU88:AU98),5)</f>
        <v>8937.0856600000006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ROUND(SUM(AZ88:AZ98),2)</f>
        <v>0</v>
      </c>
      <c r="BA87" s="82">
        <f>ROUND(SUM(BA88:BA98),2)</f>
        <v>0</v>
      </c>
      <c r="BB87" s="82">
        <f>ROUND(SUM(BB88:BB98),2)</f>
        <v>0</v>
      </c>
      <c r="BC87" s="82">
        <f>ROUND(SUM(BC88:BC98),2)</f>
        <v>0</v>
      </c>
      <c r="BD87" s="84">
        <f>ROUND(SUM(BD88:BD98),2)</f>
        <v>0</v>
      </c>
      <c r="BS87" s="85" t="s">
        <v>70</v>
      </c>
      <c r="BT87" s="85" t="s">
        <v>71</v>
      </c>
      <c r="BU87" s="86" t="s">
        <v>72</v>
      </c>
      <c r="BV87" s="85" t="s">
        <v>73</v>
      </c>
      <c r="BW87" s="85" t="s">
        <v>74</v>
      </c>
      <c r="BX87" s="85" t="s">
        <v>75</v>
      </c>
    </row>
    <row r="88" spans="1:76" s="5" customFormat="1" ht="22.5" customHeight="1">
      <c r="A88" s="87" t="s">
        <v>76</v>
      </c>
      <c r="B88" s="88"/>
      <c r="C88" s="89"/>
      <c r="D88" s="210" t="s">
        <v>77</v>
      </c>
      <c r="E88" s="210"/>
      <c r="F88" s="210"/>
      <c r="G88" s="210"/>
      <c r="H88" s="210"/>
      <c r="I88" s="90"/>
      <c r="J88" s="210" t="s">
        <v>78</v>
      </c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1">
        <f>'01 - Zadanie - Strecha'!M30</f>
        <v>0</v>
      </c>
      <c r="AH88" s="212"/>
      <c r="AI88" s="212"/>
      <c r="AJ88" s="212"/>
      <c r="AK88" s="212"/>
      <c r="AL88" s="212"/>
      <c r="AM88" s="212"/>
      <c r="AN88" s="211">
        <f t="shared" si="0"/>
        <v>0</v>
      </c>
      <c r="AO88" s="212"/>
      <c r="AP88" s="212"/>
      <c r="AQ88" s="91"/>
      <c r="AS88" s="92">
        <f>'01 - Zadanie - Strecha'!M28</f>
        <v>0</v>
      </c>
      <c r="AT88" s="93">
        <f t="shared" si="1"/>
        <v>0</v>
      </c>
      <c r="AU88" s="94">
        <f>'01 - Zadanie - Strecha'!W121</f>
        <v>1547.0234135999997</v>
      </c>
      <c r="AV88" s="93">
        <f>'01 - Zadanie - Strecha'!M32</f>
        <v>0</v>
      </c>
      <c r="AW88" s="93">
        <f>'01 - Zadanie - Strecha'!M33</f>
        <v>0</v>
      </c>
      <c r="AX88" s="93">
        <f>'01 - Zadanie - Strecha'!M34</f>
        <v>0</v>
      </c>
      <c r="AY88" s="93">
        <f>'01 - Zadanie - Strecha'!M35</f>
        <v>0</v>
      </c>
      <c r="AZ88" s="93">
        <f>'01 - Zadanie - Strecha'!H32</f>
        <v>0</v>
      </c>
      <c r="BA88" s="93">
        <f>'01 - Zadanie - Strecha'!H33</f>
        <v>0</v>
      </c>
      <c r="BB88" s="93">
        <f>'01 - Zadanie - Strecha'!H34</f>
        <v>0</v>
      </c>
      <c r="BC88" s="93">
        <f>'01 - Zadanie - Strecha'!H35</f>
        <v>0</v>
      </c>
      <c r="BD88" s="95">
        <f>'01 - Zadanie - Strecha'!H36</f>
        <v>0</v>
      </c>
      <c r="BT88" s="96" t="s">
        <v>79</v>
      </c>
      <c r="BV88" s="96" t="s">
        <v>73</v>
      </c>
      <c r="BW88" s="96" t="s">
        <v>80</v>
      </c>
      <c r="BX88" s="96" t="s">
        <v>74</v>
      </c>
    </row>
    <row r="89" spans="1:76" s="5" customFormat="1" ht="22.5" customHeight="1">
      <c r="A89" s="87" t="s">
        <v>76</v>
      </c>
      <c r="B89" s="88"/>
      <c r="C89" s="89"/>
      <c r="D89" s="210" t="s">
        <v>81</v>
      </c>
      <c r="E89" s="210"/>
      <c r="F89" s="210"/>
      <c r="G89" s="210"/>
      <c r="H89" s="210"/>
      <c r="I89" s="90"/>
      <c r="J89" s="210" t="s">
        <v>2137</v>
      </c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1">
        <f>'02 - Zadanie -Zatepl obv. stien'!M30</f>
        <v>0</v>
      </c>
      <c r="AH89" s="212"/>
      <c r="AI89" s="212"/>
      <c r="AJ89" s="212"/>
      <c r="AK89" s="212"/>
      <c r="AL89" s="212"/>
      <c r="AM89" s="212"/>
      <c r="AN89" s="211">
        <f t="shared" si="0"/>
        <v>0</v>
      </c>
      <c r="AO89" s="212"/>
      <c r="AP89" s="212"/>
      <c r="AQ89" s="91"/>
      <c r="AS89" s="92">
        <f>'02 - Zadanie -Zatepl obv. stien'!M28</f>
        <v>0</v>
      </c>
      <c r="AT89" s="93">
        <f t="shared" si="1"/>
        <v>0</v>
      </c>
      <c r="AU89" s="94">
        <f>'02 - Zadanie -Zatepl obv. stien'!W119</f>
        <v>4905.5869425000001</v>
      </c>
      <c r="AV89" s="93">
        <f>'02 - Zadanie -Zatepl obv. stien'!M32</f>
        <v>0</v>
      </c>
      <c r="AW89" s="93">
        <f>'02 - Zadanie -Zatepl obv. stien'!M33</f>
        <v>0</v>
      </c>
      <c r="AX89" s="93">
        <f>'02 - Zadanie -Zatepl obv. stien'!M34</f>
        <v>0</v>
      </c>
      <c r="AY89" s="93">
        <f>'02 - Zadanie -Zatepl obv. stien'!M35</f>
        <v>0</v>
      </c>
      <c r="AZ89" s="93">
        <f>'02 - Zadanie -Zatepl obv. stien'!H32</f>
        <v>0</v>
      </c>
      <c r="BA89" s="93">
        <f>'02 - Zadanie -Zatepl obv. stien'!H33</f>
        <v>0</v>
      </c>
      <c r="BB89" s="93">
        <f>'02 - Zadanie -Zatepl obv. stien'!H34</f>
        <v>0</v>
      </c>
      <c r="BC89" s="93">
        <f>'02 - Zadanie -Zatepl obv. stien'!H35</f>
        <v>0</v>
      </c>
      <c r="BD89" s="95">
        <f>'02 - Zadanie -Zatepl obv. stien'!H36</f>
        <v>0</v>
      </c>
      <c r="BT89" s="96" t="s">
        <v>79</v>
      </c>
      <c r="BV89" s="96" t="s">
        <v>73</v>
      </c>
      <c r="BW89" s="96" t="s">
        <v>82</v>
      </c>
      <c r="BX89" s="96" t="s">
        <v>74</v>
      </c>
    </row>
    <row r="90" spans="1:76" s="5" customFormat="1" ht="22.5" customHeight="1">
      <c r="A90" s="87" t="s">
        <v>76</v>
      </c>
      <c r="B90" s="88"/>
      <c r="C90" s="89"/>
      <c r="D90" s="210" t="s">
        <v>83</v>
      </c>
      <c r="E90" s="210"/>
      <c r="F90" s="210"/>
      <c r="G90" s="210"/>
      <c r="H90" s="210"/>
      <c r="I90" s="90"/>
      <c r="J90" s="210" t="s">
        <v>84</v>
      </c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1">
        <f>'03 - Zadanie - Otvor konštr'!M30</f>
        <v>0</v>
      </c>
      <c r="AH90" s="212"/>
      <c r="AI90" s="212"/>
      <c r="AJ90" s="212"/>
      <c r="AK90" s="212"/>
      <c r="AL90" s="212"/>
      <c r="AM90" s="212"/>
      <c r="AN90" s="211">
        <f t="shared" si="0"/>
        <v>0</v>
      </c>
      <c r="AO90" s="212"/>
      <c r="AP90" s="212"/>
      <c r="AQ90" s="91"/>
      <c r="AS90" s="92">
        <f>'03 - Zadanie - Otvor konštr'!M28</f>
        <v>0</v>
      </c>
      <c r="AT90" s="93">
        <f t="shared" si="1"/>
        <v>0</v>
      </c>
      <c r="AU90" s="94">
        <f>'03 - Zadanie - Otvor konštr'!W114</f>
        <v>451.30657160000004</v>
      </c>
      <c r="AV90" s="93">
        <f>'03 - Zadanie - Otvor konštr'!M32</f>
        <v>0</v>
      </c>
      <c r="AW90" s="93">
        <f>'03 - Zadanie - Otvor konštr'!M33</f>
        <v>0</v>
      </c>
      <c r="AX90" s="93">
        <f>'03 - Zadanie - Otvor konštr'!M34</f>
        <v>0</v>
      </c>
      <c r="AY90" s="93">
        <f>'03 - Zadanie - Otvor konštr'!M35</f>
        <v>0</v>
      </c>
      <c r="AZ90" s="93">
        <f>'03 - Zadanie - Otvor konštr'!H32</f>
        <v>0</v>
      </c>
      <c r="BA90" s="93">
        <f>'03 - Zadanie - Otvor konštr'!H33</f>
        <v>0</v>
      </c>
      <c r="BB90" s="93">
        <f>'03 - Zadanie - Otvor konštr'!H34</f>
        <v>0</v>
      </c>
      <c r="BC90" s="93">
        <f>'03 - Zadanie - Otvor konštr'!H35</f>
        <v>0</v>
      </c>
      <c r="BD90" s="95">
        <f>'03 - Zadanie - Otvor konštr'!H36</f>
        <v>0</v>
      </c>
      <c r="BT90" s="96" t="s">
        <v>79</v>
      </c>
      <c r="BV90" s="96" t="s">
        <v>73</v>
      </c>
      <c r="BW90" s="96" t="s">
        <v>85</v>
      </c>
      <c r="BX90" s="96" t="s">
        <v>74</v>
      </c>
    </row>
    <row r="91" spans="1:76" s="5" customFormat="1" ht="22.5" customHeight="1">
      <c r="A91" s="87" t="s">
        <v>76</v>
      </c>
      <c r="B91" s="88"/>
      <c r="C91" s="89"/>
      <c r="D91" s="210" t="s">
        <v>86</v>
      </c>
      <c r="E91" s="210"/>
      <c r="F91" s="210"/>
      <c r="G91" s="210"/>
      <c r="H91" s="210"/>
      <c r="I91" s="90"/>
      <c r="J91" s="210" t="s">
        <v>87</v>
      </c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1">
        <f>'04 - Zadanie - Ostané'!M30</f>
        <v>0</v>
      </c>
      <c r="AH91" s="212"/>
      <c r="AI91" s="212"/>
      <c r="AJ91" s="212"/>
      <c r="AK91" s="212"/>
      <c r="AL91" s="212"/>
      <c r="AM91" s="212"/>
      <c r="AN91" s="211">
        <f t="shared" si="0"/>
        <v>0</v>
      </c>
      <c r="AO91" s="212"/>
      <c r="AP91" s="212"/>
      <c r="AQ91" s="91"/>
      <c r="AS91" s="92">
        <f>'04 - Zadanie - Ostané'!M28</f>
        <v>0</v>
      </c>
      <c r="AT91" s="93">
        <f t="shared" si="1"/>
        <v>0</v>
      </c>
      <c r="AU91" s="94">
        <f>'04 - Zadanie - Ostané'!W126</f>
        <v>2030.98633148</v>
      </c>
      <c r="AV91" s="93">
        <f>'04 - Zadanie - Ostané'!M32</f>
        <v>0</v>
      </c>
      <c r="AW91" s="93">
        <f>'04 - Zadanie - Ostané'!M33</f>
        <v>0</v>
      </c>
      <c r="AX91" s="93">
        <f>'04 - Zadanie - Ostané'!M34</f>
        <v>0</v>
      </c>
      <c r="AY91" s="93">
        <f>'04 - Zadanie - Ostané'!M35</f>
        <v>0</v>
      </c>
      <c r="AZ91" s="93">
        <f>'04 - Zadanie - Ostané'!H32</f>
        <v>0</v>
      </c>
      <c r="BA91" s="93">
        <f>'04 - Zadanie - Ostané'!H33</f>
        <v>0</v>
      </c>
      <c r="BB91" s="93">
        <f>'04 - Zadanie - Ostané'!H34</f>
        <v>0</v>
      </c>
      <c r="BC91" s="93">
        <f>'04 - Zadanie - Ostané'!H35</f>
        <v>0</v>
      </c>
      <c r="BD91" s="95">
        <f>'04 - Zadanie - Ostané'!H36</f>
        <v>0</v>
      </c>
      <c r="BT91" s="96" t="s">
        <v>79</v>
      </c>
      <c r="BV91" s="96" t="s">
        <v>73</v>
      </c>
      <c r="BW91" s="96" t="s">
        <v>88</v>
      </c>
      <c r="BX91" s="96" t="s">
        <v>74</v>
      </c>
    </row>
    <row r="92" spans="1:76" s="5" customFormat="1" ht="22.5" customHeight="1">
      <c r="A92" s="87" t="s">
        <v>76</v>
      </c>
      <c r="B92" s="88"/>
      <c r="C92" s="89"/>
      <c r="D92" s="210" t="s">
        <v>89</v>
      </c>
      <c r="E92" s="210"/>
      <c r="F92" s="210"/>
      <c r="G92" s="210"/>
      <c r="H92" s="210"/>
      <c r="I92" s="90"/>
      <c r="J92" s="210" t="s">
        <v>90</v>
      </c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1">
        <f>'05 - Zadanie- Výťah'!M30</f>
        <v>0</v>
      </c>
      <c r="AH92" s="212"/>
      <c r="AI92" s="212"/>
      <c r="AJ92" s="212"/>
      <c r="AK92" s="212"/>
      <c r="AL92" s="212"/>
      <c r="AM92" s="212"/>
      <c r="AN92" s="211">
        <f t="shared" si="0"/>
        <v>0</v>
      </c>
      <c r="AO92" s="212"/>
      <c r="AP92" s="212"/>
      <c r="AQ92" s="91"/>
      <c r="AS92" s="92">
        <f>'05 - Zadanie- Výťah'!M28</f>
        <v>0</v>
      </c>
      <c r="AT92" s="93">
        <f t="shared" si="1"/>
        <v>0</v>
      </c>
      <c r="AU92" s="94">
        <f>'05 - Zadanie- Výťah'!W113</f>
        <v>2.1823999999999999</v>
      </c>
      <c r="AV92" s="93">
        <f>'05 - Zadanie- Výťah'!M32</f>
        <v>0</v>
      </c>
      <c r="AW92" s="93">
        <f>'05 - Zadanie- Výťah'!M33</f>
        <v>0</v>
      </c>
      <c r="AX92" s="93">
        <f>'05 - Zadanie- Výťah'!M34</f>
        <v>0</v>
      </c>
      <c r="AY92" s="93">
        <f>'05 - Zadanie- Výťah'!M35</f>
        <v>0</v>
      </c>
      <c r="AZ92" s="93">
        <f>'05 - Zadanie- Výťah'!H32</f>
        <v>0</v>
      </c>
      <c r="BA92" s="93">
        <f>'05 - Zadanie- Výťah'!H33</f>
        <v>0</v>
      </c>
      <c r="BB92" s="93">
        <f>'05 - Zadanie- Výťah'!H34</f>
        <v>0</v>
      </c>
      <c r="BC92" s="93">
        <f>'05 - Zadanie- Výťah'!H35</f>
        <v>0</v>
      </c>
      <c r="BD92" s="95">
        <f>'05 - Zadanie- Výťah'!H36</f>
        <v>0</v>
      </c>
      <c r="BT92" s="96" t="s">
        <v>79</v>
      </c>
      <c r="BV92" s="96" t="s">
        <v>73</v>
      </c>
      <c r="BW92" s="96" t="s">
        <v>91</v>
      </c>
      <c r="BX92" s="96" t="s">
        <v>74</v>
      </c>
    </row>
    <row r="93" spans="1:76" s="5" customFormat="1" ht="22.5" customHeight="1">
      <c r="A93" s="87" t="s">
        <v>76</v>
      </c>
      <c r="B93" s="88"/>
      <c r="C93" s="89"/>
      <c r="D93" s="210" t="s">
        <v>92</v>
      </c>
      <c r="E93" s="210"/>
      <c r="F93" s="210"/>
      <c r="G93" s="210"/>
      <c r="H93" s="210"/>
      <c r="I93" s="90"/>
      <c r="J93" s="210" t="s">
        <v>93</v>
      </c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1">
        <f>'06 - Zadanie- Bleskozvod'!M30</f>
        <v>0</v>
      </c>
      <c r="AH93" s="212"/>
      <c r="AI93" s="212"/>
      <c r="AJ93" s="212"/>
      <c r="AK93" s="212"/>
      <c r="AL93" s="212"/>
      <c r="AM93" s="212"/>
      <c r="AN93" s="211">
        <f t="shared" si="0"/>
        <v>0</v>
      </c>
      <c r="AO93" s="212"/>
      <c r="AP93" s="212"/>
      <c r="AQ93" s="91"/>
      <c r="AS93" s="92">
        <f>'06 - Zadanie- Bleskozvod'!M28</f>
        <v>0</v>
      </c>
      <c r="AT93" s="93">
        <f t="shared" si="1"/>
        <v>0</v>
      </c>
      <c r="AU93" s="94">
        <f>'06 - Zadanie- Bleskozvod'!W113</f>
        <v>0</v>
      </c>
      <c r="AV93" s="93">
        <f>'06 - Zadanie- Bleskozvod'!M32</f>
        <v>0</v>
      </c>
      <c r="AW93" s="93">
        <f>'06 - Zadanie- Bleskozvod'!M33</f>
        <v>0</v>
      </c>
      <c r="AX93" s="93">
        <f>'06 - Zadanie- Bleskozvod'!M34</f>
        <v>0</v>
      </c>
      <c r="AY93" s="93">
        <f>'06 - Zadanie- Bleskozvod'!M35</f>
        <v>0</v>
      </c>
      <c r="AZ93" s="93">
        <f>'06 - Zadanie- Bleskozvod'!H32</f>
        <v>0</v>
      </c>
      <c r="BA93" s="93">
        <f>'06 - Zadanie- Bleskozvod'!H33</f>
        <v>0</v>
      </c>
      <c r="BB93" s="93">
        <f>'06 - Zadanie- Bleskozvod'!H34</f>
        <v>0</v>
      </c>
      <c r="BC93" s="93">
        <f>'06 - Zadanie- Bleskozvod'!H35</f>
        <v>0</v>
      </c>
      <c r="BD93" s="95">
        <f>'06 - Zadanie- Bleskozvod'!H36</f>
        <v>0</v>
      </c>
      <c r="BT93" s="96" t="s">
        <v>79</v>
      </c>
      <c r="BV93" s="96" t="s">
        <v>73</v>
      </c>
      <c r="BW93" s="96" t="s">
        <v>94</v>
      </c>
      <c r="BX93" s="96" t="s">
        <v>74</v>
      </c>
    </row>
    <row r="94" spans="1:76" s="5" customFormat="1" ht="22.5" customHeight="1">
      <c r="A94" s="87" t="s">
        <v>76</v>
      </c>
      <c r="B94" s="88"/>
      <c r="C94" s="89"/>
      <c r="D94" s="210" t="s">
        <v>95</v>
      </c>
      <c r="E94" s="210"/>
      <c r="F94" s="210"/>
      <c r="G94" s="210"/>
      <c r="H94" s="210"/>
      <c r="I94" s="90"/>
      <c r="J94" s="210" t="s">
        <v>96</v>
      </c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1">
        <f>'07 - Zadanie- Osv a napojen...'!M30</f>
        <v>0</v>
      </c>
      <c r="AH94" s="212"/>
      <c r="AI94" s="212"/>
      <c r="AJ94" s="212"/>
      <c r="AK94" s="212"/>
      <c r="AL94" s="212"/>
      <c r="AM94" s="212"/>
      <c r="AN94" s="211">
        <f t="shared" si="0"/>
        <v>0</v>
      </c>
      <c r="AO94" s="212"/>
      <c r="AP94" s="212"/>
      <c r="AQ94" s="91"/>
      <c r="AS94" s="92">
        <f>'07 - Zadanie- Osv a napojen...'!M28</f>
        <v>0</v>
      </c>
      <c r="AT94" s="93">
        <f t="shared" si="1"/>
        <v>0</v>
      </c>
      <c r="AU94" s="94">
        <f>'07 - Zadanie- Osv a napojen...'!W121</f>
        <v>0</v>
      </c>
      <c r="AV94" s="93">
        <f>'07 - Zadanie- Osv a napojen...'!M32</f>
        <v>0</v>
      </c>
      <c r="AW94" s="93">
        <f>'07 - Zadanie- Osv a napojen...'!M33</f>
        <v>0</v>
      </c>
      <c r="AX94" s="93">
        <f>'07 - Zadanie- Osv a napojen...'!M34</f>
        <v>0</v>
      </c>
      <c r="AY94" s="93">
        <f>'07 - Zadanie- Osv a napojen...'!M35</f>
        <v>0</v>
      </c>
      <c r="AZ94" s="93">
        <f>'07 - Zadanie- Osv a napojen...'!H32</f>
        <v>0</v>
      </c>
      <c r="BA94" s="93">
        <f>'07 - Zadanie- Osv a napojen...'!H33</f>
        <v>0</v>
      </c>
      <c r="BB94" s="93">
        <f>'07 - Zadanie- Osv a napojen...'!H34</f>
        <v>0</v>
      </c>
      <c r="BC94" s="93">
        <f>'07 - Zadanie- Osv a napojen...'!H35</f>
        <v>0</v>
      </c>
      <c r="BD94" s="95">
        <f>'07 - Zadanie- Osv a napojen...'!H36</f>
        <v>0</v>
      </c>
      <c r="BT94" s="96" t="s">
        <v>79</v>
      </c>
      <c r="BV94" s="96" t="s">
        <v>73</v>
      </c>
      <c r="BW94" s="96" t="s">
        <v>97</v>
      </c>
      <c r="BX94" s="96" t="s">
        <v>74</v>
      </c>
    </row>
    <row r="95" spans="1:76" s="5" customFormat="1" ht="22.5" customHeight="1">
      <c r="A95" s="87" t="s">
        <v>76</v>
      </c>
      <c r="B95" s="88"/>
      <c r="C95" s="89"/>
      <c r="D95" s="210" t="s">
        <v>98</v>
      </c>
      <c r="E95" s="210"/>
      <c r="F95" s="210"/>
      <c r="G95" s="210"/>
      <c r="H95" s="210"/>
      <c r="I95" s="90"/>
      <c r="J95" s="210" t="s">
        <v>99</v>
      </c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1">
        <f>'08 - Zadanie - Zásuvky'!M30</f>
        <v>0</v>
      </c>
      <c r="AH95" s="212"/>
      <c r="AI95" s="212"/>
      <c r="AJ95" s="212"/>
      <c r="AK95" s="212"/>
      <c r="AL95" s="212"/>
      <c r="AM95" s="212"/>
      <c r="AN95" s="211">
        <f t="shared" si="0"/>
        <v>0</v>
      </c>
      <c r="AO95" s="212"/>
      <c r="AP95" s="212"/>
      <c r="AQ95" s="91"/>
      <c r="AS95" s="92">
        <f>'08 - Zadanie - Zásuvky'!M28</f>
        <v>0</v>
      </c>
      <c r="AT95" s="93">
        <f t="shared" si="1"/>
        <v>0</v>
      </c>
      <c r="AU95" s="94">
        <f>'08 - Zadanie - Zásuvky'!W115</f>
        <v>0</v>
      </c>
      <c r="AV95" s="93">
        <f>'08 - Zadanie - Zásuvky'!M32</f>
        <v>0</v>
      </c>
      <c r="AW95" s="93">
        <f>'08 - Zadanie - Zásuvky'!M33</f>
        <v>0</v>
      </c>
      <c r="AX95" s="93">
        <f>'08 - Zadanie - Zásuvky'!M34</f>
        <v>0</v>
      </c>
      <c r="AY95" s="93">
        <f>'08 - Zadanie - Zásuvky'!M35</f>
        <v>0</v>
      </c>
      <c r="AZ95" s="93">
        <f>'08 - Zadanie - Zásuvky'!H32</f>
        <v>0</v>
      </c>
      <c r="BA95" s="93">
        <f>'08 - Zadanie - Zásuvky'!H33</f>
        <v>0</v>
      </c>
      <c r="BB95" s="93">
        <f>'08 - Zadanie - Zásuvky'!H34</f>
        <v>0</v>
      </c>
      <c r="BC95" s="93">
        <f>'08 - Zadanie - Zásuvky'!H35</f>
        <v>0</v>
      </c>
      <c r="BD95" s="95">
        <f>'08 - Zadanie - Zásuvky'!H36</f>
        <v>0</v>
      </c>
      <c r="BT95" s="96" t="s">
        <v>79</v>
      </c>
      <c r="BV95" s="96" t="s">
        <v>73</v>
      </c>
      <c r="BW95" s="96" t="s">
        <v>100</v>
      </c>
      <c r="BX95" s="96" t="s">
        <v>74</v>
      </c>
    </row>
    <row r="96" spans="1:76" s="5" customFormat="1" ht="22.5" customHeight="1">
      <c r="A96" s="87" t="s">
        <v>76</v>
      </c>
      <c r="B96" s="88"/>
      <c r="C96" s="89"/>
      <c r="D96" s="210" t="s">
        <v>101</v>
      </c>
      <c r="E96" s="210"/>
      <c r="F96" s="210"/>
      <c r="G96" s="210"/>
      <c r="H96" s="210"/>
      <c r="I96" s="90"/>
      <c r="J96" s="210" t="s">
        <v>102</v>
      </c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1">
        <f>'09 - Zadanie- Ústredné vyku'!M30</f>
        <v>0</v>
      </c>
      <c r="AH96" s="212"/>
      <c r="AI96" s="212"/>
      <c r="AJ96" s="212"/>
      <c r="AK96" s="212"/>
      <c r="AL96" s="212"/>
      <c r="AM96" s="212"/>
      <c r="AN96" s="211">
        <f t="shared" si="0"/>
        <v>0</v>
      </c>
      <c r="AO96" s="212"/>
      <c r="AP96" s="212"/>
      <c r="AQ96" s="91"/>
      <c r="AS96" s="92">
        <f>'09 - Zadanie- Ústredné vyku'!M28</f>
        <v>0</v>
      </c>
      <c r="AT96" s="93">
        <f t="shared" si="1"/>
        <v>0</v>
      </c>
      <c r="AU96" s="94">
        <f>'09 - Zadanie- Ústredné vyku'!W120</f>
        <v>0</v>
      </c>
      <c r="AV96" s="93">
        <f>'09 - Zadanie- Ústredné vyku'!M32</f>
        <v>0</v>
      </c>
      <c r="AW96" s="93">
        <f>'09 - Zadanie- Ústredné vyku'!M33</f>
        <v>0</v>
      </c>
      <c r="AX96" s="93">
        <f>'09 - Zadanie- Ústredné vyku'!M34</f>
        <v>0</v>
      </c>
      <c r="AY96" s="93">
        <f>'09 - Zadanie- Ústredné vyku'!M35</f>
        <v>0</v>
      </c>
      <c r="AZ96" s="93">
        <f>'09 - Zadanie- Ústredné vyku'!H32</f>
        <v>0</v>
      </c>
      <c r="BA96" s="93">
        <f>'09 - Zadanie- Ústredné vyku'!H33</f>
        <v>0</v>
      </c>
      <c r="BB96" s="93">
        <f>'09 - Zadanie- Ústredné vyku'!H34</f>
        <v>0</v>
      </c>
      <c r="BC96" s="93">
        <f>'09 - Zadanie- Ústredné vyku'!H35</f>
        <v>0</v>
      </c>
      <c r="BD96" s="95">
        <f>'09 - Zadanie- Ústredné vyku'!H36</f>
        <v>0</v>
      </c>
      <c r="BT96" s="96" t="s">
        <v>79</v>
      </c>
      <c r="BV96" s="96" t="s">
        <v>73</v>
      </c>
      <c r="BW96" s="96" t="s">
        <v>103</v>
      </c>
      <c r="BX96" s="96" t="s">
        <v>74</v>
      </c>
    </row>
    <row r="97" spans="1:76" s="5" customFormat="1" ht="22.5" customHeight="1">
      <c r="A97" s="87" t="s">
        <v>76</v>
      </c>
      <c r="B97" s="88"/>
      <c r="C97" s="89"/>
      <c r="D97" s="210" t="s">
        <v>104</v>
      </c>
      <c r="E97" s="210"/>
      <c r="F97" s="210"/>
      <c r="G97" s="210"/>
      <c r="H97" s="210"/>
      <c r="I97" s="90"/>
      <c r="J97" s="210" t="s">
        <v>105</v>
      </c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1">
        <f>'10 - Zadanie - Vzduchotechnika'!M30</f>
        <v>0</v>
      </c>
      <c r="AH97" s="212"/>
      <c r="AI97" s="212"/>
      <c r="AJ97" s="212"/>
      <c r="AK97" s="212"/>
      <c r="AL97" s="212"/>
      <c r="AM97" s="212"/>
      <c r="AN97" s="211">
        <f t="shared" si="0"/>
        <v>0</v>
      </c>
      <c r="AO97" s="212"/>
      <c r="AP97" s="212"/>
      <c r="AQ97" s="91"/>
      <c r="AS97" s="92">
        <f>'10 - Zadanie - Vzduchotechnika'!M28</f>
        <v>0</v>
      </c>
      <c r="AT97" s="93">
        <f t="shared" si="1"/>
        <v>0</v>
      </c>
      <c r="AU97" s="94">
        <f>'10 - Zadanie - Vzduchotechnika'!W114</f>
        <v>0</v>
      </c>
      <c r="AV97" s="93">
        <f>'10 - Zadanie - Vzduchotechnika'!M32</f>
        <v>0</v>
      </c>
      <c r="AW97" s="93">
        <f>'10 - Zadanie - Vzduchotechnika'!M33</f>
        <v>0</v>
      </c>
      <c r="AX97" s="93">
        <f>'10 - Zadanie - Vzduchotechnika'!M34</f>
        <v>0</v>
      </c>
      <c r="AY97" s="93">
        <f>'10 - Zadanie - Vzduchotechnika'!M35</f>
        <v>0</v>
      </c>
      <c r="AZ97" s="93">
        <f>'10 - Zadanie - Vzduchotechnika'!H32</f>
        <v>0</v>
      </c>
      <c r="BA97" s="93">
        <f>'10 - Zadanie - Vzduchotechnika'!H33</f>
        <v>0</v>
      </c>
      <c r="BB97" s="93">
        <f>'10 - Zadanie - Vzduchotechnika'!H34</f>
        <v>0</v>
      </c>
      <c r="BC97" s="93">
        <f>'10 - Zadanie - Vzduchotechnika'!H35</f>
        <v>0</v>
      </c>
      <c r="BD97" s="95">
        <f>'10 - Zadanie - Vzduchotechnika'!H36</f>
        <v>0</v>
      </c>
      <c r="BT97" s="96" t="s">
        <v>79</v>
      </c>
      <c r="BV97" s="96" t="s">
        <v>73</v>
      </c>
      <c r="BW97" s="96" t="s">
        <v>106</v>
      </c>
      <c r="BX97" s="96" t="s">
        <v>74</v>
      </c>
    </row>
    <row r="98" spans="1:76" s="5" customFormat="1" ht="22.5" customHeight="1">
      <c r="A98" s="87" t="s">
        <v>76</v>
      </c>
      <c r="B98" s="88"/>
      <c r="C98" s="89"/>
      <c r="D98" s="210" t="s">
        <v>107</v>
      </c>
      <c r="E98" s="210"/>
      <c r="F98" s="210"/>
      <c r="G98" s="210"/>
      <c r="H98" s="210"/>
      <c r="I98" s="90"/>
      <c r="J98" s="210" t="s">
        <v>108</v>
      </c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1">
        <f>'11 - Zadanie -  Zdrav.-ohrev...'!M30</f>
        <v>0</v>
      </c>
      <c r="AH98" s="212"/>
      <c r="AI98" s="212"/>
      <c r="AJ98" s="212"/>
      <c r="AK98" s="212"/>
      <c r="AL98" s="212"/>
      <c r="AM98" s="212"/>
      <c r="AN98" s="211">
        <f t="shared" si="0"/>
        <v>0</v>
      </c>
      <c r="AO98" s="212"/>
      <c r="AP98" s="212"/>
      <c r="AQ98" s="91"/>
      <c r="AS98" s="97">
        <f>'11 - Zadanie -  Zdrav.-ohrev...'!M28</f>
        <v>0</v>
      </c>
      <c r="AT98" s="98">
        <f t="shared" si="1"/>
        <v>0</v>
      </c>
      <c r="AU98" s="99">
        <f>'11 - Zadanie -  Zdrav.-ohrev...'!W114</f>
        <v>0</v>
      </c>
      <c r="AV98" s="98">
        <f>'11 - Zadanie -  Zdrav.-ohrev...'!M32</f>
        <v>0</v>
      </c>
      <c r="AW98" s="98">
        <f>'11 - Zadanie -  Zdrav.-ohrev...'!M33</f>
        <v>0</v>
      </c>
      <c r="AX98" s="98">
        <f>'11 - Zadanie -  Zdrav.-ohrev...'!M34</f>
        <v>0</v>
      </c>
      <c r="AY98" s="98">
        <f>'11 - Zadanie -  Zdrav.-ohrev...'!M35</f>
        <v>0</v>
      </c>
      <c r="AZ98" s="98">
        <f>'11 - Zadanie -  Zdrav.-ohrev...'!H32</f>
        <v>0</v>
      </c>
      <c r="BA98" s="98">
        <f>'11 - Zadanie -  Zdrav.-ohrev...'!H33</f>
        <v>0</v>
      </c>
      <c r="BB98" s="98">
        <f>'11 - Zadanie -  Zdrav.-ohrev...'!H34</f>
        <v>0</v>
      </c>
      <c r="BC98" s="98">
        <f>'11 - Zadanie -  Zdrav.-ohrev...'!H35</f>
        <v>0</v>
      </c>
      <c r="BD98" s="100">
        <f>'11 - Zadanie -  Zdrav.-ohrev...'!H36</f>
        <v>0</v>
      </c>
      <c r="BT98" s="96" t="s">
        <v>79</v>
      </c>
      <c r="BV98" s="96" t="s">
        <v>73</v>
      </c>
      <c r="BW98" s="96" t="s">
        <v>109</v>
      </c>
      <c r="BX98" s="96" t="s">
        <v>74</v>
      </c>
    </row>
    <row r="99" spans="1:76">
      <c r="B99" s="24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5"/>
    </row>
    <row r="100" spans="1:76" s="1" customFormat="1" ht="30" customHeight="1">
      <c r="B100" s="34"/>
      <c r="C100" s="79" t="s">
        <v>110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214">
        <v>0</v>
      </c>
      <c r="AH100" s="214"/>
      <c r="AI100" s="214"/>
      <c r="AJ100" s="214"/>
      <c r="AK100" s="214"/>
      <c r="AL100" s="214"/>
      <c r="AM100" s="214"/>
      <c r="AN100" s="214">
        <v>0</v>
      </c>
      <c r="AO100" s="214"/>
      <c r="AP100" s="214"/>
      <c r="AQ100" s="36"/>
      <c r="AS100" s="75" t="s">
        <v>111</v>
      </c>
      <c r="AT100" s="76" t="s">
        <v>112</v>
      </c>
      <c r="AU100" s="76" t="s">
        <v>35</v>
      </c>
      <c r="AV100" s="77" t="s">
        <v>58</v>
      </c>
    </row>
    <row r="101" spans="1:76" s="1" customFormat="1" ht="10.9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6"/>
      <c r="AS101" s="101"/>
      <c r="AT101" s="55"/>
      <c r="AU101" s="55"/>
      <c r="AV101" s="57"/>
    </row>
    <row r="102" spans="1:76" s="1" customFormat="1" ht="30" customHeight="1">
      <c r="B102" s="34"/>
      <c r="C102" s="102" t="s">
        <v>113</v>
      </c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215">
        <f>ROUND(AG87+AG100,2)</f>
        <v>0</v>
      </c>
      <c r="AH102" s="215"/>
      <c r="AI102" s="215"/>
      <c r="AJ102" s="215"/>
      <c r="AK102" s="215"/>
      <c r="AL102" s="215"/>
      <c r="AM102" s="215"/>
      <c r="AN102" s="215">
        <f>AN87+AN100</f>
        <v>0</v>
      </c>
      <c r="AO102" s="215"/>
      <c r="AP102" s="215"/>
      <c r="AQ102" s="36"/>
    </row>
    <row r="103" spans="1:76" s="1" customFormat="1" ht="6.9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60"/>
    </row>
  </sheetData>
  <mergeCells count="85">
    <mergeCell ref="AG100:AM100"/>
    <mergeCell ref="AN100:AP100"/>
    <mergeCell ref="AG102:AM102"/>
    <mergeCell ref="AN102:AP102"/>
    <mergeCell ref="AR2:BE2"/>
    <mergeCell ref="AN98:AP98"/>
    <mergeCell ref="AG98:AM98"/>
    <mergeCell ref="AN95:AP95"/>
    <mergeCell ref="AG95:AM95"/>
    <mergeCell ref="AN90:AP90"/>
    <mergeCell ref="AG90:AM90"/>
    <mergeCell ref="AN88:AP88"/>
    <mergeCell ref="AG88:AM88"/>
    <mergeCell ref="AS82:AT84"/>
    <mergeCell ref="AM83:AP83"/>
    <mergeCell ref="AK26:AO26"/>
    <mergeCell ref="D98:H98"/>
    <mergeCell ref="J98:AF98"/>
    <mergeCell ref="AG87:AM87"/>
    <mergeCell ref="AN87:AP87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N94:AP94"/>
    <mergeCell ref="AG94:AM94"/>
    <mergeCell ref="D94:H94"/>
    <mergeCell ref="J94:AF94"/>
    <mergeCell ref="D95:H95"/>
    <mergeCell ref="J95:AF95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D90:H90"/>
    <mergeCell ref="J90:AF90"/>
    <mergeCell ref="AN91:AP91"/>
    <mergeCell ref="AG91:AM91"/>
    <mergeCell ref="D91:H91"/>
    <mergeCell ref="J91:AF91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7:AO27"/>
    <mergeCell ref="AK29:AO29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01 - Strecha'!C2" display="/" xr:uid="{00000000-0004-0000-0000-000002000000}"/>
    <hyperlink ref="A89" location="'02 - Obvodové múri'!C2" display="/" xr:uid="{00000000-0004-0000-0000-000003000000}"/>
    <hyperlink ref="A90" location="'03 - Otvorové konštrukcie'!C2" display="/" xr:uid="{00000000-0004-0000-0000-000004000000}"/>
    <hyperlink ref="A91" location="'04 - Ostané'!C2" display="/" xr:uid="{00000000-0004-0000-0000-000005000000}"/>
    <hyperlink ref="A92" location="'05 - Výťah'!C2" display="/" xr:uid="{00000000-0004-0000-0000-000006000000}"/>
    <hyperlink ref="A93" location="'06 - Bleskozvod'!C2" display="/" xr:uid="{00000000-0004-0000-0000-000007000000}"/>
    <hyperlink ref="A94" location="'07 - Osvetlenie a napojen...'!C2" display="/" xr:uid="{00000000-0004-0000-0000-000008000000}"/>
    <hyperlink ref="A95" location="'08 - Zásuvky'!C2" display="/" xr:uid="{00000000-0004-0000-0000-000009000000}"/>
    <hyperlink ref="A96" location="'09 - Ústredné vykurovanie'!C2" display="/" xr:uid="{00000000-0004-0000-0000-00000A000000}"/>
    <hyperlink ref="A97" location="'10 - Vzduchotechnika'!C2" display="/" xr:uid="{00000000-0004-0000-0000-00000B000000}"/>
    <hyperlink ref="A98" location="'11 - Zdravotechnika-ohrev...'!C2" display="/" xr:uid="{00000000-0004-0000-0000-00000C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N301"/>
  <sheetViews>
    <sheetView showGridLines="0" workbookViewId="0">
      <pane ySplit="1" topLeftCell="A288" activePane="bottomLeft" state="frozen"/>
      <selection pane="bottomLeft" activeCell="F292" sqref="F292:I292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114</v>
      </c>
      <c r="G1" s="16"/>
      <c r="H1" s="253" t="s">
        <v>115</v>
      </c>
      <c r="I1" s="253"/>
      <c r="J1" s="253"/>
      <c r="K1" s="253"/>
      <c r="L1" s="16" t="s">
        <v>116</v>
      </c>
      <c r="M1" s="14"/>
      <c r="N1" s="14"/>
      <c r="O1" s="15" t="s">
        <v>117</v>
      </c>
      <c r="P1" s="14"/>
      <c r="Q1" s="14"/>
      <c r="R1" s="14"/>
      <c r="S1" s="16" t="s">
        <v>118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0" t="s">
        <v>103</v>
      </c>
    </row>
    <row r="3" spans="1:6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71</v>
      </c>
    </row>
    <row r="4" spans="1:66" ht="36.9" customHeight="1">
      <c r="B4" s="24"/>
      <c r="C4" s="187" t="s">
        <v>2139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"/>
      <c r="T4" s="26" t="s">
        <v>12</v>
      </c>
      <c r="AT4" s="20" t="s">
        <v>6</v>
      </c>
    </row>
    <row r="5" spans="1:66" ht="6.9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15</v>
      </c>
      <c r="E6" s="27"/>
      <c r="F6" s="222" t="str">
        <f>'Rekapitulácia stavby'!K6</f>
        <v>Zvýšenie energet.účinnosti adm.budovy -OÚ a KD Druž./pri Hornáde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7"/>
      <c r="R6" s="25"/>
    </row>
    <row r="7" spans="1:66" s="1" customFormat="1" ht="32.85" customHeight="1">
      <c r="B7" s="34"/>
      <c r="C7" s="35"/>
      <c r="D7" s="30" t="s">
        <v>119</v>
      </c>
      <c r="E7" s="35"/>
      <c r="F7" s="191" t="s">
        <v>1738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5"/>
      <c r="R7" s="36"/>
    </row>
    <row r="8" spans="1:66" s="1" customFormat="1" ht="14.4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" customHeight="1">
      <c r="B9" s="34"/>
      <c r="C9" s="35"/>
      <c r="D9" s="31" t="s">
        <v>19</v>
      </c>
      <c r="E9" s="35"/>
      <c r="F9" s="29" t="s">
        <v>25</v>
      </c>
      <c r="G9" s="35"/>
      <c r="H9" s="35"/>
      <c r="I9" s="35"/>
      <c r="J9" s="35"/>
      <c r="K9" s="35"/>
      <c r="L9" s="35"/>
      <c r="M9" s="31" t="s">
        <v>21</v>
      </c>
      <c r="N9" s="35"/>
      <c r="O9" s="225" t="str">
        <f>'Rekapitulácia stavby'!AN8</f>
        <v>18. 8. 2017</v>
      </c>
      <c r="P9" s="225"/>
      <c r="Q9" s="35"/>
      <c r="R9" s="36"/>
    </row>
    <row r="10" spans="1:66" s="1" customFormat="1" ht="10.9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9" t="s">
        <v>5</v>
      </c>
      <c r="P11" s="189"/>
      <c r="Q11" s="35"/>
      <c r="R11" s="36"/>
    </row>
    <row r="12" spans="1:66" s="1" customFormat="1" ht="18" customHeight="1">
      <c r="B12" s="34"/>
      <c r="C12" s="35"/>
      <c r="D12" s="35"/>
      <c r="E12" s="29" t="s">
        <v>1739</v>
      </c>
      <c r="F12" s="35"/>
      <c r="G12" s="35"/>
      <c r="H12" s="35"/>
      <c r="I12" s="35"/>
      <c r="J12" s="35"/>
      <c r="K12" s="35"/>
      <c r="L12" s="35"/>
      <c r="M12" s="31" t="s">
        <v>26</v>
      </c>
      <c r="N12" s="35"/>
      <c r="O12" s="189" t="s">
        <v>5</v>
      </c>
      <c r="P12" s="189"/>
      <c r="Q12" s="35"/>
      <c r="R12" s="36"/>
    </row>
    <row r="13" spans="1:66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" customHeight="1">
      <c r="B14" s="34"/>
      <c r="C14" s="35"/>
      <c r="D14" s="31" t="s">
        <v>27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9" t="str">
        <f>IF('Rekapitulácia stavby'!AN13="","",'Rekapitulácia stavby'!AN13)</f>
        <v/>
      </c>
      <c r="P14" s="18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IF('Rekapitulácia stavby'!E14="","",'Rekapitulácia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26</v>
      </c>
      <c r="N15" s="35"/>
      <c r="O15" s="189" t="str">
        <f>IF('Rekapitulácia stavby'!AN14="","",'Rekapitulácia stavby'!AN14)</f>
        <v/>
      </c>
      <c r="P15" s="189"/>
      <c r="Q15" s="35"/>
      <c r="R15" s="36"/>
    </row>
    <row r="16" spans="1:66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31" t="s">
        <v>28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9" t="str">
        <f>IF('Rekapitulácia stavby'!AN16="","",'Rekapitulácia stavby'!AN16)</f>
        <v/>
      </c>
      <c r="P17" s="189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26</v>
      </c>
      <c r="N18" s="35"/>
      <c r="O18" s="189" t="str">
        <f>IF('Rekapitulácia stavby'!AN17="","",'Rekapitulácia stavby'!AN17)</f>
        <v/>
      </c>
      <c r="P18" s="189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31" t="s">
        <v>30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9" t="str">
        <f>IF('Rekapitulácia stavby'!AN19="","",'Rekapitulácia stavby'!AN19)</f>
        <v/>
      </c>
      <c r="P20" s="18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26</v>
      </c>
      <c r="N21" s="35"/>
      <c r="O21" s="189" t="str">
        <f>IF('Rekapitulácia stavby'!AN20="","",'Rekapitulácia stavby'!AN20)</f>
        <v/>
      </c>
      <c r="P21" s="189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31" t="s">
        <v>31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2" t="s">
        <v>5</v>
      </c>
      <c r="F24" s="192"/>
      <c r="G24" s="192"/>
      <c r="H24" s="192"/>
      <c r="I24" s="192"/>
      <c r="J24" s="192"/>
      <c r="K24" s="192"/>
      <c r="L24" s="192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05" t="s">
        <v>121</v>
      </c>
      <c r="E27" s="35"/>
      <c r="F27" s="35"/>
      <c r="G27" s="35"/>
      <c r="H27" s="35"/>
      <c r="I27" s="35"/>
      <c r="J27" s="35"/>
      <c r="K27" s="35"/>
      <c r="L27" s="35"/>
      <c r="M27" s="193">
        <f>N88</f>
        <v>0</v>
      </c>
      <c r="N27" s="193"/>
      <c r="O27" s="193"/>
      <c r="P27" s="193"/>
      <c r="Q27" s="35"/>
      <c r="R27" s="36"/>
    </row>
    <row r="28" spans="2:18" s="1" customFormat="1" ht="14.4" customHeight="1">
      <c r="B28" s="34"/>
      <c r="C28" s="35"/>
      <c r="D28" s="33" t="s">
        <v>122</v>
      </c>
      <c r="E28" s="35"/>
      <c r="F28" s="35"/>
      <c r="G28" s="35"/>
      <c r="H28" s="35"/>
      <c r="I28" s="35"/>
      <c r="J28" s="35"/>
      <c r="K28" s="35"/>
      <c r="L28" s="35"/>
      <c r="M28" s="193">
        <f>N101</f>
        <v>0</v>
      </c>
      <c r="N28" s="193"/>
      <c r="O28" s="193"/>
      <c r="P28" s="193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34</v>
      </c>
      <c r="E30" s="35"/>
      <c r="F30" s="35"/>
      <c r="G30" s="35"/>
      <c r="H30" s="35"/>
      <c r="I30" s="35"/>
      <c r="J30" s="35"/>
      <c r="K30" s="35"/>
      <c r="L30" s="35"/>
      <c r="M30" s="226">
        <f>ROUND(M27+M28,2)</f>
        <v>0</v>
      </c>
      <c r="N30" s="224"/>
      <c r="O30" s="224"/>
      <c r="P30" s="224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35</v>
      </c>
      <c r="E32" s="41" t="s">
        <v>36</v>
      </c>
      <c r="F32" s="42">
        <v>0.2</v>
      </c>
      <c r="G32" s="107" t="s">
        <v>37</v>
      </c>
      <c r="H32" s="227">
        <f>ROUND((SUM(BE101:BE102)+SUM(BE120:BE300)), 2)</f>
        <v>0</v>
      </c>
      <c r="I32" s="224"/>
      <c r="J32" s="224"/>
      <c r="K32" s="35"/>
      <c r="L32" s="35"/>
      <c r="M32" s="227">
        <f>ROUND(ROUND((SUM(BE101:BE102)+SUM(BE120:BE300)), 2)*F32, 2)</f>
        <v>0</v>
      </c>
      <c r="N32" s="224"/>
      <c r="O32" s="224"/>
      <c r="P32" s="224"/>
      <c r="Q32" s="35"/>
      <c r="R32" s="36"/>
    </row>
    <row r="33" spans="2:18" s="1" customFormat="1" ht="14.4" customHeight="1">
      <c r="B33" s="34"/>
      <c r="C33" s="35"/>
      <c r="D33" s="35"/>
      <c r="E33" s="41" t="s">
        <v>38</v>
      </c>
      <c r="F33" s="42">
        <v>0.2</v>
      </c>
      <c r="G33" s="107" t="s">
        <v>37</v>
      </c>
      <c r="H33" s="227">
        <f>ROUND((SUM(BF101:BF102)+SUM(BF120:BF300)), 2)</f>
        <v>0</v>
      </c>
      <c r="I33" s="224"/>
      <c r="J33" s="224"/>
      <c r="K33" s="35"/>
      <c r="L33" s="35"/>
      <c r="M33" s="227">
        <f>ROUND(ROUND((SUM(BF101:BF102)+SUM(BF120:BF300)), 2)*F33, 2)</f>
        <v>0</v>
      </c>
      <c r="N33" s="224"/>
      <c r="O33" s="224"/>
      <c r="P33" s="224"/>
      <c r="Q33" s="35"/>
      <c r="R33" s="36"/>
    </row>
    <row r="34" spans="2:18" s="1" customFormat="1" ht="14.4" hidden="1" customHeight="1">
      <c r="B34" s="34"/>
      <c r="C34" s="35"/>
      <c r="D34" s="35"/>
      <c r="E34" s="41" t="s">
        <v>39</v>
      </c>
      <c r="F34" s="42">
        <v>0.2</v>
      </c>
      <c r="G34" s="107" t="s">
        <v>37</v>
      </c>
      <c r="H34" s="227">
        <f>ROUND((SUM(BG101:BG102)+SUM(BG120:BG300)), 2)</f>
        <v>0</v>
      </c>
      <c r="I34" s="224"/>
      <c r="J34" s="224"/>
      <c r="K34" s="35"/>
      <c r="L34" s="35"/>
      <c r="M34" s="227">
        <v>0</v>
      </c>
      <c r="N34" s="224"/>
      <c r="O34" s="224"/>
      <c r="P34" s="224"/>
      <c r="Q34" s="35"/>
      <c r="R34" s="36"/>
    </row>
    <row r="35" spans="2:18" s="1" customFormat="1" ht="14.4" hidden="1" customHeight="1">
      <c r="B35" s="34"/>
      <c r="C35" s="35"/>
      <c r="D35" s="35"/>
      <c r="E35" s="41" t="s">
        <v>40</v>
      </c>
      <c r="F35" s="42">
        <v>0.2</v>
      </c>
      <c r="G35" s="107" t="s">
        <v>37</v>
      </c>
      <c r="H35" s="227">
        <f>ROUND((SUM(BH101:BH102)+SUM(BH120:BH300)), 2)</f>
        <v>0</v>
      </c>
      <c r="I35" s="224"/>
      <c r="J35" s="224"/>
      <c r="K35" s="35"/>
      <c r="L35" s="35"/>
      <c r="M35" s="227">
        <v>0</v>
      </c>
      <c r="N35" s="224"/>
      <c r="O35" s="224"/>
      <c r="P35" s="224"/>
      <c r="Q35" s="35"/>
      <c r="R35" s="36"/>
    </row>
    <row r="36" spans="2:18" s="1" customFormat="1" ht="14.4" hidden="1" customHeight="1">
      <c r="B36" s="34"/>
      <c r="C36" s="35"/>
      <c r="D36" s="35"/>
      <c r="E36" s="41" t="s">
        <v>41</v>
      </c>
      <c r="F36" s="42">
        <v>0</v>
      </c>
      <c r="G36" s="107" t="s">
        <v>37</v>
      </c>
      <c r="H36" s="227">
        <f>ROUND((SUM(BI101:BI102)+SUM(BI120:BI300)), 2)</f>
        <v>0</v>
      </c>
      <c r="I36" s="224"/>
      <c r="J36" s="224"/>
      <c r="K36" s="35"/>
      <c r="L36" s="35"/>
      <c r="M36" s="227">
        <v>0</v>
      </c>
      <c r="N36" s="224"/>
      <c r="O36" s="224"/>
      <c r="P36" s="224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42</v>
      </c>
      <c r="E38" s="74"/>
      <c r="F38" s="74"/>
      <c r="G38" s="109" t="s">
        <v>43</v>
      </c>
      <c r="H38" s="110" t="s">
        <v>44</v>
      </c>
      <c r="I38" s="74"/>
      <c r="J38" s="74"/>
      <c r="K38" s="74"/>
      <c r="L38" s="228">
        <f>SUM(M30:M36)</f>
        <v>0</v>
      </c>
      <c r="M38" s="228"/>
      <c r="N38" s="228"/>
      <c r="O38" s="228"/>
      <c r="P38" s="229"/>
      <c r="Q38" s="103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4">
      <c r="B50" s="34"/>
      <c r="C50" s="35"/>
      <c r="D50" s="49" t="s">
        <v>45</v>
      </c>
      <c r="E50" s="50"/>
      <c r="F50" s="50"/>
      <c r="G50" s="50"/>
      <c r="H50" s="51"/>
      <c r="I50" s="35"/>
      <c r="J50" s="49" t="s">
        <v>46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 t="s">
        <v>2142</v>
      </c>
      <c r="E52" s="27"/>
      <c r="F52" s="27"/>
      <c r="G52" s="27"/>
      <c r="H52" s="53"/>
      <c r="I52" s="27"/>
      <c r="J52" s="52" t="s">
        <v>2142</v>
      </c>
      <c r="K52" s="184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4">
      <c r="B59" s="34"/>
      <c r="C59" s="35"/>
      <c r="D59" s="54" t="s">
        <v>47</v>
      </c>
      <c r="E59" s="55"/>
      <c r="F59" s="55"/>
      <c r="G59" s="56" t="s">
        <v>48</v>
      </c>
      <c r="H59" s="57"/>
      <c r="I59" s="35"/>
      <c r="J59" s="54" t="s">
        <v>47</v>
      </c>
      <c r="K59" s="55"/>
      <c r="L59" s="55"/>
      <c r="M59" s="55"/>
      <c r="N59" s="56" t="s">
        <v>48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4">
      <c r="B61" s="34"/>
      <c r="C61" s="35"/>
      <c r="D61" s="49" t="s">
        <v>49</v>
      </c>
      <c r="E61" s="50"/>
      <c r="F61" s="50"/>
      <c r="G61" s="50"/>
      <c r="H61" s="51"/>
      <c r="I61" s="35"/>
      <c r="J61" s="49" t="s">
        <v>50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4">
      <c r="B70" s="34"/>
      <c r="C70" s="35"/>
      <c r="D70" s="54" t="s">
        <v>47</v>
      </c>
      <c r="E70" s="55"/>
      <c r="F70" s="55"/>
      <c r="G70" s="56" t="s">
        <v>48</v>
      </c>
      <c r="H70" s="57"/>
      <c r="I70" s="35"/>
      <c r="J70" s="54" t="s">
        <v>47</v>
      </c>
      <c r="K70" s="55"/>
      <c r="L70" s="55"/>
      <c r="M70" s="55"/>
      <c r="N70" s="56" t="s">
        <v>48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187" t="s">
        <v>2140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15</v>
      </c>
      <c r="D78" s="35"/>
      <c r="E78" s="35"/>
      <c r="F78" s="222" t="str">
        <f>F6</f>
        <v>Zvýšenie energet.účinnosti adm.budovy -OÚ a KD Druž./pri Hornáde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5"/>
      <c r="R78" s="36"/>
    </row>
    <row r="79" spans="2:18" s="1" customFormat="1" ht="36.9" customHeight="1">
      <c r="B79" s="34"/>
      <c r="C79" s="68" t="s">
        <v>119</v>
      </c>
      <c r="D79" s="35"/>
      <c r="E79" s="35"/>
      <c r="F79" s="207" t="str">
        <f>F7</f>
        <v>09 - Ústredné vykurovanie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5"/>
      <c r="R79" s="36"/>
    </row>
    <row r="80" spans="2:18" s="1" customFormat="1" ht="6.9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21</v>
      </c>
      <c r="L81" s="35"/>
      <c r="M81" s="225" t="str">
        <f>IF(O9="","",O9)</f>
        <v>18. 8. 2017</v>
      </c>
      <c r="N81" s="225"/>
      <c r="O81" s="225"/>
      <c r="P81" s="225"/>
      <c r="Q81" s="35"/>
      <c r="R81" s="36"/>
    </row>
    <row r="82" spans="2:47" s="1" customFormat="1" ht="6.9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3.2">
      <c r="B83" s="34"/>
      <c r="C83" s="31" t="s">
        <v>23</v>
      </c>
      <c r="D83" s="35"/>
      <c r="E83" s="35"/>
      <c r="F83" s="29" t="str">
        <f>E12</f>
        <v>Obec Družstevná  pri Hornáde, Hlavná 38</v>
      </c>
      <c r="G83" s="35"/>
      <c r="H83" s="35"/>
      <c r="I83" s="35"/>
      <c r="J83" s="35"/>
      <c r="K83" s="31" t="s">
        <v>28</v>
      </c>
      <c r="L83" s="35"/>
      <c r="M83" s="189" t="str">
        <f>E18</f>
        <v xml:space="preserve"> </v>
      </c>
      <c r="N83" s="189"/>
      <c r="O83" s="189"/>
      <c r="P83" s="189"/>
      <c r="Q83" s="189"/>
      <c r="R83" s="36"/>
    </row>
    <row r="84" spans="2:47" s="1" customFormat="1" ht="14.4" customHeight="1">
      <c r="B84" s="34"/>
      <c r="C84" s="31" t="s">
        <v>27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30</v>
      </c>
      <c r="L84" s="35"/>
      <c r="M84" s="189" t="str">
        <f>E21</f>
        <v xml:space="preserve"> </v>
      </c>
      <c r="N84" s="189"/>
      <c r="O84" s="189"/>
      <c r="P84" s="189"/>
      <c r="Q84" s="18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30" t="s">
        <v>123</v>
      </c>
      <c r="D86" s="231"/>
      <c r="E86" s="231"/>
      <c r="F86" s="231"/>
      <c r="G86" s="231"/>
      <c r="H86" s="103"/>
      <c r="I86" s="103"/>
      <c r="J86" s="103"/>
      <c r="K86" s="103"/>
      <c r="L86" s="103"/>
      <c r="M86" s="103"/>
      <c r="N86" s="230" t="s">
        <v>124</v>
      </c>
      <c r="O86" s="231"/>
      <c r="P86" s="231"/>
      <c r="Q86" s="231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4">
        <f>N120</f>
        <v>0</v>
      </c>
      <c r="O88" s="232"/>
      <c r="P88" s="232"/>
      <c r="Q88" s="232"/>
      <c r="R88" s="36"/>
      <c r="AU88" s="20" t="s">
        <v>126</v>
      </c>
    </row>
    <row r="89" spans="2:47" s="6" customFormat="1" ht="24.9" customHeight="1">
      <c r="B89" s="112"/>
      <c r="C89" s="113"/>
      <c r="D89" s="114" t="s">
        <v>133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3">
        <f>N121</f>
        <v>0</v>
      </c>
      <c r="O89" s="234"/>
      <c r="P89" s="234"/>
      <c r="Q89" s="234"/>
      <c r="R89" s="115"/>
    </row>
    <row r="90" spans="2:47" s="7" customFormat="1" ht="19.95" customHeight="1">
      <c r="B90" s="116"/>
      <c r="C90" s="117"/>
      <c r="D90" s="118" t="s">
        <v>135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35">
        <f>N122</f>
        <v>0</v>
      </c>
      <c r="O90" s="236"/>
      <c r="P90" s="236"/>
      <c r="Q90" s="236"/>
      <c r="R90" s="119"/>
    </row>
    <row r="91" spans="2:47" s="7" customFormat="1" ht="19.95" customHeight="1">
      <c r="B91" s="116"/>
      <c r="C91" s="117"/>
      <c r="D91" s="118" t="s">
        <v>1740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35">
        <f>N133</f>
        <v>0</v>
      </c>
      <c r="O91" s="236"/>
      <c r="P91" s="236"/>
      <c r="Q91" s="236"/>
      <c r="R91" s="119"/>
    </row>
    <row r="92" spans="2:47" s="7" customFormat="1" ht="19.95" customHeight="1">
      <c r="B92" s="116"/>
      <c r="C92" s="117"/>
      <c r="D92" s="118" t="s">
        <v>1741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35">
        <f>N139</f>
        <v>0</v>
      </c>
      <c r="O92" s="236"/>
      <c r="P92" s="236"/>
      <c r="Q92" s="236"/>
      <c r="R92" s="119"/>
    </row>
    <row r="93" spans="2:47" s="7" customFormat="1" ht="19.95" customHeight="1">
      <c r="B93" s="116"/>
      <c r="C93" s="117"/>
      <c r="D93" s="118" t="s">
        <v>1742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35">
        <f>N211</f>
        <v>0</v>
      </c>
      <c r="O93" s="236"/>
      <c r="P93" s="236"/>
      <c r="Q93" s="236"/>
      <c r="R93" s="119"/>
    </row>
    <row r="94" spans="2:47" s="7" customFormat="1" ht="19.95" customHeight="1">
      <c r="B94" s="116"/>
      <c r="C94" s="117"/>
      <c r="D94" s="118" t="s">
        <v>1743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35">
        <f>N230</f>
        <v>0</v>
      </c>
      <c r="O94" s="236"/>
      <c r="P94" s="236"/>
      <c r="Q94" s="236"/>
      <c r="R94" s="119"/>
    </row>
    <row r="95" spans="2:47" s="7" customFormat="1" ht="19.95" customHeight="1">
      <c r="B95" s="116"/>
      <c r="C95" s="117"/>
      <c r="D95" s="118" t="s">
        <v>1744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35">
        <f>N244</f>
        <v>0</v>
      </c>
      <c r="O95" s="236"/>
      <c r="P95" s="236"/>
      <c r="Q95" s="236"/>
      <c r="R95" s="119"/>
    </row>
    <row r="96" spans="2:47" s="7" customFormat="1" ht="19.95" customHeight="1">
      <c r="B96" s="116"/>
      <c r="C96" s="117"/>
      <c r="D96" s="118" t="s">
        <v>1745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35">
        <f>N254</f>
        <v>0</v>
      </c>
      <c r="O96" s="236"/>
      <c r="P96" s="236"/>
      <c r="Q96" s="236"/>
      <c r="R96" s="119"/>
    </row>
    <row r="97" spans="2:21" s="6" customFormat="1" ht="24.9" customHeight="1">
      <c r="B97" s="112"/>
      <c r="C97" s="113"/>
      <c r="D97" s="114" t="s">
        <v>1746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33">
        <f>N295</f>
        <v>0</v>
      </c>
      <c r="O97" s="234"/>
      <c r="P97" s="234"/>
      <c r="Q97" s="234"/>
      <c r="R97" s="115"/>
    </row>
    <row r="98" spans="2:21" s="7" customFormat="1" ht="19.95" customHeight="1">
      <c r="B98" s="116"/>
      <c r="C98" s="117"/>
      <c r="D98" s="118" t="s">
        <v>1747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35">
        <f>N296</f>
        <v>0</v>
      </c>
      <c r="O98" s="236"/>
      <c r="P98" s="236"/>
      <c r="Q98" s="236"/>
      <c r="R98" s="119"/>
    </row>
    <row r="99" spans="2:21" s="7" customFormat="1" ht="19.95" customHeight="1">
      <c r="B99" s="116"/>
      <c r="C99" s="117"/>
      <c r="D99" s="118" t="s">
        <v>1748</v>
      </c>
      <c r="E99" s="117"/>
      <c r="F99" s="117"/>
      <c r="G99" s="117"/>
      <c r="H99" s="117"/>
      <c r="I99" s="117"/>
      <c r="J99" s="117"/>
      <c r="K99" s="117"/>
      <c r="L99" s="117"/>
      <c r="M99" s="117"/>
      <c r="N99" s="235">
        <f>N299</f>
        <v>0</v>
      </c>
      <c r="O99" s="236"/>
      <c r="P99" s="236"/>
      <c r="Q99" s="236"/>
      <c r="R99" s="119"/>
    </row>
    <row r="100" spans="2:21" s="1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21" s="1" customFormat="1" ht="29.25" customHeight="1">
      <c r="B101" s="34"/>
      <c r="C101" s="111" t="s">
        <v>139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232">
        <v>0</v>
      </c>
      <c r="O101" s="237"/>
      <c r="P101" s="237"/>
      <c r="Q101" s="237"/>
      <c r="R101" s="36"/>
      <c r="T101" s="120"/>
      <c r="U101" s="121" t="s">
        <v>35</v>
      </c>
    </row>
    <row r="102" spans="2:21" s="1" customFormat="1" ht="18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21" s="1" customFormat="1" ht="29.25" customHeight="1">
      <c r="B103" s="34"/>
      <c r="C103" s="102" t="s">
        <v>113</v>
      </c>
      <c r="D103" s="103"/>
      <c r="E103" s="103"/>
      <c r="F103" s="103"/>
      <c r="G103" s="103"/>
      <c r="H103" s="103"/>
      <c r="I103" s="103"/>
      <c r="J103" s="103"/>
      <c r="K103" s="103"/>
      <c r="L103" s="215">
        <f>ROUND(SUM(N88+N101),2)</f>
        <v>0</v>
      </c>
      <c r="M103" s="215"/>
      <c r="N103" s="215"/>
      <c r="O103" s="215"/>
      <c r="P103" s="215"/>
      <c r="Q103" s="215"/>
      <c r="R103" s="36"/>
    </row>
    <row r="104" spans="2:21" s="1" customFormat="1" ht="6.9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8" spans="2:21" s="1" customFormat="1" ht="6.9" customHeight="1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</row>
    <row r="109" spans="2:21" s="1" customFormat="1" ht="36.9" customHeight="1">
      <c r="B109" s="34"/>
      <c r="C109" s="187" t="s">
        <v>2141</v>
      </c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36"/>
    </row>
    <row r="110" spans="2:21" s="1" customFormat="1" ht="6.9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21" s="1" customFormat="1" ht="30" customHeight="1">
      <c r="B111" s="34"/>
      <c r="C111" s="31" t="s">
        <v>15</v>
      </c>
      <c r="D111" s="35"/>
      <c r="E111" s="35"/>
      <c r="F111" s="222" t="str">
        <f>F6</f>
        <v>Zvýšenie energet.účinnosti adm.budovy -OÚ a KD Druž./pri Hornáde</v>
      </c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35"/>
      <c r="R111" s="36"/>
    </row>
    <row r="112" spans="2:21" s="1" customFormat="1" ht="36.9" customHeight="1">
      <c r="B112" s="34"/>
      <c r="C112" s="68" t="s">
        <v>119</v>
      </c>
      <c r="D112" s="35"/>
      <c r="E112" s="35"/>
      <c r="F112" s="207" t="str">
        <f>F7</f>
        <v>09 - Ústredné vykurovanie</v>
      </c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35"/>
      <c r="R112" s="36"/>
    </row>
    <row r="113" spans="2:65" s="1" customFormat="1" ht="6.9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18" customHeight="1">
      <c r="B114" s="34"/>
      <c r="C114" s="31" t="s">
        <v>19</v>
      </c>
      <c r="D114" s="35"/>
      <c r="E114" s="35"/>
      <c r="F114" s="29" t="str">
        <f>F9</f>
        <v xml:space="preserve"> </v>
      </c>
      <c r="G114" s="35"/>
      <c r="H114" s="35"/>
      <c r="I114" s="35"/>
      <c r="J114" s="35"/>
      <c r="K114" s="31" t="s">
        <v>21</v>
      </c>
      <c r="L114" s="35"/>
      <c r="M114" s="225" t="str">
        <f>IF(O9="","",O9)</f>
        <v>18. 8. 2017</v>
      </c>
      <c r="N114" s="225"/>
      <c r="O114" s="225"/>
      <c r="P114" s="225"/>
      <c r="Q114" s="35"/>
      <c r="R114" s="36"/>
    </row>
    <row r="115" spans="2:65" s="1" customFormat="1" ht="6.9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3.2">
      <c r="B116" s="34"/>
      <c r="C116" s="31" t="s">
        <v>23</v>
      </c>
      <c r="D116" s="35"/>
      <c r="E116" s="35"/>
      <c r="F116" s="29" t="str">
        <f>E12</f>
        <v>Obec Družstevná  pri Hornáde, Hlavná 38</v>
      </c>
      <c r="G116" s="35"/>
      <c r="H116" s="35"/>
      <c r="I116" s="35"/>
      <c r="J116" s="35"/>
      <c r="K116" s="31" t="s">
        <v>28</v>
      </c>
      <c r="L116" s="35"/>
      <c r="M116" s="189" t="str">
        <f>E18</f>
        <v xml:space="preserve"> </v>
      </c>
      <c r="N116" s="189"/>
      <c r="O116" s="189"/>
      <c r="P116" s="189"/>
      <c r="Q116" s="189"/>
      <c r="R116" s="36"/>
    </row>
    <row r="117" spans="2:65" s="1" customFormat="1" ht="14.4" customHeight="1">
      <c r="B117" s="34"/>
      <c r="C117" s="31" t="s">
        <v>27</v>
      </c>
      <c r="D117" s="35"/>
      <c r="E117" s="35"/>
      <c r="F117" s="29" t="str">
        <f>IF(E15="","",E15)</f>
        <v xml:space="preserve"> </v>
      </c>
      <c r="G117" s="35"/>
      <c r="H117" s="35"/>
      <c r="I117" s="35"/>
      <c r="J117" s="35"/>
      <c r="K117" s="31" t="s">
        <v>30</v>
      </c>
      <c r="L117" s="35"/>
      <c r="M117" s="189" t="str">
        <f>E21</f>
        <v xml:space="preserve"> </v>
      </c>
      <c r="N117" s="189"/>
      <c r="O117" s="189"/>
      <c r="P117" s="189"/>
      <c r="Q117" s="189"/>
      <c r="R117" s="36"/>
    </row>
    <row r="118" spans="2:65" s="1" customFormat="1" ht="10.3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8" customFormat="1" ht="29.25" customHeight="1">
      <c r="B119" s="122"/>
      <c r="C119" s="123" t="s">
        <v>140</v>
      </c>
      <c r="D119" s="124" t="s">
        <v>141</v>
      </c>
      <c r="E119" s="124" t="s">
        <v>53</v>
      </c>
      <c r="F119" s="238" t="s">
        <v>142</v>
      </c>
      <c r="G119" s="238"/>
      <c r="H119" s="238"/>
      <c r="I119" s="238"/>
      <c r="J119" s="124" t="s">
        <v>143</v>
      </c>
      <c r="K119" s="124" t="s">
        <v>144</v>
      </c>
      <c r="L119" s="239" t="s">
        <v>145</v>
      </c>
      <c r="M119" s="239"/>
      <c r="N119" s="238" t="s">
        <v>124</v>
      </c>
      <c r="O119" s="238"/>
      <c r="P119" s="238"/>
      <c r="Q119" s="240"/>
      <c r="R119" s="125"/>
      <c r="T119" s="75" t="s">
        <v>146</v>
      </c>
      <c r="U119" s="76" t="s">
        <v>35</v>
      </c>
      <c r="V119" s="76" t="s">
        <v>147</v>
      </c>
      <c r="W119" s="76" t="s">
        <v>148</v>
      </c>
      <c r="X119" s="76" t="s">
        <v>149</v>
      </c>
      <c r="Y119" s="76" t="s">
        <v>150</v>
      </c>
      <c r="Z119" s="76" t="s">
        <v>151</v>
      </c>
      <c r="AA119" s="77" t="s">
        <v>152</v>
      </c>
    </row>
    <row r="120" spans="2:65" s="1" customFormat="1" ht="29.25" customHeight="1">
      <c r="B120" s="34"/>
      <c r="C120" s="79" t="s">
        <v>121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254">
        <f>BK120</f>
        <v>0</v>
      </c>
      <c r="O120" s="255"/>
      <c r="P120" s="255"/>
      <c r="Q120" s="255"/>
      <c r="R120" s="36"/>
      <c r="T120" s="78"/>
      <c r="U120" s="50"/>
      <c r="V120" s="50"/>
      <c r="W120" s="126">
        <f>W121+W295</f>
        <v>0</v>
      </c>
      <c r="X120" s="50"/>
      <c r="Y120" s="126">
        <f>Y121+Y295</f>
        <v>0</v>
      </c>
      <c r="Z120" s="50"/>
      <c r="AA120" s="127">
        <f>AA121+AA295</f>
        <v>0</v>
      </c>
      <c r="AT120" s="20" t="s">
        <v>70</v>
      </c>
      <c r="AU120" s="20" t="s">
        <v>126</v>
      </c>
      <c r="BK120" s="128">
        <f>BK121+BK295</f>
        <v>0</v>
      </c>
    </row>
    <row r="121" spans="2:65" s="9" customFormat="1" ht="37.35" customHeight="1">
      <c r="B121" s="129"/>
      <c r="C121" s="130"/>
      <c r="D121" s="131" t="s">
        <v>133</v>
      </c>
      <c r="E121" s="131"/>
      <c r="F121" s="131"/>
      <c r="G121" s="131"/>
      <c r="H121" s="131"/>
      <c r="I121" s="131"/>
      <c r="J121" s="131"/>
      <c r="K121" s="131"/>
      <c r="L121" s="131"/>
      <c r="M121" s="131"/>
      <c r="N121" s="256">
        <f>BK121</f>
        <v>0</v>
      </c>
      <c r="O121" s="233"/>
      <c r="P121" s="233"/>
      <c r="Q121" s="233"/>
      <c r="R121" s="132"/>
      <c r="T121" s="133"/>
      <c r="U121" s="130"/>
      <c r="V121" s="130"/>
      <c r="W121" s="134">
        <f>W122+W133+W139+W211+W230+W244+W254</f>
        <v>0</v>
      </c>
      <c r="X121" s="130"/>
      <c r="Y121" s="134">
        <f>Y122+Y133+Y139+Y211+Y230+Y244+Y254</f>
        <v>0</v>
      </c>
      <c r="Z121" s="130"/>
      <c r="AA121" s="135">
        <f>AA122+AA133+AA139+AA211+AA230+AA244+AA254</f>
        <v>0</v>
      </c>
      <c r="AR121" s="136" t="s">
        <v>160</v>
      </c>
      <c r="AT121" s="137" t="s">
        <v>70</v>
      </c>
      <c r="AU121" s="137" t="s">
        <v>71</v>
      </c>
      <c r="AY121" s="136" t="s">
        <v>153</v>
      </c>
      <c r="BK121" s="138">
        <f>BK122+BK133+BK139+BK211+BK230+BK244+BK254</f>
        <v>0</v>
      </c>
    </row>
    <row r="122" spans="2:65" s="9" customFormat="1" ht="19.95" customHeight="1">
      <c r="B122" s="129"/>
      <c r="C122" s="130"/>
      <c r="D122" s="139" t="s">
        <v>135</v>
      </c>
      <c r="E122" s="139"/>
      <c r="F122" s="139"/>
      <c r="G122" s="139"/>
      <c r="H122" s="139"/>
      <c r="I122" s="139"/>
      <c r="J122" s="139"/>
      <c r="K122" s="139"/>
      <c r="L122" s="139"/>
      <c r="M122" s="139"/>
      <c r="N122" s="257">
        <f>BK122</f>
        <v>0</v>
      </c>
      <c r="O122" s="258"/>
      <c r="P122" s="258"/>
      <c r="Q122" s="258"/>
      <c r="R122" s="132"/>
      <c r="T122" s="133"/>
      <c r="U122" s="130"/>
      <c r="V122" s="130"/>
      <c r="W122" s="134">
        <f>SUM(W123:W132)</f>
        <v>0</v>
      </c>
      <c r="X122" s="130"/>
      <c r="Y122" s="134">
        <f>SUM(Y123:Y132)</f>
        <v>0</v>
      </c>
      <c r="Z122" s="130"/>
      <c r="AA122" s="135">
        <f>SUM(AA123:AA132)</f>
        <v>0</v>
      </c>
      <c r="AR122" s="136" t="s">
        <v>160</v>
      </c>
      <c r="AT122" s="137" t="s">
        <v>70</v>
      </c>
      <c r="AU122" s="137" t="s">
        <v>79</v>
      </c>
      <c r="AY122" s="136" t="s">
        <v>153</v>
      </c>
      <c r="BK122" s="138">
        <f>SUM(BK123:BK132)</f>
        <v>0</v>
      </c>
    </row>
    <row r="123" spans="2:65" s="1" customFormat="1" ht="31.5" customHeight="1">
      <c r="B123" s="140"/>
      <c r="C123" s="141">
        <v>1</v>
      </c>
      <c r="D123" s="141" t="s">
        <v>155</v>
      </c>
      <c r="E123" s="142" t="s">
        <v>1749</v>
      </c>
      <c r="F123" s="241" t="s">
        <v>1750</v>
      </c>
      <c r="G123" s="241"/>
      <c r="H123" s="241"/>
      <c r="I123" s="241"/>
      <c r="J123" s="143" t="s">
        <v>172</v>
      </c>
      <c r="K123" s="144">
        <v>375</v>
      </c>
      <c r="L123" s="242"/>
      <c r="M123" s="242"/>
      <c r="N123" s="242"/>
      <c r="O123" s="242"/>
      <c r="P123" s="242"/>
      <c r="Q123" s="242"/>
      <c r="R123" s="145"/>
      <c r="T123" s="146" t="s">
        <v>5</v>
      </c>
      <c r="U123" s="43" t="s">
        <v>38</v>
      </c>
      <c r="V123" s="147">
        <v>0</v>
      </c>
      <c r="W123" s="147">
        <f t="shared" ref="W123:W132" si="0">V123*K123</f>
        <v>0</v>
      </c>
      <c r="X123" s="147">
        <v>0</v>
      </c>
      <c r="Y123" s="147">
        <f t="shared" ref="Y123:Y132" si="1">X123*K123</f>
        <v>0</v>
      </c>
      <c r="Z123" s="147">
        <v>0</v>
      </c>
      <c r="AA123" s="148">
        <f t="shared" ref="AA123:AA132" si="2">Z123*K123</f>
        <v>0</v>
      </c>
      <c r="AR123" s="20" t="s">
        <v>169</v>
      </c>
      <c r="AT123" s="20" t="s">
        <v>155</v>
      </c>
      <c r="AU123" s="20" t="s">
        <v>160</v>
      </c>
      <c r="AY123" s="20" t="s">
        <v>153</v>
      </c>
      <c r="BE123" s="149">
        <f t="shared" ref="BE123:BE132" si="3">IF(U123="základná",N123,0)</f>
        <v>0</v>
      </c>
      <c r="BF123" s="149">
        <f t="shared" ref="BF123:BF132" si="4">IF(U123="znížená",N123,0)</f>
        <v>0</v>
      </c>
      <c r="BG123" s="149">
        <f t="shared" ref="BG123:BG132" si="5">IF(U123="zákl. prenesená",N123,0)</f>
        <v>0</v>
      </c>
      <c r="BH123" s="149">
        <f t="shared" ref="BH123:BH132" si="6">IF(U123="zníž. prenesená",N123,0)</f>
        <v>0</v>
      </c>
      <c r="BI123" s="149">
        <f t="shared" ref="BI123:BI132" si="7">IF(U123="nulová",N123,0)</f>
        <v>0</v>
      </c>
      <c r="BJ123" s="20" t="s">
        <v>160</v>
      </c>
      <c r="BK123" s="149">
        <f t="shared" ref="BK123:BK132" si="8">ROUND(L123*K123,2)</f>
        <v>0</v>
      </c>
      <c r="BL123" s="20" t="s">
        <v>169</v>
      </c>
      <c r="BM123" s="20" t="s">
        <v>160</v>
      </c>
    </row>
    <row r="124" spans="2:65" s="1" customFormat="1" ht="22.5" customHeight="1">
      <c r="B124" s="140"/>
      <c r="C124" s="166">
        <v>2</v>
      </c>
      <c r="D124" s="166" t="s">
        <v>246</v>
      </c>
      <c r="E124" s="167" t="s">
        <v>1751</v>
      </c>
      <c r="F124" s="249" t="s">
        <v>1752</v>
      </c>
      <c r="G124" s="249"/>
      <c r="H124" s="249"/>
      <c r="I124" s="249"/>
      <c r="J124" s="168" t="s">
        <v>172</v>
      </c>
      <c r="K124" s="169">
        <v>110</v>
      </c>
      <c r="L124" s="250"/>
      <c r="M124" s="250"/>
      <c r="N124" s="250"/>
      <c r="O124" s="242"/>
      <c r="P124" s="242"/>
      <c r="Q124" s="242"/>
      <c r="R124" s="145"/>
      <c r="T124" s="146" t="s">
        <v>5</v>
      </c>
      <c r="U124" s="43" t="s">
        <v>38</v>
      </c>
      <c r="V124" s="147">
        <v>0</v>
      </c>
      <c r="W124" s="147">
        <f t="shared" si="0"/>
        <v>0</v>
      </c>
      <c r="X124" s="147">
        <v>0</v>
      </c>
      <c r="Y124" s="147">
        <f t="shared" si="1"/>
        <v>0</v>
      </c>
      <c r="Z124" s="147">
        <v>0</v>
      </c>
      <c r="AA124" s="148">
        <f t="shared" si="2"/>
        <v>0</v>
      </c>
      <c r="AR124" s="20" t="s">
        <v>297</v>
      </c>
      <c r="AT124" s="20" t="s">
        <v>246</v>
      </c>
      <c r="AU124" s="20" t="s">
        <v>160</v>
      </c>
      <c r="AY124" s="20" t="s">
        <v>153</v>
      </c>
      <c r="BE124" s="149">
        <f t="shared" si="3"/>
        <v>0</v>
      </c>
      <c r="BF124" s="149">
        <f t="shared" si="4"/>
        <v>0</v>
      </c>
      <c r="BG124" s="149">
        <f t="shared" si="5"/>
        <v>0</v>
      </c>
      <c r="BH124" s="149">
        <f t="shared" si="6"/>
        <v>0</v>
      </c>
      <c r="BI124" s="149">
        <f t="shared" si="7"/>
        <v>0</v>
      </c>
      <c r="BJ124" s="20" t="s">
        <v>160</v>
      </c>
      <c r="BK124" s="149">
        <f t="shared" si="8"/>
        <v>0</v>
      </c>
      <c r="BL124" s="20" t="s">
        <v>169</v>
      </c>
      <c r="BM124" s="20" t="s">
        <v>159</v>
      </c>
    </row>
    <row r="125" spans="2:65" s="1" customFormat="1" ht="31.5" customHeight="1">
      <c r="B125" s="140"/>
      <c r="C125" s="166">
        <v>3</v>
      </c>
      <c r="D125" s="166" t="s">
        <v>246</v>
      </c>
      <c r="E125" s="167" t="s">
        <v>1753</v>
      </c>
      <c r="F125" s="249" t="s">
        <v>1754</v>
      </c>
      <c r="G125" s="249"/>
      <c r="H125" s="249"/>
      <c r="I125" s="249"/>
      <c r="J125" s="168" t="s">
        <v>172</v>
      </c>
      <c r="K125" s="169">
        <v>30</v>
      </c>
      <c r="L125" s="250"/>
      <c r="M125" s="250"/>
      <c r="N125" s="250"/>
      <c r="O125" s="242"/>
      <c r="P125" s="242"/>
      <c r="Q125" s="242"/>
      <c r="R125" s="145"/>
      <c r="T125" s="146" t="s">
        <v>5</v>
      </c>
      <c r="U125" s="43" t="s">
        <v>38</v>
      </c>
      <c r="V125" s="147">
        <v>0</v>
      </c>
      <c r="W125" s="147">
        <f t="shared" si="0"/>
        <v>0</v>
      </c>
      <c r="X125" s="147">
        <v>0</v>
      </c>
      <c r="Y125" s="147">
        <f t="shared" si="1"/>
        <v>0</v>
      </c>
      <c r="Z125" s="147">
        <v>0</v>
      </c>
      <c r="AA125" s="148">
        <f t="shared" si="2"/>
        <v>0</v>
      </c>
      <c r="AR125" s="20" t="s">
        <v>297</v>
      </c>
      <c r="AT125" s="20" t="s">
        <v>246</v>
      </c>
      <c r="AU125" s="20" t="s">
        <v>160</v>
      </c>
      <c r="AY125" s="20" t="s">
        <v>153</v>
      </c>
      <c r="BE125" s="149">
        <f t="shared" si="3"/>
        <v>0</v>
      </c>
      <c r="BF125" s="149">
        <f t="shared" si="4"/>
        <v>0</v>
      </c>
      <c r="BG125" s="149">
        <f t="shared" si="5"/>
        <v>0</v>
      </c>
      <c r="BH125" s="149">
        <f t="shared" si="6"/>
        <v>0</v>
      </c>
      <c r="BI125" s="149">
        <f t="shared" si="7"/>
        <v>0</v>
      </c>
      <c r="BJ125" s="20" t="s">
        <v>160</v>
      </c>
      <c r="BK125" s="149">
        <f t="shared" si="8"/>
        <v>0</v>
      </c>
      <c r="BL125" s="20" t="s">
        <v>169</v>
      </c>
      <c r="BM125" s="20" t="s">
        <v>196</v>
      </c>
    </row>
    <row r="126" spans="2:65" s="1" customFormat="1" ht="31.5" customHeight="1">
      <c r="B126" s="140"/>
      <c r="C126" s="166">
        <v>4</v>
      </c>
      <c r="D126" s="166" t="s">
        <v>246</v>
      </c>
      <c r="E126" s="167" t="s">
        <v>1755</v>
      </c>
      <c r="F126" s="249" t="s">
        <v>1756</v>
      </c>
      <c r="G126" s="249"/>
      <c r="H126" s="249"/>
      <c r="I126" s="249"/>
      <c r="J126" s="168" t="s">
        <v>172</v>
      </c>
      <c r="K126" s="169">
        <v>75</v>
      </c>
      <c r="L126" s="250"/>
      <c r="M126" s="250"/>
      <c r="N126" s="250"/>
      <c r="O126" s="242"/>
      <c r="P126" s="242"/>
      <c r="Q126" s="242"/>
      <c r="R126" s="145"/>
      <c r="T126" s="146" t="s">
        <v>5</v>
      </c>
      <c r="U126" s="43" t="s">
        <v>38</v>
      </c>
      <c r="V126" s="147">
        <v>0</v>
      </c>
      <c r="W126" s="147">
        <f t="shared" si="0"/>
        <v>0</v>
      </c>
      <c r="X126" s="147">
        <v>0</v>
      </c>
      <c r="Y126" s="147">
        <f t="shared" si="1"/>
        <v>0</v>
      </c>
      <c r="Z126" s="147">
        <v>0</v>
      </c>
      <c r="AA126" s="148">
        <f t="shared" si="2"/>
        <v>0</v>
      </c>
      <c r="AR126" s="20" t="s">
        <v>297</v>
      </c>
      <c r="AT126" s="20" t="s">
        <v>246</v>
      </c>
      <c r="AU126" s="20" t="s">
        <v>160</v>
      </c>
      <c r="AY126" s="20" t="s">
        <v>153</v>
      </c>
      <c r="BE126" s="149">
        <f t="shared" si="3"/>
        <v>0</v>
      </c>
      <c r="BF126" s="149">
        <f t="shared" si="4"/>
        <v>0</v>
      </c>
      <c r="BG126" s="149">
        <f t="shared" si="5"/>
        <v>0</v>
      </c>
      <c r="BH126" s="149">
        <f t="shared" si="6"/>
        <v>0</v>
      </c>
      <c r="BI126" s="149">
        <f t="shared" si="7"/>
        <v>0</v>
      </c>
      <c r="BJ126" s="20" t="s">
        <v>160</v>
      </c>
      <c r="BK126" s="149">
        <f t="shared" si="8"/>
        <v>0</v>
      </c>
      <c r="BL126" s="20" t="s">
        <v>169</v>
      </c>
      <c r="BM126" s="20" t="s">
        <v>208</v>
      </c>
    </row>
    <row r="127" spans="2:65" s="1" customFormat="1" ht="31.5" customHeight="1">
      <c r="B127" s="140"/>
      <c r="C127" s="166">
        <v>5</v>
      </c>
      <c r="D127" s="166" t="s">
        <v>246</v>
      </c>
      <c r="E127" s="167" t="s">
        <v>1757</v>
      </c>
      <c r="F127" s="249" t="s">
        <v>1758</v>
      </c>
      <c r="G127" s="249"/>
      <c r="H127" s="249"/>
      <c r="I127" s="249"/>
      <c r="J127" s="168" t="s">
        <v>172</v>
      </c>
      <c r="K127" s="169">
        <v>130</v>
      </c>
      <c r="L127" s="250"/>
      <c r="M127" s="250"/>
      <c r="N127" s="250"/>
      <c r="O127" s="242"/>
      <c r="P127" s="242"/>
      <c r="Q127" s="242"/>
      <c r="R127" s="145"/>
      <c r="T127" s="146" t="s">
        <v>5</v>
      </c>
      <c r="U127" s="43" t="s">
        <v>38</v>
      </c>
      <c r="V127" s="147">
        <v>0</v>
      </c>
      <c r="W127" s="147">
        <f t="shared" si="0"/>
        <v>0</v>
      </c>
      <c r="X127" s="147">
        <v>0</v>
      </c>
      <c r="Y127" s="147">
        <f t="shared" si="1"/>
        <v>0</v>
      </c>
      <c r="Z127" s="147">
        <v>0</v>
      </c>
      <c r="AA127" s="148">
        <f t="shared" si="2"/>
        <v>0</v>
      </c>
      <c r="AR127" s="20" t="s">
        <v>297</v>
      </c>
      <c r="AT127" s="20" t="s">
        <v>246</v>
      </c>
      <c r="AU127" s="20" t="s">
        <v>160</v>
      </c>
      <c r="AY127" s="20" t="s">
        <v>153</v>
      </c>
      <c r="BE127" s="149">
        <f t="shared" si="3"/>
        <v>0</v>
      </c>
      <c r="BF127" s="149">
        <f t="shared" si="4"/>
        <v>0</v>
      </c>
      <c r="BG127" s="149">
        <f t="shared" si="5"/>
        <v>0</v>
      </c>
      <c r="BH127" s="149">
        <f t="shared" si="6"/>
        <v>0</v>
      </c>
      <c r="BI127" s="149">
        <f t="shared" si="7"/>
        <v>0</v>
      </c>
      <c r="BJ127" s="20" t="s">
        <v>160</v>
      </c>
      <c r="BK127" s="149">
        <f t="shared" si="8"/>
        <v>0</v>
      </c>
      <c r="BL127" s="20" t="s">
        <v>169</v>
      </c>
      <c r="BM127" s="20" t="s">
        <v>104</v>
      </c>
    </row>
    <row r="128" spans="2:65" s="1" customFormat="1" ht="31.5" customHeight="1">
      <c r="B128" s="140"/>
      <c r="C128" s="166">
        <v>6</v>
      </c>
      <c r="D128" s="166" t="s">
        <v>246</v>
      </c>
      <c r="E128" s="167" t="s">
        <v>1759</v>
      </c>
      <c r="F128" s="249" t="s">
        <v>1760</v>
      </c>
      <c r="G128" s="249"/>
      <c r="H128" s="249"/>
      <c r="I128" s="249"/>
      <c r="J128" s="168" t="s">
        <v>172</v>
      </c>
      <c r="K128" s="169">
        <v>30</v>
      </c>
      <c r="L128" s="250"/>
      <c r="M128" s="250"/>
      <c r="N128" s="250"/>
      <c r="O128" s="242"/>
      <c r="P128" s="242"/>
      <c r="Q128" s="242"/>
      <c r="R128" s="145"/>
      <c r="T128" s="146" t="s">
        <v>5</v>
      </c>
      <c r="U128" s="43" t="s">
        <v>38</v>
      </c>
      <c r="V128" s="147">
        <v>0</v>
      </c>
      <c r="W128" s="147">
        <f t="shared" si="0"/>
        <v>0</v>
      </c>
      <c r="X128" s="147">
        <v>0</v>
      </c>
      <c r="Y128" s="147">
        <f t="shared" si="1"/>
        <v>0</v>
      </c>
      <c r="Z128" s="147">
        <v>0</v>
      </c>
      <c r="AA128" s="148">
        <f t="shared" si="2"/>
        <v>0</v>
      </c>
      <c r="AR128" s="20" t="s">
        <v>297</v>
      </c>
      <c r="AT128" s="20" t="s">
        <v>246</v>
      </c>
      <c r="AU128" s="20" t="s">
        <v>160</v>
      </c>
      <c r="AY128" s="20" t="s">
        <v>153</v>
      </c>
      <c r="BE128" s="149">
        <f t="shared" si="3"/>
        <v>0</v>
      </c>
      <c r="BF128" s="149">
        <f t="shared" si="4"/>
        <v>0</v>
      </c>
      <c r="BG128" s="149">
        <f t="shared" si="5"/>
        <v>0</v>
      </c>
      <c r="BH128" s="149">
        <f t="shared" si="6"/>
        <v>0</v>
      </c>
      <c r="BI128" s="149">
        <f t="shared" si="7"/>
        <v>0</v>
      </c>
      <c r="BJ128" s="20" t="s">
        <v>160</v>
      </c>
      <c r="BK128" s="149">
        <f t="shared" si="8"/>
        <v>0</v>
      </c>
      <c r="BL128" s="20" t="s">
        <v>169</v>
      </c>
      <c r="BM128" s="20" t="s">
        <v>389</v>
      </c>
    </row>
    <row r="129" spans="2:65" s="1" customFormat="1" ht="31.5" customHeight="1">
      <c r="B129" s="140"/>
      <c r="C129" s="141">
        <v>7</v>
      </c>
      <c r="D129" s="141" t="s">
        <v>155</v>
      </c>
      <c r="E129" s="142" t="s">
        <v>1761</v>
      </c>
      <c r="F129" s="241" t="s">
        <v>1762</v>
      </c>
      <c r="G129" s="241"/>
      <c r="H129" s="241"/>
      <c r="I129" s="241"/>
      <c r="J129" s="143" t="s">
        <v>172</v>
      </c>
      <c r="K129" s="144">
        <v>15</v>
      </c>
      <c r="L129" s="242"/>
      <c r="M129" s="242"/>
      <c r="N129" s="242"/>
      <c r="O129" s="242"/>
      <c r="P129" s="242"/>
      <c r="Q129" s="242"/>
      <c r="R129" s="145"/>
      <c r="T129" s="146" t="s">
        <v>5</v>
      </c>
      <c r="U129" s="43" t="s">
        <v>38</v>
      </c>
      <c r="V129" s="147">
        <v>0</v>
      </c>
      <c r="W129" s="147">
        <f t="shared" si="0"/>
        <v>0</v>
      </c>
      <c r="X129" s="147">
        <v>0</v>
      </c>
      <c r="Y129" s="147">
        <f t="shared" si="1"/>
        <v>0</v>
      </c>
      <c r="Z129" s="147">
        <v>0</v>
      </c>
      <c r="AA129" s="148">
        <f t="shared" si="2"/>
        <v>0</v>
      </c>
      <c r="AR129" s="20" t="s">
        <v>169</v>
      </c>
      <c r="AT129" s="20" t="s">
        <v>155</v>
      </c>
      <c r="AU129" s="20" t="s">
        <v>160</v>
      </c>
      <c r="AY129" s="20" t="s">
        <v>153</v>
      </c>
      <c r="BE129" s="149">
        <f t="shared" si="3"/>
        <v>0</v>
      </c>
      <c r="BF129" s="149">
        <f t="shared" si="4"/>
        <v>0</v>
      </c>
      <c r="BG129" s="149">
        <f t="shared" si="5"/>
        <v>0</v>
      </c>
      <c r="BH129" s="149">
        <f t="shared" si="6"/>
        <v>0</v>
      </c>
      <c r="BI129" s="149">
        <f t="shared" si="7"/>
        <v>0</v>
      </c>
      <c r="BJ129" s="20" t="s">
        <v>160</v>
      </c>
      <c r="BK129" s="149">
        <f t="shared" si="8"/>
        <v>0</v>
      </c>
      <c r="BL129" s="20" t="s">
        <v>169</v>
      </c>
      <c r="BM129" s="20" t="s">
        <v>365</v>
      </c>
    </row>
    <row r="130" spans="2:65" s="1" customFormat="1" ht="31.5" customHeight="1">
      <c r="B130" s="140"/>
      <c r="C130" s="166">
        <v>8</v>
      </c>
      <c r="D130" s="166" t="s">
        <v>246</v>
      </c>
      <c r="E130" s="167" t="s">
        <v>1763</v>
      </c>
      <c r="F130" s="249" t="s">
        <v>1764</v>
      </c>
      <c r="G130" s="249"/>
      <c r="H130" s="249"/>
      <c r="I130" s="249"/>
      <c r="J130" s="168" t="s">
        <v>172</v>
      </c>
      <c r="K130" s="169">
        <v>15</v>
      </c>
      <c r="L130" s="250"/>
      <c r="M130" s="250"/>
      <c r="N130" s="250"/>
      <c r="O130" s="242"/>
      <c r="P130" s="242"/>
      <c r="Q130" s="242"/>
      <c r="R130" s="145"/>
      <c r="T130" s="146" t="s">
        <v>5</v>
      </c>
      <c r="U130" s="43" t="s">
        <v>38</v>
      </c>
      <c r="V130" s="147">
        <v>0</v>
      </c>
      <c r="W130" s="147">
        <f t="shared" si="0"/>
        <v>0</v>
      </c>
      <c r="X130" s="147">
        <v>0</v>
      </c>
      <c r="Y130" s="147">
        <f t="shared" si="1"/>
        <v>0</v>
      </c>
      <c r="Z130" s="147">
        <v>0</v>
      </c>
      <c r="AA130" s="148">
        <f t="shared" si="2"/>
        <v>0</v>
      </c>
      <c r="AR130" s="20" t="s">
        <v>297</v>
      </c>
      <c r="AT130" s="20" t="s">
        <v>246</v>
      </c>
      <c r="AU130" s="20" t="s">
        <v>160</v>
      </c>
      <c r="AY130" s="20" t="s">
        <v>153</v>
      </c>
      <c r="BE130" s="149">
        <f t="shared" si="3"/>
        <v>0</v>
      </c>
      <c r="BF130" s="149">
        <f t="shared" si="4"/>
        <v>0</v>
      </c>
      <c r="BG130" s="149">
        <f t="shared" si="5"/>
        <v>0</v>
      </c>
      <c r="BH130" s="149">
        <f t="shared" si="6"/>
        <v>0</v>
      </c>
      <c r="BI130" s="149">
        <f t="shared" si="7"/>
        <v>0</v>
      </c>
      <c r="BJ130" s="20" t="s">
        <v>160</v>
      </c>
      <c r="BK130" s="149">
        <f t="shared" si="8"/>
        <v>0</v>
      </c>
      <c r="BL130" s="20" t="s">
        <v>169</v>
      </c>
      <c r="BM130" s="20" t="s">
        <v>169</v>
      </c>
    </row>
    <row r="131" spans="2:65" s="1" customFormat="1" ht="31.5" customHeight="1">
      <c r="B131" s="140"/>
      <c r="C131" s="141">
        <v>9</v>
      </c>
      <c r="D131" s="141" t="s">
        <v>155</v>
      </c>
      <c r="E131" s="142" t="s">
        <v>1765</v>
      </c>
      <c r="F131" s="241" t="s">
        <v>1766</v>
      </c>
      <c r="G131" s="241"/>
      <c r="H131" s="241"/>
      <c r="I131" s="241"/>
      <c r="J131" s="143" t="s">
        <v>182</v>
      </c>
      <c r="K131" s="144">
        <v>0.18</v>
      </c>
      <c r="L131" s="242"/>
      <c r="M131" s="242"/>
      <c r="N131" s="242"/>
      <c r="O131" s="242"/>
      <c r="P131" s="242"/>
      <c r="Q131" s="242"/>
      <c r="R131" s="145"/>
      <c r="T131" s="146" t="s">
        <v>5</v>
      </c>
      <c r="U131" s="43" t="s">
        <v>38</v>
      </c>
      <c r="V131" s="147">
        <v>0</v>
      </c>
      <c r="W131" s="147">
        <f t="shared" si="0"/>
        <v>0</v>
      </c>
      <c r="X131" s="147">
        <v>0</v>
      </c>
      <c r="Y131" s="147">
        <f t="shared" si="1"/>
        <v>0</v>
      </c>
      <c r="Z131" s="147">
        <v>0</v>
      </c>
      <c r="AA131" s="148">
        <f t="shared" si="2"/>
        <v>0</v>
      </c>
      <c r="AR131" s="20" t="s">
        <v>169</v>
      </c>
      <c r="AT131" s="20" t="s">
        <v>155</v>
      </c>
      <c r="AU131" s="20" t="s">
        <v>160</v>
      </c>
      <c r="AY131" s="20" t="s">
        <v>153</v>
      </c>
      <c r="BE131" s="149">
        <f t="shared" si="3"/>
        <v>0</v>
      </c>
      <c r="BF131" s="149">
        <f t="shared" si="4"/>
        <v>0</v>
      </c>
      <c r="BG131" s="149">
        <f t="shared" si="5"/>
        <v>0</v>
      </c>
      <c r="BH131" s="149">
        <f t="shared" si="6"/>
        <v>0</v>
      </c>
      <c r="BI131" s="149">
        <f t="shared" si="7"/>
        <v>0</v>
      </c>
      <c r="BJ131" s="20" t="s">
        <v>160</v>
      </c>
      <c r="BK131" s="149">
        <f t="shared" si="8"/>
        <v>0</v>
      </c>
      <c r="BL131" s="20" t="s">
        <v>169</v>
      </c>
      <c r="BM131" s="20" t="s">
        <v>461</v>
      </c>
    </row>
    <row r="132" spans="2:65" s="1" customFormat="1" ht="31.5" customHeight="1">
      <c r="B132" s="140"/>
      <c r="C132" s="141">
        <v>10</v>
      </c>
      <c r="D132" s="141" t="s">
        <v>155</v>
      </c>
      <c r="E132" s="142" t="s">
        <v>1767</v>
      </c>
      <c r="F132" s="241" t="s">
        <v>1768</v>
      </c>
      <c r="G132" s="241"/>
      <c r="H132" s="241"/>
      <c r="I132" s="241"/>
      <c r="J132" s="143" t="s">
        <v>182</v>
      </c>
      <c r="K132" s="144">
        <v>0.18</v>
      </c>
      <c r="L132" s="242"/>
      <c r="M132" s="242"/>
      <c r="N132" s="242"/>
      <c r="O132" s="242"/>
      <c r="P132" s="242"/>
      <c r="Q132" s="242"/>
      <c r="R132" s="145"/>
      <c r="T132" s="146" t="s">
        <v>5</v>
      </c>
      <c r="U132" s="43" t="s">
        <v>38</v>
      </c>
      <c r="V132" s="147">
        <v>0</v>
      </c>
      <c r="W132" s="147">
        <f t="shared" si="0"/>
        <v>0</v>
      </c>
      <c r="X132" s="147">
        <v>0</v>
      </c>
      <c r="Y132" s="147">
        <f t="shared" si="1"/>
        <v>0</v>
      </c>
      <c r="Z132" s="147">
        <v>0</v>
      </c>
      <c r="AA132" s="148">
        <f t="shared" si="2"/>
        <v>0</v>
      </c>
      <c r="AR132" s="20" t="s">
        <v>169</v>
      </c>
      <c r="AT132" s="20" t="s">
        <v>155</v>
      </c>
      <c r="AU132" s="20" t="s">
        <v>160</v>
      </c>
      <c r="AY132" s="20" t="s">
        <v>153</v>
      </c>
      <c r="BE132" s="149">
        <f t="shared" si="3"/>
        <v>0</v>
      </c>
      <c r="BF132" s="149">
        <f t="shared" si="4"/>
        <v>0</v>
      </c>
      <c r="BG132" s="149">
        <f t="shared" si="5"/>
        <v>0</v>
      </c>
      <c r="BH132" s="149">
        <f t="shared" si="6"/>
        <v>0</v>
      </c>
      <c r="BI132" s="149">
        <f t="shared" si="7"/>
        <v>0</v>
      </c>
      <c r="BJ132" s="20" t="s">
        <v>160</v>
      </c>
      <c r="BK132" s="149">
        <f t="shared" si="8"/>
        <v>0</v>
      </c>
      <c r="BL132" s="20" t="s">
        <v>169</v>
      </c>
      <c r="BM132" s="20" t="s">
        <v>10</v>
      </c>
    </row>
    <row r="133" spans="2:65" s="9" customFormat="1" ht="29.85" customHeight="1">
      <c r="B133" s="129"/>
      <c r="C133" s="130"/>
      <c r="D133" s="139" t="s">
        <v>1740</v>
      </c>
      <c r="E133" s="139"/>
      <c r="F133" s="139"/>
      <c r="G133" s="139"/>
      <c r="H133" s="139"/>
      <c r="I133" s="139"/>
      <c r="J133" s="139"/>
      <c r="K133" s="139"/>
      <c r="L133" s="139"/>
      <c r="M133" s="139"/>
      <c r="N133" s="259"/>
      <c r="O133" s="260"/>
      <c r="P133" s="260"/>
      <c r="Q133" s="260"/>
      <c r="R133" s="132"/>
      <c r="T133" s="133"/>
      <c r="U133" s="130"/>
      <c r="V133" s="130"/>
      <c r="W133" s="134">
        <f>SUM(W134:W138)</f>
        <v>0</v>
      </c>
      <c r="X133" s="130"/>
      <c r="Y133" s="134">
        <f>SUM(Y134:Y138)</f>
        <v>0</v>
      </c>
      <c r="Z133" s="130"/>
      <c r="AA133" s="135">
        <f>SUM(AA134:AA138)</f>
        <v>0</v>
      </c>
      <c r="AR133" s="136" t="s">
        <v>160</v>
      </c>
      <c r="AT133" s="137" t="s">
        <v>70</v>
      </c>
      <c r="AU133" s="137" t="s">
        <v>79</v>
      </c>
      <c r="AY133" s="136" t="s">
        <v>153</v>
      </c>
      <c r="BK133" s="138">
        <f>SUM(BK134:BK138)</f>
        <v>0</v>
      </c>
    </row>
    <row r="134" spans="2:65" s="1" customFormat="1" ht="22.5" customHeight="1">
      <c r="B134" s="140"/>
      <c r="C134" s="141">
        <v>11</v>
      </c>
      <c r="D134" s="141" t="s">
        <v>155</v>
      </c>
      <c r="E134" s="142" t="s">
        <v>1769</v>
      </c>
      <c r="F134" s="241" t="s">
        <v>1770</v>
      </c>
      <c r="G134" s="241"/>
      <c r="H134" s="241"/>
      <c r="I134" s="241"/>
      <c r="J134" s="143" t="s">
        <v>172</v>
      </c>
      <c r="K134" s="144">
        <v>600</v>
      </c>
      <c r="L134" s="242"/>
      <c r="M134" s="242"/>
      <c r="N134" s="242"/>
      <c r="O134" s="242"/>
      <c r="P134" s="242"/>
      <c r="Q134" s="242"/>
      <c r="R134" s="145"/>
      <c r="T134" s="146" t="s">
        <v>5</v>
      </c>
      <c r="U134" s="43" t="s">
        <v>38</v>
      </c>
      <c r="V134" s="147">
        <v>0</v>
      </c>
      <c r="W134" s="147">
        <f>V134*K134</f>
        <v>0</v>
      </c>
      <c r="X134" s="147">
        <v>0</v>
      </c>
      <c r="Y134" s="147">
        <f>X134*K134</f>
        <v>0</v>
      </c>
      <c r="Z134" s="147">
        <v>0</v>
      </c>
      <c r="AA134" s="148">
        <f>Z134*K134</f>
        <v>0</v>
      </c>
      <c r="AR134" s="20" t="s">
        <v>169</v>
      </c>
      <c r="AT134" s="20" t="s">
        <v>155</v>
      </c>
      <c r="AU134" s="20" t="s">
        <v>160</v>
      </c>
      <c r="AY134" s="20" t="s">
        <v>153</v>
      </c>
      <c r="BE134" s="149">
        <f>IF(U134="základná",N134,0)</f>
        <v>0</v>
      </c>
      <c r="BF134" s="149">
        <f>IF(U134="znížená",N134,0)</f>
        <v>0</v>
      </c>
      <c r="BG134" s="149">
        <f>IF(U134="zákl. prenesená",N134,0)</f>
        <v>0</v>
      </c>
      <c r="BH134" s="149">
        <f>IF(U134="zníž. prenesená",N134,0)</f>
        <v>0</v>
      </c>
      <c r="BI134" s="149">
        <f>IF(U134="nulová",N134,0)</f>
        <v>0</v>
      </c>
      <c r="BJ134" s="20" t="s">
        <v>160</v>
      </c>
      <c r="BK134" s="149">
        <f>ROUND(L134*K134,2)</f>
        <v>0</v>
      </c>
      <c r="BL134" s="20" t="s">
        <v>169</v>
      </c>
      <c r="BM134" s="20" t="s">
        <v>527</v>
      </c>
    </row>
    <row r="135" spans="2:65" s="1" customFormat="1" ht="22.5" customHeight="1">
      <c r="B135" s="140"/>
      <c r="C135" s="141">
        <v>12</v>
      </c>
      <c r="D135" s="141" t="s">
        <v>155</v>
      </c>
      <c r="E135" s="142" t="s">
        <v>1771</v>
      </c>
      <c r="F135" s="241" t="s">
        <v>1772</v>
      </c>
      <c r="G135" s="241"/>
      <c r="H135" s="241"/>
      <c r="I135" s="241"/>
      <c r="J135" s="143" t="s">
        <v>172</v>
      </c>
      <c r="K135" s="144">
        <v>150</v>
      </c>
      <c r="L135" s="242"/>
      <c r="M135" s="242"/>
      <c r="N135" s="242"/>
      <c r="O135" s="242"/>
      <c r="P135" s="242"/>
      <c r="Q135" s="242"/>
      <c r="R135" s="145"/>
      <c r="T135" s="146" t="s">
        <v>5</v>
      </c>
      <c r="U135" s="43" t="s">
        <v>38</v>
      </c>
      <c r="V135" s="147">
        <v>0</v>
      </c>
      <c r="W135" s="147">
        <f>V135*K135</f>
        <v>0</v>
      </c>
      <c r="X135" s="147">
        <v>0</v>
      </c>
      <c r="Y135" s="147">
        <f>X135*K135</f>
        <v>0</v>
      </c>
      <c r="Z135" s="147">
        <v>0</v>
      </c>
      <c r="AA135" s="148">
        <f>Z135*K135</f>
        <v>0</v>
      </c>
      <c r="AR135" s="20" t="s">
        <v>169</v>
      </c>
      <c r="AT135" s="20" t="s">
        <v>155</v>
      </c>
      <c r="AU135" s="20" t="s">
        <v>160</v>
      </c>
      <c r="AY135" s="20" t="s">
        <v>153</v>
      </c>
      <c r="BE135" s="149">
        <f>IF(U135="základná",N135,0)</f>
        <v>0</v>
      </c>
      <c r="BF135" s="149">
        <f>IF(U135="znížená",N135,0)</f>
        <v>0</v>
      </c>
      <c r="BG135" s="149">
        <f>IF(U135="zákl. prenesená",N135,0)</f>
        <v>0</v>
      </c>
      <c r="BH135" s="149">
        <f>IF(U135="zníž. prenesená",N135,0)</f>
        <v>0</v>
      </c>
      <c r="BI135" s="149">
        <f>IF(U135="nulová",N135,0)</f>
        <v>0</v>
      </c>
      <c r="BJ135" s="20" t="s">
        <v>160</v>
      </c>
      <c r="BK135" s="149">
        <f>ROUND(L135*K135,2)</f>
        <v>0</v>
      </c>
      <c r="BL135" s="20" t="s">
        <v>169</v>
      </c>
      <c r="BM135" s="20" t="s">
        <v>256</v>
      </c>
    </row>
    <row r="136" spans="2:65" s="1" customFormat="1" ht="22.5" customHeight="1">
      <c r="B136" s="140"/>
      <c r="C136" s="141">
        <v>13</v>
      </c>
      <c r="D136" s="141" t="s">
        <v>155</v>
      </c>
      <c r="E136" s="142" t="s">
        <v>1773</v>
      </c>
      <c r="F136" s="241" t="s">
        <v>1774</v>
      </c>
      <c r="G136" s="241"/>
      <c r="H136" s="241"/>
      <c r="I136" s="241"/>
      <c r="J136" s="143" t="s">
        <v>223</v>
      </c>
      <c r="K136" s="144">
        <v>150</v>
      </c>
      <c r="L136" s="242"/>
      <c r="M136" s="242"/>
      <c r="N136" s="242"/>
      <c r="O136" s="242"/>
      <c r="P136" s="242"/>
      <c r="Q136" s="242"/>
      <c r="R136" s="145"/>
      <c r="T136" s="146" t="s">
        <v>5</v>
      </c>
      <c r="U136" s="43" t="s">
        <v>38</v>
      </c>
      <c r="V136" s="147">
        <v>0</v>
      </c>
      <c r="W136" s="147">
        <f>V136*K136</f>
        <v>0</v>
      </c>
      <c r="X136" s="147">
        <v>0</v>
      </c>
      <c r="Y136" s="147">
        <f>X136*K136</f>
        <v>0</v>
      </c>
      <c r="Z136" s="147">
        <v>0</v>
      </c>
      <c r="AA136" s="148">
        <f>Z136*K136</f>
        <v>0</v>
      </c>
      <c r="AR136" s="20" t="s">
        <v>169</v>
      </c>
      <c r="AT136" s="20" t="s">
        <v>155</v>
      </c>
      <c r="AU136" s="20" t="s">
        <v>160</v>
      </c>
      <c r="AY136" s="20" t="s">
        <v>153</v>
      </c>
      <c r="BE136" s="149">
        <f>IF(U136="základná",N136,0)</f>
        <v>0</v>
      </c>
      <c r="BF136" s="149">
        <f>IF(U136="znížená",N136,0)</f>
        <v>0</v>
      </c>
      <c r="BG136" s="149">
        <f>IF(U136="zákl. prenesená",N136,0)</f>
        <v>0</v>
      </c>
      <c r="BH136" s="149">
        <f>IF(U136="zníž. prenesená",N136,0)</f>
        <v>0</v>
      </c>
      <c r="BI136" s="149">
        <f>IF(U136="nulová",N136,0)</f>
        <v>0</v>
      </c>
      <c r="BJ136" s="20" t="s">
        <v>160</v>
      </c>
      <c r="BK136" s="149">
        <f>ROUND(L136*K136,2)</f>
        <v>0</v>
      </c>
      <c r="BL136" s="20" t="s">
        <v>169</v>
      </c>
      <c r="BM136" s="20" t="s">
        <v>551</v>
      </c>
    </row>
    <row r="137" spans="2:65" s="1" customFormat="1" ht="22.5" customHeight="1">
      <c r="B137" s="140"/>
      <c r="C137" s="141">
        <v>14</v>
      </c>
      <c r="D137" s="141" t="s">
        <v>155</v>
      </c>
      <c r="E137" s="142" t="s">
        <v>1775</v>
      </c>
      <c r="F137" s="241" t="s">
        <v>1776</v>
      </c>
      <c r="G137" s="241"/>
      <c r="H137" s="241"/>
      <c r="I137" s="241"/>
      <c r="J137" s="143" t="s">
        <v>158</v>
      </c>
      <c r="K137" s="144">
        <v>190</v>
      </c>
      <c r="L137" s="242"/>
      <c r="M137" s="242"/>
      <c r="N137" s="242"/>
      <c r="O137" s="242"/>
      <c r="P137" s="242"/>
      <c r="Q137" s="242"/>
      <c r="R137" s="145"/>
      <c r="T137" s="146" t="s">
        <v>5</v>
      </c>
      <c r="U137" s="43" t="s">
        <v>38</v>
      </c>
      <c r="V137" s="147">
        <v>0</v>
      </c>
      <c r="W137" s="147">
        <f>V137*K137</f>
        <v>0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0" t="s">
        <v>169</v>
      </c>
      <c r="AT137" s="20" t="s">
        <v>155</v>
      </c>
      <c r="AU137" s="20" t="s">
        <v>160</v>
      </c>
      <c r="AY137" s="20" t="s">
        <v>153</v>
      </c>
      <c r="BE137" s="149">
        <f>IF(U137="základná",N137,0)</f>
        <v>0</v>
      </c>
      <c r="BF137" s="149">
        <f>IF(U137="znížená",N137,0)</f>
        <v>0</v>
      </c>
      <c r="BG137" s="149">
        <f>IF(U137="zákl. prenesená",N137,0)</f>
        <v>0</v>
      </c>
      <c r="BH137" s="149">
        <f>IF(U137="zníž. prenesená",N137,0)</f>
        <v>0</v>
      </c>
      <c r="BI137" s="149">
        <f>IF(U137="nulová",N137,0)</f>
        <v>0</v>
      </c>
      <c r="BJ137" s="20" t="s">
        <v>160</v>
      </c>
      <c r="BK137" s="149">
        <f>ROUND(L137*K137,2)</f>
        <v>0</v>
      </c>
      <c r="BL137" s="20" t="s">
        <v>169</v>
      </c>
      <c r="BM137" s="20" t="s">
        <v>271</v>
      </c>
    </row>
    <row r="138" spans="2:65" s="1" customFormat="1" ht="22.5" customHeight="1">
      <c r="B138" s="140"/>
      <c r="C138" s="141">
        <v>15</v>
      </c>
      <c r="D138" s="141" t="s">
        <v>155</v>
      </c>
      <c r="E138" s="142" t="s">
        <v>1777</v>
      </c>
      <c r="F138" s="241" t="s">
        <v>1778</v>
      </c>
      <c r="G138" s="241"/>
      <c r="H138" s="241"/>
      <c r="I138" s="241"/>
      <c r="J138" s="143" t="s">
        <v>158</v>
      </c>
      <c r="K138" s="144">
        <v>5</v>
      </c>
      <c r="L138" s="242"/>
      <c r="M138" s="242"/>
      <c r="N138" s="242"/>
      <c r="O138" s="242"/>
      <c r="P138" s="242"/>
      <c r="Q138" s="242"/>
      <c r="R138" s="145"/>
      <c r="T138" s="146" t="s">
        <v>5</v>
      </c>
      <c r="U138" s="43" t="s">
        <v>38</v>
      </c>
      <c r="V138" s="147">
        <v>0</v>
      </c>
      <c r="W138" s="147">
        <f>V138*K138</f>
        <v>0</v>
      </c>
      <c r="X138" s="147">
        <v>0</v>
      </c>
      <c r="Y138" s="147">
        <f>X138*K138</f>
        <v>0</v>
      </c>
      <c r="Z138" s="147">
        <v>0</v>
      </c>
      <c r="AA138" s="148">
        <f>Z138*K138</f>
        <v>0</v>
      </c>
      <c r="AR138" s="20" t="s">
        <v>169</v>
      </c>
      <c r="AT138" s="20" t="s">
        <v>155</v>
      </c>
      <c r="AU138" s="20" t="s">
        <v>160</v>
      </c>
      <c r="AY138" s="20" t="s">
        <v>153</v>
      </c>
      <c r="BE138" s="149">
        <f>IF(U138="základná",N138,0)</f>
        <v>0</v>
      </c>
      <c r="BF138" s="149">
        <f>IF(U138="znížená",N138,0)</f>
        <v>0</v>
      </c>
      <c r="BG138" s="149">
        <f>IF(U138="zákl. prenesená",N138,0)</f>
        <v>0</v>
      </c>
      <c r="BH138" s="149">
        <f>IF(U138="zníž. prenesená",N138,0)</f>
        <v>0</v>
      </c>
      <c r="BI138" s="149">
        <f>IF(U138="nulová",N138,0)</f>
        <v>0</v>
      </c>
      <c r="BJ138" s="20" t="s">
        <v>160</v>
      </c>
      <c r="BK138" s="149">
        <f>ROUND(L138*K138,2)</f>
        <v>0</v>
      </c>
      <c r="BL138" s="20" t="s">
        <v>169</v>
      </c>
      <c r="BM138" s="20" t="s">
        <v>650</v>
      </c>
    </row>
    <row r="139" spans="2:65" s="9" customFormat="1" ht="29.85" customHeight="1">
      <c r="B139" s="129"/>
      <c r="C139" s="130"/>
      <c r="D139" s="139" t="s">
        <v>1741</v>
      </c>
      <c r="E139" s="139"/>
      <c r="F139" s="139"/>
      <c r="G139" s="139"/>
      <c r="H139" s="139"/>
      <c r="I139" s="139"/>
      <c r="J139" s="139"/>
      <c r="K139" s="139"/>
      <c r="L139" s="139"/>
      <c r="M139" s="139"/>
      <c r="N139" s="259"/>
      <c r="O139" s="260"/>
      <c r="P139" s="260"/>
      <c r="Q139" s="260"/>
      <c r="R139" s="132"/>
      <c r="T139" s="133"/>
      <c r="U139" s="130"/>
      <c r="V139" s="130"/>
      <c r="W139" s="134">
        <f>SUM(W140:W210)</f>
        <v>0</v>
      </c>
      <c r="X139" s="130"/>
      <c r="Y139" s="134">
        <f>SUM(Y140:Y210)</f>
        <v>0</v>
      </c>
      <c r="Z139" s="130"/>
      <c r="AA139" s="135">
        <f>SUM(AA140:AA210)</f>
        <v>0</v>
      </c>
      <c r="AR139" s="136" t="s">
        <v>160</v>
      </c>
      <c r="AT139" s="137" t="s">
        <v>70</v>
      </c>
      <c r="AU139" s="137" t="s">
        <v>79</v>
      </c>
      <c r="AY139" s="136" t="s">
        <v>153</v>
      </c>
      <c r="BK139" s="138">
        <f>SUM(BK140:BK210)</f>
        <v>0</v>
      </c>
    </row>
    <row r="140" spans="2:65" s="1" customFormat="1" ht="31.5" customHeight="1">
      <c r="B140" s="140"/>
      <c r="C140" s="141">
        <v>16</v>
      </c>
      <c r="D140" s="141" t="s">
        <v>155</v>
      </c>
      <c r="E140" s="142" t="s">
        <v>1779</v>
      </c>
      <c r="F140" s="241" t="s">
        <v>1780</v>
      </c>
      <c r="G140" s="241"/>
      <c r="H140" s="241"/>
      <c r="I140" s="241"/>
      <c r="J140" s="143" t="s">
        <v>158</v>
      </c>
      <c r="K140" s="144">
        <v>1</v>
      </c>
      <c r="L140" s="242"/>
      <c r="M140" s="242"/>
      <c r="N140" s="242"/>
      <c r="O140" s="242"/>
      <c r="P140" s="242"/>
      <c r="Q140" s="242"/>
      <c r="R140" s="145"/>
      <c r="T140" s="146" t="s">
        <v>5</v>
      </c>
      <c r="U140" s="43" t="s">
        <v>38</v>
      </c>
      <c r="V140" s="147">
        <v>0</v>
      </c>
      <c r="W140" s="147">
        <f t="shared" ref="W140:W171" si="9">V140*K140</f>
        <v>0</v>
      </c>
      <c r="X140" s="147">
        <v>0</v>
      </c>
      <c r="Y140" s="147">
        <f t="shared" ref="Y140:Y171" si="10">X140*K140</f>
        <v>0</v>
      </c>
      <c r="Z140" s="147">
        <v>0</v>
      </c>
      <c r="AA140" s="148">
        <f t="shared" ref="AA140:AA171" si="11">Z140*K140</f>
        <v>0</v>
      </c>
      <c r="AR140" s="20" t="s">
        <v>169</v>
      </c>
      <c r="AT140" s="20" t="s">
        <v>155</v>
      </c>
      <c r="AU140" s="20" t="s">
        <v>160</v>
      </c>
      <c r="AY140" s="20" t="s">
        <v>153</v>
      </c>
      <c r="BE140" s="149">
        <f t="shared" ref="BE140:BE171" si="12">IF(U140="základná",N140,0)</f>
        <v>0</v>
      </c>
      <c r="BF140" s="149">
        <f t="shared" ref="BF140:BF171" si="13">IF(U140="znížená",N140,0)</f>
        <v>0</v>
      </c>
      <c r="BG140" s="149">
        <f t="shared" ref="BG140:BG171" si="14">IF(U140="zákl. prenesená",N140,0)</f>
        <v>0</v>
      </c>
      <c r="BH140" s="149">
        <f t="shared" ref="BH140:BH171" si="15">IF(U140="zníž. prenesená",N140,0)</f>
        <v>0</v>
      </c>
      <c r="BI140" s="149">
        <f t="shared" ref="BI140:BI171" si="16">IF(U140="nulová",N140,0)</f>
        <v>0</v>
      </c>
      <c r="BJ140" s="20" t="s">
        <v>160</v>
      </c>
      <c r="BK140" s="149">
        <f t="shared" ref="BK140:BK171" si="17">ROUND(L140*K140,2)</f>
        <v>0</v>
      </c>
      <c r="BL140" s="20" t="s">
        <v>169</v>
      </c>
      <c r="BM140" s="20" t="s">
        <v>297</v>
      </c>
    </row>
    <row r="141" spans="2:65" s="1" customFormat="1" ht="82.5" customHeight="1">
      <c r="B141" s="140"/>
      <c r="C141" s="166">
        <v>17</v>
      </c>
      <c r="D141" s="166" t="s">
        <v>246</v>
      </c>
      <c r="E141" s="167" t="s">
        <v>1781</v>
      </c>
      <c r="F141" s="249" t="s">
        <v>2216</v>
      </c>
      <c r="G141" s="249"/>
      <c r="H141" s="249"/>
      <c r="I141" s="249"/>
      <c r="J141" s="168" t="s">
        <v>158</v>
      </c>
      <c r="K141" s="169">
        <v>1</v>
      </c>
      <c r="L141" s="250"/>
      <c r="M141" s="250"/>
      <c r="N141" s="250"/>
      <c r="O141" s="242"/>
      <c r="P141" s="242"/>
      <c r="Q141" s="242"/>
      <c r="R141" s="145"/>
      <c r="T141" s="146" t="s">
        <v>5</v>
      </c>
      <c r="U141" s="43" t="s">
        <v>38</v>
      </c>
      <c r="V141" s="147">
        <v>0</v>
      </c>
      <c r="W141" s="147">
        <f t="shared" si="9"/>
        <v>0</v>
      </c>
      <c r="X141" s="147">
        <v>0</v>
      </c>
      <c r="Y141" s="147">
        <f t="shared" si="10"/>
        <v>0</v>
      </c>
      <c r="Z141" s="147">
        <v>0</v>
      </c>
      <c r="AA141" s="148">
        <f t="shared" si="11"/>
        <v>0</v>
      </c>
      <c r="AR141" s="20" t="s">
        <v>297</v>
      </c>
      <c r="AT141" s="20" t="s">
        <v>246</v>
      </c>
      <c r="AU141" s="20" t="s">
        <v>160</v>
      </c>
      <c r="AY141" s="20" t="s">
        <v>153</v>
      </c>
      <c r="BE141" s="149">
        <f t="shared" si="12"/>
        <v>0</v>
      </c>
      <c r="BF141" s="149">
        <f t="shared" si="13"/>
        <v>0</v>
      </c>
      <c r="BG141" s="149">
        <f t="shared" si="14"/>
        <v>0</v>
      </c>
      <c r="BH141" s="149">
        <f t="shared" si="15"/>
        <v>0</v>
      </c>
      <c r="BI141" s="149">
        <f t="shared" si="16"/>
        <v>0</v>
      </c>
      <c r="BJ141" s="20" t="s">
        <v>160</v>
      </c>
      <c r="BK141" s="149">
        <f t="shared" si="17"/>
        <v>0</v>
      </c>
      <c r="BL141" s="20" t="s">
        <v>169</v>
      </c>
      <c r="BM141" s="20" t="s">
        <v>305</v>
      </c>
    </row>
    <row r="142" spans="2:65" s="1" customFormat="1" ht="31.5" customHeight="1">
      <c r="B142" s="140"/>
      <c r="C142" s="166">
        <v>18</v>
      </c>
      <c r="D142" s="166" t="s">
        <v>246</v>
      </c>
      <c r="E142" s="167" t="s">
        <v>1782</v>
      </c>
      <c r="F142" s="249" t="s">
        <v>2217</v>
      </c>
      <c r="G142" s="249"/>
      <c r="H142" s="249"/>
      <c r="I142" s="249"/>
      <c r="J142" s="168" t="s">
        <v>158</v>
      </c>
      <c r="K142" s="169">
        <v>1</v>
      </c>
      <c r="L142" s="250"/>
      <c r="M142" s="250"/>
      <c r="N142" s="250"/>
      <c r="O142" s="242"/>
      <c r="P142" s="242"/>
      <c r="Q142" s="242"/>
      <c r="R142" s="145"/>
      <c r="T142" s="146" t="s">
        <v>5</v>
      </c>
      <c r="U142" s="43" t="s">
        <v>38</v>
      </c>
      <c r="V142" s="147">
        <v>0</v>
      </c>
      <c r="W142" s="147">
        <f t="shared" si="9"/>
        <v>0</v>
      </c>
      <c r="X142" s="147">
        <v>0</v>
      </c>
      <c r="Y142" s="147">
        <f t="shared" si="10"/>
        <v>0</v>
      </c>
      <c r="Z142" s="147">
        <v>0</v>
      </c>
      <c r="AA142" s="148">
        <f t="shared" si="11"/>
        <v>0</v>
      </c>
      <c r="AR142" s="20" t="s">
        <v>297</v>
      </c>
      <c r="AT142" s="20" t="s">
        <v>246</v>
      </c>
      <c r="AU142" s="20" t="s">
        <v>160</v>
      </c>
      <c r="AY142" s="20" t="s">
        <v>153</v>
      </c>
      <c r="BE142" s="149">
        <f t="shared" si="12"/>
        <v>0</v>
      </c>
      <c r="BF142" s="149">
        <f t="shared" si="13"/>
        <v>0</v>
      </c>
      <c r="BG142" s="149">
        <f t="shared" si="14"/>
        <v>0</v>
      </c>
      <c r="BH142" s="149">
        <f t="shared" si="15"/>
        <v>0</v>
      </c>
      <c r="BI142" s="149">
        <f t="shared" si="16"/>
        <v>0</v>
      </c>
      <c r="BJ142" s="20" t="s">
        <v>160</v>
      </c>
      <c r="BK142" s="149">
        <f t="shared" si="17"/>
        <v>0</v>
      </c>
      <c r="BL142" s="20" t="s">
        <v>169</v>
      </c>
      <c r="BM142" s="20" t="s">
        <v>815</v>
      </c>
    </row>
    <row r="143" spans="2:65" s="1" customFormat="1" ht="31.5" customHeight="1">
      <c r="B143" s="140"/>
      <c r="C143" s="166">
        <v>19</v>
      </c>
      <c r="D143" s="166" t="s">
        <v>246</v>
      </c>
      <c r="E143" s="167" t="s">
        <v>1783</v>
      </c>
      <c r="F143" s="249" t="s">
        <v>2218</v>
      </c>
      <c r="G143" s="249"/>
      <c r="H143" s="249"/>
      <c r="I143" s="249"/>
      <c r="J143" s="168" t="s">
        <v>158</v>
      </c>
      <c r="K143" s="169">
        <v>2</v>
      </c>
      <c r="L143" s="250"/>
      <c r="M143" s="250"/>
      <c r="N143" s="250"/>
      <c r="O143" s="242"/>
      <c r="P143" s="242"/>
      <c r="Q143" s="242"/>
      <c r="R143" s="145"/>
      <c r="T143" s="146" t="s">
        <v>5</v>
      </c>
      <c r="U143" s="43" t="s">
        <v>38</v>
      </c>
      <c r="V143" s="147">
        <v>0</v>
      </c>
      <c r="W143" s="147">
        <f t="shared" si="9"/>
        <v>0</v>
      </c>
      <c r="X143" s="147">
        <v>0</v>
      </c>
      <c r="Y143" s="147">
        <f t="shared" si="10"/>
        <v>0</v>
      </c>
      <c r="Z143" s="147">
        <v>0</v>
      </c>
      <c r="AA143" s="148">
        <f t="shared" si="11"/>
        <v>0</v>
      </c>
      <c r="AR143" s="20" t="s">
        <v>297</v>
      </c>
      <c r="AT143" s="20" t="s">
        <v>246</v>
      </c>
      <c r="AU143" s="20" t="s">
        <v>160</v>
      </c>
      <c r="AY143" s="20" t="s">
        <v>153</v>
      </c>
      <c r="BE143" s="149">
        <f t="shared" si="12"/>
        <v>0</v>
      </c>
      <c r="BF143" s="149">
        <f t="shared" si="13"/>
        <v>0</v>
      </c>
      <c r="BG143" s="149">
        <f t="shared" si="14"/>
        <v>0</v>
      </c>
      <c r="BH143" s="149">
        <f t="shared" si="15"/>
        <v>0</v>
      </c>
      <c r="BI143" s="149">
        <f t="shared" si="16"/>
        <v>0</v>
      </c>
      <c r="BJ143" s="20" t="s">
        <v>160</v>
      </c>
      <c r="BK143" s="149">
        <f t="shared" si="17"/>
        <v>0</v>
      </c>
      <c r="BL143" s="20" t="s">
        <v>169</v>
      </c>
      <c r="BM143" s="20" t="s">
        <v>322</v>
      </c>
    </row>
    <row r="144" spans="2:65" s="1" customFormat="1" ht="22.5" customHeight="1">
      <c r="B144" s="140"/>
      <c r="C144" s="141">
        <v>20</v>
      </c>
      <c r="D144" s="141" t="s">
        <v>155</v>
      </c>
      <c r="E144" s="142" t="s">
        <v>1784</v>
      </c>
      <c r="F144" s="241" t="s">
        <v>1785</v>
      </c>
      <c r="G144" s="241"/>
      <c r="H144" s="241"/>
      <c r="I144" s="241"/>
      <c r="J144" s="143" t="s">
        <v>158</v>
      </c>
      <c r="K144" s="144">
        <v>1</v>
      </c>
      <c r="L144" s="242"/>
      <c r="M144" s="242"/>
      <c r="N144" s="242"/>
      <c r="O144" s="242"/>
      <c r="P144" s="242"/>
      <c r="Q144" s="242"/>
      <c r="R144" s="145"/>
      <c r="T144" s="146" t="s">
        <v>5</v>
      </c>
      <c r="U144" s="43" t="s">
        <v>38</v>
      </c>
      <c r="V144" s="147">
        <v>0</v>
      </c>
      <c r="W144" s="147">
        <f t="shared" si="9"/>
        <v>0</v>
      </c>
      <c r="X144" s="147">
        <v>0</v>
      </c>
      <c r="Y144" s="147">
        <f t="shared" si="10"/>
        <v>0</v>
      </c>
      <c r="Z144" s="147">
        <v>0</v>
      </c>
      <c r="AA144" s="148">
        <f t="shared" si="11"/>
        <v>0</v>
      </c>
      <c r="AR144" s="20" t="s">
        <v>169</v>
      </c>
      <c r="AT144" s="20" t="s">
        <v>155</v>
      </c>
      <c r="AU144" s="20" t="s">
        <v>160</v>
      </c>
      <c r="AY144" s="20" t="s">
        <v>153</v>
      </c>
      <c r="BE144" s="149">
        <f t="shared" si="12"/>
        <v>0</v>
      </c>
      <c r="BF144" s="149">
        <f t="shared" si="13"/>
        <v>0</v>
      </c>
      <c r="BG144" s="149">
        <f t="shared" si="14"/>
        <v>0</v>
      </c>
      <c r="BH144" s="149">
        <f t="shared" si="15"/>
        <v>0</v>
      </c>
      <c r="BI144" s="149">
        <f t="shared" si="16"/>
        <v>0</v>
      </c>
      <c r="BJ144" s="20" t="s">
        <v>160</v>
      </c>
      <c r="BK144" s="149">
        <f t="shared" si="17"/>
        <v>0</v>
      </c>
      <c r="BL144" s="20" t="s">
        <v>169</v>
      </c>
      <c r="BM144" s="20" t="s">
        <v>340</v>
      </c>
    </row>
    <row r="145" spans="2:65" s="1" customFormat="1" ht="44.25" customHeight="1">
      <c r="B145" s="140"/>
      <c r="C145" s="166">
        <v>21</v>
      </c>
      <c r="D145" s="166" t="s">
        <v>246</v>
      </c>
      <c r="E145" s="167" t="s">
        <v>1786</v>
      </c>
      <c r="F145" s="249" t="s">
        <v>2219</v>
      </c>
      <c r="G145" s="249"/>
      <c r="H145" s="249"/>
      <c r="I145" s="249"/>
      <c r="J145" s="168" t="s">
        <v>158</v>
      </c>
      <c r="K145" s="169">
        <v>1</v>
      </c>
      <c r="L145" s="250"/>
      <c r="M145" s="250"/>
      <c r="N145" s="250"/>
      <c r="O145" s="242"/>
      <c r="P145" s="242"/>
      <c r="Q145" s="242"/>
      <c r="R145" s="145"/>
      <c r="T145" s="146" t="s">
        <v>5</v>
      </c>
      <c r="U145" s="43" t="s">
        <v>38</v>
      </c>
      <c r="V145" s="147">
        <v>0</v>
      </c>
      <c r="W145" s="147">
        <f t="shared" si="9"/>
        <v>0</v>
      </c>
      <c r="X145" s="147">
        <v>0</v>
      </c>
      <c r="Y145" s="147">
        <f t="shared" si="10"/>
        <v>0</v>
      </c>
      <c r="Z145" s="147">
        <v>0</v>
      </c>
      <c r="AA145" s="148">
        <f t="shared" si="11"/>
        <v>0</v>
      </c>
      <c r="AR145" s="20" t="s">
        <v>297</v>
      </c>
      <c r="AT145" s="20" t="s">
        <v>246</v>
      </c>
      <c r="AU145" s="20" t="s">
        <v>160</v>
      </c>
      <c r="AY145" s="20" t="s">
        <v>153</v>
      </c>
      <c r="BE145" s="149">
        <f t="shared" si="12"/>
        <v>0</v>
      </c>
      <c r="BF145" s="149">
        <f t="shared" si="13"/>
        <v>0</v>
      </c>
      <c r="BG145" s="149">
        <f t="shared" si="14"/>
        <v>0</v>
      </c>
      <c r="BH145" s="149">
        <f t="shared" si="15"/>
        <v>0</v>
      </c>
      <c r="BI145" s="149">
        <f t="shared" si="16"/>
        <v>0</v>
      </c>
      <c r="BJ145" s="20" t="s">
        <v>160</v>
      </c>
      <c r="BK145" s="149">
        <f t="shared" si="17"/>
        <v>0</v>
      </c>
      <c r="BL145" s="20" t="s">
        <v>169</v>
      </c>
      <c r="BM145" s="20" t="s">
        <v>162</v>
      </c>
    </row>
    <row r="146" spans="2:65" s="1" customFormat="1" ht="31.5" customHeight="1">
      <c r="B146" s="140"/>
      <c r="C146" s="141">
        <v>22</v>
      </c>
      <c r="D146" s="141" t="s">
        <v>155</v>
      </c>
      <c r="E146" s="142" t="s">
        <v>1787</v>
      </c>
      <c r="F146" s="241" t="s">
        <v>1788</v>
      </c>
      <c r="G146" s="241"/>
      <c r="H146" s="241"/>
      <c r="I146" s="241"/>
      <c r="J146" s="143" t="s">
        <v>158</v>
      </c>
      <c r="K146" s="144">
        <v>2</v>
      </c>
      <c r="L146" s="242"/>
      <c r="M146" s="242"/>
      <c r="N146" s="242"/>
      <c r="O146" s="242"/>
      <c r="P146" s="242"/>
      <c r="Q146" s="242"/>
      <c r="R146" s="145"/>
      <c r="T146" s="146" t="s">
        <v>5</v>
      </c>
      <c r="U146" s="43" t="s">
        <v>38</v>
      </c>
      <c r="V146" s="147">
        <v>0</v>
      </c>
      <c r="W146" s="147">
        <f t="shared" si="9"/>
        <v>0</v>
      </c>
      <c r="X146" s="147">
        <v>0</v>
      </c>
      <c r="Y146" s="147">
        <f t="shared" si="10"/>
        <v>0</v>
      </c>
      <c r="Z146" s="147">
        <v>0</v>
      </c>
      <c r="AA146" s="148">
        <f t="shared" si="11"/>
        <v>0</v>
      </c>
      <c r="AR146" s="20" t="s">
        <v>169</v>
      </c>
      <c r="AT146" s="20" t="s">
        <v>155</v>
      </c>
      <c r="AU146" s="20" t="s">
        <v>160</v>
      </c>
      <c r="AY146" s="20" t="s">
        <v>153</v>
      </c>
      <c r="BE146" s="149">
        <f t="shared" si="12"/>
        <v>0</v>
      </c>
      <c r="BF146" s="149">
        <f t="shared" si="13"/>
        <v>0</v>
      </c>
      <c r="BG146" s="149">
        <f t="shared" si="14"/>
        <v>0</v>
      </c>
      <c r="BH146" s="149">
        <f t="shared" si="15"/>
        <v>0</v>
      </c>
      <c r="BI146" s="149">
        <f t="shared" si="16"/>
        <v>0</v>
      </c>
      <c r="BJ146" s="20" t="s">
        <v>160</v>
      </c>
      <c r="BK146" s="149">
        <f t="shared" si="17"/>
        <v>0</v>
      </c>
      <c r="BL146" s="20" t="s">
        <v>169</v>
      </c>
      <c r="BM146" s="20" t="s">
        <v>351</v>
      </c>
    </row>
    <row r="147" spans="2:65" s="1" customFormat="1" ht="44.25" customHeight="1">
      <c r="B147" s="140"/>
      <c r="C147" s="166">
        <v>23</v>
      </c>
      <c r="D147" s="166" t="s">
        <v>246</v>
      </c>
      <c r="E147" s="167" t="s">
        <v>1789</v>
      </c>
      <c r="F147" s="249" t="s">
        <v>2220</v>
      </c>
      <c r="G147" s="249"/>
      <c r="H147" s="249"/>
      <c r="I147" s="249"/>
      <c r="J147" s="168" t="s">
        <v>158</v>
      </c>
      <c r="K147" s="169">
        <v>2</v>
      </c>
      <c r="L147" s="250"/>
      <c r="M147" s="250"/>
      <c r="N147" s="250"/>
      <c r="O147" s="242"/>
      <c r="P147" s="242"/>
      <c r="Q147" s="242"/>
      <c r="R147" s="145"/>
      <c r="T147" s="146" t="s">
        <v>5</v>
      </c>
      <c r="U147" s="43" t="s">
        <v>38</v>
      </c>
      <c r="V147" s="147">
        <v>0</v>
      </c>
      <c r="W147" s="147">
        <f t="shared" si="9"/>
        <v>0</v>
      </c>
      <c r="X147" s="147">
        <v>0</v>
      </c>
      <c r="Y147" s="147">
        <f t="shared" si="10"/>
        <v>0</v>
      </c>
      <c r="Z147" s="147">
        <v>0</v>
      </c>
      <c r="AA147" s="148">
        <f t="shared" si="11"/>
        <v>0</v>
      </c>
      <c r="AR147" s="20" t="s">
        <v>297</v>
      </c>
      <c r="AT147" s="20" t="s">
        <v>246</v>
      </c>
      <c r="AU147" s="20" t="s">
        <v>160</v>
      </c>
      <c r="AY147" s="20" t="s">
        <v>153</v>
      </c>
      <c r="BE147" s="149">
        <f t="shared" si="12"/>
        <v>0</v>
      </c>
      <c r="BF147" s="149">
        <f t="shared" si="13"/>
        <v>0</v>
      </c>
      <c r="BG147" s="149">
        <f t="shared" si="14"/>
        <v>0</v>
      </c>
      <c r="BH147" s="149">
        <f t="shared" si="15"/>
        <v>0</v>
      </c>
      <c r="BI147" s="149">
        <f t="shared" si="16"/>
        <v>0</v>
      </c>
      <c r="BJ147" s="20" t="s">
        <v>160</v>
      </c>
      <c r="BK147" s="149">
        <f t="shared" si="17"/>
        <v>0</v>
      </c>
      <c r="BL147" s="20" t="s">
        <v>169</v>
      </c>
      <c r="BM147" s="20" t="s">
        <v>312</v>
      </c>
    </row>
    <row r="148" spans="2:65" s="1" customFormat="1" ht="31.5" customHeight="1">
      <c r="B148" s="140"/>
      <c r="C148" s="166">
        <v>24</v>
      </c>
      <c r="D148" s="166" t="s">
        <v>246</v>
      </c>
      <c r="E148" s="167" t="s">
        <v>1790</v>
      </c>
      <c r="F148" s="249" t="s">
        <v>2221</v>
      </c>
      <c r="G148" s="249"/>
      <c r="H148" s="249"/>
      <c r="I148" s="249"/>
      <c r="J148" s="168" t="s">
        <v>158</v>
      </c>
      <c r="K148" s="169">
        <v>4</v>
      </c>
      <c r="L148" s="250"/>
      <c r="M148" s="250"/>
      <c r="N148" s="250"/>
      <c r="O148" s="242"/>
      <c r="P148" s="242"/>
      <c r="Q148" s="242"/>
      <c r="R148" s="145"/>
      <c r="T148" s="146" t="s">
        <v>5</v>
      </c>
      <c r="U148" s="43" t="s">
        <v>38</v>
      </c>
      <c r="V148" s="147">
        <v>0</v>
      </c>
      <c r="W148" s="147">
        <f t="shared" si="9"/>
        <v>0</v>
      </c>
      <c r="X148" s="147">
        <v>0</v>
      </c>
      <c r="Y148" s="147">
        <f t="shared" si="10"/>
        <v>0</v>
      </c>
      <c r="Z148" s="147">
        <v>0</v>
      </c>
      <c r="AA148" s="148">
        <f t="shared" si="11"/>
        <v>0</v>
      </c>
      <c r="AR148" s="20" t="s">
        <v>297</v>
      </c>
      <c r="AT148" s="20" t="s">
        <v>246</v>
      </c>
      <c r="AU148" s="20" t="s">
        <v>160</v>
      </c>
      <c r="AY148" s="20" t="s">
        <v>153</v>
      </c>
      <c r="BE148" s="149">
        <f t="shared" si="12"/>
        <v>0</v>
      </c>
      <c r="BF148" s="149">
        <f t="shared" si="13"/>
        <v>0</v>
      </c>
      <c r="BG148" s="149">
        <f t="shared" si="14"/>
        <v>0</v>
      </c>
      <c r="BH148" s="149">
        <f t="shared" si="15"/>
        <v>0</v>
      </c>
      <c r="BI148" s="149">
        <f t="shared" si="16"/>
        <v>0</v>
      </c>
      <c r="BJ148" s="20" t="s">
        <v>160</v>
      </c>
      <c r="BK148" s="149">
        <f t="shared" si="17"/>
        <v>0</v>
      </c>
      <c r="BL148" s="20" t="s">
        <v>169</v>
      </c>
      <c r="BM148" s="20" t="s">
        <v>318</v>
      </c>
    </row>
    <row r="149" spans="2:65" s="1" customFormat="1" ht="57" customHeight="1">
      <c r="B149" s="140"/>
      <c r="C149" s="166">
        <v>25</v>
      </c>
      <c r="D149" s="166" t="s">
        <v>246</v>
      </c>
      <c r="E149" s="167" t="s">
        <v>1791</v>
      </c>
      <c r="F149" s="249" t="s">
        <v>2222</v>
      </c>
      <c r="G149" s="249"/>
      <c r="H149" s="249"/>
      <c r="I149" s="249"/>
      <c r="J149" s="168" t="s">
        <v>158</v>
      </c>
      <c r="K149" s="169">
        <v>1</v>
      </c>
      <c r="L149" s="250"/>
      <c r="M149" s="250"/>
      <c r="N149" s="250"/>
      <c r="O149" s="242"/>
      <c r="P149" s="242"/>
      <c r="Q149" s="242"/>
      <c r="R149" s="145"/>
      <c r="T149" s="146" t="s">
        <v>5</v>
      </c>
      <c r="U149" s="43" t="s">
        <v>38</v>
      </c>
      <c r="V149" s="147">
        <v>0</v>
      </c>
      <c r="W149" s="147">
        <f t="shared" si="9"/>
        <v>0</v>
      </c>
      <c r="X149" s="147">
        <v>0</v>
      </c>
      <c r="Y149" s="147">
        <f t="shared" si="10"/>
        <v>0</v>
      </c>
      <c r="Z149" s="147">
        <v>0</v>
      </c>
      <c r="AA149" s="148">
        <f t="shared" si="11"/>
        <v>0</v>
      </c>
      <c r="AR149" s="20" t="s">
        <v>297</v>
      </c>
      <c r="AT149" s="20" t="s">
        <v>246</v>
      </c>
      <c r="AU149" s="20" t="s">
        <v>160</v>
      </c>
      <c r="AY149" s="20" t="s">
        <v>153</v>
      </c>
      <c r="BE149" s="149">
        <f t="shared" si="12"/>
        <v>0</v>
      </c>
      <c r="BF149" s="149">
        <f t="shared" si="13"/>
        <v>0</v>
      </c>
      <c r="BG149" s="149">
        <f t="shared" si="14"/>
        <v>0</v>
      </c>
      <c r="BH149" s="149">
        <f t="shared" si="15"/>
        <v>0</v>
      </c>
      <c r="BI149" s="149">
        <f t="shared" si="16"/>
        <v>0</v>
      </c>
      <c r="BJ149" s="20" t="s">
        <v>160</v>
      </c>
      <c r="BK149" s="149">
        <f t="shared" si="17"/>
        <v>0</v>
      </c>
      <c r="BL149" s="20" t="s">
        <v>169</v>
      </c>
      <c r="BM149" s="20" t="s">
        <v>332</v>
      </c>
    </row>
    <row r="150" spans="2:65" s="1" customFormat="1" ht="31.5" customHeight="1">
      <c r="B150" s="140"/>
      <c r="C150" s="141">
        <v>26</v>
      </c>
      <c r="D150" s="141" t="s">
        <v>155</v>
      </c>
      <c r="E150" s="142" t="s">
        <v>1792</v>
      </c>
      <c r="F150" s="241" t="s">
        <v>1793</v>
      </c>
      <c r="G150" s="241"/>
      <c r="H150" s="241"/>
      <c r="I150" s="241"/>
      <c r="J150" s="143" t="s">
        <v>158</v>
      </c>
      <c r="K150" s="144">
        <v>1</v>
      </c>
      <c r="L150" s="242"/>
      <c r="M150" s="242"/>
      <c r="N150" s="242"/>
      <c r="O150" s="242"/>
      <c r="P150" s="242"/>
      <c r="Q150" s="242"/>
      <c r="R150" s="145"/>
      <c r="T150" s="146" t="s">
        <v>5</v>
      </c>
      <c r="U150" s="43" t="s">
        <v>38</v>
      </c>
      <c r="V150" s="147">
        <v>0</v>
      </c>
      <c r="W150" s="147">
        <f t="shared" si="9"/>
        <v>0</v>
      </c>
      <c r="X150" s="147">
        <v>0</v>
      </c>
      <c r="Y150" s="147">
        <f t="shared" si="10"/>
        <v>0</v>
      </c>
      <c r="Z150" s="147">
        <v>0</v>
      </c>
      <c r="AA150" s="148">
        <f t="shared" si="11"/>
        <v>0</v>
      </c>
      <c r="AR150" s="20" t="s">
        <v>169</v>
      </c>
      <c r="AT150" s="20" t="s">
        <v>155</v>
      </c>
      <c r="AU150" s="20" t="s">
        <v>160</v>
      </c>
      <c r="AY150" s="20" t="s">
        <v>153</v>
      </c>
      <c r="BE150" s="149">
        <f t="shared" si="12"/>
        <v>0</v>
      </c>
      <c r="BF150" s="149">
        <f t="shared" si="13"/>
        <v>0</v>
      </c>
      <c r="BG150" s="149">
        <f t="shared" si="14"/>
        <v>0</v>
      </c>
      <c r="BH150" s="149">
        <f t="shared" si="15"/>
        <v>0</v>
      </c>
      <c r="BI150" s="149">
        <f t="shared" si="16"/>
        <v>0</v>
      </c>
      <c r="BJ150" s="20" t="s">
        <v>160</v>
      </c>
      <c r="BK150" s="149">
        <f t="shared" si="17"/>
        <v>0</v>
      </c>
      <c r="BL150" s="20" t="s">
        <v>169</v>
      </c>
      <c r="BM150" s="20" t="s">
        <v>338</v>
      </c>
    </row>
    <row r="151" spans="2:65" s="1" customFormat="1" ht="22.5" customHeight="1">
      <c r="B151" s="140"/>
      <c r="C151" s="166">
        <v>27</v>
      </c>
      <c r="D151" s="166" t="s">
        <v>246</v>
      </c>
      <c r="E151" s="167" t="s">
        <v>1794</v>
      </c>
      <c r="F151" s="249" t="s">
        <v>2223</v>
      </c>
      <c r="G151" s="249"/>
      <c r="H151" s="249"/>
      <c r="I151" s="249"/>
      <c r="J151" s="168" t="s">
        <v>158</v>
      </c>
      <c r="K151" s="169">
        <v>1</v>
      </c>
      <c r="L151" s="250"/>
      <c r="M151" s="250"/>
      <c r="N151" s="250"/>
      <c r="O151" s="242"/>
      <c r="P151" s="242"/>
      <c r="Q151" s="242"/>
      <c r="R151" s="145"/>
      <c r="T151" s="146" t="s">
        <v>5</v>
      </c>
      <c r="U151" s="43" t="s">
        <v>38</v>
      </c>
      <c r="V151" s="147">
        <v>0</v>
      </c>
      <c r="W151" s="147">
        <f t="shared" si="9"/>
        <v>0</v>
      </c>
      <c r="X151" s="147">
        <v>0</v>
      </c>
      <c r="Y151" s="147">
        <f t="shared" si="10"/>
        <v>0</v>
      </c>
      <c r="Z151" s="147">
        <v>0</v>
      </c>
      <c r="AA151" s="148">
        <f t="shared" si="11"/>
        <v>0</v>
      </c>
      <c r="AR151" s="20" t="s">
        <v>297</v>
      </c>
      <c r="AT151" s="20" t="s">
        <v>246</v>
      </c>
      <c r="AU151" s="20" t="s">
        <v>160</v>
      </c>
      <c r="AY151" s="20" t="s">
        <v>153</v>
      </c>
      <c r="BE151" s="149">
        <f t="shared" si="12"/>
        <v>0</v>
      </c>
      <c r="BF151" s="149">
        <f t="shared" si="13"/>
        <v>0</v>
      </c>
      <c r="BG151" s="149">
        <f t="shared" si="14"/>
        <v>0</v>
      </c>
      <c r="BH151" s="149">
        <f t="shared" si="15"/>
        <v>0</v>
      </c>
      <c r="BI151" s="149">
        <f t="shared" si="16"/>
        <v>0</v>
      </c>
      <c r="BJ151" s="20" t="s">
        <v>160</v>
      </c>
      <c r="BK151" s="149">
        <f t="shared" si="17"/>
        <v>0</v>
      </c>
      <c r="BL151" s="20" t="s">
        <v>169</v>
      </c>
      <c r="BM151" s="20" t="s">
        <v>505</v>
      </c>
    </row>
    <row r="152" spans="2:65" s="1" customFormat="1" ht="31.5" customHeight="1">
      <c r="B152" s="140"/>
      <c r="C152" s="166">
        <v>28</v>
      </c>
      <c r="D152" s="166" t="s">
        <v>246</v>
      </c>
      <c r="E152" s="167" t="s">
        <v>1795</v>
      </c>
      <c r="F152" s="249" t="s">
        <v>2224</v>
      </c>
      <c r="G152" s="249"/>
      <c r="H152" s="249"/>
      <c r="I152" s="249"/>
      <c r="J152" s="168" t="s">
        <v>158</v>
      </c>
      <c r="K152" s="169">
        <v>1</v>
      </c>
      <c r="L152" s="250"/>
      <c r="M152" s="250"/>
      <c r="N152" s="250"/>
      <c r="O152" s="242"/>
      <c r="P152" s="242"/>
      <c r="Q152" s="242"/>
      <c r="R152" s="145"/>
      <c r="T152" s="146" t="s">
        <v>5</v>
      </c>
      <c r="U152" s="43" t="s">
        <v>38</v>
      </c>
      <c r="V152" s="147">
        <v>0</v>
      </c>
      <c r="W152" s="147">
        <f t="shared" si="9"/>
        <v>0</v>
      </c>
      <c r="X152" s="147">
        <v>0</v>
      </c>
      <c r="Y152" s="147">
        <f t="shared" si="10"/>
        <v>0</v>
      </c>
      <c r="Z152" s="147">
        <v>0</v>
      </c>
      <c r="AA152" s="148">
        <f t="shared" si="11"/>
        <v>0</v>
      </c>
      <c r="AR152" s="20" t="s">
        <v>297</v>
      </c>
      <c r="AT152" s="20" t="s">
        <v>246</v>
      </c>
      <c r="AU152" s="20" t="s">
        <v>160</v>
      </c>
      <c r="AY152" s="20" t="s">
        <v>153</v>
      </c>
      <c r="BE152" s="149">
        <f t="shared" si="12"/>
        <v>0</v>
      </c>
      <c r="BF152" s="149">
        <f t="shared" si="13"/>
        <v>0</v>
      </c>
      <c r="BG152" s="149">
        <f t="shared" si="14"/>
        <v>0</v>
      </c>
      <c r="BH152" s="149">
        <f t="shared" si="15"/>
        <v>0</v>
      </c>
      <c r="BI152" s="149">
        <f t="shared" si="16"/>
        <v>0</v>
      </c>
      <c r="BJ152" s="20" t="s">
        <v>160</v>
      </c>
      <c r="BK152" s="149">
        <f t="shared" si="17"/>
        <v>0</v>
      </c>
      <c r="BL152" s="20" t="s">
        <v>169</v>
      </c>
      <c r="BM152" s="20" t="s">
        <v>245</v>
      </c>
    </row>
    <row r="153" spans="2:65" s="1" customFormat="1" ht="31.5" customHeight="1">
      <c r="B153" s="140"/>
      <c r="C153" s="166">
        <v>29</v>
      </c>
      <c r="D153" s="166" t="s">
        <v>246</v>
      </c>
      <c r="E153" s="167" t="s">
        <v>1796</v>
      </c>
      <c r="F153" s="249" t="s">
        <v>2225</v>
      </c>
      <c r="G153" s="249"/>
      <c r="H153" s="249"/>
      <c r="I153" s="249"/>
      <c r="J153" s="168" t="s">
        <v>158</v>
      </c>
      <c r="K153" s="169">
        <v>1</v>
      </c>
      <c r="L153" s="250"/>
      <c r="M153" s="250"/>
      <c r="N153" s="250"/>
      <c r="O153" s="242"/>
      <c r="P153" s="242"/>
      <c r="Q153" s="242"/>
      <c r="R153" s="145"/>
      <c r="T153" s="146" t="s">
        <v>5</v>
      </c>
      <c r="U153" s="43" t="s">
        <v>38</v>
      </c>
      <c r="V153" s="147">
        <v>0</v>
      </c>
      <c r="W153" s="147">
        <f t="shared" si="9"/>
        <v>0</v>
      </c>
      <c r="X153" s="147">
        <v>0</v>
      </c>
      <c r="Y153" s="147">
        <f t="shared" si="10"/>
        <v>0</v>
      </c>
      <c r="Z153" s="147">
        <v>0</v>
      </c>
      <c r="AA153" s="148">
        <f t="shared" si="11"/>
        <v>0</v>
      </c>
      <c r="AR153" s="20" t="s">
        <v>297</v>
      </c>
      <c r="AT153" s="20" t="s">
        <v>246</v>
      </c>
      <c r="AU153" s="20" t="s">
        <v>160</v>
      </c>
      <c r="AY153" s="20" t="s">
        <v>153</v>
      </c>
      <c r="BE153" s="149">
        <f t="shared" si="12"/>
        <v>0</v>
      </c>
      <c r="BF153" s="149">
        <f t="shared" si="13"/>
        <v>0</v>
      </c>
      <c r="BG153" s="149">
        <f t="shared" si="14"/>
        <v>0</v>
      </c>
      <c r="BH153" s="149">
        <f t="shared" si="15"/>
        <v>0</v>
      </c>
      <c r="BI153" s="149">
        <f t="shared" si="16"/>
        <v>0</v>
      </c>
      <c r="BJ153" s="20" t="s">
        <v>160</v>
      </c>
      <c r="BK153" s="149">
        <f t="shared" si="17"/>
        <v>0</v>
      </c>
      <c r="BL153" s="20" t="s">
        <v>169</v>
      </c>
      <c r="BM153" s="20" t="s">
        <v>260</v>
      </c>
    </row>
    <row r="154" spans="2:65" s="1" customFormat="1" ht="22.5" customHeight="1">
      <c r="B154" s="140"/>
      <c r="C154" s="141">
        <v>30</v>
      </c>
      <c r="D154" s="141" t="s">
        <v>155</v>
      </c>
      <c r="E154" s="142" t="s">
        <v>1797</v>
      </c>
      <c r="F154" s="241" t="s">
        <v>1798</v>
      </c>
      <c r="G154" s="241"/>
      <c r="H154" s="241"/>
      <c r="I154" s="241"/>
      <c r="J154" s="143" t="s">
        <v>158</v>
      </c>
      <c r="K154" s="144">
        <v>1</v>
      </c>
      <c r="L154" s="242"/>
      <c r="M154" s="242"/>
      <c r="N154" s="242"/>
      <c r="O154" s="242"/>
      <c r="P154" s="242"/>
      <c r="Q154" s="242"/>
      <c r="R154" s="145"/>
      <c r="T154" s="146" t="s">
        <v>5</v>
      </c>
      <c r="U154" s="43" t="s">
        <v>38</v>
      </c>
      <c r="V154" s="147">
        <v>0</v>
      </c>
      <c r="W154" s="147">
        <f t="shared" si="9"/>
        <v>0</v>
      </c>
      <c r="X154" s="147">
        <v>0</v>
      </c>
      <c r="Y154" s="147">
        <f t="shared" si="10"/>
        <v>0</v>
      </c>
      <c r="Z154" s="147">
        <v>0</v>
      </c>
      <c r="AA154" s="148">
        <f t="shared" si="11"/>
        <v>0</v>
      </c>
      <c r="AR154" s="20" t="s">
        <v>169</v>
      </c>
      <c r="AT154" s="20" t="s">
        <v>155</v>
      </c>
      <c r="AU154" s="20" t="s">
        <v>160</v>
      </c>
      <c r="AY154" s="20" t="s">
        <v>153</v>
      </c>
      <c r="BE154" s="149">
        <f t="shared" si="12"/>
        <v>0</v>
      </c>
      <c r="BF154" s="149">
        <f t="shared" si="13"/>
        <v>0</v>
      </c>
      <c r="BG154" s="149">
        <f t="shared" si="14"/>
        <v>0</v>
      </c>
      <c r="BH154" s="149">
        <f t="shared" si="15"/>
        <v>0</v>
      </c>
      <c r="BI154" s="149">
        <f t="shared" si="16"/>
        <v>0</v>
      </c>
      <c r="BJ154" s="20" t="s">
        <v>160</v>
      </c>
      <c r="BK154" s="149">
        <f t="shared" si="17"/>
        <v>0</v>
      </c>
      <c r="BL154" s="20" t="s">
        <v>169</v>
      </c>
      <c r="BM154" s="20" t="s">
        <v>422</v>
      </c>
    </row>
    <row r="155" spans="2:65" s="1" customFormat="1" ht="31.5" customHeight="1">
      <c r="B155" s="140"/>
      <c r="C155" s="166">
        <v>31</v>
      </c>
      <c r="D155" s="166" t="s">
        <v>246</v>
      </c>
      <c r="E155" s="167" t="s">
        <v>1799</v>
      </c>
      <c r="F155" s="249" t="s">
        <v>2226</v>
      </c>
      <c r="G155" s="249"/>
      <c r="H155" s="249"/>
      <c r="I155" s="249"/>
      <c r="J155" s="168" t="s">
        <v>158</v>
      </c>
      <c r="K155" s="169">
        <v>1</v>
      </c>
      <c r="L155" s="250"/>
      <c r="M155" s="250"/>
      <c r="N155" s="250"/>
      <c r="O155" s="242"/>
      <c r="P155" s="242"/>
      <c r="Q155" s="242"/>
      <c r="R155" s="145"/>
      <c r="T155" s="146" t="s">
        <v>5</v>
      </c>
      <c r="U155" s="43" t="s">
        <v>38</v>
      </c>
      <c r="V155" s="147">
        <v>0</v>
      </c>
      <c r="W155" s="147">
        <f t="shared" si="9"/>
        <v>0</v>
      </c>
      <c r="X155" s="147">
        <v>0</v>
      </c>
      <c r="Y155" s="147">
        <f t="shared" si="10"/>
        <v>0</v>
      </c>
      <c r="Z155" s="147">
        <v>0</v>
      </c>
      <c r="AA155" s="148">
        <f t="shared" si="11"/>
        <v>0</v>
      </c>
      <c r="AR155" s="20" t="s">
        <v>297</v>
      </c>
      <c r="AT155" s="20" t="s">
        <v>246</v>
      </c>
      <c r="AU155" s="20" t="s">
        <v>160</v>
      </c>
      <c r="AY155" s="20" t="s">
        <v>153</v>
      </c>
      <c r="BE155" s="149">
        <f t="shared" si="12"/>
        <v>0</v>
      </c>
      <c r="BF155" s="149">
        <f t="shared" si="13"/>
        <v>0</v>
      </c>
      <c r="BG155" s="149">
        <f t="shared" si="14"/>
        <v>0</v>
      </c>
      <c r="BH155" s="149">
        <f t="shared" si="15"/>
        <v>0</v>
      </c>
      <c r="BI155" s="149">
        <f t="shared" si="16"/>
        <v>0</v>
      </c>
      <c r="BJ155" s="20" t="s">
        <v>160</v>
      </c>
      <c r="BK155" s="149">
        <f t="shared" si="17"/>
        <v>0</v>
      </c>
      <c r="BL155" s="20" t="s">
        <v>169</v>
      </c>
      <c r="BM155" s="20" t="s">
        <v>413</v>
      </c>
    </row>
    <row r="156" spans="2:65" s="1" customFormat="1" ht="82.5" customHeight="1">
      <c r="B156" s="140"/>
      <c r="C156" s="141">
        <v>32</v>
      </c>
      <c r="D156" s="141" t="s">
        <v>155</v>
      </c>
      <c r="E156" s="142" t="s">
        <v>1800</v>
      </c>
      <c r="F156" s="241" t="s">
        <v>1801</v>
      </c>
      <c r="G156" s="241"/>
      <c r="H156" s="241"/>
      <c r="I156" s="241"/>
      <c r="J156" s="143" t="s">
        <v>158</v>
      </c>
      <c r="K156" s="144">
        <v>1</v>
      </c>
      <c r="L156" s="242"/>
      <c r="M156" s="242"/>
      <c r="N156" s="242"/>
      <c r="O156" s="242"/>
      <c r="P156" s="242"/>
      <c r="Q156" s="242"/>
      <c r="R156" s="145"/>
      <c r="T156" s="146" t="s">
        <v>5</v>
      </c>
      <c r="U156" s="43" t="s">
        <v>38</v>
      </c>
      <c r="V156" s="147">
        <v>0</v>
      </c>
      <c r="W156" s="147">
        <f t="shared" si="9"/>
        <v>0</v>
      </c>
      <c r="X156" s="147">
        <v>0</v>
      </c>
      <c r="Y156" s="147">
        <f t="shared" si="10"/>
        <v>0</v>
      </c>
      <c r="Z156" s="147">
        <v>0</v>
      </c>
      <c r="AA156" s="148">
        <f t="shared" si="11"/>
        <v>0</v>
      </c>
      <c r="AR156" s="20" t="s">
        <v>169</v>
      </c>
      <c r="AT156" s="20" t="s">
        <v>155</v>
      </c>
      <c r="AU156" s="20" t="s">
        <v>160</v>
      </c>
      <c r="AY156" s="20" t="s">
        <v>153</v>
      </c>
      <c r="BE156" s="149">
        <f t="shared" si="12"/>
        <v>0</v>
      </c>
      <c r="BF156" s="149">
        <f t="shared" si="13"/>
        <v>0</v>
      </c>
      <c r="BG156" s="149">
        <f t="shared" si="14"/>
        <v>0</v>
      </c>
      <c r="BH156" s="149">
        <f t="shared" si="15"/>
        <v>0</v>
      </c>
      <c r="BI156" s="149">
        <f t="shared" si="16"/>
        <v>0</v>
      </c>
      <c r="BJ156" s="20" t="s">
        <v>160</v>
      </c>
      <c r="BK156" s="149">
        <f t="shared" si="17"/>
        <v>0</v>
      </c>
      <c r="BL156" s="20" t="s">
        <v>169</v>
      </c>
      <c r="BM156" s="20" t="s">
        <v>359</v>
      </c>
    </row>
    <row r="157" spans="2:65" s="1" customFormat="1" ht="22.5" customHeight="1">
      <c r="B157" s="140"/>
      <c r="C157" s="141">
        <v>33</v>
      </c>
      <c r="D157" s="141" t="s">
        <v>155</v>
      </c>
      <c r="E157" s="142" t="s">
        <v>1802</v>
      </c>
      <c r="F157" s="241" t="s">
        <v>1803</v>
      </c>
      <c r="G157" s="241"/>
      <c r="H157" s="241"/>
      <c r="I157" s="241"/>
      <c r="J157" s="143" t="s">
        <v>158</v>
      </c>
      <c r="K157" s="144">
        <v>1</v>
      </c>
      <c r="L157" s="242"/>
      <c r="M157" s="242"/>
      <c r="N157" s="242"/>
      <c r="O157" s="242"/>
      <c r="P157" s="242"/>
      <c r="Q157" s="242"/>
      <c r="R157" s="145"/>
      <c r="T157" s="146" t="s">
        <v>5</v>
      </c>
      <c r="U157" s="43" t="s">
        <v>38</v>
      </c>
      <c r="V157" s="147">
        <v>0</v>
      </c>
      <c r="W157" s="147">
        <f t="shared" si="9"/>
        <v>0</v>
      </c>
      <c r="X157" s="147">
        <v>0</v>
      </c>
      <c r="Y157" s="147">
        <f t="shared" si="10"/>
        <v>0</v>
      </c>
      <c r="Z157" s="147">
        <v>0</v>
      </c>
      <c r="AA157" s="148">
        <f t="shared" si="11"/>
        <v>0</v>
      </c>
      <c r="AR157" s="20" t="s">
        <v>169</v>
      </c>
      <c r="AT157" s="20" t="s">
        <v>155</v>
      </c>
      <c r="AU157" s="20" t="s">
        <v>160</v>
      </c>
      <c r="AY157" s="20" t="s">
        <v>153</v>
      </c>
      <c r="BE157" s="149">
        <f t="shared" si="12"/>
        <v>0</v>
      </c>
      <c r="BF157" s="149">
        <f t="shared" si="13"/>
        <v>0</v>
      </c>
      <c r="BG157" s="149">
        <f t="shared" si="14"/>
        <v>0</v>
      </c>
      <c r="BH157" s="149">
        <f t="shared" si="15"/>
        <v>0</v>
      </c>
      <c r="BI157" s="149">
        <f t="shared" si="16"/>
        <v>0</v>
      </c>
      <c r="BJ157" s="20" t="s">
        <v>160</v>
      </c>
      <c r="BK157" s="149">
        <f t="shared" si="17"/>
        <v>0</v>
      </c>
      <c r="BL157" s="20" t="s">
        <v>169</v>
      </c>
      <c r="BM157" s="20" t="s">
        <v>404</v>
      </c>
    </row>
    <row r="158" spans="2:65" s="1" customFormat="1" ht="22.5" customHeight="1">
      <c r="B158" s="140"/>
      <c r="C158" s="166">
        <v>34</v>
      </c>
      <c r="D158" s="166" t="s">
        <v>246</v>
      </c>
      <c r="E158" s="167" t="s">
        <v>1804</v>
      </c>
      <c r="F158" s="249" t="s">
        <v>1805</v>
      </c>
      <c r="G158" s="249"/>
      <c r="H158" s="249"/>
      <c r="I158" s="249"/>
      <c r="J158" s="168" t="s">
        <v>158</v>
      </c>
      <c r="K158" s="169">
        <v>1</v>
      </c>
      <c r="L158" s="250"/>
      <c r="M158" s="250"/>
      <c r="N158" s="250"/>
      <c r="O158" s="242"/>
      <c r="P158" s="242"/>
      <c r="Q158" s="242"/>
      <c r="R158" s="145"/>
      <c r="T158" s="146" t="s">
        <v>5</v>
      </c>
      <c r="U158" s="43" t="s">
        <v>38</v>
      </c>
      <c r="V158" s="147">
        <v>0</v>
      </c>
      <c r="W158" s="147">
        <f t="shared" si="9"/>
        <v>0</v>
      </c>
      <c r="X158" s="147">
        <v>0</v>
      </c>
      <c r="Y158" s="147">
        <f t="shared" si="10"/>
        <v>0</v>
      </c>
      <c r="Z158" s="147">
        <v>0</v>
      </c>
      <c r="AA158" s="148">
        <f t="shared" si="11"/>
        <v>0</v>
      </c>
      <c r="AR158" s="20" t="s">
        <v>297</v>
      </c>
      <c r="AT158" s="20" t="s">
        <v>246</v>
      </c>
      <c r="AU158" s="20" t="s">
        <v>160</v>
      </c>
      <c r="AY158" s="20" t="s">
        <v>153</v>
      </c>
      <c r="BE158" s="149">
        <f t="shared" si="12"/>
        <v>0</v>
      </c>
      <c r="BF158" s="149">
        <f t="shared" si="13"/>
        <v>0</v>
      </c>
      <c r="BG158" s="149">
        <f t="shared" si="14"/>
        <v>0</v>
      </c>
      <c r="BH158" s="149">
        <f t="shared" si="15"/>
        <v>0</v>
      </c>
      <c r="BI158" s="149">
        <f t="shared" si="16"/>
        <v>0</v>
      </c>
      <c r="BJ158" s="20" t="s">
        <v>160</v>
      </c>
      <c r="BK158" s="149">
        <f t="shared" si="17"/>
        <v>0</v>
      </c>
      <c r="BL158" s="20" t="s">
        <v>169</v>
      </c>
      <c r="BM158" s="20" t="s">
        <v>416</v>
      </c>
    </row>
    <row r="159" spans="2:65" s="1" customFormat="1" ht="31.5" customHeight="1">
      <c r="B159" s="140"/>
      <c r="C159" s="166">
        <v>35</v>
      </c>
      <c r="D159" s="166" t="s">
        <v>246</v>
      </c>
      <c r="E159" s="167" t="s">
        <v>1806</v>
      </c>
      <c r="F159" s="249" t="s">
        <v>1807</v>
      </c>
      <c r="G159" s="249"/>
      <c r="H159" s="249"/>
      <c r="I159" s="249"/>
      <c r="J159" s="168" t="s">
        <v>158</v>
      </c>
      <c r="K159" s="169">
        <v>9</v>
      </c>
      <c r="L159" s="250"/>
      <c r="M159" s="250"/>
      <c r="N159" s="250"/>
      <c r="O159" s="242"/>
      <c r="P159" s="242"/>
      <c r="Q159" s="242"/>
      <c r="R159" s="145"/>
      <c r="T159" s="146" t="s">
        <v>5</v>
      </c>
      <c r="U159" s="43" t="s">
        <v>38</v>
      </c>
      <c r="V159" s="147">
        <v>0</v>
      </c>
      <c r="W159" s="147">
        <f t="shared" si="9"/>
        <v>0</v>
      </c>
      <c r="X159" s="147">
        <v>0</v>
      </c>
      <c r="Y159" s="147">
        <f t="shared" si="10"/>
        <v>0</v>
      </c>
      <c r="Z159" s="147">
        <v>0</v>
      </c>
      <c r="AA159" s="148">
        <f t="shared" si="11"/>
        <v>0</v>
      </c>
      <c r="AR159" s="20" t="s">
        <v>297</v>
      </c>
      <c r="AT159" s="20" t="s">
        <v>246</v>
      </c>
      <c r="AU159" s="20" t="s">
        <v>160</v>
      </c>
      <c r="AY159" s="20" t="s">
        <v>153</v>
      </c>
      <c r="BE159" s="149">
        <f t="shared" si="12"/>
        <v>0</v>
      </c>
      <c r="BF159" s="149">
        <f t="shared" si="13"/>
        <v>0</v>
      </c>
      <c r="BG159" s="149">
        <f t="shared" si="14"/>
        <v>0</v>
      </c>
      <c r="BH159" s="149">
        <f t="shared" si="15"/>
        <v>0</v>
      </c>
      <c r="BI159" s="149">
        <f t="shared" si="16"/>
        <v>0</v>
      </c>
      <c r="BJ159" s="20" t="s">
        <v>160</v>
      </c>
      <c r="BK159" s="149">
        <f t="shared" si="17"/>
        <v>0</v>
      </c>
      <c r="BL159" s="20" t="s">
        <v>169</v>
      </c>
      <c r="BM159" s="20" t="s">
        <v>440</v>
      </c>
    </row>
    <row r="160" spans="2:65" s="1" customFormat="1" ht="31.5" customHeight="1">
      <c r="B160" s="140"/>
      <c r="C160" s="166">
        <v>36</v>
      </c>
      <c r="D160" s="166" t="s">
        <v>246</v>
      </c>
      <c r="E160" s="167" t="s">
        <v>1808</v>
      </c>
      <c r="F160" s="249" t="s">
        <v>1809</v>
      </c>
      <c r="G160" s="249"/>
      <c r="H160" s="249"/>
      <c r="I160" s="249"/>
      <c r="J160" s="168" t="s">
        <v>158</v>
      </c>
      <c r="K160" s="169">
        <v>2</v>
      </c>
      <c r="L160" s="250"/>
      <c r="M160" s="250"/>
      <c r="N160" s="250"/>
      <c r="O160" s="242"/>
      <c r="P160" s="242"/>
      <c r="Q160" s="242"/>
      <c r="R160" s="145"/>
      <c r="T160" s="146" t="s">
        <v>5</v>
      </c>
      <c r="U160" s="43" t="s">
        <v>38</v>
      </c>
      <c r="V160" s="147">
        <v>0</v>
      </c>
      <c r="W160" s="147">
        <f t="shared" si="9"/>
        <v>0</v>
      </c>
      <c r="X160" s="147">
        <v>0</v>
      </c>
      <c r="Y160" s="147">
        <f t="shared" si="10"/>
        <v>0</v>
      </c>
      <c r="Z160" s="147">
        <v>0</v>
      </c>
      <c r="AA160" s="148">
        <f t="shared" si="11"/>
        <v>0</v>
      </c>
      <c r="AR160" s="20" t="s">
        <v>297</v>
      </c>
      <c r="AT160" s="20" t="s">
        <v>246</v>
      </c>
      <c r="AU160" s="20" t="s">
        <v>160</v>
      </c>
      <c r="AY160" s="20" t="s">
        <v>153</v>
      </c>
      <c r="BE160" s="149">
        <f t="shared" si="12"/>
        <v>0</v>
      </c>
      <c r="BF160" s="149">
        <f t="shared" si="13"/>
        <v>0</v>
      </c>
      <c r="BG160" s="149">
        <f t="shared" si="14"/>
        <v>0</v>
      </c>
      <c r="BH160" s="149">
        <f t="shared" si="15"/>
        <v>0</v>
      </c>
      <c r="BI160" s="149">
        <f t="shared" si="16"/>
        <v>0</v>
      </c>
      <c r="BJ160" s="20" t="s">
        <v>160</v>
      </c>
      <c r="BK160" s="149">
        <f t="shared" si="17"/>
        <v>0</v>
      </c>
      <c r="BL160" s="20" t="s">
        <v>169</v>
      </c>
      <c r="BM160" s="20" t="s">
        <v>428</v>
      </c>
    </row>
    <row r="161" spans="2:65" s="1" customFormat="1" ht="31.5" customHeight="1">
      <c r="B161" s="140"/>
      <c r="C161" s="166">
        <v>37</v>
      </c>
      <c r="D161" s="166" t="s">
        <v>246</v>
      </c>
      <c r="E161" s="167" t="s">
        <v>1810</v>
      </c>
      <c r="F161" s="249" t="s">
        <v>1811</v>
      </c>
      <c r="G161" s="249"/>
      <c r="H161" s="249"/>
      <c r="I161" s="249"/>
      <c r="J161" s="168" t="s">
        <v>158</v>
      </c>
      <c r="K161" s="169">
        <v>1</v>
      </c>
      <c r="L161" s="250"/>
      <c r="M161" s="250"/>
      <c r="N161" s="250"/>
      <c r="O161" s="242"/>
      <c r="P161" s="242"/>
      <c r="Q161" s="242"/>
      <c r="R161" s="145"/>
      <c r="T161" s="146" t="s">
        <v>5</v>
      </c>
      <c r="U161" s="43" t="s">
        <v>38</v>
      </c>
      <c r="V161" s="147">
        <v>0</v>
      </c>
      <c r="W161" s="147">
        <f t="shared" si="9"/>
        <v>0</v>
      </c>
      <c r="X161" s="147">
        <v>0</v>
      </c>
      <c r="Y161" s="147">
        <f t="shared" si="10"/>
        <v>0</v>
      </c>
      <c r="Z161" s="147">
        <v>0</v>
      </c>
      <c r="AA161" s="148">
        <f t="shared" si="11"/>
        <v>0</v>
      </c>
      <c r="AR161" s="20" t="s">
        <v>297</v>
      </c>
      <c r="AT161" s="20" t="s">
        <v>246</v>
      </c>
      <c r="AU161" s="20" t="s">
        <v>160</v>
      </c>
      <c r="AY161" s="20" t="s">
        <v>153</v>
      </c>
      <c r="BE161" s="149">
        <f t="shared" si="12"/>
        <v>0</v>
      </c>
      <c r="BF161" s="149">
        <f t="shared" si="13"/>
        <v>0</v>
      </c>
      <c r="BG161" s="149">
        <f t="shared" si="14"/>
        <v>0</v>
      </c>
      <c r="BH161" s="149">
        <f t="shared" si="15"/>
        <v>0</v>
      </c>
      <c r="BI161" s="149">
        <f t="shared" si="16"/>
        <v>0</v>
      </c>
      <c r="BJ161" s="20" t="s">
        <v>160</v>
      </c>
      <c r="BK161" s="149">
        <f t="shared" si="17"/>
        <v>0</v>
      </c>
      <c r="BL161" s="20" t="s">
        <v>169</v>
      </c>
      <c r="BM161" s="20" t="s">
        <v>369</v>
      </c>
    </row>
    <row r="162" spans="2:65" s="1" customFormat="1" ht="31.5" customHeight="1">
      <c r="B162" s="140"/>
      <c r="C162" s="166">
        <v>38</v>
      </c>
      <c r="D162" s="166" t="s">
        <v>246</v>
      </c>
      <c r="E162" s="167" t="s">
        <v>1812</v>
      </c>
      <c r="F162" s="249" t="s">
        <v>1813</v>
      </c>
      <c r="G162" s="249"/>
      <c r="H162" s="249"/>
      <c r="I162" s="249"/>
      <c r="J162" s="168" t="s">
        <v>158</v>
      </c>
      <c r="K162" s="169">
        <v>1</v>
      </c>
      <c r="L162" s="250"/>
      <c r="M162" s="250"/>
      <c r="N162" s="250"/>
      <c r="O162" s="242"/>
      <c r="P162" s="242"/>
      <c r="Q162" s="242"/>
      <c r="R162" s="145"/>
      <c r="T162" s="146" t="s">
        <v>5</v>
      </c>
      <c r="U162" s="43" t="s">
        <v>38</v>
      </c>
      <c r="V162" s="147">
        <v>0</v>
      </c>
      <c r="W162" s="147">
        <f t="shared" si="9"/>
        <v>0</v>
      </c>
      <c r="X162" s="147">
        <v>0</v>
      </c>
      <c r="Y162" s="147">
        <f t="shared" si="10"/>
        <v>0</v>
      </c>
      <c r="Z162" s="147">
        <v>0</v>
      </c>
      <c r="AA162" s="148">
        <f t="shared" si="11"/>
        <v>0</v>
      </c>
      <c r="AR162" s="20" t="s">
        <v>297</v>
      </c>
      <c r="AT162" s="20" t="s">
        <v>246</v>
      </c>
      <c r="AU162" s="20" t="s">
        <v>160</v>
      </c>
      <c r="AY162" s="20" t="s">
        <v>153</v>
      </c>
      <c r="BE162" s="149">
        <f t="shared" si="12"/>
        <v>0</v>
      </c>
      <c r="BF162" s="149">
        <f t="shared" si="13"/>
        <v>0</v>
      </c>
      <c r="BG162" s="149">
        <f t="shared" si="14"/>
        <v>0</v>
      </c>
      <c r="BH162" s="149">
        <f t="shared" si="15"/>
        <v>0</v>
      </c>
      <c r="BI162" s="149">
        <f t="shared" si="16"/>
        <v>0</v>
      </c>
      <c r="BJ162" s="20" t="s">
        <v>160</v>
      </c>
      <c r="BK162" s="149">
        <f t="shared" si="17"/>
        <v>0</v>
      </c>
      <c r="BL162" s="20" t="s">
        <v>169</v>
      </c>
      <c r="BM162" s="20" t="s">
        <v>393</v>
      </c>
    </row>
    <row r="163" spans="2:65" s="1" customFormat="1" ht="22.5" customHeight="1">
      <c r="B163" s="140"/>
      <c r="C163" s="166">
        <v>39</v>
      </c>
      <c r="D163" s="166" t="s">
        <v>246</v>
      </c>
      <c r="E163" s="167" t="s">
        <v>1814</v>
      </c>
      <c r="F163" s="249" t="s">
        <v>1815</v>
      </c>
      <c r="G163" s="249"/>
      <c r="H163" s="249"/>
      <c r="I163" s="249"/>
      <c r="J163" s="168" t="s">
        <v>158</v>
      </c>
      <c r="K163" s="169">
        <v>7</v>
      </c>
      <c r="L163" s="250"/>
      <c r="M163" s="250"/>
      <c r="N163" s="250"/>
      <c r="O163" s="242"/>
      <c r="P163" s="242"/>
      <c r="Q163" s="242"/>
      <c r="R163" s="145"/>
      <c r="T163" s="146" t="s">
        <v>5</v>
      </c>
      <c r="U163" s="43" t="s">
        <v>38</v>
      </c>
      <c r="V163" s="147">
        <v>0</v>
      </c>
      <c r="W163" s="147">
        <f t="shared" si="9"/>
        <v>0</v>
      </c>
      <c r="X163" s="147">
        <v>0</v>
      </c>
      <c r="Y163" s="147">
        <f t="shared" si="10"/>
        <v>0</v>
      </c>
      <c r="Z163" s="147">
        <v>0</v>
      </c>
      <c r="AA163" s="148">
        <f t="shared" si="11"/>
        <v>0</v>
      </c>
      <c r="AR163" s="20" t="s">
        <v>297</v>
      </c>
      <c r="AT163" s="20" t="s">
        <v>246</v>
      </c>
      <c r="AU163" s="20" t="s">
        <v>160</v>
      </c>
      <c r="AY163" s="20" t="s">
        <v>153</v>
      </c>
      <c r="BE163" s="149">
        <f t="shared" si="12"/>
        <v>0</v>
      </c>
      <c r="BF163" s="149">
        <f t="shared" si="13"/>
        <v>0</v>
      </c>
      <c r="BG163" s="149">
        <f t="shared" si="14"/>
        <v>0</v>
      </c>
      <c r="BH163" s="149">
        <f t="shared" si="15"/>
        <v>0</v>
      </c>
      <c r="BI163" s="149">
        <f t="shared" si="16"/>
        <v>0</v>
      </c>
      <c r="BJ163" s="20" t="s">
        <v>160</v>
      </c>
      <c r="BK163" s="149">
        <f t="shared" si="17"/>
        <v>0</v>
      </c>
      <c r="BL163" s="20" t="s">
        <v>169</v>
      </c>
      <c r="BM163" s="20" t="s">
        <v>443</v>
      </c>
    </row>
    <row r="164" spans="2:65" s="1" customFormat="1" ht="31.5" customHeight="1">
      <c r="B164" s="140"/>
      <c r="C164" s="166">
        <v>40</v>
      </c>
      <c r="D164" s="166" t="s">
        <v>246</v>
      </c>
      <c r="E164" s="167" t="s">
        <v>1816</v>
      </c>
      <c r="F164" s="249" t="s">
        <v>1817</v>
      </c>
      <c r="G164" s="249"/>
      <c r="H164" s="249"/>
      <c r="I164" s="249"/>
      <c r="J164" s="168" t="s">
        <v>158</v>
      </c>
      <c r="K164" s="169">
        <v>1</v>
      </c>
      <c r="L164" s="250"/>
      <c r="M164" s="250"/>
      <c r="N164" s="250"/>
      <c r="O164" s="242"/>
      <c r="P164" s="242"/>
      <c r="Q164" s="242"/>
      <c r="R164" s="145"/>
      <c r="T164" s="146" t="s">
        <v>5</v>
      </c>
      <c r="U164" s="43" t="s">
        <v>38</v>
      </c>
      <c r="V164" s="147">
        <v>0</v>
      </c>
      <c r="W164" s="147">
        <f t="shared" si="9"/>
        <v>0</v>
      </c>
      <c r="X164" s="147">
        <v>0</v>
      </c>
      <c r="Y164" s="147">
        <f t="shared" si="10"/>
        <v>0</v>
      </c>
      <c r="Z164" s="147">
        <v>0</v>
      </c>
      <c r="AA164" s="148">
        <f t="shared" si="11"/>
        <v>0</v>
      </c>
      <c r="AR164" s="20" t="s">
        <v>297</v>
      </c>
      <c r="AT164" s="20" t="s">
        <v>246</v>
      </c>
      <c r="AU164" s="20" t="s">
        <v>160</v>
      </c>
      <c r="AY164" s="20" t="s">
        <v>153</v>
      </c>
      <c r="BE164" s="149">
        <f t="shared" si="12"/>
        <v>0</v>
      </c>
      <c r="BF164" s="149">
        <f t="shared" si="13"/>
        <v>0</v>
      </c>
      <c r="BG164" s="149">
        <f t="shared" si="14"/>
        <v>0</v>
      </c>
      <c r="BH164" s="149">
        <f t="shared" si="15"/>
        <v>0</v>
      </c>
      <c r="BI164" s="149">
        <f t="shared" si="16"/>
        <v>0</v>
      </c>
      <c r="BJ164" s="20" t="s">
        <v>160</v>
      </c>
      <c r="BK164" s="149">
        <f t="shared" si="17"/>
        <v>0</v>
      </c>
      <c r="BL164" s="20" t="s">
        <v>169</v>
      </c>
      <c r="BM164" s="20" t="s">
        <v>285</v>
      </c>
    </row>
    <row r="165" spans="2:65" s="1" customFormat="1" ht="31.5" customHeight="1">
      <c r="B165" s="140"/>
      <c r="C165" s="166">
        <v>41</v>
      </c>
      <c r="D165" s="166" t="s">
        <v>246</v>
      </c>
      <c r="E165" s="167" t="s">
        <v>1818</v>
      </c>
      <c r="F165" s="249" t="s">
        <v>1819</v>
      </c>
      <c r="G165" s="249"/>
      <c r="H165" s="249"/>
      <c r="I165" s="249"/>
      <c r="J165" s="168" t="s">
        <v>182</v>
      </c>
      <c r="K165" s="169">
        <v>0.5</v>
      </c>
      <c r="L165" s="250"/>
      <c r="M165" s="250"/>
      <c r="N165" s="250"/>
      <c r="O165" s="242"/>
      <c r="P165" s="242"/>
      <c r="Q165" s="242"/>
      <c r="R165" s="145"/>
      <c r="T165" s="146" t="s">
        <v>5</v>
      </c>
      <c r="U165" s="43" t="s">
        <v>38</v>
      </c>
      <c r="V165" s="147">
        <v>0</v>
      </c>
      <c r="W165" s="147">
        <f t="shared" si="9"/>
        <v>0</v>
      </c>
      <c r="X165" s="147">
        <v>0</v>
      </c>
      <c r="Y165" s="147">
        <f t="shared" si="10"/>
        <v>0</v>
      </c>
      <c r="Z165" s="147">
        <v>0</v>
      </c>
      <c r="AA165" s="148">
        <f t="shared" si="11"/>
        <v>0</v>
      </c>
      <c r="AR165" s="20" t="s">
        <v>297</v>
      </c>
      <c r="AT165" s="20" t="s">
        <v>246</v>
      </c>
      <c r="AU165" s="20" t="s">
        <v>160</v>
      </c>
      <c r="AY165" s="20" t="s">
        <v>153</v>
      </c>
      <c r="BE165" s="149">
        <f t="shared" si="12"/>
        <v>0</v>
      </c>
      <c r="BF165" s="149">
        <f t="shared" si="13"/>
        <v>0</v>
      </c>
      <c r="BG165" s="149">
        <f t="shared" si="14"/>
        <v>0</v>
      </c>
      <c r="BH165" s="149">
        <f t="shared" si="15"/>
        <v>0</v>
      </c>
      <c r="BI165" s="149">
        <f t="shared" si="16"/>
        <v>0</v>
      </c>
      <c r="BJ165" s="20" t="s">
        <v>160</v>
      </c>
      <c r="BK165" s="149">
        <f t="shared" si="17"/>
        <v>0</v>
      </c>
      <c r="BL165" s="20" t="s">
        <v>169</v>
      </c>
      <c r="BM165" s="20" t="s">
        <v>154</v>
      </c>
    </row>
    <row r="166" spans="2:65" s="1" customFormat="1" ht="31.5" customHeight="1">
      <c r="B166" s="140"/>
      <c r="C166" s="141">
        <v>42</v>
      </c>
      <c r="D166" s="141" t="s">
        <v>155</v>
      </c>
      <c r="E166" s="142" t="s">
        <v>1820</v>
      </c>
      <c r="F166" s="241" t="s">
        <v>1821</v>
      </c>
      <c r="G166" s="241"/>
      <c r="H166" s="241"/>
      <c r="I166" s="241"/>
      <c r="J166" s="143" t="s">
        <v>182</v>
      </c>
      <c r="K166" s="144">
        <v>0.5</v>
      </c>
      <c r="L166" s="242"/>
      <c r="M166" s="242"/>
      <c r="N166" s="242"/>
      <c r="O166" s="242"/>
      <c r="P166" s="242"/>
      <c r="Q166" s="242"/>
      <c r="R166" s="145"/>
      <c r="T166" s="146" t="s">
        <v>5</v>
      </c>
      <c r="U166" s="43" t="s">
        <v>38</v>
      </c>
      <c r="V166" s="147">
        <v>0</v>
      </c>
      <c r="W166" s="147">
        <f t="shared" si="9"/>
        <v>0</v>
      </c>
      <c r="X166" s="147">
        <v>0</v>
      </c>
      <c r="Y166" s="147">
        <f t="shared" si="10"/>
        <v>0</v>
      </c>
      <c r="Z166" s="147">
        <v>0</v>
      </c>
      <c r="AA166" s="148">
        <f t="shared" si="11"/>
        <v>0</v>
      </c>
      <c r="AR166" s="20" t="s">
        <v>169</v>
      </c>
      <c r="AT166" s="20" t="s">
        <v>155</v>
      </c>
      <c r="AU166" s="20" t="s">
        <v>160</v>
      </c>
      <c r="AY166" s="20" t="s">
        <v>153</v>
      </c>
      <c r="BE166" s="149">
        <f t="shared" si="12"/>
        <v>0</v>
      </c>
      <c r="BF166" s="149">
        <f t="shared" si="13"/>
        <v>0</v>
      </c>
      <c r="BG166" s="149">
        <f t="shared" si="14"/>
        <v>0</v>
      </c>
      <c r="BH166" s="149">
        <f t="shared" si="15"/>
        <v>0</v>
      </c>
      <c r="BI166" s="149">
        <f t="shared" si="16"/>
        <v>0</v>
      </c>
      <c r="BJ166" s="20" t="s">
        <v>160</v>
      </c>
      <c r="BK166" s="149">
        <f t="shared" si="17"/>
        <v>0</v>
      </c>
      <c r="BL166" s="20" t="s">
        <v>169</v>
      </c>
      <c r="BM166" s="20" t="s">
        <v>204</v>
      </c>
    </row>
    <row r="167" spans="2:65" s="1" customFormat="1" ht="31.5" customHeight="1">
      <c r="B167" s="140"/>
      <c r="C167" s="141">
        <v>43</v>
      </c>
      <c r="D167" s="141" t="s">
        <v>155</v>
      </c>
      <c r="E167" s="142" t="s">
        <v>1779</v>
      </c>
      <c r="F167" s="241" t="s">
        <v>1780</v>
      </c>
      <c r="G167" s="241"/>
      <c r="H167" s="241"/>
      <c r="I167" s="241"/>
      <c r="J167" s="143" t="s">
        <v>158</v>
      </c>
      <c r="K167" s="144">
        <v>2</v>
      </c>
      <c r="L167" s="242"/>
      <c r="M167" s="242"/>
      <c r="N167" s="242"/>
      <c r="O167" s="242"/>
      <c r="P167" s="242"/>
      <c r="Q167" s="242"/>
      <c r="R167" s="145"/>
      <c r="T167" s="146" t="s">
        <v>5</v>
      </c>
      <c r="U167" s="43" t="s">
        <v>38</v>
      </c>
      <c r="V167" s="147">
        <v>0</v>
      </c>
      <c r="W167" s="147">
        <f t="shared" si="9"/>
        <v>0</v>
      </c>
      <c r="X167" s="147">
        <v>0</v>
      </c>
      <c r="Y167" s="147">
        <f t="shared" si="10"/>
        <v>0</v>
      </c>
      <c r="Z167" s="147">
        <v>0</v>
      </c>
      <c r="AA167" s="148">
        <f t="shared" si="11"/>
        <v>0</v>
      </c>
      <c r="AR167" s="20" t="s">
        <v>169</v>
      </c>
      <c r="AT167" s="20" t="s">
        <v>155</v>
      </c>
      <c r="AU167" s="20" t="s">
        <v>160</v>
      </c>
      <c r="AY167" s="20" t="s">
        <v>153</v>
      </c>
      <c r="BE167" s="149">
        <f t="shared" si="12"/>
        <v>0</v>
      </c>
      <c r="BF167" s="149">
        <f t="shared" si="13"/>
        <v>0</v>
      </c>
      <c r="BG167" s="149">
        <f t="shared" si="14"/>
        <v>0</v>
      </c>
      <c r="BH167" s="149">
        <f t="shared" si="15"/>
        <v>0</v>
      </c>
      <c r="BI167" s="149">
        <f t="shared" si="16"/>
        <v>0</v>
      </c>
      <c r="BJ167" s="20" t="s">
        <v>160</v>
      </c>
      <c r="BK167" s="149">
        <f t="shared" si="17"/>
        <v>0</v>
      </c>
      <c r="BL167" s="20" t="s">
        <v>169</v>
      </c>
      <c r="BM167" s="20" t="s">
        <v>1174</v>
      </c>
    </row>
    <row r="168" spans="2:65" s="1" customFormat="1" ht="82.5" customHeight="1">
      <c r="B168" s="140"/>
      <c r="C168" s="166">
        <v>44</v>
      </c>
      <c r="D168" s="166" t="s">
        <v>246</v>
      </c>
      <c r="E168" s="167" t="s">
        <v>1822</v>
      </c>
      <c r="F168" s="249" t="s">
        <v>2227</v>
      </c>
      <c r="G168" s="249"/>
      <c r="H168" s="249"/>
      <c r="I168" s="249"/>
      <c r="J168" s="168" t="s">
        <v>158</v>
      </c>
      <c r="K168" s="169">
        <v>2</v>
      </c>
      <c r="L168" s="250"/>
      <c r="M168" s="250"/>
      <c r="N168" s="250"/>
      <c r="O168" s="242"/>
      <c r="P168" s="242"/>
      <c r="Q168" s="242"/>
      <c r="R168" s="145"/>
      <c r="T168" s="146" t="s">
        <v>5</v>
      </c>
      <c r="U168" s="43" t="s">
        <v>38</v>
      </c>
      <c r="V168" s="147">
        <v>0</v>
      </c>
      <c r="W168" s="147">
        <f t="shared" si="9"/>
        <v>0</v>
      </c>
      <c r="X168" s="147">
        <v>0</v>
      </c>
      <c r="Y168" s="147">
        <f t="shared" si="10"/>
        <v>0</v>
      </c>
      <c r="Z168" s="147">
        <v>0</v>
      </c>
      <c r="AA168" s="148">
        <f t="shared" si="11"/>
        <v>0</v>
      </c>
      <c r="AR168" s="20" t="s">
        <v>297</v>
      </c>
      <c r="AT168" s="20" t="s">
        <v>246</v>
      </c>
      <c r="AU168" s="20" t="s">
        <v>160</v>
      </c>
      <c r="AY168" s="20" t="s">
        <v>153</v>
      </c>
      <c r="BE168" s="149">
        <f t="shared" si="12"/>
        <v>0</v>
      </c>
      <c r="BF168" s="149">
        <f t="shared" si="13"/>
        <v>0</v>
      </c>
      <c r="BG168" s="149">
        <f t="shared" si="14"/>
        <v>0</v>
      </c>
      <c r="BH168" s="149">
        <f t="shared" si="15"/>
        <v>0</v>
      </c>
      <c r="BI168" s="149">
        <f t="shared" si="16"/>
        <v>0</v>
      </c>
      <c r="BJ168" s="20" t="s">
        <v>160</v>
      </c>
      <c r="BK168" s="149">
        <f t="shared" si="17"/>
        <v>0</v>
      </c>
      <c r="BL168" s="20" t="s">
        <v>169</v>
      </c>
      <c r="BM168" s="20" t="s">
        <v>1058</v>
      </c>
    </row>
    <row r="169" spans="2:65" s="1" customFormat="1" ht="31.5" customHeight="1">
      <c r="B169" s="140"/>
      <c r="C169" s="166">
        <v>45</v>
      </c>
      <c r="D169" s="166" t="s">
        <v>246</v>
      </c>
      <c r="E169" s="167" t="s">
        <v>1823</v>
      </c>
      <c r="F169" s="249" t="s">
        <v>1824</v>
      </c>
      <c r="G169" s="249"/>
      <c r="H169" s="249"/>
      <c r="I169" s="249"/>
      <c r="J169" s="168" t="s">
        <v>158</v>
      </c>
      <c r="K169" s="169">
        <v>1</v>
      </c>
      <c r="L169" s="250"/>
      <c r="M169" s="250"/>
      <c r="N169" s="250"/>
      <c r="O169" s="242"/>
      <c r="P169" s="242"/>
      <c r="Q169" s="242"/>
      <c r="R169" s="145"/>
      <c r="T169" s="146" t="s">
        <v>5</v>
      </c>
      <c r="U169" s="43" t="s">
        <v>38</v>
      </c>
      <c r="V169" s="147">
        <v>0</v>
      </c>
      <c r="W169" s="147">
        <f t="shared" si="9"/>
        <v>0</v>
      </c>
      <c r="X169" s="147">
        <v>0</v>
      </c>
      <c r="Y169" s="147">
        <f t="shared" si="10"/>
        <v>0</v>
      </c>
      <c r="Z169" s="147">
        <v>0</v>
      </c>
      <c r="AA169" s="148">
        <f t="shared" si="11"/>
        <v>0</v>
      </c>
      <c r="AR169" s="20" t="s">
        <v>297</v>
      </c>
      <c r="AT169" s="20" t="s">
        <v>246</v>
      </c>
      <c r="AU169" s="20" t="s">
        <v>160</v>
      </c>
      <c r="AY169" s="20" t="s">
        <v>153</v>
      </c>
      <c r="BE169" s="149">
        <f t="shared" si="12"/>
        <v>0</v>
      </c>
      <c r="BF169" s="149">
        <f t="shared" si="13"/>
        <v>0</v>
      </c>
      <c r="BG169" s="149">
        <f t="shared" si="14"/>
        <v>0</v>
      </c>
      <c r="BH169" s="149">
        <f t="shared" si="15"/>
        <v>0</v>
      </c>
      <c r="BI169" s="149">
        <f t="shared" si="16"/>
        <v>0</v>
      </c>
      <c r="BJ169" s="20" t="s">
        <v>160</v>
      </c>
      <c r="BK169" s="149">
        <f t="shared" si="17"/>
        <v>0</v>
      </c>
      <c r="BL169" s="20" t="s">
        <v>169</v>
      </c>
      <c r="BM169" s="20" t="s">
        <v>1133</v>
      </c>
    </row>
    <row r="170" spans="2:65" s="1" customFormat="1" ht="22.5" customHeight="1">
      <c r="B170" s="140"/>
      <c r="C170" s="141">
        <v>46</v>
      </c>
      <c r="D170" s="141" t="s">
        <v>155</v>
      </c>
      <c r="E170" s="142" t="s">
        <v>1784</v>
      </c>
      <c r="F170" s="241" t="s">
        <v>1785</v>
      </c>
      <c r="G170" s="241"/>
      <c r="H170" s="241"/>
      <c r="I170" s="241"/>
      <c r="J170" s="143" t="s">
        <v>158</v>
      </c>
      <c r="K170" s="144">
        <v>1</v>
      </c>
      <c r="L170" s="242"/>
      <c r="M170" s="242"/>
      <c r="N170" s="242"/>
      <c r="O170" s="242"/>
      <c r="P170" s="242"/>
      <c r="Q170" s="242"/>
      <c r="R170" s="145"/>
      <c r="T170" s="146" t="s">
        <v>5</v>
      </c>
      <c r="U170" s="43" t="s">
        <v>38</v>
      </c>
      <c r="V170" s="147">
        <v>0</v>
      </c>
      <c r="W170" s="147">
        <f t="shared" si="9"/>
        <v>0</v>
      </c>
      <c r="X170" s="147">
        <v>0</v>
      </c>
      <c r="Y170" s="147">
        <f t="shared" si="10"/>
        <v>0</v>
      </c>
      <c r="Z170" s="147">
        <v>0</v>
      </c>
      <c r="AA170" s="148">
        <f t="shared" si="11"/>
        <v>0</v>
      </c>
      <c r="AR170" s="20" t="s">
        <v>169</v>
      </c>
      <c r="AT170" s="20" t="s">
        <v>155</v>
      </c>
      <c r="AU170" s="20" t="s">
        <v>160</v>
      </c>
      <c r="AY170" s="20" t="s">
        <v>153</v>
      </c>
      <c r="BE170" s="149">
        <f t="shared" si="12"/>
        <v>0</v>
      </c>
      <c r="BF170" s="149">
        <f t="shared" si="13"/>
        <v>0</v>
      </c>
      <c r="BG170" s="149">
        <f t="shared" si="14"/>
        <v>0</v>
      </c>
      <c r="BH170" s="149">
        <f t="shared" si="15"/>
        <v>0</v>
      </c>
      <c r="BI170" s="149">
        <f t="shared" si="16"/>
        <v>0</v>
      </c>
      <c r="BJ170" s="20" t="s">
        <v>160</v>
      </c>
      <c r="BK170" s="149">
        <f t="shared" si="17"/>
        <v>0</v>
      </c>
      <c r="BL170" s="20" t="s">
        <v>169</v>
      </c>
      <c r="BM170" s="20" t="s">
        <v>1459</v>
      </c>
    </row>
    <row r="171" spans="2:65" s="1" customFormat="1" ht="44.25" customHeight="1">
      <c r="B171" s="140"/>
      <c r="C171" s="166">
        <v>47</v>
      </c>
      <c r="D171" s="166" t="s">
        <v>246</v>
      </c>
      <c r="E171" s="167" t="s">
        <v>1825</v>
      </c>
      <c r="F171" s="249" t="s">
        <v>2228</v>
      </c>
      <c r="G171" s="249"/>
      <c r="H171" s="249"/>
      <c r="I171" s="249"/>
      <c r="J171" s="168" t="s">
        <v>158</v>
      </c>
      <c r="K171" s="169">
        <v>1</v>
      </c>
      <c r="L171" s="250"/>
      <c r="M171" s="250"/>
      <c r="N171" s="250"/>
      <c r="O171" s="242"/>
      <c r="P171" s="242"/>
      <c r="Q171" s="242"/>
      <c r="R171" s="145"/>
      <c r="T171" s="146" t="s">
        <v>5</v>
      </c>
      <c r="U171" s="43" t="s">
        <v>38</v>
      </c>
      <c r="V171" s="147">
        <v>0</v>
      </c>
      <c r="W171" s="147">
        <f t="shared" si="9"/>
        <v>0</v>
      </c>
      <c r="X171" s="147">
        <v>0</v>
      </c>
      <c r="Y171" s="147">
        <f t="shared" si="10"/>
        <v>0</v>
      </c>
      <c r="Z171" s="147">
        <v>0</v>
      </c>
      <c r="AA171" s="148">
        <f t="shared" si="11"/>
        <v>0</v>
      </c>
      <c r="AR171" s="20" t="s">
        <v>297</v>
      </c>
      <c r="AT171" s="20" t="s">
        <v>246</v>
      </c>
      <c r="AU171" s="20" t="s">
        <v>160</v>
      </c>
      <c r="AY171" s="20" t="s">
        <v>153</v>
      </c>
      <c r="BE171" s="149">
        <f t="shared" si="12"/>
        <v>0</v>
      </c>
      <c r="BF171" s="149">
        <f t="shared" si="13"/>
        <v>0</v>
      </c>
      <c r="BG171" s="149">
        <f t="shared" si="14"/>
        <v>0</v>
      </c>
      <c r="BH171" s="149">
        <f t="shared" si="15"/>
        <v>0</v>
      </c>
      <c r="BI171" s="149">
        <f t="shared" si="16"/>
        <v>0</v>
      </c>
      <c r="BJ171" s="20" t="s">
        <v>160</v>
      </c>
      <c r="BK171" s="149">
        <f t="shared" si="17"/>
        <v>0</v>
      </c>
      <c r="BL171" s="20" t="s">
        <v>169</v>
      </c>
      <c r="BM171" s="20" t="s">
        <v>1462</v>
      </c>
    </row>
    <row r="172" spans="2:65" s="1" customFormat="1" ht="31.5" customHeight="1">
      <c r="B172" s="140"/>
      <c r="C172" s="166">
        <v>48</v>
      </c>
      <c r="D172" s="166" t="s">
        <v>246</v>
      </c>
      <c r="E172" s="167" t="s">
        <v>1790</v>
      </c>
      <c r="F172" s="249" t="s">
        <v>2221</v>
      </c>
      <c r="G172" s="249"/>
      <c r="H172" s="249"/>
      <c r="I172" s="249"/>
      <c r="J172" s="168" t="s">
        <v>158</v>
      </c>
      <c r="K172" s="169">
        <v>8</v>
      </c>
      <c r="L172" s="250"/>
      <c r="M172" s="250"/>
      <c r="N172" s="250"/>
      <c r="O172" s="242"/>
      <c r="P172" s="242"/>
      <c r="Q172" s="242"/>
      <c r="R172" s="145"/>
      <c r="T172" s="146" t="s">
        <v>5</v>
      </c>
      <c r="U172" s="43" t="s">
        <v>38</v>
      </c>
      <c r="V172" s="147">
        <v>0</v>
      </c>
      <c r="W172" s="147">
        <f t="shared" ref="W172:W203" si="18">V172*K172</f>
        <v>0</v>
      </c>
      <c r="X172" s="147">
        <v>0</v>
      </c>
      <c r="Y172" s="147">
        <f t="shared" ref="Y172:Y203" si="19">X172*K172</f>
        <v>0</v>
      </c>
      <c r="Z172" s="147">
        <v>0</v>
      </c>
      <c r="AA172" s="148">
        <f t="shared" ref="AA172:AA203" si="20">Z172*K172</f>
        <v>0</v>
      </c>
      <c r="AR172" s="20" t="s">
        <v>297</v>
      </c>
      <c r="AT172" s="20" t="s">
        <v>246</v>
      </c>
      <c r="AU172" s="20" t="s">
        <v>160</v>
      </c>
      <c r="AY172" s="20" t="s">
        <v>153</v>
      </c>
      <c r="BE172" s="149">
        <f t="shared" ref="BE172:BE203" si="21">IF(U172="základná",N172,0)</f>
        <v>0</v>
      </c>
      <c r="BF172" s="149">
        <f t="shared" ref="BF172:BF203" si="22">IF(U172="znížená",N172,0)</f>
        <v>0</v>
      </c>
      <c r="BG172" s="149">
        <f t="shared" ref="BG172:BG203" si="23">IF(U172="zákl. prenesená",N172,0)</f>
        <v>0</v>
      </c>
      <c r="BH172" s="149">
        <f t="shared" ref="BH172:BH203" si="24">IF(U172="zníž. prenesená",N172,0)</f>
        <v>0</v>
      </c>
      <c r="BI172" s="149">
        <f t="shared" ref="BI172:BI203" si="25">IF(U172="nulová",N172,0)</f>
        <v>0</v>
      </c>
      <c r="BJ172" s="20" t="s">
        <v>160</v>
      </c>
      <c r="BK172" s="149">
        <f t="shared" ref="BK172:BK203" si="26">ROUND(L172*K172,2)</f>
        <v>0</v>
      </c>
      <c r="BL172" s="20" t="s">
        <v>169</v>
      </c>
      <c r="BM172" s="20" t="s">
        <v>1465</v>
      </c>
    </row>
    <row r="173" spans="2:65" s="1" customFormat="1" ht="31.5" customHeight="1">
      <c r="B173" s="140"/>
      <c r="C173" s="141">
        <v>49</v>
      </c>
      <c r="D173" s="141" t="s">
        <v>155</v>
      </c>
      <c r="E173" s="142" t="s">
        <v>1787</v>
      </c>
      <c r="F173" s="241" t="s">
        <v>1788</v>
      </c>
      <c r="G173" s="241"/>
      <c r="H173" s="241"/>
      <c r="I173" s="241"/>
      <c r="J173" s="143" t="s">
        <v>158</v>
      </c>
      <c r="K173" s="144">
        <v>4</v>
      </c>
      <c r="L173" s="242"/>
      <c r="M173" s="242"/>
      <c r="N173" s="242"/>
      <c r="O173" s="242"/>
      <c r="P173" s="242"/>
      <c r="Q173" s="242"/>
      <c r="R173" s="145"/>
      <c r="T173" s="146" t="s">
        <v>5</v>
      </c>
      <c r="U173" s="43" t="s">
        <v>38</v>
      </c>
      <c r="V173" s="147">
        <v>0</v>
      </c>
      <c r="W173" s="147">
        <f t="shared" si="18"/>
        <v>0</v>
      </c>
      <c r="X173" s="147">
        <v>0</v>
      </c>
      <c r="Y173" s="147">
        <f t="shared" si="19"/>
        <v>0</v>
      </c>
      <c r="Z173" s="147">
        <v>0</v>
      </c>
      <c r="AA173" s="148">
        <f t="shared" si="20"/>
        <v>0</v>
      </c>
      <c r="AR173" s="20" t="s">
        <v>169</v>
      </c>
      <c r="AT173" s="20" t="s">
        <v>155</v>
      </c>
      <c r="AU173" s="20" t="s">
        <v>160</v>
      </c>
      <c r="AY173" s="20" t="s">
        <v>153</v>
      </c>
      <c r="BE173" s="149">
        <f t="shared" si="21"/>
        <v>0</v>
      </c>
      <c r="BF173" s="149">
        <f t="shared" si="22"/>
        <v>0</v>
      </c>
      <c r="BG173" s="149">
        <f t="shared" si="23"/>
        <v>0</v>
      </c>
      <c r="BH173" s="149">
        <f t="shared" si="24"/>
        <v>0</v>
      </c>
      <c r="BI173" s="149">
        <f t="shared" si="25"/>
        <v>0</v>
      </c>
      <c r="BJ173" s="20" t="s">
        <v>160</v>
      </c>
      <c r="BK173" s="149">
        <f t="shared" si="26"/>
        <v>0</v>
      </c>
      <c r="BL173" s="20" t="s">
        <v>169</v>
      </c>
      <c r="BM173" s="20" t="s">
        <v>1468</v>
      </c>
    </row>
    <row r="174" spans="2:65" s="1" customFormat="1" ht="44.25" customHeight="1">
      <c r="B174" s="140"/>
      <c r="C174" s="166">
        <v>50</v>
      </c>
      <c r="D174" s="166" t="s">
        <v>246</v>
      </c>
      <c r="E174" s="167" t="s">
        <v>1789</v>
      </c>
      <c r="F174" s="249" t="s">
        <v>2220</v>
      </c>
      <c r="G174" s="249"/>
      <c r="H174" s="249"/>
      <c r="I174" s="249"/>
      <c r="J174" s="168" t="s">
        <v>158</v>
      </c>
      <c r="K174" s="169">
        <v>4</v>
      </c>
      <c r="L174" s="250"/>
      <c r="M174" s="250"/>
      <c r="N174" s="250"/>
      <c r="O174" s="242"/>
      <c r="P174" s="242"/>
      <c r="Q174" s="242"/>
      <c r="R174" s="145"/>
      <c r="T174" s="146" t="s">
        <v>5</v>
      </c>
      <c r="U174" s="43" t="s">
        <v>38</v>
      </c>
      <c r="V174" s="147">
        <v>0</v>
      </c>
      <c r="W174" s="147">
        <f t="shared" si="18"/>
        <v>0</v>
      </c>
      <c r="X174" s="147">
        <v>0</v>
      </c>
      <c r="Y174" s="147">
        <f t="shared" si="19"/>
        <v>0</v>
      </c>
      <c r="Z174" s="147">
        <v>0</v>
      </c>
      <c r="AA174" s="148">
        <f t="shared" si="20"/>
        <v>0</v>
      </c>
      <c r="AR174" s="20" t="s">
        <v>297</v>
      </c>
      <c r="AT174" s="20" t="s">
        <v>246</v>
      </c>
      <c r="AU174" s="20" t="s">
        <v>160</v>
      </c>
      <c r="AY174" s="20" t="s">
        <v>153</v>
      </c>
      <c r="BE174" s="149">
        <f t="shared" si="21"/>
        <v>0</v>
      </c>
      <c r="BF174" s="149">
        <f t="shared" si="22"/>
        <v>0</v>
      </c>
      <c r="BG174" s="149">
        <f t="shared" si="23"/>
        <v>0</v>
      </c>
      <c r="BH174" s="149">
        <f t="shared" si="24"/>
        <v>0</v>
      </c>
      <c r="BI174" s="149">
        <f t="shared" si="25"/>
        <v>0</v>
      </c>
      <c r="BJ174" s="20" t="s">
        <v>160</v>
      </c>
      <c r="BK174" s="149">
        <f t="shared" si="26"/>
        <v>0</v>
      </c>
      <c r="BL174" s="20" t="s">
        <v>169</v>
      </c>
      <c r="BM174" s="20" t="s">
        <v>1471</v>
      </c>
    </row>
    <row r="175" spans="2:65" s="1" customFormat="1" ht="82.5" customHeight="1">
      <c r="B175" s="140"/>
      <c r="C175" s="141">
        <v>51</v>
      </c>
      <c r="D175" s="141" t="s">
        <v>155</v>
      </c>
      <c r="E175" s="142" t="s">
        <v>1800</v>
      </c>
      <c r="F175" s="241" t="s">
        <v>2229</v>
      </c>
      <c r="G175" s="241"/>
      <c r="H175" s="241"/>
      <c r="I175" s="241"/>
      <c r="J175" s="143" t="s">
        <v>158</v>
      </c>
      <c r="K175" s="144">
        <v>1</v>
      </c>
      <c r="L175" s="242"/>
      <c r="M175" s="242"/>
      <c r="N175" s="242"/>
      <c r="O175" s="242"/>
      <c r="P175" s="242"/>
      <c r="Q175" s="242"/>
      <c r="R175" s="145"/>
      <c r="T175" s="146" t="s">
        <v>5</v>
      </c>
      <c r="U175" s="43" t="s">
        <v>38</v>
      </c>
      <c r="V175" s="147">
        <v>0</v>
      </c>
      <c r="W175" s="147">
        <f t="shared" si="18"/>
        <v>0</v>
      </c>
      <c r="X175" s="147">
        <v>0</v>
      </c>
      <c r="Y175" s="147">
        <f t="shared" si="19"/>
        <v>0</v>
      </c>
      <c r="Z175" s="147">
        <v>0</v>
      </c>
      <c r="AA175" s="148">
        <f t="shared" si="20"/>
        <v>0</v>
      </c>
      <c r="AR175" s="20" t="s">
        <v>169</v>
      </c>
      <c r="AT175" s="20" t="s">
        <v>155</v>
      </c>
      <c r="AU175" s="20" t="s">
        <v>160</v>
      </c>
      <c r="AY175" s="20" t="s">
        <v>153</v>
      </c>
      <c r="BE175" s="149">
        <f t="shared" si="21"/>
        <v>0</v>
      </c>
      <c r="BF175" s="149">
        <f t="shared" si="22"/>
        <v>0</v>
      </c>
      <c r="BG175" s="149">
        <f t="shared" si="23"/>
        <v>0</v>
      </c>
      <c r="BH175" s="149">
        <f t="shared" si="24"/>
        <v>0</v>
      </c>
      <c r="BI175" s="149">
        <f t="shared" si="25"/>
        <v>0</v>
      </c>
      <c r="BJ175" s="20" t="s">
        <v>160</v>
      </c>
      <c r="BK175" s="149">
        <f t="shared" si="26"/>
        <v>0</v>
      </c>
      <c r="BL175" s="20" t="s">
        <v>169</v>
      </c>
      <c r="BM175" s="20" t="s">
        <v>1474</v>
      </c>
    </row>
    <row r="176" spans="2:65" s="1" customFormat="1" ht="31.5" customHeight="1">
      <c r="B176" s="140"/>
      <c r="C176" s="166">
        <v>52</v>
      </c>
      <c r="D176" s="166" t="s">
        <v>246</v>
      </c>
      <c r="E176" s="167" t="s">
        <v>1826</v>
      </c>
      <c r="F176" s="249" t="s">
        <v>2230</v>
      </c>
      <c r="G176" s="249"/>
      <c r="H176" s="249"/>
      <c r="I176" s="249"/>
      <c r="J176" s="168" t="s">
        <v>158</v>
      </c>
      <c r="K176" s="169">
        <v>2</v>
      </c>
      <c r="L176" s="250"/>
      <c r="M176" s="250"/>
      <c r="N176" s="250"/>
      <c r="O176" s="242"/>
      <c r="P176" s="242"/>
      <c r="Q176" s="242"/>
      <c r="R176" s="145"/>
      <c r="T176" s="146" t="s">
        <v>5</v>
      </c>
      <c r="U176" s="43" t="s">
        <v>38</v>
      </c>
      <c r="V176" s="147">
        <v>0</v>
      </c>
      <c r="W176" s="147">
        <f t="shared" si="18"/>
        <v>0</v>
      </c>
      <c r="X176" s="147">
        <v>0</v>
      </c>
      <c r="Y176" s="147">
        <f t="shared" si="19"/>
        <v>0</v>
      </c>
      <c r="Z176" s="147">
        <v>0</v>
      </c>
      <c r="AA176" s="148">
        <f t="shared" si="20"/>
        <v>0</v>
      </c>
      <c r="AR176" s="20" t="s">
        <v>297</v>
      </c>
      <c r="AT176" s="20" t="s">
        <v>246</v>
      </c>
      <c r="AU176" s="20" t="s">
        <v>160</v>
      </c>
      <c r="AY176" s="20" t="s">
        <v>153</v>
      </c>
      <c r="BE176" s="149">
        <f t="shared" si="21"/>
        <v>0</v>
      </c>
      <c r="BF176" s="149">
        <f t="shared" si="22"/>
        <v>0</v>
      </c>
      <c r="BG176" s="149">
        <f t="shared" si="23"/>
        <v>0</v>
      </c>
      <c r="BH176" s="149">
        <f t="shared" si="24"/>
        <v>0</v>
      </c>
      <c r="BI176" s="149">
        <f t="shared" si="25"/>
        <v>0</v>
      </c>
      <c r="BJ176" s="20" t="s">
        <v>160</v>
      </c>
      <c r="BK176" s="149">
        <f t="shared" si="26"/>
        <v>0</v>
      </c>
      <c r="BL176" s="20" t="s">
        <v>169</v>
      </c>
      <c r="BM176" s="20" t="s">
        <v>1477</v>
      </c>
    </row>
    <row r="177" spans="2:65" s="1" customFormat="1" ht="22.5" customHeight="1">
      <c r="B177" s="140"/>
      <c r="C177" s="166">
        <v>53</v>
      </c>
      <c r="D177" s="166" t="s">
        <v>246</v>
      </c>
      <c r="E177" s="167" t="s">
        <v>1827</v>
      </c>
      <c r="F177" s="249" t="s">
        <v>2231</v>
      </c>
      <c r="G177" s="249"/>
      <c r="H177" s="249"/>
      <c r="I177" s="249"/>
      <c r="J177" s="168" t="s">
        <v>158</v>
      </c>
      <c r="K177" s="169">
        <v>2</v>
      </c>
      <c r="L177" s="250"/>
      <c r="M177" s="250"/>
      <c r="N177" s="250"/>
      <c r="O177" s="242"/>
      <c r="P177" s="242"/>
      <c r="Q177" s="242"/>
      <c r="R177" s="145"/>
      <c r="T177" s="146" t="s">
        <v>5</v>
      </c>
      <c r="U177" s="43" t="s">
        <v>38</v>
      </c>
      <c r="V177" s="147">
        <v>0</v>
      </c>
      <c r="W177" s="147">
        <f t="shared" si="18"/>
        <v>0</v>
      </c>
      <c r="X177" s="147">
        <v>0</v>
      </c>
      <c r="Y177" s="147">
        <f t="shared" si="19"/>
        <v>0</v>
      </c>
      <c r="Z177" s="147">
        <v>0</v>
      </c>
      <c r="AA177" s="148">
        <f t="shared" si="20"/>
        <v>0</v>
      </c>
      <c r="AR177" s="20" t="s">
        <v>297</v>
      </c>
      <c r="AT177" s="20" t="s">
        <v>246</v>
      </c>
      <c r="AU177" s="20" t="s">
        <v>160</v>
      </c>
      <c r="AY177" s="20" t="s">
        <v>153</v>
      </c>
      <c r="BE177" s="149">
        <f t="shared" si="21"/>
        <v>0</v>
      </c>
      <c r="BF177" s="149">
        <f t="shared" si="22"/>
        <v>0</v>
      </c>
      <c r="BG177" s="149">
        <f t="shared" si="23"/>
        <v>0</v>
      </c>
      <c r="BH177" s="149">
        <f t="shared" si="24"/>
        <v>0</v>
      </c>
      <c r="BI177" s="149">
        <f t="shared" si="25"/>
        <v>0</v>
      </c>
      <c r="BJ177" s="20" t="s">
        <v>160</v>
      </c>
      <c r="BK177" s="149">
        <f t="shared" si="26"/>
        <v>0</v>
      </c>
      <c r="BL177" s="20" t="s">
        <v>169</v>
      </c>
      <c r="BM177" s="20" t="s">
        <v>1480</v>
      </c>
    </row>
    <row r="178" spans="2:65" s="1" customFormat="1" ht="31.5" customHeight="1">
      <c r="B178" s="140"/>
      <c r="C178" s="166">
        <v>54</v>
      </c>
      <c r="D178" s="166" t="s">
        <v>246</v>
      </c>
      <c r="E178" s="167" t="s">
        <v>1828</v>
      </c>
      <c r="F178" s="249" t="s">
        <v>2232</v>
      </c>
      <c r="G178" s="249"/>
      <c r="H178" s="249"/>
      <c r="I178" s="249"/>
      <c r="J178" s="168" t="s">
        <v>158</v>
      </c>
      <c r="K178" s="169">
        <v>1</v>
      </c>
      <c r="L178" s="250"/>
      <c r="M178" s="250"/>
      <c r="N178" s="250"/>
      <c r="O178" s="242"/>
      <c r="P178" s="242"/>
      <c r="Q178" s="242"/>
      <c r="R178" s="145"/>
      <c r="T178" s="146" t="s">
        <v>5</v>
      </c>
      <c r="U178" s="43" t="s">
        <v>38</v>
      </c>
      <c r="V178" s="147">
        <v>0</v>
      </c>
      <c r="W178" s="147">
        <f t="shared" si="18"/>
        <v>0</v>
      </c>
      <c r="X178" s="147">
        <v>0</v>
      </c>
      <c r="Y178" s="147">
        <f t="shared" si="19"/>
        <v>0</v>
      </c>
      <c r="Z178" s="147">
        <v>0</v>
      </c>
      <c r="AA178" s="148">
        <f t="shared" si="20"/>
        <v>0</v>
      </c>
      <c r="AR178" s="20" t="s">
        <v>297</v>
      </c>
      <c r="AT178" s="20" t="s">
        <v>246</v>
      </c>
      <c r="AU178" s="20" t="s">
        <v>160</v>
      </c>
      <c r="AY178" s="20" t="s">
        <v>153</v>
      </c>
      <c r="BE178" s="149">
        <f t="shared" si="21"/>
        <v>0</v>
      </c>
      <c r="BF178" s="149">
        <f t="shared" si="22"/>
        <v>0</v>
      </c>
      <c r="BG178" s="149">
        <f t="shared" si="23"/>
        <v>0</v>
      </c>
      <c r="BH178" s="149">
        <f t="shared" si="24"/>
        <v>0</v>
      </c>
      <c r="BI178" s="149">
        <f t="shared" si="25"/>
        <v>0</v>
      </c>
      <c r="BJ178" s="20" t="s">
        <v>160</v>
      </c>
      <c r="BK178" s="149">
        <f t="shared" si="26"/>
        <v>0</v>
      </c>
      <c r="BL178" s="20" t="s">
        <v>169</v>
      </c>
      <c r="BM178" s="20" t="s">
        <v>1483</v>
      </c>
    </row>
    <row r="179" spans="2:65" s="1" customFormat="1" ht="31.5" customHeight="1">
      <c r="B179" s="140"/>
      <c r="C179" s="166">
        <v>55</v>
      </c>
      <c r="D179" s="166" t="s">
        <v>246</v>
      </c>
      <c r="E179" s="167" t="s">
        <v>1829</v>
      </c>
      <c r="F179" s="249" t="s">
        <v>2233</v>
      </c>
      <c r="G179" s="249"/>
      <c r="H179" s="249"/>
      <c r="I179" s="249"/>
      <c r="J179" s="168" t="s">
        <v>158</v>
      </c>
      <c r="K179" s="169">
        <v>4</v>
      </c>
      <c r="L179" s="250"/>
      <c r="M179" s="250"/>
      <c r="N179" s="250"/>
      <c r="O179" s="242"/>
      <c r="P179" s="242"/>
      <c r="Q179" s="242"/>
      <c r="R179" s="145"/>
      <c r="T179" s="146" t="s">
        <v>5</v>
      </c>
      <c r="U179" s="43" t="s">
        <v>38</v>
      </c>
      <c r="V179" s="147">
        <v>0</v>
      </c>
      <c r="W179" s="147">
        <f t="shared" si="18"/>
        <v>0</v>
      </c>
      <c r="X179" s="147">
        <v>0</v>
      </c>
      <c r="Y179" s="147">
        <f t="shared" si="19"/>
        <v>0</v>
      </c>
      <c r="Z179" s="147">
        <v>0</v>
      </c>
      <c r="AA179" s="148">
        <f t="shared" si="20"/>
        <v>0</v>
      </c>
      <c r="AR179" s="20" t="s">
        <v>297</v>
      </c>
      <c r="AT179" s="20" t="s">
        <v>246</v>
      </c>
      <c r="AU179" s="20" t="s">
        <v>160</v>
      </c>
      <c r="AY179" s="20" t="s">
        <v>153</v>
      </c>
      <c r="BE179" s="149">
        <f t="shared" si="21"/>
        <v>0</v>
      </c>
      <c r="BF179" s="149">
        <f t="shared" si="22"/>
        <v>0</v>
      </c>
      <c r="BG179" s="149">
        <f t="shared" si="23"/>
        <v>0</v>
      </c>
      <c r="BH179" s="149">
        <f t="shared" si="24"/>
        <v>0</v>
      </c>
      <c r="BI179" s="149">
        <f t="shared" si="25"/>
        <v>0</v>
      </c>
      <c r="BJ179" s="20" t="s">
        <v>160</v>
      </c>
      <c r="BK179" s="149">
        <f t="shared" si="26"/>
        <v>0</v>
      </c>
      <c r="BL179" s="20" t="s">
        <v>169</v>
      </c>
      <c r="BM179" s="20" t="s">
        <v>1486</v>
      </c>
    </row>
    <row r="180" spans="2:65" s="1" customFormat="1" ht="31.5" customHeight="1">
      <c r="B180" s="140"/>
      <c r="C180" s="141">
        <v>56</v>
      </c>
      <c r="D180" s="141" t="s">
        <v>155</v>
      </c>
      <c r="E180" s="142" t="s">
        <v>1792</v>
      </c>
      <c r="F180" s="241" t="s">
        <v>1793</v>
      </c>
      <c r="G180" s="241"/>
      <c r="H180" s="241"/>
      <c r="I180" s="241"/>
      <c r="J180" s="143" t="s">
        <v>158</v>
      </c>
      <c r="K180" s="144">
        <v>1</v>
      </c>
      <c r="L180" s="242"/>
      <c r="M180" s="242"/>
      <c r="N180" s="242"/>
      <c r="O180" s="242"/>
      <c r="P180" s="242"/>
      <c r="Q180" s="242"/>
      <c r="R180" s="145"/>
      <c r="T180" s="146" t="s">
        <v>5</v>
      </c>
      <c r="U180" s="43" t="s">
        <v>38</v>
      </c>
      <c r="V180" s="147">
        <v>0</v>
      </c>
      <c r="W180" s="147">
        <f t="shared" si="18"/>
        <v>0</v>
      </c>
      <c r="X180" s="147">
        <v>0</v>
      </c>
      <c r="Y180" s="147">
        <f t="shared" si="19"/>
        <v>0</v>
      </c>
      <c r="Z180" s="147">
        <v>0</v>
      </c>
      <c r="AA180" s="148">
        <f t="shared" si="20"/>
        <v>0</v>
      </c>
      <c r="AR180" s="20" t="s">
        <v>169</v>
      </c>
      <c r="AT180" s="20" t="s">
        <v>155</v>
      </c>
      <c r="AU180" s="20" t="s">
        <v>160</v>
      </c>
      <c r="AY180" s="20" t="s">
        <v>153</v>
      </c>
      <c r="BE180" s="149">
        <f t="shared" si="21"/>
        <v>0</v>
      </c>
      <c r="BF180" s="149">
        <f t="shared" si="22"/>
        <v>0</v>
      </c>
      <c r="BG180" s="149">
        <f t="shared" si="23"/>
        <v>0</v>
      </c>
      <c r="BH180" s="149">
        <f t="shared" si="24"/>
        <v>0</v>
      </c>
      <c r="BI180" s="149">
        <f t="shared" si="25"/>
        <v>0</v>
      </c>
      <c r="BJ180" s="20" t="s">
        <v>160</v>
      </c>
      <c r="BK180" s="149">
        <f t="shared" si="26"/>
        <v>0</v>
      </c>
      <c r="BL180" s="20" t="s">
        <v>169</v>
      </c>
      <c r="BM180" s="20" t="s">
        <v>1489</v>
      </c>
    </row>
    <row r="181" spans="2:65" s="1" customFormat="1" ht="22.5" customHeight="1">
      <c r="B181" s="140"/>
      <c r="C181" s="166">
        <v>57</v>
      </c>
      <c r="D181" s="166" t="s">
        <v>246</v>
      </c>
      <c r="E181" s="167" t="s">
        <v>1830</v>
      </c>
      <c r="F181" s="249" t="s">
        <v>2234</v>
      </c>
      <c r="G181" s="249"/>
      <c r="H181" s="249"/>
      <c r="I181" s="249"/>
      <c r="J181" s="168" t="s">
        <v>158</v>
      </c>
      <c r="K181" s="169">
        <v>1</v>
      </c>
      <c r="L181" s="250"/>
      <c r="M181" s="250"/>
      <c r="N181" s="250"/>
      <c r="O181" s="242"/>
      <c r="P181" s="242"/>
      <c r="Q181" s="242"/>
      <c r="R181" s="145"/>
      <c r="T181" s="146" t="s">
        <v>5</v>
      </c>
      <c r="U181" s="43" t="s">
        <v>38</v>
      </c>
      <c r="V181" s="147">
        <v>0</v>
      </c>
      <c r="W181" s="147">
        <f t="shared" si="18"/>
        <v>0</v>
      </c>
      <c r="X181" s="147">
        <v>0</v>
      </c>
      <c r="Y181" s="147">
        <f t="shared" si="19"/>
        <v>0</v>
      </c>
      <c r="Z181" s="147">
        <v>0</v>
      </c>
      <c r="AA181" s="148">
        <f t="shared" si="20"/>
        <v>0</v>
      </c>
      <c r="AR181" s="20" t="s">
        <v>297</v>
      </c>
      <c r="AT181" s="20" t="s">
        <v>246</v>
      </c>
      <c r="AU181" s="20" t="s">
        <v>160</v>
      </c>
      <c r="AY181" s="20" t="s">
        <v>153</v>
      </c>
      <c r="BE181" s="149">
        <f t="shared" si="21"/>
        <v>0</v>
      </c>
      <c r="BF181" s="149">
        <f t="shared" si="22"/>
        <v>0</v>
      </c>
      <c r="BG181" s="149">
        <f t="shared" si="23"/>
        <v>0</v>
      </c>
      <c r="BH181" s="149">
        <f t="shared" si="24"/>
        <v>0</v>
      </c>
      <c r="BI181" s="149">
        <f t="shared" si="25"/>
        <v>0</v>
      </c>
      <c r="BJ181" s="20" t="s">
        <v>160</v>
      </c>
      <c r="BK181" s="149">
        <f t="shared" si="26"/>
        <v>0</v>
      </c>
      <c r="BL181" s="20" t="s">
        <v>169</v>
      </c>
      <c r="BM181" s="20" t="s">
        <v>1492</v>
      </c>
    </row>
    <row r="182" spans="2:65" s="1" customFormat="1" ht="31.5" customHeight="1">
      <c r="B182" s="140"/>
      <c r="C182" s="166">
        <v>58</v>
      </c>
      <c r="D182" s="166" t="s">
        <v>246</v>
      </c>
      <c r="E182" s="167" t="s">
        <v>1831</v>
      </c>
      <c r="F182" s="249" t="s">
        <v>1832</v>
      </c>
      <c r="G182" s="249"/>
      <c r="H182" s="249"/>
      <c r="I182" s="249"/>
      <c r="J182" s="168" t="s">
        <v>158</v>
      </c>
      <c r="K182" s="169">
        <v>1</v>
      </c>
      <c r="L182" s="250"/>
      <c r="M182" s="250"/>
      <c r="N182" s="250"/>
      <c r="O182" s="242"/>
      <c r="P182" s="242"/>
      <c r="Q182" s="242"/>
      <c r="R182" s="145"/>
      <c r="T182" s="146" t="s">
        <v>5</v>
      </c>
      <c r="U182" s="43" t="s">
        <v>38</v>
      </c>
      <c r="V182" s="147">
        <v>0</v>
      </c>
      <c r="W182" s="147">
        <f t="shared" si="18"/>
        <v>0</v>
      </c>
      <c r="X182" s="147">
        <v>0</v>
      </c>
      <c r="Y182" s="147">
        <f t="shared" si="19"/>
        <v>0</v>
      </c>
      <c r="Z182" s="147">
        <v>0</v>
      </c>
      <c r="AA182" s="148">
        <f t="shared" si="20"/>
        <v>0</v>
      </c>
      <c r="AR182" s="20" t="s">
        <v>297</v>
      </c>
      <c r="AT182" s="20" t="s">
        <v>246</v>
      </c>
      <c r="AU182" s="20" t="s">
        <v>160</v>
      </c>
      <c r="AY182" s="20" t="s">
        <v>153</v>
      </c>
      <c r="BE182" s="149">
        <f t="shared" si="21"/>
        <v>0</v>
      </c>
      <c r="BF182" s="149">
        <f t="shared" si="22"/>
        <v>0</v>
      </c>
      <c r="BG182" s="149">
        <f t="shared" si="23"/>
        <v>0</v>
      </c>
      <c r="BH182" s="149">
        <f t="shared" si="24"/>
        <v>0</v>
      </c>
      <c r="BI182" s="149">
        <f t="shared" si="25"/>
        <v>0</v>
      </c>
      <c r="BJ182" s="20" t="s">
        <v>160</v>
      </c>
      <c r="BK182" s="149">
        <f t="shared" si="26"/>
        <v>0</v>
      </c>
      <c r="BL182" s="20" t="s">
        <v>169</v>
      </c>
      <c r="BM182" s="20" t="s">
        <v>1495</v>
      </c>
    </row>
    <row r="183" spans="2:65" s="1" customFormat="1" ht="22.5" customHeight="1">
      <c r="B183" s="140"/>
      <c r="C183" s="141">
        <v>59</v>
      </c>
      <c r="D183" s="141" t="s">
        <v>155</v>
      </c>
      <c r="E183" s="142" t="s">
        <v>1833</v>
      </c>
      <c r="F183" s="241" t="s">
        <v>1834</v>
      </c>
      <c r="G183" s="241"/>
      <c r="H183" s="241"/>
      <c r="I183" s="241"/>
      <c r="J183" s="143" t="s">
        <v>158</v>
      </c>
      <c r="K183" s="144">
        <v>1</v>
      </c>
      <c r="L183" s="242"/>
      <c r="M183" s="242"/>
      <c r="N183" s="242"/>
      <c r="O183" s="242"/>
      <c r="P183" s="242"/>
      <c r="Q183" s="242"/>
      <c r="R183" s="145"/>
      <c r="T183" s="146" t="s">
        <v>5</v>
      </c>
      <c r="U183" s="43" t="s">
        <v>38</v>
      </c>
      <c r="V183" s="147">
        <v>0</v>
      </c>
      <c r="W183" s="147">
        <f t="shared" si="18"/>
        <v>0</v>
      </c>
      <c r="X183" s="147">
        <v>0</v>
      </c>
      <c r="Y183" s="147">
        <f t="shared" si="19"/>
        <v>0</v>
      </c>
      <c r="Z183" s="147">
        <v>0</v>
      </c>
      <c r="AA183" s="148">
        <f t="shared" si="20"/>
        <v>0</v>
      </c>
      <c r="AR183" s="20" t="s">
        <v>169</v>
      </c>
      <c r="AT183" s="20" t="s">
        <v>155</v>
      </c>
      <c r="AU183" s="20" t="s">
        <v>160</v>
      </c>
      <c r="AY183" s="20" t="s">
        <v>153</v>
      </c>
      <c r="BE183" s="149">
        <f t="shared" si="21"/>
        <v>0</v>
      </c>
      <c r="BF183" s="149">
        <f t="shared" si="22"/>
        <v>0</v>
      </c>
      <c r="BG183" s="149">
        <f t="shared" si="23"/>
        <v>0</v>
      </c>
      <c r="BH183" s="149">
        <f t="shared" si="24"/>
        <v>0</v>
      </c>
      <c r="BI183" s="149">
        <f t="shared" si="25"/>
        <v>0</v>
      </c>
      <c r="BJ183" s="20" t="s">
        <v>160</v>
      </c>
      <c r="BK183" s="149">
        <f t="shared" si="26"/>
        <v>0</v>
      </c>
      <c r="BL183" s="20" t="s">
        <v>169</v>
      </c>
      <c r="BM183" s="20" t="s">
        <v>1498</v>
      </c>
    </row>
    <row r="184" spans="2:65" s="1" customFormat="1" ht="31.5" customHeight="1">
      <c r="B184" s="140"/>
      <c r="C184" s="166">
        <v>60</v>
      </c>
      <c r="D184" s="166" t="s">
        <v>246</v>
      </c>
      <c r="E184" s="167" t="s">
        <v>1835</v>
      </c>
      <c r="F184" s="249" t="s">
        <v>2235</v>
      </c>
      <c r="G184" s="249"/>
      <c r="H184" s="249"/>
      <c r="I184" s="249"/>
      <c r="J184" s="168" t="s">
        <v>158</v>
      </c>
      <c r="K184" s="169">
        <v>1</v>
      </c>
      <c r="L184" s="250"/>
      <c r="M184" s="250"/>
      <c r="N184" s="250"/>
      <c r="O184" s="242"/>
      <c r="P184" s="242"/>
      <c r="Q184" s="242"/>
      <c r="R184" s="145"/>
      <c r="T184" s="146" t="s">
        <v>5</v>
      </c>
      <c r="U184" s="43" t="s">
        <v>38</v>
      </c>
      <c r="V184" s="147">
        <v>0</v>
      </c>
      <c r="W184" s="147">
        <f t="shared" si="18"/>
        <v>0</v>
      </c>
      <c r="X184" s="147">
        <v>0</v>
      </c>
      <c r="Y184" s="147">
        <f t="shared" si="19"/>
        <v>0</v>
      </c>
      <c r="Z184" s="147">
        <v>0</v>
      </c>
      <c r="AA184" s="148">
        <f t="shared" si="20"/>
        <v>0</v>
      </c>
      <c r="AR184" s="20" t="s">
        <v>297</v>
      </c>
      <c r="AT184" s="20" t="s">
        <v>246</v>
      </c>
      <c r="AU184" s="20" t="s">
        <v>160</v>
      </c>
      <c r="AY184" s="20" t="s">
        <v>153</v>
      </c>
      <c r="BE184" s="149">
        <f t="shared" si="21"/>
        <v>0</v>
      </c>
      <c r="BF184" s="149">
        <f t="shared" si="22"/>
        <v>0</v>
      </c>
      <c r="BG184" s="149">
        <f t="shared" si="23"/>
        <v>0</v>
      </c>
      <c r="BH184" s="149">
        <f t="shared" si="24"/>
        <v>0</v>
      </c>
      <c r="BI184" s="149">
        <f t="shared" si="25"/>
        <v>0</v>
      </c>
      <c r="BJ184" s="20" t="s">
        <v>160</v>
      </c>
      <c r="BK184" s="149">
        <f t="shared" si="26"/>
        <v>0</v>
      </c>
      <c r="BL184" s="20" t="s">
        <v>169</v>
      </c>
      <c r="BM184" s="20" t="s">
        <v>1501</v>
      </c>
    </row>
    <row r="185" spans="2:65" s="1" customFormat="1" ht="22.5" customHeight="1">
      <c r="B185" s="140"/>
      <c r="C185" s="141">
        <v>61</v>
      </c>
      <c r="D185" s="141" t="s">
        <v>155</v>
      </c>
      <c r="E185" s="142" t="s">
        <v>1836</v>
      </c>
      <c r="F185" s="241" t="s">
        <v>1837</v>
      </c>
      <c r="G185" s="241"/>
      <c r="H185" s="241"/>
      <c r="I185" s="241"/>
      <c r="J185" s="143" t="s">
        <v>158</v>
      </c>
      <c r="K185" s="144">
        <v>1</v>
      </c>
      <c r="L185" s="242"/>
      <c r="M185" s="242"/>
      <c r="N185" s="242"/>
      <c r="O185" s="242"/>
      <c r="P185" s="242"/>
      <c r="Q185" s="242"/>
      <c r="R185" s="145"/>
      <c r="T185" s="146" t="s">
        <v>5</v>
      </c>
      <c r="U185" s="43" t="s">
        <v>38</v>
      </c>
      <c r="V185" s="147">
        <v>0</v>
      </c>
      <c r="W185" s="147">
        <f t="shared" si="18"/>
        <v>0</v>
      </c>
      <c r="X185" s="147">
        <v>0</v>
      </c>
      <c r="Y185" s="147">
        <f t="shared" si="19"/>
        <v>0</v>
      </c>
      <c r="Z185" s="147">
        <v>0</v>
      </c>
      <c r="AA185" s="148">
        <f t="shared" si="20"/>
        <v>0</v>
      </c>
      <c r="AR185" s="20" t="s">
        <v>169</v>
      </c>
      <c r="AT185" s="20" t="s">
        <v>155</v>
      </c>
      <c r="AU185" s="20" t="s">
        <v>160</v>
      </c>
      <c r="AY185" s="20" t="s">
        <v>153</v>
      </c>
      <c r="BE185" s="149">
        <f t="shared" si="21"/>
        <v>0</v>
      </c>
      <c r="BF185" s="149">
        <f t="shared" si="22"/>
        <v>0</v>
      </c>
      <c r="BG185" s="149">
        <f t="shared" si="23"/>
        <v>0</v>
      </c>
      <c r="BH185" s="149">
        <f t="shared" si="24"/>
        <v>0</v>
      </c>
      <c r="BI185" s="149">
        <f t="shared" si="25"/>
        <v>0</v>
      </c>
      <c r="BJ185" s="20" t="s">
        <v>160</v>
      </c>
      <c r="BK185" s="149">
        <f t="shared" si="26"/>
        <v>0</v>
      </c>
      <c r="BL185" s="20" t="s">
        <v>169</v>
      </c>
      <c r="BM185" s="20" t="s">
        <v>1504</v>
      </c>
    </row>
    <row r="186" spans="2:65" s="1" customFormat="1" ht="31.5" customHeight="1">
      <c r="B186" s="140"/>
      <c r="C186" s="166">
        <v>62</v>
      </c>
      <c r="D186" s="166" t="s">
        <v>246</v>
      </c>
      <c r="E186" s="167" t="s">
        <v>1836</v>
      </c>
      <c r="F186" s="249" t="s">
        <v>2236</v>
      </c>
      <c r="G186" s="249"/>
      <c r="H186" s="249"/>
      <c r="I186" s="249"/>
      <c r="J186" s="168" t="s">
        <v>158</v>
      </c>
      <c r="K186" s="169">
        <v>1</v>
      </c>
      <c r="L186" s="250"/>
      <c r="M186" s="250"/>
      <c r="N186" s="250"/>
      <c r="O186" s="242"/>
      <c r="P186" s="242"/>
      <c r="Q186" s="242"/>
      <c r="R186" s="145"/>
      <c r="T186" s="146" t="s">
        <v>5</v>
      </c>
      <c r="U186" s="43" t="s">
        <v>38</v>
      </c>
      <c r="V186" s="147">
        <v>0</v>
      </c>
      <c r="W186" s="147">
        <f t="shared" si="18"/>
        <v>0</v>
      </c>
      <c r="X186" s="147">
        <v>0</v>
      </c>
      <c r="Y186" s="147">
        <f t="shared" si="19"/>
        <v>0</v>
      </c>
      <c r="Z186" s="147">
        <v>0</v>
      </c>
      <c r="AA186" s="148">
        <f t="shared" si="20"/>
        <v>0</v>
      </c>
      <c r="AR186" s="20" t="s">
        <v>297</v>
      </c>
      <c r="AT186" s="20" t="s">
        <v>246</v>
      </c>
      <c r="AU186" s="20" t="s">
        <v>160</v>
      </c>
      <c r="AY186" s="20" t="s">
        <v>153</v>
      </c>
      <c r="BE186" s="149">
        <f t="shared" si="21"/>
        <v>0</v>
      </c>
      <c r="BF186" s="149">
        <f t="shared" si="22"/>
        <v>0</v>
      </c>
      <c r="BG186" s="149">
        <f t="shared" si="23"/>
        <v>0</v>
      </c>
      <c r="BH186" s="149">
        <f t="shared" si="24"/>
        <v>0</v>
      </c>
      <c r="BI186" s="149">
        <f t="shared" si="25"/>
        <v>0</v>
      </c>
      <c r="BJ186" s="20" t="s">
        <v>160</v>
      </c>
      <c r="BK186" s="149">
        <f t="shared" si="26"/>
        <v>0</v>
      </c>
      <c r="BL186" s="20" t="s">
        <v>169</v>
      </c>
      <c r="BM186" s="20" t="s">
        <v>1507</v>
      </c>
    </row>
    <row r="187" spans="2:65" s="1" customFormat="1" ht="22.5" customHeight="1">
      <c r="B187" s="140"/>
      <c r="C187" s="141">
        <v>63</v>
      </c>
      <c r="D187" s="141" t="s">
        <v>155</v>
      </c>
      <c r="E187" s="142" t="s">
        <v>1797</v>
      </c>
      <c r="F187" s="241" t="s">
        <v>1798</v>
      </c>
      <c r="G187" s="241"/>
      <c r="H187" s="241"/>
      <c r="I187" s="241"/>
      <c r="J187" s="143" t="s">
        <v>158</v>
      </c>
      <c r="K187" s="144">
        <v>1</v>
      </c>
      <c r="L187" s="242"/>
      <c r="M187" s="242"/>
      <c r="N187" s="242"/>
      <c r="O187" s="242"/>
      <c r="P187" s="242"/>
      <c r="Q187" s="242"/>
      <c r="R187" s="145"/>
      <c r="T187" s="146" t="s">
        <v>5</v>
      </c>
      <c r="U187" s="43" t="s">
        <v>38</v>
      </c>
      <c r="V187" s="147">
        <v>0</v>
      </c>
      <c r="W187" s="147">
        <f t="shared" si="18"/>
        <v>0</v>
      </c>
      <c r="X187" s="147">
        <v>0</v>
      </c>
      <c r="Y187" s="147">
        <f t="shared" si="19"/>
        <v>0</v>
      </c>
      <c r="Z187" s="147">
        <v>0</v>
      </c>
      <c r="AA187" s="148">
        <f t="shared" si="20"/>
        <v>0</v>
      </c>
      <c r="AR187" s="20" t="s">
        <v>169</v>
      </c>
      <c r="AT187" s="20" t="s">
        <v>155</v>
      </c>
      <c r="AU187" s="20" t="s">
        <v>160</v>
      </c>
      <c r="AY187" s="20" t="s">
        <v>153</v>
      </c>
      <c r="BE187" s="149">
        <f t="shared" si="21"/>
        <v>0</v>
      </c>
      <c r="BF187" s="149">
        <f t="shared" si="22"/>
        <v>0</v>
      </c>
      <c r="BG187" s="149">
        <f t="shared" si="23"/>
        <v>0</v>
      </c>
      <c r="BH187" s="149">
        <f t="shared" si="24"/>
        <v>0</v>
      </c>
      <c r="BI187" s="149">
        <f t="shared" si="25"/>
        <v>0</v>
      </c>
      <c r="BJ187" s="20" t="s">
        <v>160</v>
      </c>
      <c r="BK187" s="149">
        <f t="shared" si="26"/>
        <v>0</v>
      </c>
      <c r="BL187" s="20" t="s">
        <v>169</v>
      </c>
      <c r="BM187" s="20" t="s">
        <v>1510</v>
      </c>
    </row>
    <row r="188" spans="2:65" s="1" customFormat="1" ht="22.5" customHeight="1">
      <c r="B188" s="140"/>
      <c r="C188" s="166">
        <v>64</v>
      </c>
      <c r="D188" s="166" t="s">
        <v>246</v>
      </c>
      <c r="E188" s="167" t="s">
        <v>1838</v>
      </c>
      <c r="F188" s="249" t="s">
        <v>2237</v>
      </c>
      <c r="G188" s="249"/>
      <c r="H188" s="249"/>
      <c r="I188" s="249"/>
      <c r="J188" s="168" t="s">
        <v>158</v>
      </c>
      <c r="K188" s="169">
        <v>1</v>
      </c>
      <c r="L188" s="250"/>
      <c r="M188" s="250"/>
      <c r="N188" s="250"/>
      <c r="O188" s="242"/>
      <c r="P188" s="242"/>
      <c r="Q188" s="242"/>
      <c r="R188" s="145"/>
      <c r="T188" s="146" t="s">
        <v>5</v>
      </c>
      <c r="U188" s="43" t="s">
        <v>38</v>
      </c>
      <c r="V188" s="147">
        <v>0</v>
      </c>
      <c r="W188" s="147">
        <f t="shared" si="18"/>
        <v>0</v>
      </c>
      <c r="X188" s="147">
        <v>0</v>
      </c>
      <c r="Y188" s="147">
        <f t="shared" si="19"/>
        <v>0</v>
      </c>
      <c r="Z188" s="147">
        <v>0</v>
      </c>
      <c r="AA188" s="148">
        <f t="shared" si="20"/>
        <v>0</v>
      </c>
      <c r="AR188" s="20" t="s">
        <v>297</v>
      </c>
      <c r="AT188" s="20" t="s">
        <v>246</v>
      </c>
      <c r="AU188" s="20" t="s">
        <v>160</v>
      </c>
      <c r="AY188" s="20" t="s">
        <v>153</v>
      </c>
      <c r="BE188" s="149">
        <f t="shared" si="21"/>
        <v>0</v>
      </c>
      <c r="BF188" s="149">
        <f t="shared" si="22"/>
        <v>0</v>
      </c>
      <c r="BG188" s="149">
        <f t="shared" si="23"/>
        <v>0</v>
      </c>
      <c r="BH188" s="149">
        <f t="shared" si="24"/>
        <v>0</v>
      </c>
      <c r="BI188" s="149">
        <f t="shared" si="25"/>
        <v>0</v>
      </c>
      <c r="BJ188" s="20" t="s">
        <v>160</v>
      </c>
      <c r="BK188" s="149">
        <f t="shared" si="26"/>
        <v>0</v>
      </c>
      <c r="BL188" s="20" t="s">
        <v>169</v>
      </c>
      <c r="BM188" s="20" t="s">
        <v>314</v>
      </c>
    </row>
    <row r="189" spans="2:65" s="1" customFormat="1" ht="31.5" customHeight="1">
      <c r="B189" s="140"/>
      <c r="C189" s="166">
        <v>65</v>
      </c>
      <c r="D189" s="166" t="s">
        <v>246</v>
      </c>
      <c r="E189" s="167" t="s">
        <v>1839</v>
      </c>
      <c r="F189" s="249" t="s">
        <v>2238</v>
      </c>
      <c r="G189" s="249"/>
      <c r="H189" s="249"/>
      <c r="I189" s="249"/>
      <c r="J189" s="168" t="s">
        <v>158</v>
      </c>
      <c r="K189" s="169">
        <v>1</v>
      </c>
      <c r="L189" s="250"/>
      <c r="M189" s="250"/>
      <c r="N189" s="250"/>
      <c r="O189" s="242"/>
      <c r="P189" s="242"/>
      <c r="Q189" s="242"/>
      <c r="R189" s="145"/>
      <c r="T189" s="146" t="s">
        <v>5</v>
      </c>
      <c r="U189" s="43" t="s">
        <v>38</v>
      </c>
      <c r="V189" s="147">
        <v>0</v>
      </c>
      <c r="W189" s="147">
        <f t="shared" si="18"/>
        <v>0</v>
      </c>
      <c r="X189" s="147">
        <v>0</v>
      </c>
      <c r="Y189" s="147">
        <f t="shared" si="19"/>
        <v>0</v>
      </c>
      <c r="Z189" s="147">
        <v>0</v>
      </c>
      <c r="AA189" s="148">
        <f t="shared" si="20"/>
        <v>0</v>
      </c>
      <c r="AR189" s="20" t="s">
        <v>297</v>
      </c>
      <c r="AT189" s="20" t="s">
        <v>246</v>
      </c>
      <c r="AU189" s="20" t="s">
        <v>160</v>
      </c>
      <c r="AY189" s="20" t="s">
        <v>153</v>
      </c>
      <c r="BE189" s="149">
        <f t="shared" si="21"/>
        <v>0</v>
      </c>
      <c r="BF189" s="149">
        <f t="shared" si="22"/>
        <v>0</v>
      </c>
      <c r="BG189" s="149">
        <f t="shared" si="23"/>
        <v>0</v>
      </c>
      <c r="BH189" s="149">
        <f t="shared" si="24"/>
        <v>0</v>
      </c>
      <c r="BI189" s="149">
        <f t="shared" si="25"/>
        <v>0</v>
      </c>
      <c r="BJ189" s="20" t="s">
        <v>160</v>
      </c>
      <c r="BK189" s="149">
        <f t="shared" si="26"/>
        <v>0</v>
      </c>
      <c r="BL189" s="20" t="s">
        <v>169</v>
      </c>
      <c r="BM189" s="20" t="s">
        <v>1515</v>
      </c>
    </row>
    <row r="190" spans="2:65" s="1" customFormat="1" ht="22.5" customHeight="1">
      <c r="B190" s="140"/>
      <c r="C190" s="141">
        <v>66</v>
      </c>
      <c r="D190" s="141" t="s">
        <v>155</v>
      </c>
      <c r="E190" s="142" t="s">
        <v>1840</v>
      </c>
      <c r="F190" s="241" t="s">
        <v>1841</v>
      </c>
      <c r="G190" s="241"/>
      <c r="H190" s="241"/>
      <c r="I190" s="241"/>
      <c r="J190" s="143" t="s">
        <v>158</v>
      </c>
      <c r="K190" s="144">
        <v>1</v>
      </c>
      <c r="L190" s="242"/>
      <c r="M190" s="242"/>
      <c r="N190" s="242"/>
      <c r="O190" s="242"/>
      <c r="P190" s="242"/>
      <c r="Q190" s="242"/>
      <c r="R190" s="145"/>
      <c r="T190" s="146" t="s">
        <v>5</v>
      </c>
      <c r="U190" s="43" t="s">
        <v>38</v>
      </c>
      <c r="V190" s="147">
        <v>0</v>
      </c>
      <c r="W190" s="147">
        <f t="shared" si="18"/>
        <v>0</v>
      </c>
      <c r="X190" s="147">
        <v>0</v>
      </c>
      <c r="Y190" s="147">
        <f t="shared" si="19"/>
        <v>0</v>
      </c>
      <c r="Z190" s="147">
        <v>0</v>
      </c>
      <c r="AA190" s="148">
        <f t="shared" si="20"/>
        <v>0</v>
      </c>
      <c r="AR190" s="20" t="s">
        <v>169</v>
      </c>
      <c r="AT190" s="20" t="s">
        <v>155</v>
      </c>
      <c r="AU190" s="20" t="s">
        <v>160</v>
      </c>
      <c r="AY190" s="20" t="s">
        <v>153</v>
      </c>
      <c r="BE190" s="149">
        <f t="shared" si="21"/>
        <v>0</v>
      </c>
      <c r="BF190" s="149">
        <f t="shared" si="22"/>
        <v>0</v>
      </c>
      <c r="BG190" s="149">
        <f t="shared" si="23"/>
        <v>0</v>
      </c>
      <c r="BH190" s="149">
        <f t="shared" si="24"/>
        <v>0</v>
      </c>
      <c r="BI190" s="149">
        <f t="shared" si="25"/>
        <v>0</v>
      </c>
      <c r="BJ190" s="20" t="s">
        <v>160</v>
      </c>
      <c r="BK190" s="149">
        <f t="shared" si="26"/>
        <v>0</v>
      </c>
      <c r="BL190" s="20" t="s">
        <v>169</v>
      </c>
      <c r="BM190" s="20" t="s">
        <v>1518</v>
      </c>
    </row>
    <row r="191" spans="2:65" s="1" customFormat="1" ht="31.5" customHeight="1">
      <c r="B191" s="140"/>
      <c r="C191" s="166">
        <v>67</v>
      </c>
      <c r="D191" s="166" t="s">
        <v>246</v>
      </c>
      <c r="E191" s="167" t="s">
        <v>1842</v>
      </c>
      <c r="F191" s="249" t="s">
        <v>2239</v>
      </c>
      <c r="G191" s="249"/>
      <c r="H191" s="249"/>
      <c r="I191" s="249"/>
      <c r="J191" s="168" t="s">
        <v>158</v>
      </c>
      <c r="K191" s="169">
        <v>1</v>
      </c>
      <c r="L191" s="250"/>
      <c r="M191" s="250"/>
      <c r="N191" s="250"/>
      <c r="O191" s="242"/>
      <c r="P191" s="242"/>
      <c r="Q191" s="242"/>
      <c r="R191" s="145"/>
      <c r="T191" s="146" t="s">
        <v>5</v>
      </c>
      <c r="U191" s="43" t="s">
        <v>38</v>
      </c>
      <c r="V191" s="147">
        <v>0</v>
      </c>
      <c r="W191" s="147">
        <f t="shared" si="18"/>
        <v>0</v>
      </c>
      <c r="X191" s="147">
        <v>0</v>
      </c>
      <c r="Y191" s="147">
        <f t="shared" si="19"/>
        <v>0</v>
      </c>
      <c r="Z191" s="147">
        <v>0</v>
      </c>
      <c r="AA191" s="148">
        <f t="shared" si="20"/>
        <v>0</v>
      </c>
      <c r="AR191" s="20" t="s">
        <v>297</v>
      </c>
      <c r="AT191" s="20" t="s">
        <v>246</v>
      </c>
      <c r="AU191" s="20" t="s">
        <v>160</v>
      </c>
      <c r="AY191" s="20" t="s">
        <v>153</v>
      </c>
      <c r="BE191" s="149">
        <f t="shared" si="21"/>
        <v>0</v>
      </c>
      <c r="BF191" s="149">
        <f t="shared" si="22"/>
        <v>0</v>
      </c>
      <c r="BG191" s="149">
        <f t="shared" si="23"/>
        <v>0</v>
      </c>
      <c r="BH191" s="149">
        <f t="shared" si="24"/>
        <v>0</v>
      </c>
      <c r="BI191" s="149">
        <f t="shared" si="25"/>
        <v>0</v>
      </c>
      <c r="BJ191" s="20" t="s">
        <v>160</v>
      </c>
      <c r="BK191" s="149">
        <f t="shared" si="26"/>
        <v>0</v>
      </c>
      <c r="BL191" s="20" t="s">
        <v>169</v>
      </c>
      <c r="BM191" s="20" t="s">
        <v>1521</v>
      </c>
    </row>
    <row r="192" spans="2:65" s="1" customFormat="1" ht="31.5" customHeight="1">
      <c r="B192" s="140"/>
      <c r="C192" s="166">
        <v>68</v>
      </c>
      <c r="D192" s="166" t="s">
        <v>246</v>
      </c>
      <c r="E192" s="167" t="s">
        <v>1843</v>
      </c>
      <c r="F192" s="249" t="s">
        <v>1844</v>
      </c>
      <c r="G192" s="249"/>
      <c r="H192" s="249"/>
      <c r="I192" s="249"/>
      <c r="J192" s="168" t="s">
        <v>158</v>
      </c>
      <c r="K192" s="169">
        <v>1</v>
      </c>
      <c r="L192" s="250"/>
      <c r="M192" s="250"/>
      <c r="N192" s="250"/>
      <c r="O192" s="242"/>
      <c r="P192" s="242"/>
      <c r="Q192" s="242"/>
      <c r="R192" s="145"/>
      <c r="T192" s="146" t="s">
        <v>5</v>
      </c>
      <c r="U192" s="43" t="s">
        <v>38</v>
      </c>
      <c r="V192" s="147">
        <v>0</v>
      </c>
      <c r="W192" s="147">
        <f t="shared" si="18"/>
        <v>0</v>
      </c>
      <c r="X192" s="147">
        <v>0</v>
      </c>
      <c r="Y192" s="147">
        <f t="shared" si="19"/>
        <v>0</v>
      </c>
      <c r="Z192" s="147">
        <v>0</v>
      </c>
      <c r="AA192" s="148">
        <f t="shared" si="20"/>
        <v>0</v>
      </c>
      <c r="AR192" s="20" t="s">
        <v>297</v>
      </c>
      <c r="AT192" s="20" t="s">
        <v>246</v>
      </c>
      <c r="AU192" s="20" t="s">
        <v>160</v>
      </c>
      <c r="AY192" s="20" t="s">
        <v>153</v>
      </c>
      <c r="BE192" s="149">
        <f t="shared" si="21"/>
        <v>0</v>
      </c>
      <c r="BF192" s="149">
        <f t="shared" si="22"/>
        <v>0</v>
      </c>
      <c r="BG192" s="149">
        <f t="shared" si="23"/>
        <v>0</v>
      </c>
      <c r="BH192" s="149">
        <f t="shared" si="24"/>
        <v>0</v>
      </c>
      <c r="BI192" s="149">
        <f t="shared" si="25"/>
        <v>0</v>
      </c>
      <c r="BJ192" s="20" t="s">
        <v>160</v>
      </c>
      <c r="BK192" s="149">
        <f t="shared" si="26"/>
        <v>0</v>
      </c>
      <c r="BL192" s="20" t="s">
        <v>169</v>
      </c>
      <c r="BM192" s="20" t="s">
        <v>1524</v>
      </c>
    </row>
    <row r="193" spans="2:65" s="1" customFormat="1" ht="22.5" customHeight="1">
      <c r="B193" s="140"/>
      <c r="C193" s="141">
        <v>69</v>
      </c>
      <c r="D193" s="141" t="s">
        <v>155</v>
      </c>
      <c r="E193" s="142" t="s">
        <v>1802</v>
      </c>
      <c r="F193" s="241" t="s">
        <v>1803</v>
      </c>
      <c r="G193" s="241"/>
      <c r="H193" s="241"/>
      <c r="I193" s="241"/>
      <c r="J193" s="143" t="s">
        <v>158</v>
      </c>
      <c r="K193" s="144">
        <v>1</v>
      </c>
      <c r="L193" s="242"/>
      <c r="M193" s="242"/>
      <c r="N193" s="242"/>
      <c r="O193" s="242"/>
      <c r="P193" s="242"/>
      <c r="Q193" s="242"/>
      <c r="R193" s="145"/>
      <c r="T193" s="146" t="s">
        <v>5</v>
      </c>
      <c r="U193" s="43" t="s">
        <v>38</v>
      </c>
      <c r="V193" s="147">
        <v>0</v>
      </c>
      <c r="W193" s="147">
        <f t="shared" si="18"/>
        <v>0</v>
      </c>
      <c r="X193" s="147">
        <v>0</v>
      </c>
      <c r="Y193" s="147">
        <f t="shared" si="19"/>
        <v>0</v>
      </c>
      <c r="Z193" s="147">
        <v>0</v>
      </c>
      <c r="AA193" s="148">
        <f t="shared" si="20"/>
        <v>0</v>
      </c>
      <c r="AR193" s="20" t="s">
        <v>169</v>
      </c>
      <c r="AT193" s="20" t="s">
        <v>155</v>
      </c>
      <c r="AU193" s="20" t="s">
        <v>160</v>
      </c>
      <c r="AY193" s="20" t="s">
        <v>153</v>
      </c>
      <c r="BE193" s="149">
        <f t="shared" si="21"/>
        <v>0</v>
      </c>
      <c r="BF193" s="149">
        <f t="shared" si="22"/>
        <v>0</v>
      </c>
      <c r="BG193" s="149">
        <f t="shared" si="23"/>
        <v>0</v>
      </c>
      <c r="BH193" s="149">
        <f t="shared" si="24"/>
        <v>0</v>
      </c>
      <c r="BI193" s="149">
        <f t="shared" si="25"/>
        <v>0</v>
      </c>
      <c r="BJ193" s="20" t="s">
        <v>160</v>
      </c>
      <c r="BK193" s="149">
        <f t="shared" si="26"/>
        <v>0</v>
      </c>
      <c r="BL193" s="20" t="s">
        <v>169</v>
      </c>
      <c r="BM193" s="20" t="s">
        <v>1527</v>
      </c>
    </row>
    <row r="194" spans="2:65" s="1" customFormat="1" ht="31.5" customHeight="1">
      <c r="B194" s="140"/>
      <c r="C194" s="166">
        <v>70</v>
      </c>
      <c r="D194" s="166" t="s">
        <v>246</v>
      </c>
      <c r="E194" s="167" t="s">
        <v>1845</v>
      </c>
      <c r="F194" s="249" t="s">
        <v>1846</v>
      </c>
      <c r="G194" s="249"/>
      <c r="H194" s="249"/>
      <c r="I194" s="249"/>
      <c r="J194" s="168" t="s">
        <v>158</v>
      </c>
      <c r="K194" s="169">
        <v>2</v>
      </c>
      <c r="L194" s="250"/>
      <c r="M194" s="250"/>
      <c r="N194" s="250"/>
      <c r="O194" s="242"/>
      <c r="P194" s="242"/>
      <c r="Q194" s="242"/>
      <c r="R194" s="145"/>
      <c r="T194" s="146" t="s">
        <v>5</v>
      </c>
      <c r="U194" s="43" t="s">
        <v>38</v>
      </c>
      <c r="V194" s="147">
        <v>0</v>
      </c>
      <c r="W194" s="147">
        <f t="shared" si="18"/>
        <v>0</v>
      </c>
      <c r="X194" s="147">
        <v>0</v>
      </c>
      <c r="Y194" s="147">
        <f t="shared" si="19"/>
        <v>0</v>
      </c>
      <c r="Z194" s="147">
        <v>0</v>
      </c>
      <c r="AA194" s="148">
        <f t="shared" si="20"/>
        <v>0</v>
      </c>
      <c r="AR194" s="20" t="s">
        <v>297</v>
      </c>
      <c r="AT194" s="20" t="s">
        <v>246</v>
      </c>
      <c r="AU194" s="20" t="s">
        <v>160</v>
      </c>
      <c r="AY194" s="20" t="s">
        <v>153</v>
      </c>
      <c r="BE194" s="149">
        <f t="shared" si="21"/>
        <v>0</v>
      </c>
      <c r="BF194" s="149">
        <f t="shared" si="22"/>
        <v>0</v>
      </c>
      <c r="BG194" s="149">
        <f t="shared" si="23"/>
        <v>0</v>
      </c>
      <c r="BH194" s="149">
        <f t="shared" si="24"/>
        <v>0</v>
      </c>
      <c r="BI194" s="149">
        <f t="shared" si="25"/>
        <v>0</v>
      </c>
      <c r="BJ194" s="20" t="s">
        <v>160</v>
      </c>
      <c r="BK194" s="149">
        <f t="shared" si="26"/>
        <v>0</v>
      </c>
      <c r="BL194" s="20" t="s">
        <v>169</v>
      </c>
      <c r="BM194" s="20" t="s">
        <v>1530</v>
      </c>
    </row>
    <row r="195" spans="2:65" s="1" customFormat="1" ht="31.5" customHeight="1">
      <c r="B195" s="140"/>
      <c r="C195" s="166">
        <v>71</v>
      </c>
      <c r="D195" s="166" t="s">
        <v>246</v>
      </c>
      <c r="E195" s="167" t="s">
        <v>1847</v>
      </c>
      <c r="F195" s="249" t="s">
        <v>1848</v>
      </c>
      <c r="G195" s="249"/>
      <c r="H195" s="249"/>
      <c r="I195" s="249"/>
      <c r="J195" s="168" t="s">
        <v>158</v>
      </c>
      <c r="K195" s="169">
        <v>1</v>
      </c>
      <c r="L195" s="250"/>
      <c r="M195" s="250"/>
      <c r="N195" s="250"/>
      <c r="O195" s="242"/>
      <c r="P195" s="242"/>
      <c r="Q195" s="242"/>
      <c r="R195" s="145"/>
      <c r="T195" s="146" t="s">
        <v>5</v>
      </c>
      <c r="U195" s="43" t="s">
        <v>38</v>
      </c>
      <c r="V195" s="147">
        <v>0</v>
      </c>
      <c r="W195" s="147">
        <f t="shared" si="18"/>
        <v>0</v>
      </c>
      <c r="X195" s="147">
        <v>0</v>
      </c>
      <c r="Y195" s="147">
        <f t="shared" si="19"/>
        <v>0</v>
      </c>
      <c r="Z195" s="147">
        <v>0</v>
      </c>
      <c r="AA195" s="148">
        <f t="shared" si="20"/>
        <v>0</v>
      </c>
      <c r="AR195" s="20" t="s">
        <v>297</v>
      </c>
      <c r="AT195" s="20" t="s">
        <v>246</v>
      </c>
      <c r="AU195" s="20" t="s">
        <v>160</v>
      </c>
      <c r="AY195" s="20" t="s">
        <v>153</v>
      </c>
      <c r="BE195" s="149">
        <f t="shared" si="21"/>
        <v>0</v>
      </c>
      <c r="BF195" s="149">
        <f t="shared" si="22"/>
        <v>0</v>
      </c>
      <c r="BG195" s="149">
        <f t="shared" si="23"/>
        <v>0</v>
      </c>
      <c r="BH195" s="149">
        <f t="shared" si="24"/>
        <v>0</v>
      </c>
      <c r="BI195" s="149">
        <f t="shared" si="25"/>
        <v>0</v>
      </c>
      <c r="BJ195" s="20" t="s">
        <v>160</v>
      </c>
      <c r="BK195" s="149">
        <f t="shared" si="26"/>
        <v>0</v>
      </c>
      <c r="BL195" s="20" t="s">
        <v>169</v>
      </c>
      <c r="BM195" s="20" t="s">
        <v>1533</v>
      </c>
    </row>
    <row r="196" spans="2:65" s="1" customFormat="1" ht="31.5" customHeight="1">
      <c r="B196" s="140"/>
      <c r="C196" s="166">
        <v>72</v>
      </c>
      <c r="D196" s="166" t="s">
        <v>246</v>
      </c>
      <c r="E196" s="167" t="s">
        <v>1849</v>
      </c>
      <c r="F196" s="249" t="s">
        <v>1850</v>
      </c>
      <c r="G196" s="249"/>
      <c r="H196" s="249"/>
      <c r="I196" s="249"/>
      <c r="J196" s="168" t="s">
        <v>158</v>
      </c>
      <c r="K196" s="169">
        <v>1</v>
      </c>
      <c r="L196" s="250"/>
      <c r="M196" s="250"/>
      <c r="N196" s="250"/>
      <c r="O196" s="242"/>
      <c r="P196" s="242"/>
      <c r="Q196" s="242"/>
      <c r="R196" s="145"/>
      <c r="T196" s="146" t="s">
        <v>5</v>
      </c>
      <c r="U196" s="43" t="s">
        <v>38</v>
      </c>
      <c r="V196" s="147">
        <v>0</v>
      </c>
      <c r="W196" s="147">
        <f t="shared" si="18"/>
        <v>0</v>
      </c>
      <c r="X196" s="147">
        <v>0</v>
      </c>
      <c r="Y196" s="147">
        <f t="shared" si="19"/>
        <v>0</v>
      </c>
      <c r="Z196" s="147">
        <v>0</v>
      </c>
      <c r="AA196" s="148">
        <f t="shared" si="20"/>
        <v>0</v>
      </c>
      <c r="AR196" s="20" t="s">
        <v>297</v>
      </c>
      <c r="AT196" s="20" t="s">
        <v>246</v>
      </c>
      <c r="AU196" s="20" t="s">
        <v>160</v>
      </c>
      <c r="AY196" s="20" t="s">
        <v>153</v>
      </c>
      <c r="BE196" s="149">
        <f t="shared" si="21"/>
        <v>0</v>
      </c>
      <c r="BF196" s="149">
        <f t="shared" si="22"/>
        <v>0</v>
      </c>
      <c r="BG196" s="149">
        <f t="shared" si="23"/>
        <v>0</v>
      </c>
      <c r="BH196" s="149">
        <f t="shared" si="24"/>
        <v>0</v>
      </c>
      <c r="BI196" s="149">
        <f t="shared" si="25"/>
        <v>0</v>
      </c>
      <c r="BJ196" s="20" t="s">
        <v>160</v>
      </c>
      <c r="BK196" s="149">
        <f t="shared" si="26"/>
        <v>0</v>
      </c>
      <c r="BL196" s="20" t="s">
        <v>169</v>
      </c>
      <c r="BM196" s="20" t="s">
        <v>1536</v>
      </c>
    </row>
    <row r="197" spans="2:65" s="1" customFormat="1" ht="22.5" customHeight="1">
      <c r="B197" s="140"/>
      <c r="C197" s="166">
        <v>73</v>
      </c>
      <c r="D197" s="166" t="s">
        <v>246</v>
      </c>
      <c r="E197" s="167" t="s">
        <v>1851</v>
      </c>
      <c r="F197" s="249" t="s">
        <v>1852</v>
      </c>
      <c r="G197" s="249"/>
      <c r="H197" s="249"/>
      <c r="I197" s="249"/>
      <c r="J197" s="168" t="s">
        <v>158</v>
      </c>
      <c r="K197" s="169">
        <v>2</v>
      </c>
      <c r="L197" s="250"/>
      <c r="M197" s="250"/>
      <c r="N197" s="250"/>
      <c r="O197" s="242"/>
      <c r="P197" s="242"/>
      <c r="Q197" s="242"/>
      <c r="R197" s="145"/>
      <c r="T197" s="146" t="s">
        <v>5</v>
      </c>
      <c r="U197" s="43" t="s">
        <v>38</v>
      </c>
      <c r="V197" s="147">
        <v>0</v>
      </c>
      <c r="W197" s="147">
        <f t="shared" si="18"/>
        <v>0</v>
      </c>
      <c r="X197" s="147">
        <v>0</v>
      </c>
      <c r="Y197" s="147">
        <f t="shared" si="19"/>
        <v>0</v>
      </c>
      <c r="Z197" s="147">
        <v>0</v>
      </c>
      <c r="AA197" s="148">
        <f t="shared" si="20"/>
        <v>0</v>
      </c>
      <c r="AR197" s="20" t="s">
        <v>297</v>
      </c>
      <c r="AT197" s="20" t="s">
        <v>246</v>
      </c>
      <c r="AU197" s="20" t="s">
        <v>160</v>
      </c>
      <c r="AY197" s="20" t="s">
        <v>153</v>
      </c>
      <c r="BE197" s="149">
        <f t="shared" si="21"/>
        <v>0</v>
      </c>
      <c r="BF197" s="149">
        <f t="shared" si="22"/>
        <v>0</v>
      </c>
      <c r="BG197" s="149">
        <f t="shared" si="23"/>
        <v>0</v>
      </c>
      <c r="BH197" s="149">
        <f t="shared" si="24"/>
        <v>0</v>
      </c>
      <c r="BI197" s="149">
        <f t="shared" si="25"/>
        <v>0</v>
      </c>
      <c r="BJ197" s="20" t="s">
        <v>160</v>
      </c>
      <c r="BK197" s="149">
        <f t="shared" si="26"/>
        <v>0</v>
      </c>
      <c r="BL197" s="20" t="s">
        <v>169</v>
      </c>
      <c r="BM197" s="20" t="s">
        <v>1539</v>
      </c>
    </row>
    <row r="198" spans="2:65" s="1" customFormat="1" ht="22.5" customHeight="1">
      <c r="B198" s="140"/>
      <c r="C198" s="166">
        <v>74</v>
      </c>
      <c r="D198" s="166" t="s">
        <v>246</v>
      </c>
      <c r="E198" s="167" t="s">
        <v>1853</v>
      </c>
      <c r="F198" s="249" t="s">
        <v>2240</v>
      </c>
      <c r="G198" s="249"/>
      <c r="H198" s="249"/>
      <c r="I198" s="249"/>
      <c r="J198" s="168" t="s">
        <v>158</v>
      </c>
      <c r="K198" s="169">
        <v>2</v>
      </c>
      <c r="L198" s="250"/>
      <c r="M198" s="250"/>
      <c r="N198" s="250"/>
      <c r="O198" s="242"/>
      <c r="P198" s="242"/>
      <c r="Q198" s="242"/>
      <c r="R198" s="145"/>
      <c r="T198" s="146" t="s">
        <v>5</v>
      </c>
      <c r="U198" s="43" t="s">
        <v>38</v>
      </c>
      <c r="V198" s="147">
        <v>0</v>
      </c>
      <c r="W198" s="147">
        <f t="shared" si="18"/>
        <v>0</v>
      </c>
      <c r="X198" s="147">
        <v>0</v>
      </c>
      <c r="Y198" s="147">
        <f t="shared" si="19"/>
        <v>0</v>
      </c>
      <c r="Z198" s="147">
        <v>0</v>
      </c>
      <c r="AA198" s="148">
        <f t="shared" si="20"/>
        <v>0</v>
      </c>
      <c r="AR198" s="20" t="s">
        <v>297</v>
      </c>
      <c r="AT198" s="20" t="s">
        <v>246</v>
      </c>
      <c r="AU198" s="20" t="s">
        <v>160</v>
      </c>
      <c r="AY198" s="20" t="s">
        <v>153</v>
      </c>
      <c r="BE198" s="149">
        <f t="shared" si="21"/>
        <v>0</v>
      </c>
      <c r="BF198" s="149">
        <f t="shared" si="22"/>
        <v>0</v>
      </c>
      <c r="BG198" s="149">
        <f t="shared" si="23"/>
        <v>0</v>
      </c>
      <c r="BH198" s="149">
        <f t="shared" si="24"/>
        <v>0</v>
      </c>
      <c r="BI198" s="149">
        <f t="shared" si="25"/>
        <v>0</v>
      </c>
      <c r="BJ198" s="20" t="s">
        <v>160</v>
      </c>
      <c r="BK198" s="149">
        <f t="shared" si="26"/>
        <v>0</v>
      </c>
      <c r="BL198" s="20" t="s">
        <v>169</v>
      </c>
      <c r="BM198" s="20" t="s">
        <v>1542</v>
      </c>
    </row>
    <row r="199" spans="2:65" s="1" customFormat="1" ht="22.5" customHeight="1">
      <c r="B199" s="140"/>
      <c r="C199" s="166">
        <v>75</v>
      </c>
      <c r="D199" s="166" t="s">
        <v>246</v>
      </c>
      <c r="E199" s="167" t="s">
        <v>1854</v>
      </c>
      <c r="F199" s="249" t="s">
        <v>2241</v>
      </c>
      <c r="G199" s="249"/>
      <c r="H199" s="249"/>
      <c r="I199" s="249"/>
      <c r="J199" s="168" t="s">
        <v>158</v>
      </c>
      <c r="K199" s="169">
        <v>2</v>
      </c>
      <c r="L199" s="250"/>
      <c r="M199" s="250"/>
      <c r="N199" s="250"/>
      <c r="O199" s="242"/>
      <c r="P199" s="242"/>
      <c r="Q199" s="242"/>
      <c r="R199" s="145"/>
      <c r="T199" s="146" t="s">
        <v>5</v>
      </c>
      <c r="U199" s="43" t="s">
        <v>38</v>
      </c>
      <c r="V199" s="147">
        <v>0</v>
      </c>
      <c r="W199" s="147">
        <f t="shared" si="18"/>
        <v>0</v>
      </c>
      <c r="X199" s="147">
        <v>0</v>
      </c>
      <c r="Y199" s="147">
        <f t="shared" si="19"/>
        <v>0</v>
      </c>
      <c r="Z199" s="147">
        <v>0</v>
      </c>
      <c r="AA199" s="148">
        <f t="shared" si="20"/>
        <v>0</v>
      </c>
      <c r="AR199" s="20" t="s">
        <v>297</v>
      </c>
      <c r="AT199" s="20" t="s">
        <v>246</v>
      </c>
      <c r="AU199" s="20" t="s">
        <v>160</v>
      </c>
      <c r="AY199" s="20" t="s">
        <v>153</v>
      </c>
      <c r="BE199" s="149">
        <f t="shared" si="21"/>
        <v>0</v>
      </c>
      <c r="BF199" s="149">
        <f t="shared" si="22"/>
        <v>0</v>
      </c>
      <c r="BG199" s="149">
        <f t="shared" si="23"/>
        <v>0</v>
      </c>
      <c r="BH199" s="149">
        <f t="shared" si="24"/>
        <v>0</v>
      </c>
      <c r="BI199" s="149">
        <f t="shared" si="25"/>
        <v>0</v>
      </c>
      <c r="BJ199" s="20" t="s">
        <v>160</v>
      </c>
      <c r="BK199" s="149">
        <f t="shared" si="26"/>
        <v>0</v>
      </c>
      <c r="BL199" s="20" t="s">
        <v>169</v>
      </c>
      <c r="BM199" s="20" t="s">
        <v>1545</v>
      </c>
    </row>
    <row r="200" spans="2:65" s="1" customFormat="1" ht="22.5" customHeight="1">
      <c r="B200" s="140"/>
      <c r="C200" s="166">
        <v>76</v>
      </c>
      <c r="D200" s="166" t="s">
        <v>246</v>
      </c>
      <c r="E200" s="167" t="s">
        <v>1855</v>
      </c>
      <c r="F200" s="249" t="s">
        <v>2242</v>
      </c>
      <c r="G200" s="249"/>
      <c r="H200" s="249"/>
      <c r="I200" s="249"/>
      <c r="J200" s="168" t="s">
        <v>158</v>
      </c>
      <c r="K200" s="169">
        <v>4</v>
      </c>
      <c r="L200" s="250"/>
      <c r="M200" s="250"/>
      <c r="N200" s="250"/>
      <c r="O200" s="242"/>
      <c r="P200" s="242"/>
      <c r="Q200" s="242"/>
      <c r="R200" s="145"/>
      <c r="T200" s="146" t="s">
        <v>5</v>
      </c>
      <c r="U200" s="43" t="s">
        <v>38</v>
      </c>
      <c r="V200" s="147">
        <v>0</v>
      </c>
      <c r="W200" s="147">
        <f t="shared" si="18"/>
        <v>0</v>
      </c>
      <c r="X200" s="147">
        <v>0</v>
      </c>
      <c r="Y200" s="147">
        <f t="shared" si="19"/>
        <v>0</v>
      </c>
      <c r="Z200" s="147">
        <v>0</v>
      </c>
      <c r="AA200" s="148">
        <f t="shared" si="20"/>
        <v>0</v>
      </c>
      <c r="AR200" s="20" t="s">
        <v>297</v>
      </c>
      <c r="AT200" s="20" t="s">
        <v>246</v>
      </c>
      <c r="AU200" s="20" t="s">
        <v>160</v>
      </c>
      <c r="AY200" s="20" t="s">
        <v>153</v>
      </c>
      <c r="BE200" s="149">
        <f t="shared" si="21"/>
        <v>0</v>
      </c>
      <c r="BF200" s="149">
        <f t="shared" si="22"/>
        <v>0</v>
      </c>
      <c r="BG200" s="149">
        <f t="shared" si="23"/>
        <v>0</v>
      </c>
      <c r="BH200" s="149">
        <f t="shared" si="24"/>
        <v>0</v>
      </c>
      <c r="BI200" s="149">
        <f t="shared" si="25"/>
        <v>0</v>
      </c>
      <c r="BJ200" s="20" t="s">
        <v>160</v>
      </c>
      <c r="BK200" s="149">
        <f t="shared" si="26"/>
        <v>0</v>
      </c>
      <c r="BL200" s="20" t="s">
        <v>169</v>
      </c>
      <c r="BM200" s="20" t="s">
        <v>1548</v>
      </c>
    </row>
    <row r="201" spans="2:65" s="1" customFormat="1" ht="22.5" customHeight="1">
      <c r="B201" s="140"/>
      <c r="C201" s="166">
        <v>77</v>
      </c>
      <c r="D201" s="166" t="s">
        <v>246</v>
      </c>
      <c r="E201" s="167" t="s">
        <v>1856</v>
      </c>
      <c r="F201" s="249" t="s">
        <v>2243</v>
      </c>
      <c r="G201" s="249"/>
      <c r="H201" s="249"/>
      <c r="I201" s="249"/>
      <c r="J201" s="168" t="s">
        <v>158</v>
      </c>
      <c r="K201" s="169">
        <v>1</v>
      </c>
      <c r="L201" s="250"/>
      <c r="M201" s="250"/>
      <c r="N201" s="250"/>
      <c r="O201" s="242"/>
      <c r="P201" s="242"/>
      <c r="Q201" s="242"/>
      <c r="R201" s="145"/>
      <c r="T201" s="146" t="s">
        <v>5</v>
      </c>
      <c r="U201" s="43" t="s">
        <v>38</v>
      </c>
      <c r="V201" s="147">
        <v>0</v>
      </c>
      <c r="W201" s="147">
        <f t="shared" si="18"/>
        <v>0</v>
      </c>
      <c r="X201" s="147">
        <v>0</v>
      </c>
      <c r="Y201" s="147">
        <f t="shared" si="19"/>
        <v>0</v>
      </c>
      <c r="Z201" s="147">
        <v>0</v>
      </c>
      <c r="AA201" s="148">
        <f t="shared" si="20"/>
        <v>0</v>
      </c>
      <c r="AR201" s="20" t="s">
        <v>297</v>
      </c>
      <c r="AT201" s="20" t="s">
        <v>246</v>
      </c>
      <c r="AU201" s="20" t="s">
        <v>160</v>
      </c>
      <c r="AY201" s="20" t="s">
        <v>153</v>
      </c>
      <c r="BE201" s="149">
        <f t="shared" si="21"/>
        <v>0</v>
      </c>
      <c r="BF201" s="149">
        <f t="shared" si="22"/>
        <v>0</v>
      </c>
      <c r="BG201" s="149">
        <f t="shared" si="23"/>
        <v>0</v>
      </c>
      <c r="BH201" s="149">
        <f t="shared" si="24"/>
        <v>0</v>
      </c>
      <c r="BI201" s="149">
        <f t="shared" si="25"/>
        <v>0</v>
      </c>
      <c r="BJ201" s="20" t="s">
        <v>160</v>
      </c>
      <c r="BK201" s="149">
        <f t="shared" si="26"/>
        <v>0</v>
      </c>
      <c r="BL201" s="20" t="s">
        <v>169</v>
      </c>
      <c r="BM201" s="20" t="s">
        <v>1551</v>
      </c>
    </row>
    <row r="202" spans="2:65" s="1" customFormat="1" ht="22.5" customHeight="1">
      <c r="B202" s="140"/>
      <c r="C202" s="166">
        <v>78</v>
      </c>
      <c r="D202" s="166" t="s">
        <v>246</v>
      </c>
      <c r="E202" s="167" t="s">
        <v>1857</v>
      </c>
      <c r="F202" s="249" t="s">
        <v>2244</v>
      </c>
      <c r="G202" s="249"/>
      <c r="H202" s="249"/>
      <c r="I202" s="249"/>
      <c r="J202" s="168" t="s">
        <v>158</v>
      </c>
      <c r="K202" s="169">
        <v>3</v>
      </c>
      <c r="L202" s="250"/>
      <c r="M202" s="250"/>
      <c r="N202" s="250"/>
      <c r="O202" s="242"/>
      <c r="P202" s="242"/>
      <c r="Q202" s="242"/>
      <c r="R202" s="145"/>
      <c r="T202" s="146" t="s">
        <v>5</v>
      </c>
      <c r="U202" s="43" t="s">
        <v>38</v>
      </c>
      <c r="V202" s="147">
        <v>0</v>
      </c>
      <c r="W202" s="147">
        <f t="shared" si="18"/>
        <v>0</v>
      </c>
      <c r="X202" s="147">
        <v>0</v>
      </c>
      <c r="Y202" s="147">
        <f t="shared" si="19"/>
        <v>0</v>
      </c>
      <c r="Z202" s="147">
        <v>0</v>
      </c>
      <c r="AA202" s="148">
        <f t="shared" si="20"/>
        <v>0</v>
      </c>
      <c r="AR202" s="20" t="s">
        <v>297</v>
      </c>
      <c r="AT202" s="20" t="s">
        <v>246</v>
      </c>
      <c r="AU202" s="20" t="s">
        <v>160</v>
      </c>
      <c r="AY202" s="20" t="s">
        <v>153</v>
      </c>
      <c r="BE202" s="149">
        <f t="shared" si="21"/>
        <v>0</v>
      </c>
      <c r="BF202" s="149">
        <f t="shared" si="22"/>
        <v>0</v>
      </c>
      <c r="BG202" s="149">
        <f t="shared" si="23"/>
        <v>0</v>
      </c>
      <c r="BH202" s="149">
        <f t="shared" si="24"/>
        <v>0</v>
      </c>
      <c r="BI202" s="149">
        <f t="shared" si="25"/>
        <v>0</v>
      </c>
      <c r="BJ202" s="20" t="s">
        <v>160</v>
      </c>
      <c r="BK202" s="149">
        <f t="shared" si="26"/>
        <v>0</v>
      </c>
      <c r="BL202" s="20" t="s">
        <v>169</v>
      </c>
      <c r="BM202" s="20" t="s">
        <v>1553</v>
      </c>
    </row>
    <row r="203" spans="2:65" s="1" customFormat="1" ht="22.5" customHeight="1">
      <c r="B203" s="140"/>
      <c r="C203" s="166">
        <v>79</v>
      </c>
      <c r="D203" s="166" t="s">
        <v>246</v>
      </c>
      <c r="E203" s="167" t="s">
        <v>1858</v>
      </c>
      <c r="F203" s="249" t="s">
        <v>2245</v>
      </c>
      <c r="G203" s="249"/>
      <c r="H203" s="249"/>
      <c r="I203" s="249"/>
      <c r="J203" s="168" t="s">
        <v>158</v>
      </c>
      <c r="K203" s="169">
        <v>6</v>
      </c>
      <c r="L203" s="250"/>
      <c r="M203" s="250"/>
      <c r="N203" s="250"/>
      <c r="O203" s="242"/>
      <c r="P203" s="242"/>
      <c r="Q203" s="242"/>
      <c r="R203" s="145"/>
      <c r="T203" s="146" t="s">
        <v>5</v>
      </c>
      <c r="U203" s="43" t="s">
        <v>38</v>
      </c>
      <c r="V203" s="147">
        <v>0</v>
      </c>
      <c r="W203" s="147">
        <f t="shared" si="18"/>
        <v>0</v>
      </c>
      <c r="X203" s="147">
        <v>0</v>
      </c>
      <c r="Y203" s="147">
        <f t="shared" si="19"/>
        <v>0</v>
      </c>
      <c r="Z203" s="147">
        <v>0</v>
      </c>
      <c r="AA203" s="148">
        <f t="shared" si="20"/>
        <v>0</v>
      </c>
      <c r="AR203" s="20" t="s">
        <v>297</v>
      </c>
      <c r="AT203" s="20" t="s">
        <v>246</v>
      </c>
      <c r="AU203" s="20" t="s">
        <v>160</v>
      </c>
      <c r="AY203" s="20" t="s">
        <v>153</v>
      </c>
      <c r="BE203" s="149">
        <f t="shared" si="21"/>
        <v>0</v>
      </c>
      <c r="BF203" s="149">
        <f t="shared" si="22"/>
        <v>0</v>
      </c>
      <c r="BG203" s="149">
        <f t="shared" si="23"/>
        <v>0</v>
      </c>
      <c r="BH203" s="149">
        <f t="shared" si="24"/>
        <v>0</v>
      </c>
      <c r="BI203" s="149">
        <f t="shared" si="25"/>
        <v>0</v>
      </c>
      <c r="BJ203" s="20" t="s">
        <v>160</v>
      </c>
      <c r="BK203" s="149">
        <f t="shared" si="26"/>
        <v>0</v>
      </c>
      <c r="BL203" s="20" t="s">
        <v>169</v>
      </c>
      <c r="BM203" s="20" t="s">
        <v>1556</v>
      </c>
    </row>
    <row r="204" spans="2:65" s="1" customFormat="1" ht="31.5" customHeight="1">
      <c r="B204" s="140"/>
      <c r="C204" s="166">
        <v>80</v>
      </c>
      <c r="D204" s="166" t="s">
        <v>246</v>
      </c>
      <c r="E204" s="167" t="s">
        <v>1859</v>
      </c>
      <c r="F204" s="249" t="s">
        <v>1860</v>
      </c>
      <c r="G204" s="249"/>
      <c r="H204" s="249"/>
      <c r="I204" s="249"/>
      <c r="J204" s="168" t="s">
        <v>158</v>
      </c>
      <c r="K204" s="169">
        <v>10</v>
      </c>
      <c r="L204" s="250"/>
      <c r="M204" s="250"/>
      <c r="N204" s="250"/>
      <c r="O204" s="242"/>
      <c r="P204" s="242"/>
      <c r="Q204" s="242"/>
      <c r="R204" s="145"/>
      <c r="T204" s="146" t="s">
        <v>5</v>
      </c>
      <c r="U204" s="43" t="s">
        <v>38</v>
      </c>
      <c r="V204" s="147">
        <v>0</v>
      </c>
      <c r="W204" s="147">
        <f t="shared" ref="W204:W210" si="27">V204*K204</f>
        <v>0</v>
      </c>
      <c r="X204" s="147">
        <v>0</v>
      </c>
      <c r="Y204" s="147">
        <f t="shared" ref="Y204:Y210" si="28">X204*K204</f>
        <v>0</v>
      </c>
      <c r="Z204" s="147">
        <v>0</v>
      </c>
      <c r="AA204" s="148">
        <f t="shared" ref="AA204:AA210" si="29">Z204*K204</f>
        <v>0</v>
      </c>
      <c r="AR204" s="20" t="s">
        <v>297</v>
      </c>
      <c r="AT204" s="20" t="s">
        <v>246</v>
      </c>
      <c r="AU204" s="20" t="s">
        <v>160</v>
      </c>
      <c r="AY204" s="20" t="s">
        <v>153</v>
      </c>
      <c r="BE204" s="149">
        <f t="shared" ref="BE204:BE210" si="30">IF(U204="základná",N204,0)</f>
        <v>0</v>
      </c>
      <c r="BF204" s="149">
        <f t="shared" ref="BF204:BF210" si="31">IF(U204="znížená",N204,0)</f>
        <v>0</v>
      </c>
      <c r="BG204" s="149">
        <f t="shared" ref="BG204:BG210" si="32">IF(U204="zákl. prenesená",N204,0)</f>
        <v>0</v>
      </c>
      <c r="BH204" s="149">
        <f t="shared" ref="BH204:BH210" si="33">IF(U204="zníž. prenesená",N204,0)</f>
        <v>0</v>
      </c>
      <c r="BI204" s="149">
        <f t="shared" ref="BI204:BI210" si="34">IF(U204="nulová",N204,0)</f>
        <v>0</v>
      </c>
      <c r="BJ204" s="20" t="s">
        <v>160</v>
      </c>
      <c r="BK204" s="149">
        <f t="shared" ref="BK204:BK210" si="35">ROUND(L204*K204,2)</f>
        <v>0</v>
      </c>
      <c r="BL204" s="20" t="s">
        <v>169</v>
      </c>
      <c r="BM204" s="20" t="s">
        <v>1559</v>
      </c>
    </row>
    <row r="205" spans="2:65" s="1" customFormat="1" ht="22.5" customHeight="1">
      <c r="B205" s="140"/>
      <c r="C205" s="166">
        <v>81</v>
      </c>
      <c r="D205" s="166" t="s">
        <v>246</v>
      </c>
      <c r="E205" s="167" t="s">
        <v>1861</v>
      </c>
      <c r="F205" s="249" t="s">
        <v>1862</v>
      </c>
      <c r="G205" s="249"/>
      <c r="H205" s="249"/>
      <c r="I205" s="249"/>
      <c r="J205" s="168" t="s">
        <v>158</v>
      </c>
      <c r="K205" s="169">
        <v>1</v>
      </c>
      <c r="L205" s="250"/>
      <c r="M205" s="250"/>
      <c r="N205" s="250"/>
      <c r="O205" s="242"/>
      <c r="P205" s="242"/>
      <c r="Q205" s="242"/>
      <c r="R205" s="145"/>
      <c r="T205" s="146" t="s">
        <v>5</v>
      </c>
      <c r="U205" s="43" t="s">
        <v>38</v>
      </c>
      <c r="V205" s="147">
        <v>0</v>
      </c>
      <c r="W205" s="147">
        <f t="shared" si="27"/>
        <v>0</v>
      </c>
      <c r="X205" s="147">
        <v>0</v>
      </c>
      <c r="Y205" s="147">
        <f t="shared" si="28"/>
        <v>0</v>
      </c>
      <c r="Z205" s="147">
        <v>0</v>
      </c>
      <c r="AA205" s="148">
        <f t="shared" si="29"/>
        <v>0</v>
      </c>
      <c r="AR205" s="20" t="s">
        <v>297</v>
      </c>
      <c r="AT205" s="20" t="s">
        <v>246</v>
      </c>
      <c r="AU205" s="20" t="s">
        <v>160</v>
      </c>
      <c r="AY205" s="20" t="s">
        <v>153</v>
      </c>
      <c r="BE205" s="149">
        <f t="shared" si="30"/>
        <v>0</v>
      </c>
      <c r="BF205" s="149">
        <f t="shared" si="31"/>
        <v>0</v>
      </c>
      <c r="BG205" s="149">
        <f t="shared" si="32"/>
        <v>0</v>
      </c>
      <c r="BH205" s="149">
        <f t="shared" si="33"/>
        <v>0</v>
      </c>
      <c r="BI205" s="149">
        <f t="shared" si="34"/>
        <v>0</v>
      </c>
      <c r="BJ205" s="20" t="s">
        <v>160</v>
      </c>
      <c r="BK205" s="149">
        <f t="shared" si="35"/>
        <v>0</v>
      </c>
      <c r="BL205" s="20" t="s">
        <v>169</v>
      </c>
      <c r="BM205" s="20" t="s">
        <v>1562</v>
      </c>
    </row>
    <row r="206" spans="2:65" s="1" customFormat="1" ht="31.5" customHeight="1">
      <c r="B206" s="140"/>
      <c r="C206" s="166">
        <v>82</v>
      </c>
      <c r="D206" s="166" t="s">
        <v>246</v>
      </c>
      <c r="E206" s="167" t="s">
        <v>1863</v>
      </c>
      <c r="F206" s="249" t="s">
        <v>2246</v>
      </c>
      <c r="G206" s="249"/>
      <c r="H206" s="249"/>
      <c r="I206" s="249"/>
      <c r="J206" s="168" t="s">
        <v>158</v>
      </c>
      <c r="K206" s="169">
        <v>2</v>
      </c>
      <c r="L206" s="250"/>
      <c r="M206" s="250"/>
      <c r="N206" s="250"/>
      <c r="O206" s="242"/>
      <c r="P206" s="242"/>
      <c r="Q206" s="242"/>
      <c r="R206" s="145"/>
      <c r="T206" s="146" t="s">
        <v>5</v>
      </c>
      <c r="U206" s="43" t="s">
        <v>38</v>
      </c>
      <c r="V206" s="147">
        <v>0</v>
      </c>
      <c r="W206" s="147">
        <f t="shared" si="27"/>
        <v>0</v>
      </c>
      <c r="X206" s="147">
        <v>0</v>
      </c>
      <c r="Y206" s="147">
        <f t="shared" si="28"/>
        <v>0</v>
      </c>
      <c r="Z206" s="147">
        <v>0</v>
      </c>
      <c r="AA206" s="148">
        <f t="shared" si="29"/>
        <v>0</v>
      </c>
      <c r="AR206" s="20" t="s">
        <v>297</v>
      </c>
      <c r="AT206" s="20" t="s">
        <v>246</v>
      </c>
      <c r="AU206" s="20" t="s">
        <v>160</v>
      </c>
      <c r="AY206" s="20" t="s">
        <v>153</v>
      </c>
      <c r="BE206" s="149">
        <f t="shared" si="30"/>
        <v>0</v>
      </c>
      <c r="BF206" s="149">
        <f t="shared" si="31"/>
        <v>0</v>
      </c>
      <c r="BG206" s="149">
        <f t="shared" si="32"/>
        <v>0</v>
      </c>
      <c r="BH206" s="149">
        <f t="shared" si="33"/>
        <v>0</v>
      </c>
      <c r="BI206" s="149">
        <f t="shared" si="34"/>
        <v>0</v>
      </c>
      <c r="BJ206" s="20" t="s">
        <v>160</v>
      </c>
      <c r="BK206" s="149">
        <f t="shared" si="35"/>
        <v>0</v>
      </c>
      <c r="BL206" s="20" t="s">
        <v>169</v>
      </c>
      <c r="BM206" s="20" t="s">
        <v>1563</v>
      </c>
    </row>
    <row r="207" spans="2:65" s="1" customFormat="1" ht="31.5" customHeight="1">
      <c r="B207" s="140"/>
      <c r="C207" s="166">
        <v>83</v>
      </c>
      <c r="D207" s="166" t="s">
        <v>246</v>
      </c>
      <c r="E207" s="167" t="s">
        <v>1864</v>
      </c>
      <c r="F207" s="249" t="s">
        <v>2247</v>
      </c>
      <c r="G207" s="249"/>
      <c r="H207" s="249"/>
      <c r="I207" s="249"/>
      <c r="J207" s="168" t="s">
        <v>158</v>
      </c>
      <c r="K207" s="169">
        <v>3</v>
      </c>
      <c r="L207" s="250"/>
      <c r="M207" s="250"/>
      <c r="N207" s="250"/>
      <c r="O207" s="242"/>
      <c r="P207" s="242"/>
      <c r="Q207" s="242"/>
      <c r="R207" s="145"/>
      <c r="T207" s="146" t="s">
        <v>5</v>
      </c>
      <c r="U207" s="43" t="s">
        <v>38</v>
      </c>
      <c r="V207" s="147">
        <v>0</v>
      </c>
      <c r="W207" s="147">
        <f t="shared" si="27"/>
        <v>0</v>
      </c>
      <c r="X207" s="147">
        <v>0</v>
      </c>
      <c r="Y207" s="147">
        <f t="shared" si="28"/>
        <v>0</v>
      </c>
      <c r="Z207" s="147">
        <v>0</v>
      </c>
      <c r="AA207" s="148">
        <f t="shared" si="29"/>
        <v>0</v>
      </c>
      <c r="AR207" s="20" t="s">
        <v>297</v>
      </c>
      <c r="AT207" s="20" t="s">
        <v>246</v>
      </c>
      <c r="AU207" s="20" t="s">
        <v>160</v>
      </c>
      <c r="AY207" s="20" t="s">
        <v>153</v>
      </c>
      <c r="BE207" s="149">
        <f t="shared" si="30"/>
        <v>0</v>
      </c>
      <c r="BF207" s="149">
        <f t="shared" si="31"/>
        <v>0</v>
      </c>
      <c r="BG207" s="149">
        <f t="shared" si="32"/>
        <v>0</v>
      </c>
      <c r="BH207" s="149">
        <f t="shared" si="33"/>
        <v>0</v>
      </c>
      <c r="BI207" s="149">
        <f t="shared" si="34"/>
        <v>0</v>
      </c>
      <c r="BJ207" s="20" t="s">
        <v>160</v>
      </c>
      <c r="BK207" s="149">
        <f t="shared" si="35"/>
        <v>0</v>
      </c>
      <c r="BL207" s="20" t="s">
        <v>169</v>
      </c>
      <c r="BM207" s="20" t="s">
        <v>1565</v>
      </c>
    </row>
    <row r="208" spans="2:65" s="1" customFormat="1" ht="22.5" customHeight="1">
      <c r="B208" s="140"/>
      <c r="C208" s="166">
        <v>84</v>
      </c>
      <c r="D208" s="166" t="s">
        <v>246</v>
      </c>
      <c r="E208" s="167" t="s">
        <v>1865</v>
      </c>
      <c r="F208" s="249" t="s">
        <v>2248</v>
      </c>
      <c r="G208" s="249"/>
      <c r="H208" s="249"/>
      <c r="I208" s="249"/>
      <c r="J208" s="168" t="s">
        <v>158</v>
      </c>
      <c r="K208" s="169">
        <v>4</v>
      </c>
      <c r="L208" s="250"/>
      <c r="M208" s="250"/>
      <c r="N208" s="250"/>
      <c r="O208" s="242"/>
      <c r="P208" s="242"/>
      <c r="Q208" s="242"/>
      <c r="R208" s="145"/>
      <c r="T208" s="146" t="s">
        <v>5</v>
      </c>
      <c r="U208" s="43" t="s">
        <v>38</v>
      </c>
      <c r="V208" s="147">
        <v>0</v>
      </c>
      <c r="W208" s="147">
        <f t="shared" si="27"/>
        <v>0</v>
      </c>
      <c r="X208" s="147">
        <v>0</v>
      </c>
      <c r="Y208" s="147">
        <f t="shared" si="28"/>
        <v>0</v>
      </c>
      <c r="Z208" s="147">
        <v>0</v>
      </c>
      <c r="AA208" s="148">
        <f t="shared" si="29"/>
        <v>0</v>
      </c>
      <c r="AR208" s="20" t="s">
        <v>297</v>
      </c>
      <c r="AT208" s="20" t="s">
        <v>246</v>
      </c>
      <c r="AU208" s="20" t="s">
        <v>160</v>
      </c>
      <c r="AY208" s="20" t="s">
        <v>153</v>
      </c>
      <c r="BE208" s="149">
        <f t="shared" si="30"/>
        <v>0</v>
      </c>
      <c r="BF208" s="149">
        <f t="shared" si="31"/>
        <v>0</v>
      </c>
      <c r="BG208" s="149">
        <f t="shared" si="32"/>
        <v>0</v>
      </c>
      <c r="BH208" s="149">
        <f t="shared" si="33"/>
        <v>0</v>
      </c>
      <c r="BI208" s="149">
        <f t="shared" si="34"/>
        <v>0</v>
      </c>
      <c r="BJ208" s="20" t="s">
        <v>160</v>
      </c>
      <c r="BK208" s="149">
        <f t="shared" si="35"/>
        <v>0</v>
      </c>
      <c r="BL208" s="20" t="s">
        <v>169</v>
      </c>
      <c r="BM208" s="20" t="s">
        <v>1568</v>
      </c>
    </row>
    <row r="209" spans="2:65" s="1" customFormat="1" ht="31.5" customHeight="1">
      <c r="B209" s="140"/>
      <c r="C209" s="166">
        <v>85</v>
      </c>
      <c r="D209" s="166" t="s">
        <v>246</v>
      </c>
      <c r="E209" s="167" t="s">
        <v>1818</v>
      </c>
      <c r="F209" s="249" t="s">
        <v>1819</v>
      </c>
      <c r="G209" s="249"/>
      <c r="H209" s="249"/>
      <c r="I209" s="249"/>
      <c r="J209" s="168" t="s">
        <v>182</v>
      </c>
      <c r="K209" s="169">
        <v>1.25</v>
      </c>
      <c r="L209" s="250"/>
      <c r="M209" s="250"/>
      <c r="N209" s="250"/>
      <c r="O209" s="242"/>
      <c r="P209" s="242"/>
      <c r="Q209" s="242"/>
      <c r="R209" s="145"/>
      <c r="T209" s="146" t="s">
        <v>5</v>
      </c>
      <c r="U209" s="43" t="s">
        <v>38</v>
      </c>
      <c r="V209" s="147">
        <v>0</v>
      </c>
      <c r="W209" s="147">
        <f t="shared" si="27"/>
        <v>0</v>
      </c>
      <c r="X209" s="147">
        <v>0</v>
      </c>
      <c r="Y209" s="147">
        <f t="shared" si="28"/>
        <v>0</v>
      </c>
      <c r="Z209" s="147">
        <v>0</v>
      </c>
      <c r="AA209" s="148">
        <f t="shared" si="29"/>
        <v>0</v>
      </c>
      <c r="AR209" s="20" t="s">
        <v>297</v>
      </c>
      <c r="AT209" s="20" t="s">
        <v>246</v>
      </c>
      <c r="AU209" s="20" t="s">
        <v>160</v>
      </c>
      <c r="AY209" s="20" t="s">
        <v>153</v>
      </c>
      <c r="BE209" s="149">
        <f t="shared" si="30"/>
        <v>0</v>
      </c>
      <c r="BF209" s="149">
        <f t="shared" si="31"/>
        <v>0</v>
      </c>
      <c r="BG209" s="149">
        <f t="shared" si="32"/>
        <v>0</v>
      </c>
      <c r="BH209" s="149">
        <f t="shared" si="33"/>
        <v>0</v>
      </c>
      <c r="BI209" s="149">
        <f t="shared" si="34"/>
        <v>0</v>
      </c>
      <c r="BJ209" s="20" t="s">
        <v>160</v>
      </c>
      <c r="BK209" s="149">
        <f t="shared" si="35"/>
        <v>0</v>
      </c>
      <c r="BL209" s="20" t="s">
        <v>169</v>
      </c>
      <c r="BM209" s="20" t="s">
        <v>1571</v>
      </c>
    </row>
    <row r="210" spans="2:65" s="1" customFormat="1" ht="31.5" customHeight="1">
      <c r="B210" s="140"/>
      <c r="C210" s="141">
        <v>86</v>
      </c>
      <c r="D210" s="141" t="s">
        <v>155</v>
      </c>
      <c r="E210" s="142" t="s">
        <v>1820</v>
      </c>
      <c r="F210" s="241" t="s">
        <v>1821</v>
      </c>
      <c r="G210" s="241"/>
      <c r="H210" s="241"/>
      <c r="I210" s="241"/>
      <c r="J210" s="143" t="s">
        <v>182</v>
      </c>
      <c r="K210" s="144">
        <v>1.25</v>
      </c>
      <c r="L210" s="242"/>
      <c r="M210" s="242"/>
      <c r="N210" s="242"/>
      <c r="O210" s="242"/>
      <c r="P210" s="242"/>
      <c r="Q210" s="242"/>
      <c r="R210" s="145"/>
      <c r="T210" s="146" t="s">
        <v>5</v>
      </c>
      <c r="U210" s="43" t="s">
        <v>38</v>
      </c>
      <c r="V210" s="147">
        <v>0</v>
      </c>
      <c r="W210" s="147">
        <f t="shared" si="27"/>
        <v>0</v>
      </c>
      <c r="X210" s="147">
        <v>0</v>
      </c>
      <c r="Y210" s="147">
        <f t="shared" si="28"/>
        <v>0</v>
      </c>
      <c r="Z210" s="147">
        <v>0</v>
      </c>
      <c r="AA210" s="148">
        <f t="shared" si="29"/>
        <v>0</v>
      </c>
      <c r="AR210" s="20" t="s">
        <v>169</v>
      </c>
      <c r="AT210" s="20" t="s">
        <v>155</v>
      </c>
      <c r="AU210" s="20" t="s">
        <v>160</v>
      </c>
      <c r="AY210" s="20" t="s">
        <v>153</v>
      </c>
      <c r="BE210" s="149">
        <f t="shared" si="30"/>
        <v>0</v>
      </c>
      <c r="BF210" s="149">
        <f t="shared" si="31"/>
        <v>0</v>
      </c>
      <c r="BG210" s="149">
        <f t="shared" si="32"/>
        <v>0</v>
      </c>
      <c r="BH210" s="149">
        <f t="shared" si="33"/>
        <v>0</v>
      </c>
      <c r="BI210" s="149">
        <f t="shared" si="34"/>
        <v>0</v>
      </c>
      <c r="BJ210" s="20" t="s">
        <v>160</v>
      </c>
      <c r="BK210" s="149">
        <f t="shared" si="35"/>
        <v>0</v>
      </c>
      <c r="BL210" s="20" t="s">
        <v>169</v>
      </c>
      <c r="BM210" s="20" t="s">
        <v>1574</v>
      </c>
    </row>
    <row r="211" spans="2:65" s="9" customFormat="1" ht="29.85" customHeight="1">
      <c r="B211" s="129"/>
      <c r="C211" s="130"/>
      <c r="D211" s="139" t="s">
        <v>1742</v>
      </c>
      <c r="E211" s="139"/>
      <c r="F211" s="139"/>
      <c r="G211" s="139"/>
      <c r="H211" s="139"/>
      <c r="I211" s="139"/>
      <c r="J211" s="139"/>
      <c r="K211" s="139"/>
      <c r="L211" s="139"/>
      <c r="M211" s="139"/>
      <c r="N211" s="259"/>
      <c r="O211" s="260"/>
      <c r="P211" s="260"/>
      <c r="Q211" s="260"/>
      <c r="R211" s="132"/>
      <c r="T211" s="133"/>
      <c r="U211" s="130"/>
      <c r="V211" s="130"/>
      <c r="W211" s="134">
        <f>SUM(W212:W229)</f>
        <v>0</v>
      </c>
      <c r="X211" s="130"/>
      <c r="Y211" s="134">
        <f>SUM(Y212:Y229)</f>
        <v>0</v>
      </c>
      <c r="Z211" s="130"/>
      <c r="AA211" s="135">
        <f>SUM(AA212:AA229)</f>
        <v>0</v>
      </c>
      <c r="AR211" s="136" t="s">
        <v>160</v>
      </c>
      <c r="AT211" s="137" t="s">
        <v>70</v>
      </c>
      <c r="AU211" s="137" t="s">
        <v>79</v>
      </c>
      <c r="AY211" s="136" t="s">
        <v>153</v>
      </c>
      <c r="BK211" s="138">
        <f>SUM(BK212:BK229)</f>
        <v>0</v>
      </c>
    </row>
    <row r="212" spans="2:65" s="1" customFormat="1" ht="22.5" customHeight="1">
      <c r="B212" s="140"/>
      <c r="C212" s="141">
        <v>87</v>
      </c>
      <c r="D212" s="141" t="s">
        <v>155</v>
      </c>
      <c r="E212" s="142" t="s">
        <v>1866</v>
      </c>
      <c r="F212" s="241" t="s">
        <v>1867</v>
      </c>
      <c r="G212" s="241"/>
      <c r="H212" s="241"/>
      <c r="I212" s="241"/>
      <c r="J212" s="143" t="s">
        <v>158</v>
      </c>
      <c r="K212" s="144">
        <v>33</v>
      </c>
      <c r="L212" s="242"/>
      <c r="M212" s="242"/>
      <c r="N212" s="242"/>
      <c r="O212" s="242"/>
      <c r="P212" s="242"/>
      <c r="Q212" s="242"/>
      <c r="R212" s="145"/>
      <c r="T212" s="146" t="s">
        <v>5</v>
      </c>
      <c r="U212" s="43" t="s">
        <v>38</v>
      </c>
      <c r="V212" s="147">
        <v>0</v>
      </c>
      <c r="W212" s="147">
        <f t="shared" ref="W212:W229" si="36">V212*K212</f>
        <v>0</v>
      </c>
      <c r="X212" s="147">
        <v>0</v>
      </c>
      <c r="Y212" s="147">
        <f t="shared" ref="Y212:Y229" si="37">X212*K212</f>
        <v>0</v>
      </c>
      <c r="Z212" s="147">
        <v>0</v>
      </c>
      <c r="AA212" s="148">
        <f t="shared" ref="AA212:AA229" si="38">Z212*K212</f>
        <v>0</v>
      </c>
      <c r="AR212" s="20" t="s">
        <v>169</v>
      </c>
      <c r="AT212" s="20" t="s">
        <v>155</v>
      </c>
      <c r="AU212" s="20" t="s">
        <v>160</v>
      </c>
      <c r="AY212" s="20" t="s">
        <v>153</v>
      </c>
      <c r="BE212" s="149">
        <f t="shared" ref="BE212:BE229" si="39">IF(U212="základná",N212,0)</f>
        <v>0</v>
      </c>
      <c r="BF212" s="149">
        <f t="shared" ref="BF212:BF229" si="40">IF(U212="znížená",N212,0)</f>
        <v>0</v>
      </c>
      <c r="BG212" s="149">
        <f t="shared" ref="BG212:BG229" si="41">IF(U212="zákl. prenesená",N212,0)</f>
        <v>0</v>
      </c>
      <c r="BH212" s="149">
        <f t="shared" ref="BH212:BH229" si="42">IF(U212="zníž. prenesená",N212,0)</f>
        <v>0</v>
      </c>
      <c r="BI212" s="149">
        <f t="shared" ref="BI212:BI229" si="43">IF(U212="nulová",N212,0)</f>
        <v>0</v>
      </c>
      <c r="BJ212" s="20" t="s">
        <v>160</v>
      </c>
      <c r="BK212" s="149">
        <f t="shared" ref="BK212:BK229" si="44">ROUND(L212*K212,2)</f>
        <v>0</v>
      </c>
      <c r="BL212" s="20" t="s">
        <v>169</v>
      </c>
      <c r="BM212" s="20" t="s">
        <v>1577</v>
      </c>
    </row>
    <row r="213" spans="2:65" s="1" customFormat="1" ht="44.25" customHeight="1">
      <c r="B213" s="140"/>
      <c r="C213" s="166">
        <v>88</v>
      </c>
      <c r="D213" s="166" t="s">
        <v>246</v>
      </c>
      <c r="E213" s="167" t="s">
        <v>1868</v>
      </c>
      <c r="F213" s="249" t="s">
        <v>2249</v>
      </c>
      <c r="G213" s="249"/>
      <c r="H213" s="249"/>
      <c r="I213" s="249"/>
      <c r="J213" s="168" t="s">
        <v>158</v>
      </c>
      <c r="K213" s="169">
        <v>22</v>
      </c>
      <c r="L213" s="250"/>
      <c r="M213" s="250"/>
      <c r="N213" s="250"/>
      <c r="O213" s="242"/>
      <c r="P213" s="242"/>
      <c r="Q213" s="242"/>
      <c r="R213" s="145"/>
      <c r="T213" s="146" t="s">
        <v>5</v>
      </c>
      <c r="U213" s="43" t="s">
        <v>38</v>
      </c>
      <c r="V213" s="147">
        <v>0</v>
      </c>
      <c r="W213" s="147">
        <f t="shared" si="36"/>
        <v>0</v>
      </c>
      <c r="X213" s="147">
        <v>0</v>
      </c>
      <c r="Y213" s="147">
        <f t="shared" si="37"/>
        <v>0</v>
      </c>
      <c r="Z213" s="147">
        <v>0</v>
      </c>
      <c r="AA213" s="148">
        <f t="shared" si="38"/>
        <v>0</v>
      </c>
      <c r="AR213" s="20" t="s">
        <v>297</v>
      </c>
      <c r="AT213" s="20" t="s">
        <v>246</v>
      </c>
      <c r="AU213" s="20" t="s">
        <v>160</v>
      </c>
      <c r="AY213" s="20" t="s">
        <v>153</v>
      </c>
      <c r="BE213" s="149">
        <f t="shared" si="39"/>
        <v>0</v>
      </c>
      <c r="BF213" s="149">
        <f t="shared" si="40"/>
        <v>0</v>
      </c>
      <c r="BG213" s="149">
        <f t="shared" si="41"/>
        <v>0</v>
      </c>
      <c r="BH213" s="149">
        <f t="shared" si="42"/>
        <v>0</v>
      </c>
      <c r="BI213" s="149">
        <f t="shared" si="43"/>
        <v>0</v>
      </c>
      <c r="BJ213" s="20" t="s">
        <v>160</v>
      </c>
      <c r="BK213" s="149">
        <f t="shared" si="44"/>
        <v>0</v>
      </c>
      <c r="BL213" s="20" t="s">
        <v>169</v>
      </c>
      <c r="BM213" s="20" t="s">
        <v>1580</v>
      </c>
    </row>
    <row r="214" spans="2:65" s="1" customFormat="1" ht="31.5" customHeight="1">
      <c r="B214" s="140"/>
      <c r="C214" s="166">
        <v>89</v>
      </c>
      <c r="D214" s="166" t="s">
        <v>246</v>
      </c>
      <c r="E214" s="167" t="s">
        <v>1869</v>
      </c>
      <c r="F214" s="249" t="s">
        <v>1870</v>
      </c>
      <c r="G214" s="249"/>
      <c r="H214" s="249"/>
      <c r="I214" s="249"/>
      <c r="J214" s="168" t="s">
        <v>158</v>
      </c>
      <c r="K214" s="169">
        <v>5</v>
      </c>
      <c r="L214" s="250"/>
      <c r="M214" s="250"/>
      <c r="N214" s="250"/>
      <c r="O214" s="242"/>
      <c r="P214" s="242"/>
      <c r="Q214" s="242"/>
      <c r="R214" s="145"/>
      <c r="T214" s="146" t="s">
        <v>5</v>
      </c>
      <c r="U214" s="43" t="s">
        <v>38</v>
      </c>
      <c r="V214" s="147">
        <v>0</v>
      </c>
      <c r="W214" s="147">
        <f t="shared" si="36"/>
        <v>0</v>
      </c>
      <c r="X214" s="147">
        <v>0</v>
      </c>
      <c r="Y214" s="147">
        <f t="shared" si="37"/>
        <v>0</v>
      </c>
      <c r="Z214" s="147">
        <v>0</v>
      </c>
      <c r="AA214" s="148">
        <f t="shared" si="38"/>
        <v>0</v>
      </c>
      <c r="AR214" s="20" t="s">
        <v>297</v>
      </c>
      <c r="AT214" s="20" t="s">
        <v>246</v>
      </c>
      <c r="AU214" s="20" t="s">
        <v>160</v>
      </c>
      <c r="AY214" s="20" t="s">
        <v>153</v>
      </c>
      <c r="BE214" s="149">
        <f t="shared" si="39"/>
        <v>0</v>
      </c>
      <c r="BF214" s="149">
        <f t="shared" si="40"/>
        <v>0</v>
      </c>
      <c r="BG214" s="149">
        <f t="shared" si="41"/>
        <v>0</v>
      </c>
      <c r="BH214" s="149">
        <f t="shared" si="42"/>
        <v>0</v>
      </c>
      <c r="BI214" s="149">
        <f t="shared" si="43"/>
        <v>0</v>
      </c>
      <c r="BJ214" s="20" t="s">
        <v>160</v>
      </c>
      <c r="BK214" s="149">
        <f t="shared" si="44"/>
        <v>0</v>
      </c>
      <c r="BL214" s="20" t="s">
        <v>169</v>
      </c>
      <c r="BM214" s="20" t="s">
        <v>1583</v>
      </c>
    </row>
    <row r="215" spans="2:65" s="1" customFormat="1" ht="31.5" customHeight="1">
      <c r="B215" s="140"/>
      <c r="C215" s="166">
        <v>90</v>
      </c>
      <c r="D215" s="166" t="s">
        <v>246</v>
      </c>
      <c r="E215" s="167" t="s">
        <v>1871</v>
      </c>
      <c r="F215" s="249" t="s">
        <v>2250</v>
      </c>
      <c r="G215" s="249"/>
      <c r="H215" s="249"/>
      <c r="I215" s="249"/>
      <c r="J215" s="168" t="s">
        <v>158</v>
      </c>
      <c r="K215" s="169">
        <v>2</v>
      </c>
      <c r="L215" s="250"/>
      <c r="M215" s="250"/>
      <c r="N215" s="250"/>
      <c r="O215" s="242"/>
      <c r="P215" s="242"/>
      <c r="Q215" s="242"/>
      <c r="R215" s="145"/>
      <c r="T215" s="146" t="s">
        <v>5</v>
      </c>
      <c r="U215" s="43" t="s">
        <v>38</v>
      </c>
      <c r="V215" s="147">
        <v>0</v>
      </c>
      <c r="W215" s="147">
        <f t="shared" si="36"/>
        <v>0</v>
      </c>
      <c r="X215" s="147">
        <v>0</v>
      </c>
      <c r="Y215" s="147">
        <f t="shared" si="37"/>
        <v>0</v>
      </c>
      <c r="Z215" s="147">
        <v>0</v>
      </c>
      <c r="AA215" s="148">
        <f t="shared" si="38"/>
        <v>0</v>
      </c>
      <c r="AR215" s="20" t="s">
        <v>297</v>
      </c>
      <c r="AT215" s="20" t="s">
        <v>246</v>
      </c>
      <c r="AU215" s="20" t="s">
        <v>160</v>
      </c>
      <c r="AY215" s="20" t="s">
        <v>153</v>
      </c>
      <c r="BE215" s="149">
        <f t="shared" si="39"/>
        <v>0</v>
      </c>
      <c r="BF215" s="149">
        <f t="shared" si="40"/>
        <v>0</v>
      </c>
      <c r="BG215" s="149">
        <f t="shared" si="41"/>
        <v>0</v>
      </c>
      <c r="BH215" s="149">
        <f t="shared" si="42"/>
        <v>0</v>
      </c>
      <c r="BI215" s="149">
        <f t="shared" si="43"/>
        <v>0</v>
      </c>
      <c r="BJ215" s="20" t="s">
        <v>160</v>
      </c>
      <c r="BK215" s="149">
        <f t="shared" si="44"/>
        <v>0</v>
      </c>
      <c r="BL215" s="20" t="s">
        <v>169</v>
      </c>
      <c r="BM215" s="20" t="s">
        <v>1586</v>
      </c>
    </row>
    <row r="216" spans="2:65" s="1" customFormat="1" ht="22.5" customHeight="1">
      <c r="B216" s="140"/>
      <c r="C216" s="166">
        <v>91</v>
      </c>
      <c r="D216" s="166" t="s">
        <v>246</v>
      </c>
      <c r="E216" s="167" t="s">
        <v>1872</v>
      </c>
      <c r="F216" s="249" t="s">
        <v>2251</v>
      </c>
      <c r="G216" s="249"/>
      <c r="H216" s="249"/>
      <c r="I216" s="249"/>
      <c r="J216" s="168" t="s">
        <v>158</v>
      </c>
      <c r="K216" s="169">
        <v>2</v>
      </c>
      <c r="L216" s="250"/>
      <c r="M216" s="250"/>
      <c r="N216" s="250"/>
      <c r="O216" s="242"/>
      <c r="P216" s="242"/>
      <c r="Q216" s="242"/>
      <c r="R216" s="145"/>
      <c r="T216" s="146" t="s">
        <v>5</v>
      </c>
      <c r="U216" s="43" t="s">
        <v>38</v>
      </c>
      <c r="V216" s="147">
        <v>0</v>
      </c>
      <c r="W216" s="147">
        <f t="shared" si="36"/>
        <v>0</v>
      </c>
      <c r="X216" s="147">
        <v>0</v>
      </c>
      <c r="Y216" s="147">
        <f t="shared" si="37"/>
        <v>0</v>
      </c>
      <c r="Z216" s="147">
        <v>0</v>
      </c>
      <c r="AA216" s="148">
        <f t="shared" si="38"/>
        <v>0</v>
      </c>
      <c r="AR216" s="20" t="s">
        <v>297</v>
      </c>
      <c r="AT216" s="20" t="s">
        <v>246</v>
      </c>
      <c r="AU216" s="20" t="s">
        <v>160</v>
      </c>
      <c r="AY216" s="20" t="s">
        <v>153</v>
      </c>
      <c r="BE216" s="149">
        <f t="shared" si="39"/>
        <v>0</v>
      </c>
      <c r="BF216" s="149">
        <f t="shared" si="40"/>
        <v>0</v>
      </c>
      <c r="BG216" s="149">
        <f t="shared" si="41"/>
        <v>0</v>
      </c>
      <c r="BH216" s="149">
        <f t="shared" si="42"/>
        <v>0</v>
      </c>
      <c r="BI216" s="149">
        <f t="shared" si="43"/>
        <v>0</v>
      </c>
      <c r="BJ216" s="20" t="s">
        <v>160</v>
      </c>
      <c r="BK216" s="149">
        <f t="shared" si="44"/>
        <v>0</v>
      </c>
      <c r="BL216" s="20" t="s">
        <v>169</v>
      </c>
      <c r="BM216" s="20" t="s">
        <v>1589</v>
      </c>
    </row>
    <row r="217" spans="2:65" s="1" customFormat="1" ht="22.5" customHeight="1">
      <c r="B217" s="140"/>
      <c r="C217" s="166">
        <v>92</v>
      </c>
      <c r="D217" s="166" t="s">
        <v>246</v>
      </c>
      <c r="E217" s="167" t="s">
        <v>1873</v>
      </c>
      <c r="F217" s="249" t="s">
        <v>2252</v>
      </c>
      <c r="G217" s="249"/>
      <c r="H217" s="249"/>
      <c r="I217" s="249"/>
      <c r="J217" s="168" t="s">
        <v>158</v>
      </c>
      <c r="K217" s="169">
        <v>2</v>
      </c>
      <c r="L217" s="250"/>
      <c r="M217" s="250"/>
      <c r="N217" s="250"/>
      <c r="O217" s="242"/>
      <c r="P217" s="242"/>
      <c r="Q217" s="242"/>
      <c r="R217" s="145"/>
      <c r="T217" s="146" t="s">
        <v>5</v>
      </c>
      <c r="U217" s="43" t="s">
        <v>38</v>
      </c>
      <c r="V217" s="147">
        <v>0</v>
      </c>
      <c r="W217" s="147">
        <f t="shared" si="36"/>
        <v>0</v>
      </c>
      <c r="X217" s="147">
        <v>0</v>
      </c>
      <c r="Y217" s="147">
        <f t="shared" si="37"/>
        <v>0</v>
      </c>
      <c r="Z217" s="147">
        <v>0</v>
      </c>
      <c r="AA217" s="148">
        <f t="shared" si="38"/>
        <v>0</v>
      </c>
      <c r="AR217" s="20" t="s">
        <v>297</v>
      </c>
      <c r="AT217" s="20" t="s">
        <v>246</v>
      </c>
      <c r="AU217" s="20" t="s">
        <v>160</v>
      </c>
      <c r="AY217" s="20" t="s">
        <v>153</v>
      </c>
      <c r="BE217" s="149">
        <f t="shared" si="39"/>
        <v>0</v>
      </c>
      <c r="BF217" s="149">
        <f t="shared" si="40"/>
        <v>0</v>
      </c>
      <c r="BG217" s="149">
        <f t="shared" si="41"/>
        <v>0</v>
      </c>
      <c r="BH217" s="149">
        <f t="shared" si="42"/>
        <v>0</v>
      </c>
      <c r="BI217" s="149">
        <f t="shared" si="43"/>
        <v>0</v>
      </c>
      <c r="BJ217" s="20" t="s">
        <v>160</v>
      </c>
      <c r="BK217" s="149">
        <f t="shared" si="44"/>
        <v>0</v>
      </c>
      <c r="BL217" s="20" t="s">
        <v>169</v>
      </c>
      <c r="BM217" s="20" t="s">
        <v>1592</v>
      </c>
    </row>
    <row r="218" spans="2:65" s="1" customFormat="1" ht="31.5" customHeight="1">
      <c r="B218" s="140"/>
      <c r="C218" s="141">
        <v>94</v>
      </c>
      <c r="D218" s="141" t="s">
        <v>155</v>
      </c>
      <c r="E218" s="142" t="s">
        <v>1874</v>
      </c>
      <c r="F218" s="241" t="s">
        <v>1875</v>
      </c>
      <c r="G218" s="241"/>
      <c r="H218" s="241"/>
      <c r="I218" s="241"/>
      <c r="J218" s="143" t="s">
        <v>158</v>
      </c>
      <c r="K218" s="144">
        <v>7</v>
      </c>
      <c r="L218" s="242"/>
      <c r="M218" s="242"/>
      <c r="N218" s="242"/>
      <c r="O218" s="242"/>
      <c r="P218" s="242"/>
      <c r="Q218" s="242"/>
      <c r="R218" s="145"/>
      <c r="T218" s="146" t="s">
        <v>5</v>
      </c>
      <c r="U218" s="43" t="s">
        <v>38</v>
      </c>
      <c r="V218" s="147">
        <v>0</v>
      </c>
      <c r="W218" s="147">
        <f t="shared" si="36"/>
        <v>0</v>
      </c>
      <c r="X218" s="147">
        <v>0</v>
      </c>
      <c r="Y218" s="147">
        <f t="shared" si="37"/>
        <v>0</v>
      </c>
      <c r="Z218" s="147">
        <v>0</v>
      </c>
      <c r="AA218" s="148">
        <f t="shared" si="38"/>
        <v>0</v>
      </c>
      <c r="AR218" s="20" t="s">
        <v>169</v>
      </c>
      <c r="AT218" s="20" t="s">
        <v>155</v>
      </c>
      <c r="AU218" s="20" t="s">
        <v>160</v>
      </c>
      <c r="AY218" s="20" t="s">
        <v>153</v>
      </c>
      <c r="BE218" s="149">
        <f t="shared" si="39"/>
        <v>0</v>
      </c>
      <c r="BF218" s="149">
        <f t="shared" si="40"/>
        <v>0</v>
      </c>
      <c r="BG218" s="149">
        <f t="shared" si="41"/>
        <v>0</v>
      </c>
      <c r="BH218" s="149">
        <f t="shared" si="42"/>
        <v>0</v>
      </c>
      <c r="BI218" s="149">
        <f t="shared" si="43"/>
        <v>0</v>
      </c>
      <c r="BJ218" s="20" t="s">
        <v>160</v>
      </c>
      <c r="BK218" s="149">
        <f t="shared" si="44"/>
        <v>0</v>
      </c>
      <c r="BL218" s="20" t="s">
        <v>169</v>
      </c>
      <c r="BM218" s="20" t="s">
        <v>1595</v>
      </c>
    </row>
    <row r="219" spans="2:65" s="1" customFormat="1" ht="22.5" customHeight="1">
      <c r="B219" s="140"/>
      <c r="C219" s="166">
        <v>95</v>
      </c>
      <c r="D219" s="166" t="s">
        <v>246</v>
      </c>
      <c r="E219" s="167" t="s">
        <v>1876</v>
      </c>
      <c r="F219" s="249" t="s">
        <v>2253</v>
      </c>
      <c r="G219" s="249"/>
      <c r="H219" s="249"/>
      <c r="I219" s="249"/>
      <c r="J219" s="168" t="s">
        <v>158</v>
      </c>
      <c r="K219" s="169">
        <v>1</v>
      </c>
      <c r="L219" s="250"/>
      <c r="M219" s="250"/>
      <c r="N219" s="250"/>
      <c r="O219" s="242"/>
      <c r="P219" s="242"/>
      <c r="Q219" s="242"/>
      <c r="R219" s="145"/>
      <c r="T219" s="146" t="s">
        <v>5</v>
      </c>
      <c r="U219" s="43" t="s">
        <v>38</v>
      </c>
      <c r="V219" s="147">
        <v>0</v>
      </c>
      <c r="W219" s="147">
        <f t="shared" si="36"/>
        <v>0</v>
      </c>
      <c r="X219" s="147">
        <v>0</v>
      </c>
      <c r="Y219" s="147">
        <f t="shared" si="37"/>
        <v>0</v>
      </c>
      <c r="Z219" s="147">
        <v>0</v>
      </c>
      <c r="AA219" s="148">
        <f t="shared" si="38"/>
        <v>0</v>
      </c>
      <c r="AR219" s="20" t="s">
        <v>297</v>
      </c>
      <c r="AT219" s="20" t="s">
        <v>246</v>
      </c>
      <c r="AU219" s="20" t="s">
        <v>160</v>
      </c>
      <c r="AY219" s="20" t="s">
        <v>153</v>
      </c>
      <c r="BE219" s="149">
        <f t="shared" si="39"/>
        <v>0</v>
      </c>
      <c r="BF219" s="149">
        <f t="shared" si="40"/>
        <v>0</v>
      </c>
      <c r="BG219" s="149">
        <f t="shared" si="41"/>
        <v>0</v>
      </c>
      <c r="BH219" s="149">
        <f t="shared" si="42"/>
        <v>0</v>
      </c>
      <c r="BI219" s="149">
        <f t="shared" si="43"/>
        <v>0</v>
      </c>
      <c r="BJ219" s="20" t="s">
        <v>160</v>
      </c>
      <c r="BK219" s="149">
        <f t="shared" si="44"/>
        <v>0</v>
      </c>
      <c r="BL219" s="20" t="s">
        <v>169</v>
      </c>
      <c r="BM219" s="20" t="s">
        <v>1598</v>
      </c>
    </row>
    <row r="220" spans="2:65" s="1" customFormat="1" ht="31.5" customHeight="1">
      <c r="B220" s="140"/>
      <c r="C220" s="166">
        <v>96</v>
      </c>
      <c r="D220" s="166" t="s">
        <v>246</v>
      </c>
      <c r="E220" s="167" t="s">
        <v>1877</v>
      </c>
      <c r="F220" s="249" t="s">
        <v>2254</v>
      </c>
      <c r="G220" s="249"/>
      <c r="H220" s="249"/>
      <c r="I220" s="249"/>
      <c r="J220" s="168" t="s">
        <v>158</v>
      </c>
      <c r="K220" s="169">
        <v>6</v>
      </c>
      <c r="L220" s="250"/>
      <c r="M220" s="250"/>
      <c r="N220" s="250"/>
      <c r="O220" s="242"/>
      <c r="P220" s="242"/>
      <c r="Q220" s="242"/>
      <c r="R220" s="145"/>
      <c r="T220" s="146" t="s">
        <v>5</v>
      </c>
      <c r="U220" s="43" t="s">
        <v>38</v>
      </c>
      <c r="V220" s="147">
        <v>0</v>
      </c>
      <c r="W220" s="147">
        <f t="shared" si="36"/>
        <v>0</v>
      </c>
      <c r="X220" s="147">
        <v>0</v>
      </c>
      <c r="Y220" s="147">
        <f t="shared" si="37"/>
        <v>0</v>
      </c>
      <c r="Z220" s="147">
        <v>0</v>
      </c>
      <c r="AA220" s="148">
        <f t="shared" si="38"/>
        <v>0</v>
      </c>
      <c r="AR220" s="20" t="s">
        <v>297</v>
      </c>
      <c r="AT220" s="20" t="s">
        <v>246</v>
      </c>
      <c r="AU220" s="20" t="s">
        <v>160</v>
      </c>
      <c r="AY220" s="20" t="s">
        <v>153</v>
      </c>
      <c r="BE220" s="149">
        <f t="shared" si="39"/>
        <v>0</v>
      </c>
      <c r="BF220" s="149">
        <f t="shared" si="40"/>
        <v>0</v>
      </c>
      <c r="BG220" s="149">
        <f t="shared" si="41"/>
        <v>0</v>
      </c>
      <c r="BH220" s="149">
        <f t="shared" si="42"/>
        <v>0</v>
      </c>
      <c r="BI220" s="149">
        <f t="shared" si="43"/>
        <v>0</v>
      </c>
      <c r="BJ220" s="20" t="s">
        <v>160</v>
      </c>
      <c r="BK220" s="149">
        <f t="shared" si="44"/>
        <v>0</v>
      </c>
      <c r="BL220" s="20" t="s">
        <v>169</v>
      </c>
      <c r="BM220" s="20" t="s">
        <v>1601</v>
      </c>
    </row>
    <row r="221" spans="2:65" s="1" customFormat="1" ht="22.5" customHeight="1">
      <c r="B221" s="140"/>
      <c r="C221" s="141">
        <v>97</v>
      </c>
      <c r="D221" s="141" t="s">
        <v>155</v>
      </c>
      <c r="E221" s="142" t="s">
        <v>1878</v>
      </c>
      <c r="F221" s="241" t="s">
        <v>1879</v>
      </c>
      <c r="G221" s="241"/>
      <c r="H221" s="241"/>
      <c r="I221" s="241"/>
      <c r="J221" s="143" t="s">
        <v>158</v>
      </c>
      <c r="K221" s="144">
        <v>18</v>
      </c>
      <c r="L221" s="242"/>
      <c r="M221" s="242"/>
      <c r="N221" s="242"/>
      <c r="O221" s="242"/>
      <c r="P221" s="242"/>
      <c r="Q221" s="242"/>
      <c r="R221" s="145"/>
      <c r="T221" s="146" t="s">
        <v>5</v>
      </c>
      <c r="U221" s="43" t="s">
        <v>38</v>
      </c>
      <c r="V221" s="147">
        <v>0</v>
      </c>
      <c r="W221" s="147">
        <f t="shared" si="36"/>
        <v>0</v>
      </c>
      <c r="X221" s="147">
        <v>0</v>
      </c>
      <c r="Y221" s="147">
        <f t="shared" si="37"/>
        <v>0</v>
      </c>
      <c r="Z221" s="147">
        <v>0</v>
      </c>
      <c r="AA221" s="148">
        <f t="shared" si="38"/>
        <v>0</v>
      </c>
      <c r="AR221" s="20" t="s">
        <v>169</v>
      </c>
      <c r="AT221" s="20" t="s">
        <v>155</v>
      </c>
      <c r="AU221" s="20" t="s">
        <v>160</v>
      </c>
      <c r="AY221" s="20" t="s">
        <v>153</v>
      </c>
      <c r="BE221" s="149">
        <f t="shared" si="39"/>
        <v>0</v>
      </c>
      <c r="BF221" s="149">
        <f t="shared" si="40"/>
        <v>0</v>
      </c>
      <c r="BG221" s="149">
        <f t="shared" si="41"/>
        <v>0</v>
      </c>
      <c r="BH221" s="149">
        <f t="shared" si="42"/>
        <v>0</v>
      </c>
      <c r="BI221" s="149">
        <f t="shared" si="43"/>
        <v>0</v>
      </c>
      <c r="BJ221" s="20" t="s">
        <v>160</v>
      </c>
      <c r="BK221" s="149">
        <f t="shared" si="44"/>
        <v>0</v>
      </c>
      <c r="BL221" s="20" t="s">
        <v>169</v>
      </c>
      <c r="BM221" s="20" t="s">
        <v>1605</v>
      </c>
    </row>
    <row r="222" spans="2:65" s="1" customFormat="1" ht="22.5" customHeight="1">
      <c r="B222" s="140"/>
      <c r="C222" s="166">
        <v>98</v>
      </c>
      <c r="D222" s="166" t="s">
        <v>246</v>
      </c>
      <c r="E222" s="167" t="s">
        <v>1880</v>
      </c>
      <c r="F222" s="249" t="s">
        <v>2255</v>
      </c>
      <c r="G222" s="249"/>
      <c r="H222" s="249"/>
      <c r="I222" s="249"/>
      <c r="J222" s="168" t="s">
        <v>158</v>
      </c>
      <c r="K222" s="169">
        <v>14</v>
      </c>
      <c r="L222" s="250"/>
      <c r="M222" s="250"/>
      <c r="N222" s="250"/>
      <c r="O222" s="242"/>
      <c r="P222" s="242"/>
      <c r="Q222" s="242"/>
      <c r="R222" s="145"/>
      <c r="T222" s="146" t="s">
        <v>5</v>
      </c>
      <c r="U222" s="43" t="s">
        <v>38</v>
      </c>
      <c r="V222" s="147">
        <v>0</v>
      </c>
      <c r="W222" s="147">
        <f t="shared" si="36"/>
        <v>0</v>
      </c>
      <c r="X222" s="147">
        <v>0</v>
      </c>
      <c r="Y222" s="147">
        <f t="shared" si="37"/>
        <v>0</v>
      </c>
      <c r="Z222" s="147">
        <v>0</v>
      </c>
      <c r="AA222" s="148">
        <f t="shared" si="38"/>
        <v>0</v>
      </c>
      <c r="AR222" s="20" t="s">
        <v>297</v>
      </c>
      <c r="AT222" s="20" t="s">
        <v>246</v>
      </c>
      <c r="AU222" s="20" t="s">
        <v>160</v>
      </c>
      <c r="AY222" s="20" t="s">
        <v>153</v>
      </c>
      <c r="BE222" s="149">
        <f t="shared" si="39"/>
        <v>0</v>
      </c>
      <c r="BF222" s="149">
        <f t="shared" si="40"/>
        <v>0</v>
      </c>
      <c r="BG222" s="149">
        <f t="shared" si="41"/>
        <v>0</v>
      </c>
      <c r="BH222" s="149">
        <f t="shared" si="42"/>
        <v>0</v>
      </c>
      <c r="BI222" s="149">
        <f t="shared" si="43"/>
        <v>0</v>
      </c>
      <c r="BJ222" s="20" t="s">
        <v>160</v>
      </c>
      <c r="BK222" s="149">
        <f t="shared" si="44"/>
        <v>0</v>
      </c>
      <c r="BL222" s="20" t="s">
        <v>169</v>
      </c>
      <c r="BM222" s="20" t="s">
        <v>1608</v>
      </c>
    </row>
    <row r="223" spans="2:65" s="1" customFormat="1" ht="22.5" customHeight="1">
      <c r="B223" s="140"/>
      <c r="C223" s="166">
        <v>99</v>
      </c>
      <c r="D223" s="166" t="s">
        <v>246</v>
      </c>
      <c r="E223" s="167" t="s">
        <v>1881</v>
      </c>
      <c r="F223" s="249" t="s">
        <v>1882</v>
      </c>
      <c r="G223" s="249"/>
      <c r="H223" s="249"/>
      <c r="I223" s="249"/>
      <c r="J223" s="168" t="s">
        <v>158</v>
      </c>
      <c r="K223" s="169">
        <v>3</v>
      </c>
      <c r="L223" s="250"/>
      <c r="M223" s="250"/>
      <c r="N223" s="250"/>
      <c r="O223" s="242"/>
      <c r="P223" s="242"/>
      <c r="Q223" s="242"/>
      <c r="R223" s="145"/>
      <c r="T223" s="146" t="s">
        <v>5</v>
      </c>
      <c r="U223" s="43" t="s">
        <v>38</v>
      </c>
      <c r="V223" s="147">
        <v>0</v>
      </c>
      <c r="W223" s="147">
        <f t="shared" si="36"/>
        <v>0</v>
      </c>
      <c r="X223" s="147">
        <v>0</v>
      </c>
      <c r="Y223" s="147">
        <f t="shared" si="37"/>
        <v>0</v>
      </c>
      <c r="Z223" s="147">
        <v>0</v>
      </c>
      <c r="AA223" s="148">
        <f t="shared" si="38"/>
        <v>0</v>
      </c>
      <c r="AR223" s="20" t="s">
        <v>297</v>
      </c>
      <c r="AT223" s="20" t="s">
        <v>246</v>
      </c>
      <c r="AU223" s="20" t="s">
        <v>160</v>
      </c>
      <c r="AY223" s="20" t="s">
        <v>153</v>
      </c>
      <c r="BE223" s="149">
        <f t="shared" si="39"/>
        <v>0</v>
      </c>
      <c r="BF223" s="149">
        <f t="shared" si="40"/>
        <v>0</v>
      </c>
      <c r="BG223" s="149">
        <f t="shared" si="41"/>
        <v>0</v>
      </c>
      <c r="BH223" s="149">
        <f t="shared" si="42"/>
        <v>0</v>
      </c>
      <c r="BI223" s="149">
        <f t="shared" si="43"/>
        <v>0</v>
      </c>
      <c r="BJ223" s="20" t="s">
        <v>160</v>
      </c>
      <c r="BK223" s="149">
        <f t="shared" si="44"/>
        <v>0</v>
      </c>
      <c r="BL223" s="20" t="s">
        <v>169</v>
      </c>
      <c r="BM223" s="20" t="s">
        <v>1612</v>
      </c>
    </row>
    <row r="224" spans="2:65" s="1" customFormat="1" ht="22.5" customHeight="1">
      <c r="B224" s="140"/>
      <c r="C224" s="166">
        <v>100</v>
      </c>
      <c r="D224" s="166" t="s">
        <v>246</v>
      </c>
      <c r="E224" s="167" t="s">
        <v>1883</v>
      </c>
      <c r="F224" s="249" t="s">
        <v>2256</v>
      </c>
      <c r="G224" s="249"/>
      <c r="H224" s="249"/>
      <c r="I224" s="249"/>
      <c r="J224" s="168" t="s">
        <v>158</v>
      </c>
      <c r="K224" s="169">
        <v>1</v>
      </c>
      <c r="L224" s="250"/>
      <c r="M224" s="250"/>
      <c r="N224" s="250"/>
      <c r="O224" s="242"/>
      <c r="P224" s="242"/>
      <c r="Q224" s="242"/>
      <c r="R224" s="145"/>
      <c r="T224" s="146" t="s">
        <v>5</v>
      </c>
      <c r="U224" s="43" t="s">
        <v>38</v>
      </c>
      <c r="V224" s="147">
        <v>0</v>
      </c>
      <c r="W224" s="147">
        <f t="shared" si="36"/>
        <v>0</v>
      </c>
      <c r="X224" s="147">
        <v>0</v>
      </c>
      <c r="Y224" s="147">
        <f t="shared" si="37"/>
        <v>0</v>
      </c>
      <c r="Z224" s="147">
        <v>0</v>
      </c>
      <c r="AA224" s="148">
        <f t="shared" si="38"/>
        <v>0</v>
      </c>
      <c r="AR224" s="20" t="s">
        <v>297</v>
      </c>
      <c r="AT224" s="20" t="s">
        <v>246</v>
      </c>
      <c r="AU224" s="20" t="s">
        <v>160</v>
      </c>
      <c r="AY224" s="20" t="s">
        <v>153</v>
      </c>
      <c r="BE224" s="149">
        <f t="shared" si="39"/>
        <v>0</v>
      </c>
      <c r="BF224" s="149">
        <f t="shared" si="40"/>
        <v>0</v>
      </c>
      <c r="BG224" s="149">
        <f t="shared" si="41"/>
        <v>0</v>
      </c>
      <c r="BH224" s="149">
        <f t="shared" si="42"/>
        <v>0</v>
      </c>
      <c r="BI224" s="149">
        <f t="shared" si="43"/>
        <v>0</v>
      </c>
      <c r="BJ224" s="20" t="s">
        <v>160</v>
      </c>
      <c r="BK224" s="149">
        <f t="shared" si="44"/>
        <v>0</v>
      </c>
      <c r="BL224" s="20" t="s">
        <v>169</v>
      </c>
      <c r="BM224" s="20" t="s">
        <v>1615</v>
      </c>
    </row>
    <row r="225" spans="2:65" s="1" customFormat="1" ht="22.5" customHeight="1">
      <c r="B225" s="140"/>
      <c r="C225" s="141">
        <v>101</v>
      </c>
      <c r="D225" s="141" t="s">
        <v>155</v>
      </c>
      <c r="E225" s="142" t="s">
        <v>1884</v>
      </c>
      <c r="F225" s="241" t="s">
        <v>1885</v>
      </c>
      <c r="G225" s="241"/>
      <c r="H225" s="241"/>
      <c r="I225" s="241"/>
      <c r="J225" s="143" t="s">
        <v>158</v>
      </c>
      <c r="K225" s="144">
        <v>4</v>
      </c>
      <c r="L225" s="242"/>
      <c r="M225" s="242"/>
      <c r="N225" s="242"/>
      <c r="O225" s="242"/>
      <c r="P225" s="242"/>
      <c r="Q225" s="242"/>
      <c r="R225" s="145"/>
      <c r="T225" s="146" t="s">
        <v>5</v>
      </c>
      <c r="U225" s="43" t="s">
        <v>38</v>
      </c>
      <c r="V225" s="147">
        <v>0</v>
      </c>
      <c r="W225" s="147">
        <f t="shared" si="36"/>
        <v>0</v>
      </c>
      <c r="X225" s="147">
        <v>0</v>
      </c>
      <c r="Y225" s="147">
        <f t="shared" si="37"/>
        <v>0</v>
      </c>
      <c r="Z225" s="147">
        <v>0</v>
      </c>
      <c r="AA225" s="148">
        <f t="shared" si="38"/>
        <v>0</v>
      </c>
      <c r="AR225" s="20" t="s">
        <v>169</v>
      </c>
      <c r="AT225" s="20" t="s">
        <v>155</v>
      </c>
      <c r="AU225" s="20" t="s">
        <v>160</v>
      </c>
      <c r="AY225" s="20" t="s">
        <v>153</v>
      </c>
      <c r="BE225" s="149">
        <f t="shared" si="39"/>
        <v>0</v>
      </c>
      <c r="BF225" s="149">
        <f t="shared" si="40"/>
        <v>0</v>
      </c>
      <c r="BG225" s="149">
        <f t="shared" si="41"/>
        <v>0</v>
      </c>
      <c r="BH225" s="149">
        <f t="shared" si="42"/>
        <v>0</v>
      </c>
      <c r="BI225" s="149">
        <f t="shared" si="43"/>
        <v>0</v>
      </c>
      <c r="BJ225" s="20" t="s">
        <v>160</v>
      </c>
      <c r="BK225" s="149">
        <f t="shared" si="44"/>
        <v>0</v>
      </c>
      <c r="BL225" s="20" t="s">
        <v>169</v>
      </c>
      <c r="BM225" s="20" t="s">
        <v>1619</v>
      </c>
    </row>
    <row r="226" spans="2:65" s="1" customFormat="1" ht="22.5" customHeight="1">
      <c r="B226" s="140"/>
      <c r="C226" s="166">
        <v>102</v>
      </c>
      <c r="D226" s="166" t="s">
        <v>246</v>
      </c>
      <c r="E226" s="167" t="s">
        <v>1886</v>
      </c>
      <c r="F226" s="249" t="s">
        <v>2257</v>
      </c>
      <c r="G226" s="249"/>
      <c r="H226" s="249"/>
      <c r="I226" s="249"/>
      <c r="J226" s="168" t="s">
        <v>158</v>
      </c>
      <c r="K226" s="169">
        <v>2</v>
      </c>
      <c r="L226" s="250"/>
      <c r="M226" s="250"/>
      <c r="N226" s="250"/>
      <c r="O226" s="242"/>
      <c r="P226" s="242"/>
      <c r="Q226" s="242"/>
      <c r="R226" s="145"/>
      <c r="T226" s="146" t="s">
        <v>5</v>
      </c>
      <c r="U226" s="43" t="s">
        <v>38</v>
      </c>
      <c r="V226" s="147">
        <v>0</v>
      </c>
      <c r="W226" s="147">
        <f t="shared" si="36"/>
        <v>0</v>
      </c>
      <c r="X226" s="147">
        <v>0</v>
      </c>
      <c r="Y226" s="147">
        <f t="shared" si="37"/>
        <v>0</v>
      </c>
      <c r="Z226" s="147">
        <v>0</v>
      </c>
      <c r="AA226" s="148">
        <f t="shared" si="38"/>
        <v>0</v>
      </c>
      <c r="AR226" s="20" t="s">
        <v>297</v>
      </c>
      <c r="AT226" s="20" t="s">
        <v>246</v>
      </c>
      <c r="AU226" s="20" t="s">
        <v>160</v>
      </c>
      <c r="AY226" s="20" t="s">
        <v>153</v>
      </c>
      <c r="BE226" s="149">
        <f t="shared" si="39"/>
        <v>0</v>
      </c>
      <c r="BF226" s="149">
        <f t="shared" si="40"/>
        <v>0</v>
      </c>
      <c r="BG226" s="149">
        <f t="shared" si="41"/>
        <v>0</v>
      </c>
      <c r="BH226" s="149">
        <f t="shared" si="42"/>
        <v>0</v>
      </c>
      <c r="BI226" s="149">
        <f t="shared" si="43"/>
        <v>0</v>
      </c>
      <c r="BJ226" s="20" t="s">
        <v>160</v>
      </c>
      <c r="BK226" s="149">
        <f t="shared" si="44"/>
        <v>0</v>
      </c>
      <c r="BL226" s="20" t="s">
        <v>169</v>
      </c>
      <c r="BM226" s="20" t="s">
        <v>1622</v>
      </c>
    </row>
    <row r="227" spans="2:65" s="1" customFormat="1" ht="22.5" customHeight="1">
      <c r="B227" s="140"/>
      <c r="C227" s="166">
        <v>103</v>
      </c>
      <c r="D227" s="166" t="s">
        <v>246</v>
      </c>
      <c r="E227" s="167" t="s">
        <v>1887</v>
      </c>
      <c r="F227" s="249" t="s">
        <v>1888</v>
      </c>
      <c r="G227" s="249"/>
      <c r="H227" s="249"/>
      <c r="I227" s="249"/>
      <c r="J227" s="168" t="s">
        <v>158</v>
      </c>
      <c r="K227" s="169">
        <v>2</v>
      </c>
      <c r="L227" s="250"/>
      <c r="M227" s="250"/>
      <c r="N227" s="250"/>
      <c r="O227" s="242"/>
      <c r="P227" s="242"/>
      <c r="Q227" s="242"/>
      <c r="R227" s="145"/>
      <c r="T227" s="146" t="s">
        <v>5</v>
      </c>
      <c r="U227" s="43" t="s">
        <v>38</v>
      </c>
      <c r="V227" s="147">
        <v>0</v>
      </c>
      <c r="W227" s="147">
        <f t="shared" si="36"/>
        <v>0</v>
      </c>
      <c r="X227" s="147">
        <v>0</v>
      </c>
      <c r="Y227" s="147">
        <f t="shared" si="37"/>
        <v>0</v>
      </c>
      <c r="Z227" s="147">
        <v>0</v>
      </c>
      <c r="AA227" s="148">
        <f t="shared" si="38"/>
        <v>0</v>
      </c>
      <c r="AR227" s="20" t="s">
        <v>297</v>
      </c>
      <c r="AT227" s="20" t="s">
        <v>246</v>
      </c>
      <c r="AU227" s="20" t="s">
        <v>160</v>
      </c>
      <c r="AY227" s="20" t="s">
        <v>153</v>
      </c>
      <c r="BE227" s="149">
        <f t="shared" si="39"/>
        <v>0</v>
      </c>
      <c r="BF227" s="149">
        <f t="shared" si="40"/>
        <v>0</v>
      </c>
      <c r="BG227" s="149">
        <f t="shared" si="41"/>
        <v>0</v>
      </c>
      <c r="BH227" s="149">
        <f t="shared" si="42"/>
        <v>0</v>
      </c>
      <c r="BI227" s="149">
        <f t="shared" si="43"/>
        <v>0</v>
      </c>
      <c r="BJ227" s="20" t="s">
        <v>160</v>
      </c>
      <c r="BK227" s="149">
        <f t="shared" si="44"/>
        <v>0</v>
      </c>
      <c r="BL227" s="20" t="s">
        <v>169</v>
      </c>
      <c r="BM227" s="20" t="s">
        <v>1625</v>
      </c>
    </row>
    <row r="228" spans="2:65" s="1" customFormat="1" ht="31.5" customHeight="1">
      <c r="B228" s="140"/>
      <c r="C228" s="141">
        <v>104</v>
      </c>
      <c r="D228" s="141" t="s">
        <v>155</v>
      </c>
      <c r="E228" s="142" t="s">
        <v>1889</v>
      </c>
      <c r="F228" s="241" t="s">
        <v>1890</v>
      </c>
      <c r="G228" s="241"/>
      <c r="H228" s="241"/>
      <c r="I228" s="241"/>
      <c r="J228" s="143" t="s">
        <v>182</v>
      </c>
      <c r="K228" s="144">
        <v>0.35</v>
      </c>
      <c r="L228" s="242"/>
      <c r="M228" s="242"/>
      <c r="N228" s="242"/>
      <c r="O228" s="242"/>
      <c r="P228" s="242"/>
      <c r="Q228" s="242"/>
      <c r="R228" s="145"/>
      <c r="T228" s="146" t="s">
        <v>5</v>
      </c>
      <c r="U228" s="43" t="s">
        <v>38</v>
      </c>
      <c r="V228" s="147">
        <v>0</v>
      </c>
      <c r="W228" s="147">
        <f t="shared" si="36"/>
        <v>0</v>
      </c>
      <c r="X228" s="147">
        <v>0</v>
      </c>
      <c r="Y228" s="147">
        <f t="shared" si="37"/>
        <v>0</v>
      </c>
      <c r="Z228" s="147">
        <v>0</v>
      </c>
      <c r="AA228" s="148">
        <f t="shared" si="38"/>
        <v>0</v>
      </c>
      <c r="AR228" s="20" t="s">
        <v>169</v>
      </c>
      <c r="AT228" s="20" t="s">
        <v>155</v>
      </c>
      <c r="AU228" s="20" t="s">
        <v>160</v>
      </c>
      <c r="AY228" s="20" t="s">
        <v>153</v>
      </c>
      <c r="BE228" s="149">
        <f t="shared" si="39"/>
        <v>0</v>
      </c>
      <c r="BF228" s="149">
        <f t="shared" si="40"/>
        <v>0</v>
      </c>
      <c r="BG228" s="149">
        <f t="shared" si="41"/>
        <v>0</v>
      </c>
      <c r="BH228" s="149">
        <f t="shared" si="42"/>
        <v>0</v>
      </c>
      <c r="BI228" s="149">
        <f t="shared" si="43"/>
        <v>0</v>
      </c>
      <c r="BJ228" s="20" t="s">
        <v>160</v>
      </c>
      <c r="BK228" s="149">
        <f t="shared" si="44"/>
        <v>0</v>
      </c>
      <c r="BL228" s="20" t="s">
        <v>169</v>
      </c>
      <c r="BM228" s="20" t="s">
        <v>1628</v>
      </c>
    </row>
    <row r="229" spans="2:65" s="1" customFormat="1" ht="31.5" customHeight="1">
      <c r="B229" s="140"/>
      <c r="C229" s="141">
        <v>105</v>
      </c>
      <c r="D229" s="141" t="s">
        <v>155</v>
      </c>
      <c r="E229" s="142" t="s">
        <v>1891</v>
      </c>
      <c r="F229" s="241" t="s">
        <v>1892</v>
      </c>
      <c r="G229" s="241"/>
      <c r="H229" s="241"/>
      <c r="I229" s="241"/>
      <c r="J229" s="143" t="s">
        <v>182</v>
      </c>
      <c r="K229" s="144">
        <v>0.35</v>
      </c>
      <c r="L229" s="242"/>
      <c r="M229" s="242"/>
      <c r="N229" s="242"/>
      <c r="O229" s="242"/>
      <c r="P229" s="242"/>
      <c r="Q229" s="242"/>
      <c r="R229" s="145"/>
      <c r="T229" s="146" t="s">
        <v>5</v>
      </c>
      <c r="U229" s="43" t="s">
        <v>38</v>
      </c>
      <c r="V229" s="147">
        <v>0</v>
      </c>
      <c r="W229" s="147">
        <f t="shared" si="36"/>
        <v>0</v>
      </c>
      <c r="X229" s="147">
        <v>0</v>
      </c>
      <c r="Y229" s="147">
        <f t="shared" si="37"/>
        <v>0</v>
      </c>
      <c r="Z229" s="147">
        <v>0</v>
      </c>
      <c r="AA229" s="148">
        <f t="shared" si="38"/>
        <v>0</v>
      </c>
      <c r="AR229" s="20" t="s">
        <v>169</v>
      </c>
      <c r="AT229" s="20" t="s">
        <v>155</v>
      </c>
      <c r="AU229" s="20" t="s">
        <v>160</v>
      </c>
      <c r="AY229" s="20" t="s">
        <v>153</v>
      </c>
      <c r="BE229" s="149">
        <f t="shared" si="39"/>
        <v>0</v>
      </c>
      <c r="BF229" s="149">
        <f t="shared" si="40"/>
        <v>0</v>
      </c>
      <c r="BG229" s="149">
        <f t="shared" si="41"/>
        <v>0</v>
      </c>
      <c r="BH229" s="149">
        <f t="shared" si="42"/>
        <v>0</v>
      </c>
      <c r="BI229" s="149">
        <f t="shared" si="43"/>
        <v>0</v>
      </c>
      <c r="BJ229" s="20" t="s">
        <v>160</v>
      </c>
      <c r="BK229" s="149">
        <f t="shared" si="44"/>
        <v>0</v>
      </c>
      <c r="BL229" s="20" t="s">
        <v>169</v>
      </c>
      <c r="BM229" s="20" t="s">
        <v>1632</v>
      </c>
    </row>
    <row r="230" spans="2:65" s="9" customFormat="1" ht="29.85" customHeight="1">
      <c r="B230" s="129"/>
      <c r="C230" s="130"/>
      <c r="D230" s="139" t="s">
        <v>1743</v>
      </c>
      <c r="E230" s="139"/>
      <c r="F230" s="139"/>
      <c r="G230" s="139"/>
      <c r="H230" s="139"/>
      <c r="I230" s="139"/>
      <c r="J230" s="139"/>
      <c r="K230" s="139"/>
      <c r="L230" s="139"/>
      <c r="M230" s="139"/>
      <c r="N230" s="259"/>
      <c r="O230" s="260"/>
      <c r="P230" s="260"/>
      <c r="Q230" s="260"/>
      <c r="R230" s="132"/>
      <c r="T230" s="133"/>
      <c r="U230" s="130"/>
      <c r="V230" s="130"/>
      <c r="W230" s="134">
        <f>SUM(W231:W243)</f>
        <v>0</v>
      </c>
      <c r="X230" s="130"/>
      <c r="Y230" s="134">
        <f>SUM(Y231:Y243)</f>
        <v>0</v>
      </c>
      <c r="Z230" s="130"/>
      <c r="AA230" s="135">
        <f>SUM(AA231:AA243)</f>
        <v>0</v>
      </c>
      <c r="AR230" s="136" t="s">
        <v>160</v>
      </c>
      <c r="AT230" s="137" t="s">
        <v>70</v>
      </c>
      <c r="AU230" s="137" t="s">
        <v>79</v>
      </c>
      <c r="AY230" s="136" t="s">
        <v>153</v>
      </c>
      <c r="BK230" s="138">
        <f>SUM(BK231:BK243)</f>
        <v>0</v>
      </c>
    </row>
    <row r="231" spans="2:65" s="1" customFormat="1" ht="44.25" customHeight="1">
      <c r="B231" s="140"/>
      <c r="C231" s="141">
        <v>106</v>
      </c>
      <c r="D231" s="141" t="s">
        <v>155</v>
      </c>
      <c r="E231" s="142" t="s">
        <v>1893</v>
      </c>
      <c r="F231" s="241" t="s">
        <v>1894</v>
      </c>
      <c r="G231" s="241"/>
      <c r="H231" s="241"/>
      <c r="I231" s="241"/>
      <c r="J231" s="143" t="s">
        <v>172</v>
      </c>
      <c r="K231" s="144">
        <v>550</v>
      </c>
      <c r="L231" s="242"/>
      <c r="M231" s="242"/>
      <c r="N231" s="242"/>
      <c r="O231" s="242"/>
      <c r="P231" s="242"/>
      <c r="Q231" s="242"/>
      <c r="R231" s="145"/>
      <c r="T231" s="146" t="s">
        <v>5</v>
      </c>
      <c r="U231" s="43" t="s">
        <v>38</v>
      </c>
      <c r="V231" s="147">
        <v>0</v>
      </c>
      <c r="W231" s="147">
        <f t="shared" ref="W231:W243" si="45">V231*K231</f>
        <v>0</v>
      </c>
      <c r="X231" s="147">
        <v>0</v>
      </c>
      <c r="Y231" s="147">
        <f t="shared" ref="Y231:Y243" si="46">X231*K231</f>
        <v>0</v>
      </c>
      <c r="Z231" s="147">
        <v>0</v>
      </c>
      <c r="AA231" s="148">
        <f t="shared" ref="AA231:AA243" si="47">Z231*K231</f>
        <v>0</v>
      </c>
      <c r="AR231" s="20" t="s">
        <v>169</v>
      </c>
      <c r="AT231" s="20" t="s">
        <v>155</v>
      </c>
      <c r="AU231" s="20" t="s">
        <v>160</v>
      </c>
      <c r="AY231" s="20" t="s">
        <v>153</v>
      </c>
      <c r="BE231" s="149">
        <f t="shared" ref="BE231:BE243" si="48">IF(U231="základná",N231,0)</f>
        <v>0</v>
      </c>
      <c r="BF231" s="149">
        <f t="shared" ref="BF231:BF243" si="49">IF(U231="znížená",N231,0)</f>
        <v>0</v>
      </c>
      <c r="BG231" s="149">
        <f t="shared" ref="BG231:BG243" si="50">IF(U231="zákl. prenesená",N231,0)</f>
        <v>0</v>
      </c>
      <c r="BH231" s="149">
        <f t="shared" ref="BH231:BH243" si="51">IF(U231="zníž. prenesená",N231,0)</f>
        <v>0</v>
      </c>
      <c r="BI231" s="149">
        <f t="shared" ref="BI231:BI243" si="52">IF(U231="nulová",N231,0)</f>
        <v>0</v>
      </c>
      <c r="BJ231" s="20" t="s">
        <v>160</v>
      </c>
      <c r="BK231" s="149">
        <f t="shared" ref="BK231:BK243" si="53">ROUND(L231*K231,2)</f>
        <v>0</v>
      </c>
      <c r="BL231" s="20" t="s">
        <v>169</v>
      </c>
      <c r="BM231" s="20" t="s">
        <v>1635</v>
      </c>
    </row>
    <row r="232" spans="2:65" s="1" customFormat="1" ht="44.25" customHeight="1">
      <c r="B232" s="140"/>
      <c r="C232" s="141">
        <v>107</v>
      </c>
      <c r="D232" s="141" t="s">
        <v>155</v>
      </c>
      <c r="E232" s="142" t="s">
        <v>1895</v>
      </c>
      <c r="F232" s="241" t="s">
        <v>1896</v>
      </c>
      <c r="G232" s="241"/>
      <c r="H232" s="241"/>
      <c r="I232" s="241"/>
      <c r="J232" s="143" t="s">
        <v>172</v>
      </c>
      <c r="K232" s="144">
        <v>205</v>
      </c>
      <c r="L232" s="242"/>
      <c r="M232" s="242"/>
      <c r="N232" s="242"/>
      <c r="O232" s="242"/>
      <c r="P232" s="242"/>
      <c r="Q232" s="242"/>
      <c r="R232" s="145"/>
      <c r="T232" s="146" t="s">
        <v>5</v>
      </c>
      <c r="U232" s="43" t="s">
        <v>38</v>
      </c>
      <c r="V232" s="147">
        <v>0</v>
      </c>
      <c r="W232" s="147">
        <f t="shared" si="45"/>
        <v>0</v>
      </c>
      <c r="X232" s="147">
        <v>0</v>
      </c>
      <c r="Y232" s="147">
        <f t="shared" si="46"/>
        <v>0</v>
      </c>
      <c r="Z232" s="147">
        <v>0</v>
      </c>
      <c r="AA232" s="148">
        <f t="shared" si="47"/>
        <v>0</v>
      </c>
      <c r="AR232" s="20" t="s">
        <v>169</v>
      </c>
      <c r="AT232" s="20" t="s">
        <v>155</v>
      </c>
      <c r="AU232" s="20" t="s">
        <v>160</v>
      </c>
      <c r="AY232" s="20" t="s">
        <v>153</v>
      </c>
      <c r="BE232" s="149">
        <f t="shared" si="48"/>
        <v>0</v>
      </c>
      <c r="BF232" s="149">
        <f t="shared" si="49"/>
        <v>0</v>
      </c>
      <c r="BG232" s="149">
        <f t="shared" si="50"/>
        <v>0</v>
      </c>
      <c r="BH232" s="149">
        <f t="shared" si="51"/>
        <v>0</v>
      </c>
      <c r="BI232" s="149">
        <f t="shared" si="52"/>
        <v>0</v>
      </c>
      <c r="BJ232" s="20" t="s">
        <v>160</v>
      </c>
      <c r="BK232" s="149">
        <f t="shared" si="53"/>
        <v>0</v>
      </c>
      <c r="BL232" s="20" t="s">
        <v>169</v>
      </c>
      <c r="BM232" s="20" t="s">
        <v>1639</v>
      </c>
    </row>
    <row r="233" spans="2:65" s="1" customFormat="1" ht="44.25" customHeight="1">
      <c r="B233" s="140"/>
      <c r="C233" s="141">
        <v>108</v>
      </c>
      <c r="D233" s="141" t="s">
        <v>155</v>
      </c>
      <c r="E233" s="142" t="s">
        <v>1897</v>
      </c>
      <c r="F233" s="241" t="s">
        <v>1898</v>
      </c>
      <c r="G233" s="241"/>
      <c r="H233" s="241"/>
      <c r="I233" s="241"/>
      <c r="J233" s="143" t="s">
        <v>172</v>
      </c>
      <c r="K233" s="144">
        <v>180</v>
      </c>
      <c r="L233" s="242"/>
      <c r="M233" s="242"/>
      <c r="N233" s="242"/>
      <c r="O233" s="242"/>
      <c r="P233" s="242"/>
      <c r="Q233" s="242"/>
      <c r="R233" s="145"/>
      <c r="T233" s="146" t="s">
        <v>5</v>
      </c>
      <c r="U233" s="43" t="s">
        <v>38</v>
      </c>
      <c r="V233" s="147">
        <v>0</v>
      </c>
      <c r="W233" s="147">
        <f t="shared" si="45"/>
        <v>0</v>
      </c>
      <c r="X233" s="147">
        <v>0</v>
      </c>
      <c r="Y233" s="147">
        <f t="shared" si="46"/>
        <v>0</v>
      </c>
      <c r="Z233" s="147">
        <v>0</v>
      </c>
      <c r="AA233" s="148">
        <f t="shared" si="47"/>
        <v>0</v>
      </c>
      <c r="AR233" s="20" t="s">
        <v>169</v>
      </c>
      <c r="AT233" s="20" t="s">
        <v>155</v>
      </c>
      <c r="AU233" s="20" t="s">
        <v>160</v>
      </c>
      <c r="AY233" s="20" t="s">
        <v>153</v>
      </c>
      <c r="BE233" s="149">
        <f t="shared" si="48"/>
        <v>0</v>
      </c>
      <c r="BF233" s="149">
        <f t="shared" si="49"/>
        <v>0</v>
      </c>
      <c r="BG233" s="149">
        <f t="shared" si="50"/>
        <v>0</v>
      </c>
      <c r="BH233" s="149">
        <f t="shared" si="51"/>
        <v>0</v>
      </c>
      <c r="BI233" s="149">
        <f t="shared" si="52"/>
        <v>0</v>
      </c>
      <c r="BJ233" s="20" t="s">
        <v>160</v>
      </c>
      <c r="BK233" s="149">
        <f t="shared" si="53"/>
        <v>0</v>
      </c>
      <c r="BL233" s="20" t="s">
        <v>169</v>
      </c>
      <c r="BM233" s="20" t="s">
        <v>1642</v>
      </c>
    </row>
    <row r="234" spans="2:65" s="1" customFormat="1" ht="44.25" customHeight="1">
      <c r="B234" s="140"/>
      <c r="C234" s="141">
        <v>109</v>
      </c>
      <c r="D234" s="141" t="s">
        <v>155</v>
      </c>
      <c r="E234" s="142" t="s">
        <v>1899</v>
      </c>
      <c r="F234" s="241" t="s">
        <v>1900</v>
      </c>
      <c r="G234" s="241"/>
      <c r="H234" s="241"/>
      <c r="I234" s="241"/>
      <c r="J234" s="143" t="s">
        <v>172</v>
      </c>
      <c r="K234" s="144">
        <v>250</v>
      </c>
      <c r="L234" s="242"/>
      <c r="M234" s="242"/>
      <c r="N234" s="242"/>
      <c r="O234" s="242"/>
      <c r="P234" s="242"/>
      <c r="Q234" s="242"/>
      <c r="R234" s="145"/>
      <c r="T234" s="146" t="s">
        <v>5</v>
      </c>
      <c r="U234" s="43" t="s">
        <v>38</v>
      </c>
      <c r="V234" s="147">
        <v>0</v>
      </c>
      <c r="W234" s="147">
        <f t="shared" si="45"/>
        <v>0</v>
      </c>
      <c r="X234" s="147">
        <v>0</v>
      </c>
      <c r="Y234" s="147">
        <f t="shared" si="46"/>
        <v>0</v>
      </c>
      <c r="Z234" s="147">
        <v>0</v>
      </c>
      <c r="AA234" s="148">
        <f t="shared" si="47"/>
        <v>0</v>
      </c>
      <c r="AR234" s="20" t="s">
        <v>169</v>
      </c>
      <c r="AT234" s="20" t="s">
        <v>155</v>
      </c>
      <c r="AU234" s="20" t="s">
        <v>160</v>
      </c>
      <c r="AY234" s="20" t="s">
        <v>153</v>
      </c>
      <c r="BE234" s="149">
        <f t="shared" si="48"/>
        <v>0</v>
      </c>
      <c r="BF234" s="149">
        <f t="shared" si="49"/>
        <v>0</v>
      </c>
      <c r="BG234" s="149">
        <f t="shared" si="50"/>
        <v>0</v>
      </c>
      <c r="BH234" s="149">
        <f t="shared" si="51"/>
        <v>0</v>
      </c>
      <c r="BI234" s="149">
        <f t="shared" si="52"/>
        <v>0</v>
      </c>
      <c r="BJ234" s="20" t="s">
        <v>160</v>
      </c>
      <c r="BK234" s="149">
        <f t="shared" si="53"/>
        <v>0</v>
      </c>
      <c r="BL234" s="20" t="s">
        <v>169</v>
      </c>
      <c r="BM234" s="20" t="s">
        <v>1645</v>
      </c>
    </row>
    <row r="235" spans="2:65" s="1" customFormat="1" ht="44.25" customHeight="1">
      <c r="B235" s="140"/>
      <c r="C235" s="141">
        <v>110</v>
      </c>
      <c r="D235" s="141" t="s">
        <v>155</v>
      </c>
      <c r="E235" s="142" t="s">
        <v>1901</v>
      </c>
      <c r="F235" s="241" t="s">
        <v>1902</v>
      </c>
      <c r="G235" s="241"/>
      <c r="H235" s="241"/>
      <c r="I235" s="241"/>
      <c r="J235" s="143" t="s">
        <v>172</v>
      </c>
      <c r="K235" s="144">
        <v>35</v>
      </c>
      <c r="L235" s="242"/>
      <c r="M235" s="242"/>
      <c r="N235" s="242"/>
      <c r="O235" s="242"/>
      <c r="P235" s="242"/>
      <c r="Q235" s="242"/>
      <c r="R235" s="145"/>
      <c r="T235" s="146" t="s">
        <v>5</v>
      </c>
      <c r="U235" s="43" t="s">
        <v>38</v>
      </c>
      <c r="V235" s="147">
        <v>0</v>
      </c>
      <c r="W235" s="147">
        <f t="shared" si="45"/>
        <v>0</v>
      </c>
      <c r="X235" s="147">
        <v>0</v>
      </c>
      <c r="Y235" s="147">
        <f t="shared" si="46"/>
        <v>0</v>
      </c>
      <c r="Z235" s="147">
        <v>0</v>
      </c>
      <c r="AA235" s="148">
        <f t="shared" si="47"/>
        <v>0</v>
      </c>
      <c r="AR235" s="20" t="s">
        <v>169</v>
      </c>
      <c r="AT235" s="20" t="s">
        <v>155</v>
      </c>
      <c r="AU235" s="20" t="s">
        <v>160</v>
      </c>
      <c r="AY235" s="20" t="s">
        <v>153</v>
      </c>
      <c r="BE235" s="149">
        <f t="shared" si="48"/>
        <v>0</v>
      </c>
      <c r="BF235" s="149">
        <f t="shared" si="49"/>
        <v>0</v>
      </c>
      <c r="BG235" s="149">
        <f t="shared" si="50"/>
        <v>0</v>
      </c>
      <c r="BH235" s="149">
        <f t="shared" si="51"/>
        <v>0</v>
      </c>
      <c r="BI235" s="149">
        <f t="shared" si="52"/>
        <v>0</v>
      </c>
      <c r="BJ235" s="20" t="s">
        <v>160</v>
      </c>
      <c r="BK235" s="149">
        <f t="shared" si="53"/>
        <v>0</v>
      </c>
      <c r="BL235" s="20" t="s">
        <v>169</v>
      </c>
      <c r="BM235" s="20" t="s">
        <v>1648</v>
      </c>
    </row>
    <row r="236" spans="2:65" s="1" customFormat="1" ht="44.25" customHeight="1">
      <c r="B236" s="140"/>
      <c r="C236" s="141">
        <v>111</v>
      </c>
      <c r="D236" s="141" t="s">
        <v>155</v>
      </c>
      <c r="E236" s="142" t="s">
        <v>1903</v>
      </c>
      <c r="F236" s="241" t="s">
        <v>1904</v>
      </c>
      <c r="G236" s="241"/>
      <c r="H236" s="241"/>
      <c r="I236" s="241"/>
      <c r="J236" s="143" t="s">
        <v>172</v>
      </c>
      <c r="K236" s="144">
        <v>15</v>
      </c>
      <c r="L236" s="242"/>
      <c r="M236" s="242"/>
      <c r="N236" s="242"/>
      <c r="O236" s="242"/>
      <c r="P236" s="242"/>
      <c r="Q236" s="242"/>
      <c r="R236" s="145"/>
      <c r="T236" s="146" t="s">
        <v>5</v>
      </c>
      <c r="U236" s="43" t="s">
        <v>38</v>
      </c>
      <c r="V236" s="147">
        <v>0</v>
      </c>
      <c r="W236" s="147">
        <f t="shared" si="45"/>
        <v>0</v>
      </c>
      <c r="X236" s="147">
        <v>0</v>
      </c>
      <c r="Y236" s="147">
        <f t="shared" si="46"/>
        <v>0</v>
      </c>
      <c r="Z236" s="147">
        <v>0</v>
      </c>
      <c r="AA236" s="148">
        <f t="shared" si="47"/>
        <v>0</v>
      </c>
      <c r="AR236" s="20" t="s">
        <v>169</v>
      </c>
      <c r="AT236" s="20" t="s">
        <v>155</v>
      </c>
      <c r="AU236" s="20" t="s">
        <v>160</v>
      </c>
      <c r="AY236" s="20" t="s">
        <v>153</v>
      </c>
      <c r="BE236" s="149">
        <f t="shared" si="48"/>
        <v>0</v>
      </c>
      <c r="BF236" s="149">
        <f t="shared" si="49"/>
        <v>0</v>
      </c>
      <c r="BG236" s="149">
        <f t="shared" si="50"/>
        <v>0</v>
      </c>
      <c r="BH236" s="149">
        <f t="shared" si="51"/>
        <v>0</v>
      </c>
      <c r="BI236" s="149">
        <f t="shared" si="52"/>
        <v>0</v>
      </c>
      <c r="BJ236" s="20" t="s">
        <v>160</v>
      </c>
      <c r="BK236" s="149">
        <f t="shared" si="53"/>
        <v>0</v>
      </c>
      <c r="BL236" s="20" t="s">
        <v>169</v>
      </c>
      <c r="BM236" s="20" t="s">
        <v>1651</v>
      </c>
    </row>
    <row r="237" spans="2:65" s="1" customFormat="1" ht="31.5" customHeight="1">
      <c r="B237" s="140"/>
      <c r="C237" s="166">
        <v>112</v>
      </c>
      <c r="D237" s="166" t="s">
        <v>246</v>
      </c>
      <c r="E237" s="167" t="s">
        <v>1905</v>
      </c>
      <c r="F237" s="249" t="s">
        <v>2258</v>
      </c>
      <c r="G237" s="249"/>
      <c r="H237" s="249"/>
      <c r="I237" s="249"/>
      <c r="J237" s="168" t="s">
        <v>1906</v>
      </c>
      <c r="K237" s="169">
        <v>1</v>
      </c>
      <c r="L237" s="250"/>
      <c r="M237" s="250"/>
      <c r="N237" s="250"/>
      <c r="O237" s="242"/>
      <c r="P237" s="242"/>
      <c r="Q237" s="242"/>
      <c r="R237" s="145"/>
      <c r="T237" s="146" t="s">
        <v>5</v>
      </c>
      <c r="U237" s="43" t="s">
        <v>38</v>
      </c>
      <c r="V237" s="147">
        <v>0</v>
      </c>
      <c r="W237" s="147">
        <f t="shared" si="45"/>
        <v>0</v>
      </c>
      <c r="X237" s="147">
        <v>0</v>
      </c>
      <c r="Y237" s="147">
        <f t="shared" si="46"/>
        <v>0</v>
      </c>
      <c r="Z237" s="147">
        <v>0</v>
      </c>
      <c r="AA237" s="148">
        <f t="shared" si="47"/>
        <v>0</v>
      </c>
      <c r="AR237" s="20" t="s">
        <v>297</v>
      </c>
      <c r="AT237" s="20" t="s">
        <v>246</v>
      </c>
      <c r="AU237" s="20" t="s">
        <v>160</v>
      </c>
      <c r="AY237" s="20" t="s">
        <v>153</v>
      </c>
      <c r="BE237" s="149">
        <f t="shared" si="48"/>
        <v>0</v>
      </c>
      <c r="BF237" s="149">
        <f t="shared" si="49"/>
        <v>0</v>
      </c>
      <c r="BG237" s="149">
        <f t="shared" si="50"/>
        <v>0</v>
      </c>
      <c r="BH237" s="149">
        <f t="shared" si="51"/>
        <v>0</v>
      </c>
      <c r="BI237" s="149">
        <f t="shared" si="52"/>
        <v>0</v>
      </c>
      <c r="BJ237" s="20" t="s">
        <v>160</v>
      </c>
      <c r="BK237" s="149">
        <f t="shared" si="53"/>
        <v>0</v>
      </c>
      <c r="BL237" s="20" t="s">
        <v>169</v>
      </c>
      <c r="BM237" s="20" t="s">
        <v>1654</v>
      </c>
    </row>
    <row r="238" spans="2:65" s="1" customFormat="1" ht="44.25" customHeight="1">
      <c r="B238" s="140"/>
      <c r="C238" s="141">
        <v>113</v>
      </c>
      <c r="D238" s="141" t="s">
        <v>155</v>
      </c>
      <c r="E238" s="142" t="s">
        <v>1907</v>
      </c>
      <c r="F238" s="241" t="s">
        <v>2259</v>
      </c>
      <c r="G238" s="241"/>
      <c r="H238" s="241"/>
      <c r="I238" s="241"/>
      <c r="J238" s="143" t="s">
        <v>158</v>
      </c>
      <c r="K238" s="144">
        <v>40</v>
      </c>
      <c r="L238" s="242"/>
      <c r="M238" s="242"/>
      <c r="N238" s="242"/>
      <c r="O238" s="242"/>
      <c r="P238" s="242"/>
      <c r="Q238" s="242"/>
      <c r="R238" s="145"/>
      <c r="T238" s="146" t="s">
        <v>5</v>
      </c>
      <c r="U238" s="43" t="s">
        <v>38</v>
      </c>
      <c r="V238" s="147">
        <v>0</v>
      </c>
      <c r="W238" s="147">
        <f t="shared" si="45"/>
        <v>0</v>
      </c>
      <c r="X238" s="147">
        <v>0</v>
      </c>
      <c r="Y238" s="147">
        <f t="shared" si="46"/>
        <v>0</v>
      </c>
      <c r="Z238" s="147">
        <v>0</v>
      </c>
      <c r="AA238" s="148">
        <f t="shared" si="47"/>
        <v>0</v>
      </c>
      <c r="AR238" s="20" t="s">
        <v>169</v>
      </c>
      <c r="AT238" s="20" t="s">
        <v>155</v>
      </c>
      <c r="AU238" s="20" t="s">
        <v>160</v>
      </c>
      <c r="AY238" s="20" t="s">
        <v>153</v>
      </c>
      <c r="BE238" s="149">
        <f t="shared" si="48"/>
        <v>0</v>
      </c>
      <c r="BF238" s="149">
        <f t="shared" si="49"/>
        <v>0</v>
      </c>
      <c r="BG238" s="149">
        <f t="shared" si="50"/>
        <v>0</v>
      </c>
      <c r="BH238" s="149">
        <f t="shared" si="51"/>
        <v>0</v>
      </c>
      <c r="BI238" s="149">
        <f t="shared" si="52"/>
        <v>0</v>
      </c>
      <c r="BJ238" s="20" t="s">
        <v>160</v>
      </c>
      <c r="BK238" s="149">
        <f t="shared" si="53"/>
        <v>0</v>
      </c>
      <c r="BL238" s="20" t="s">
        <v>169</v>
      </c>
      <c r="BM238" s="20" t="s">
        <v>1657</v>
      </c>
    </row>
    <row r="239" spans="2:65" s="1" customFormat="1" ht="22.5" customHeight="1">
      <c r="B239" s="140"/>
      <c r="C239" s="166">
        <v>114</v>
      </c>
      <c r="D239" s="166" t="s">
        <v>246</v>
      </c>
      <c r="E239" s="167" t="s">
        <v>1908</v>
      </c>
      <c r="F239" s="249" t="s">
        <v>2260</v>
      </c>
      <c r="G239" s="249"/>
      <c r="H239" s="249"/>
      <c r="I239" s="249"/>
      <c r="J239" s="168" t="s">
        <v>158</v>
      </c>
      <c r="K239" s="169">
        <v>3</v>
      </c>
      <c r="L239" s="250"/>
      <c r="M239" s="250"/>
      <c r="N239" s="250"/>
      <c r="O239" s="242"/>
      <c r="P239" s="242"/>
      <c r="Q239" s="242"/>
      <c r="R239" s="145"/>
      <c r="T239" s="146" t="s">
        <v>5</v>
      </c>
      <c r="U239" s="43" t="s">
        <v>38</v>
      </c>
      <c r="V239" s="147">
        <v>0</v>
      </c>
      <c r="W239" s="147">
        <f t="shared" si="45"/>
        <v>0</v>
      </c>
      <c r="X239" s="147">
        <v>0</v>
      </c>
      <c r="Y239" s="147">
        <f t="shared" si="46"/>
        <v>0</v>
      </c>
      <c r="Z239" s="147">
        <v>0</v>
      </c>
      <c r="AA239" s="148">
        <f t="shared" si="47"/>
        <v>0</v>
      </c>
      <c r="AR239" s="20" t="s">
        <v>297</v>
      </c>
      <c r="AT239" s="20" t="s">
        <v>246</v>
      </c>
      <c r="AU239" s="20" t="s">
        <v>160</v>
      </c>
      <c r="AY239" s="20" t="s">
        <v>153</v>
      </c>
      <c r="BE239" s="149">
        <f t="shared" si="48"/>
        <v>0</v>
      </c>
      <c r="BF239" s="149">
        <f t="shared" si="49"/>
        <v>0</v>
      </c>
      <c r="BG239" s="149">
        <f t="shared" si="50"/>
        <v>0</v>
      </c>
      <c r="BH239" s="149">
        <f t="shared" si="51"/>
        <v>0</v>
      </c>
      <c r="BI239" s="149">
        <f t="shared" si="52"/>
        <v>0</v>
      </c>
      <c r="BJ239" s="20" t="s">
        <v>160</v>
      </c>
      <c r="BK239" s="149">
        <f t="shared" si="53"/>
        <v>0</v>
      </c>
      <c r="BL239" s="20" t="s">
        <v>169</v>
      </c>
      <c r="BM239" s="20" t="s">
        <v>1660</v>
      </c>
    </row>
    <row r="240" spans="2:65" s="1" customFormat="1" ht="22.5" customHeight="1">
      <c r="B240" s="140"/>
      <c r="C240" s="141">
        <v>115</v>
      </c>
      <c r="D240" s="141" t="s">
        <v>155</v>
      </c>
      <c r="E240" s="142" t="s">
        <v>1909</v>
      </c>
      <c r="F240" s="241" t="s">
        <v>1910</v>
      </c>
      <c r="G240" s="241"/>
      <c r="H240" s="241"/>
      <c r="I240" s="241"/>
      <c r="J240" s="143" t="s">
        <v>172</v>
      </c>
      <c r="K240" s="144">
        <v>1220</v>
      </c>
      <c r="L240" s="242"/>
      <c r="M240" s="242"/>
      <c r="N240" s="242"/>
      <c r="O240" s="242"/>
      <c r="P240" s="242"/>
      <c r="Q240" s="242"/>
      <c r="R240" s="145"/>
      <c r="T240" s="146" t="s">
        <v>5</v>
      </c>
      <c r="U240" s="43" t="s">
        <v>38</v>
      </c>
      <c r="V240" s="147">
        <v>0</v>
      </c>
      <c r="W240" s="147">
        <f t="shared" si="45"/>
        <v>0</v>
      </c>
      <c r="X240" s="147">
        <v>0</v>
      </c>
      <c r="Y240" s="147">
        <f t="shared" si="46"/>
        <v>0</v>
      </c>
      <c r="Z240" s="147">
        <v>0</v>
      </c>
      <c r="AA240" s="148">
        <f t="shared" si="47"/>
        <v>0</v>
      </c>
      <c r="AR240" s="20" t="s">
        <v>169</v>
      </c>
      <c r="AT240" s="20" t="s">
        <v>155</v>
      </c>
      <c r="AU240" s="20" t="s">
        <v>160</v>
      </c>
      <c r="AY240" s="20" t="s">
        <v>153</v>
      </c>
      <c r="BE240" s="149">
        <f t="shared" si="48"/>
        <v>0</v>
      </c>
      <c r="BF240" s="149">
        <f t="shared" si="49"/>
        <v>0</v>
      </c>
      <c r="BG240" s="149">
        <f t="shared" si="50"/>
        <v>0</v>
      </c>
      <c r="BH240" s="149">
        <f t="shared" si="51"/>
        <v>0</v>
      </c>
      <c r="BI240" s="149">
        <f t="shared" si="52"/>
        <v>0</v>
      </c>
      <c r="BJ240" s="20" t="s">
        <v>160</v>
      </c>
      <c r="BK240" s="149">
        <f t="shared" si="53"/>
        <v>0</v>
      </c>
      <c r="BL240" s="20" t="s">
        <v>169</v>
      </c>
      <c r="BM240" s="20" t="s">
        <v>1664</v>
      </c>
    </row>
    <row r="241" spans="2:65" s="1" customFormat="1" ht="31.5" customHeight="1">
      <c r="B241" s="140"/>
      <c r="C241" s="141">
        <v>116</v>
      </c>
      <c r="D241" s="141" t="s">
        <v>155</v>
      </c>
      <c r="E241" s="142" t="s">
        <v>1911</v>
      </c>
      <c r="F241" s="241" t="s">
        <v>1912</v>
      </c>
      <c r="G241" s="241"/>
      <c r="H241" s="241"/>
      <c r="I241" s="241"/>
      <c r="J241" s="143" t="s">
        <v>172</v>
      </c>
      <c r="K241" s="144">
        <v>15</v>
      </c>
      <c r="L241" s="242"/>
      <c r="M241" s="242"/>
      <c r="N241" s="242"/>
      <c r="O241" s="242"/>
      <c r="P241" s="242"/>
      <c r="Q241" s="242"/>
      <c r="R241" s="145"/>
      <c r="T241" s="146" t="s">
        <v>5</v>
      </c>
      <c r="U241" s="43" t="s">
        <v>38</v>
      </c>
      <c r="V241" s="147">
        <v>0</v>
      </c>
      <c r="W241" s="147">
        <f t="shared" si="45"/>
        <v>0</v>
      </c>
      <c r="X241" s="147">
        <v>0</v>
      </c>
      <c r="Y241" s="147">
        <f t="shared" si="46"/>
        <v>0</v>
      </c>
      <c r="Z241" s="147">
        <v>0</v>
      </c>
      <c r="AA241" s="148">
        <f t="shared" si="47"/>
        <v>0</v>
      </c>
      <c r="AR241" s="20" t="s">
        <v>169</v>
      </c>
      <c r="AT241" s="20" t="s">
        <v>155</v>
      </c>
      <c r="AU241" s="20" t="s">
        <v>160</v>
      </c>
      <c r="AY241" s="20" t="s">
        <v>153</v>
      </c>
      <c r="BE241" s="149">
        <f t="shared" si="48"/>
        <v>0</v>
      </c>
      <c r="BF241" s="149">
        <f t="shared" si="49"/>
        <v>0</v>
      </c>
      <c r="BG241" s="149">
        <f t="shared" si="50"/>
        <v>0</v>
      </c>
      <c r="BH241" s="149">
        <f t="shared" si="51"/>
        <v>0</v>
      </c>
      <c r="BI241" s="149">
        <f t="shared" si="52"/>
        <v>0</v>
      </c>
      <c r="BJ241" s="20" t="s">
        <v>160</v>
      </c>
      <c r="BK241" s="149">
        <f t="shared" si="53"/>
        <v>0</v>
      </c>
      <c r="BL241" s="20" t="s">
        <v>169</v>
      </c>
      <c r="BM241" s="20" t="s">
        <v>1667</v>
      </c>
    </row>
    <row r="242" spans="2:65" s="1" customFormat="1" ht="31.5" customHeight="1">
      <c r="B242" s="140"/>
      <c r="C242" s="141">
        <v>117</v>
      </c>
      <c r="D242" s="141" t="s">
        <v>155</v>
      </c>
      <c r="E242" s="142" t="s">
        <v>1913</v>
      </c>
      <c r="F242" s="241" t="s">
        <v>1914</v>
      </c>
      <c r="G242" s="241"/>
      <c r="H242" s="241"/>
      <c r="I242" s="241"/>
      <c r="J242" s="143" t="s">
        <v>182</v>
      </c>
      <c r="K242" s="144">
        <v>2.2000000000000002</v>
      </c>
      <c r="L242" s="242"/>
      <c r="M242" s="242"/>
      <c r="N242" s="242"/>
      <c r="O242" s="242"/>
      <c r="P242" s="242"/>
      <c r="Q242" s="242"/>
      <c r="R242" s="145"/>
      <c r="T242" s="146" t="s">
        <v>5</v>
      </c>
      <c r="U242" s="43" t="s">
        <v>38</v>
      </c>
      <c r="V242" s="147">
        <v>0</v>
      </c>
      <c r="W242" s="147">
        <f t="shared" si="45"/>
        <v>0</v>
      </c>
      <c r="X242" s="147">
        <v>0</v>
      </c>
      <c r="Y242" s="147">
        <f t="shared" si="46"/>
        <v>0</v>
      </c>
      <c r="Z242" s="147">
        <v>0</v>
      </c>
      <c r="AA242" s="148">
        <f t="shared" si="47"/>
        <v>0</v>
      </c>
      <c r="AR242" s="20" t="s">
        <v>169</v>
      </c>
      <c r="AT242" s="20" t="s">
        <v>155</v>
      </c>
      <c r="AU242" s="20" t="s">
        <v>160</v>
      </c>
      <c r="AY242" s="20" t="s">
        <v>153</v>
      </c>
      <c r="BE242" s="149">
        <f t="shared" si="48"/>
        <v>0</v>
      </c>
      <c r="BF242" s="149">
        <f t="shared" si="49"/>
        <v>0</v>
      </c>
      <c r="BG242" s="149">
        <f t="shared" si="50"/>
        <v>0</v>
      </c>
      <c r="BH242" s="149">
        <f t="shared" si="51"/>
        <v>0</v>
      </c>
      <c r="BI242" s="149">
        <f t="shared" si="52"/>
        <v>0</v>
      </c>
      <c r="BJ242" s="20" t="s">
        <v>160</v>
      </c>
      <c r="BK242" s="149">
        <f t="shared" si="53"/>
        <v>0</v>
      </c>
      <c r="BL242" s="20" t="s">
        <v>169</v>
      </c>
      <c r="BM242" s="20" t="s">
        <v>1671</v>
      </c>
    </row>
    <row r="243" spans="2:65" s="1" customFormat="1" ht="31.5" customHeight="1">
      <c r="B243" s="140"/>
      <c r="C243" s="141">
        <v>118</v>
      </c>
      <c r="D243" s="141" t="s">
        <v>155</v>
      </c>
      <c r="E243" s="142" t="s">
        <v>1915</v>
      </c>
      <c r="F243" s="241" t="s">
        <v>1916</v>
      </c>
      <c r="G243" s="241"/>
      <c r="H243" s="241"/>
      <c r="I243" s="241"/>
      <c r="J243" s="143" t="s">
        <v>182</v>
      </c>
      <c r="K243" s="144">
        <v>2.2000000000000002</v>
      </c>
      <c r="L243" s="242"/>
      <c r="M243" s="242"/>
      <c r="N243" s="242"/>
      <c r="O243" s="242"/>
      <c r="P243" s="242"/>
      <c r="Q243" s="242"/>
      <c r="R243" s="145"/>
      <c r="T243" s="146" t="s">
        <v>5</v>
      </c>
      <c r="U243" s="43" t="s">
        <v>38</v>
      </c>
      <c r="V243" s="147">
        <v>0</v>
      </c>
      <c r="W243" s="147">
        <f t="shared" si="45"/>
        <v>0</v>
      </c>
      <c r="X243" s="147">
        <v>0</v>
      </c>
      <c r="Y243" s="147">
        <f t="shared" si="46"/>
        <v>0</v>
      </c>
      <c r="Z243" s="147">
        <v>0</v>
      </c>
      <c r="AA243" s="148">
        <f t="shared" si="47"/>
        <v>0</v>
      </c>
      <c r="AR243" s="20" t="s">
        <v>169</v>
      </c>
      <c r="AT243" s="20" t="s">
        <v>155</v>
      </c>
      <c r="AU243" s="20" t="s">
        <v>160</v>
      </c>
      <c r="AY243" s="20" t="s">
        <v>153</v>
      </c>
      <c r="BE243" s="149">
        <f t="shared" si="48"/>
        <v>0</v>
      </c>
      <c r="BF243" s="149">
        <f t="shared" si="49"/>
        <v>0</v>
      </c>
      <c r="BG243" s="149">
        <f t="shared" si="50"/>
        <v>0</v>
      </c>
      <c r="BH243" s="149">
        <f t="shared" si="51"/>
        <v>0</v>
      </c>
      <c r="BI243" s="149">
        <f t="shared" si="52"/>
        <v>0</v>
      </c>
      <c r="BJ243" s="20" t="s">
        <v>160</v>
      </c>
      <c r="BK243" s="149">
        <f t="shared" si="53"/>
        <v>0</v>
      </c>
      <c r="BL243" s="20" t="s">
        <v>169</v>
      </c>
      <c r="BM243" s="20" t="s">
        <v>1674</v>
      </c>
    </row>
    <row r="244" spans="2:65" s="9" customFormat="1" ht="29.85" customHeight="1">
      <c r="B244" s="129"/>
      <c r="C244" s="130"/>
      <c r="D244" s="139" t="s">
        <v>1744</v>
      </c>
      <c r="E244" s="139"/>
      <c r="F244" s="139"/>
      <c r="G244" s="139"/>
      <c r="H244" s="139"/>
      <c r="I244" s="139"/>
      <c r="J244" s="139"/>
      <c r="K244" s="139"/>
      <c r="L244" s="139"/>
      <c r="M244" s="139"/>
      <c r="N244" s="259"/>
      <c r="O244" s="260"/>
      <c r="P244" s="260"/>
      <c r="Q244" s="260"/>
      <c r="R244" s="132"/>
      <c r="T244" s="133"/>
      <c r="U244" s="130"/>
      <c r="V244" s="130"/>
      <c r="W244" s="134">
        <f>SUM(W245:W253)</f>
        <v>0</v>
      </c>
      <c r="X244" s="130"/>
      <c r="Y244" s="134">
        <f>SUM(Y245:Y253)</f>
        <v>0</v>
      </c>
      <c r="Z244" s="130"/>
      <c r="AA244" s="135">
        <f>SUM(AA245:AA253)</f>
        <v>0</v>
      </c>
      <c r="AR244" s="136" t="s">
        <v>160</v>
      </c>
      <c r="AT244" s="137" t="s">
        <v>70</v>
      </c>
      <c r="AU244" s="137" t="s">
        <v>79</v>
      </c>
      <c r="AY244" s="136" t="s">
        <v>153</v>
      </c>
      <c r="BK244" s="138">
        <f>SUM(BK245:BK253)</f>
        <v>0</v>
      </c>
    </row>
    <row r="245" spans="2:65" s="1" customFormat="1" ht="31.5" customHeight="1">
      <c r="B245" s="140"/>
      <c r="C245" s="166">
        <v>119</v>
      </c>
      <c r="D245" s="166" t="s">
        <v>246</v>
      </c>
      <c r="E245" s="167" t="s">
        <v>1917</v>
      </c>
      <c r="F245" s="249" t="s">
        <v>1918</v>
      </c>
      <c r="G245" s="249"/>
      <c r="H245" s="249"/>
      <c r="I245" s="249"/>
      <c r="J245" s="168" t="s">
        <v>158</v>
      </c>
      <c r="K245" s="169">
        <v>158</v>
      </c>
      <c r="L245" s="250"/>
      <c r="M245" s="250"/>
      <c r="N245" s="250"/>
      <c r="O245" s="242"/>
      <c r="P245" s="242"/>
      <c r="Q245" s="242"/>
      <c r="R245" s="145"/>
      <c r="T245" s="146" t="s">
        <v>5</v>
      </c>
      <c r="U245" s="43" t="s">
        <v>38</v>
      </c>
      <c r="V245" s="147">
        <v>0</v>
      </c>
      <c r="W245" s="147">
        <f t="shared" ref="W245:W253" si="54">V245*K245</f>
        <v>0</v>
      </c>
      <c r="X245" s="147">
        <v>0</v>
      </c>
      <c r="Y245" s="147">
        <f t="shared" ref="Y245:Y253" si="55">X245*K245</f>
        <v>0</v>
      </c>
      <c r="Z245" s="147">
        <v>0</v>
      </c>
      <c r="AA245" s="148">
        <f t="shared" ref="AA245:AA253" si="56">Z245*K245</f>
        <v>0</v>
      </c>
      <c r="AR245" s="20" t="s">
        <v>297</v>
      </c>
      <c r="AT245" s="20" t="s">
        <v>246</v>
      </c>
      <c r="AU245" s="20" t="s">
        <v>160</v>
      </c>
      <c r="AY245" s="20" t="s">
        <v>153</v>
      </c>
      <c r="BE245" s="149">
        <f t="shared" ref="BE245:BE253" si="57">IF(U245="základná",N245,0)</f>
        <v>0</v>
      </c>
      <c r="BF245" s="149">
        <f t="shared" ref="BF245:BF253" si="58">IF(U245="znížená",N245,0)</f>
        <v>0</v>
      </c>
      <c r="BG245" s="149">
        <f t="shared" ref="BG245:BG253" si="59">IF(U245="zákl. prenesená",N245,0)</f>
        <v>0</v>
      </c>
      <c r="BH245" s="149">
        <f t="shared" ref="BH245:BH253" si="60">IF(U245="zníž. prenesená",N245,0)</f>
        <v>0</v>
      </c>
      <c r="BI245" s="149">
        <f t="shared" ref="BI245:BI253" si="61">IF(U245="nulová",N245,0)</f>
        <v>0</v>
      </c>
      <c r="BJ245" s="20" t="s">
        <v>160</v>
      </c>
      <c r="BK245" s="149">
        <f t="shared" ref="BK245:BK253" si="62">ROUND(L245*K245,2)</f>
        <v>0</v>
      </c>
      <c r="BL245" s="20" t="s">
        <v>169</v>
      </c>
      <c r="BM245" s="20" t="s">
        <v>1678</v>
      </c>
    </row>
    <row r="246" spans="2:65" s="1" customFormat="1" ht="22.5" customHeight="1">
      <c r="B246" s="140"/>
      <c r="C246" s="141">
        <v>120</v>
      </c>
      <c r="D246" s="141" t="s">
        <v>155</v>
      </c>
      <c r="E246" s="142" t="s">
        <v>1919</v>
      </c>
      <c r="F246" s="241" t="s">
        <v>1867</v>
      </c>
      <c r="G246" s="241"/>
      <c r="H246" s="241"/>
      <c r="I246" s="241"/>
      <c r="J246" s="143" t="s">
        <v>158</v>
      </c>
      <c r="K246" s="144">
        <v>158</v>
      </c>
      <c r="L246" s="242"/>
      <c r="M246" s="242"/>
      <c r="N246" s="242"/>
      <c r="O246" s="242"/>
      <c r="P246" s="242"/>
      <c r="Q246" s="242"/>
      <c r="R246" s="145"/>
      <c r="T246" s="146" t="s">
        <v>5</v>
      </c>
      <c r="U246" s="43" t="s">
        <v>38</v>
      </c>
      <c r="V246" s="147">
        <v>0</v>
      </c>
      <c r="W246" s="147">
        <f t="shared" si="54"/>
        <v>0</v>
      </c>
      <c r="X246" s="147">
        <v>0</v>
      </c>
      <c r="Y246" s="147">
        <f t="shared" si="55"/>
        <v>0</v>
      </c>
      <c r="Z246" s="147">
        <v>0</v>
      </c>
      <c r="AA246" s="148">
        <f t="shared" si="56"/>
        <v>0</v>
      </c>
      <c r="AR246" s="20" t="s">
        <v>169</v>
      </c>
      <c r="AT246" s="20" t="s">
        <v>155</v>
      </c>
      <c r="AU246" s="20" t="s">
        <v>160</v>
      </c>
      <c r="AY246" s="20" t="s">
        <v>153</v>
      </c>
      <c r="BE246" s="149">
        <f t="shared" si="57"/>
        <v>0</v>
      </c>
      <c r="BF246" s="149">
        <f t="shared" si="58"/>
        <v>0</v>
      </c>
      <c r="BG246" s="149">
        <f t="shared" si="59"/>
        <v>0</v>
      </c>
      <c r="BH246" s="149">
        <f t="shared" si="60"/>
        <v>0</v>
      </c>
      <c r="BI246" s="149">
        <f t="shared" si="61"/>
        <v>0</v>
      </c>
      <c r="BJ246" s="20" t="s">
        <v>160</v>
      </c>
      <c r="BK246" s="149">
        <f t="shared" si="62"/>
        <v>0</v>
      </c>
      <c r="BL246" s="20" t="s">
        <v>169</v>
      </c>
      <c r="BM246" s="20" t="s">
        <v>1681</v>
      </c>
    </row>
    <row r="247" spans="2:65" s="1" customFormat="1" ht="57" customHeight="1">
      <c r="B247" s="140"/>
      <c r="C247" s="166">
        <v>121</v>
      </c>
      <c r="D247" s="166" t="s">
        <v>246</v>
      </c>
      <c r="E247" s="167" t="s">
        <v>1920</v>
      </c>
      <c r="F247" s="249" t="s">
        <v>2261</v>
      </c>
      <c r="G247" s="249"/>
      <c r="H247" s="249"/>
      <c r="I247" s="249"/>
      <c r="J247" s="168" t="s">
        <v>158</v>
      </c>
      <c r="K247" s="169">
        <v>79</v>
      </c>
      <c r="L247" s="250"/>
      <c r="M247" s="250"/>
      <c r="N247" s="250"/>
      <c r="O247" s="242"/>
      <c r="P247" s="242"/>
      <c r="Q247" s="242"/>
      <c r="R247" s="145"/>
      <c r="T247" s="146" t="s">
        <v>5</v>
      </c>
      <c r="U247" s="43" t="s">
        <v>38</v>
      </c>
      <c r="V247" s="147">
        <v>0</v>
      </c>
      <c r="W247" s="147">
        <f t="shared" si="54"/>
        <v>0</v>
      </c>
      <c r="X247" s="147">
        <v>0</v>
      </c>
      <c r="Y247" s="147">
        <f t="shared" si="55"/>
        <v>0</v>
      </c>
      <c r="Z247" s="147">
        <v>0</v>
      </c>
      <c r="AA247" s="148">
        <f t="shared" si="56"/>
        <v>0</v>
      </c>
      <c r="AR247" s="20" t="s">
        <v>297</v>
      </c>
      <c r="AT247" s="20" t="s">
        <v>246</v>
      </c>
      <c r="AU247" s="20" t="s">
        <v>160</v>
      </c>
      <c r="AY247" s="20" t="s">
        <v>153</v>
      </c>
      <c r="BE247" s="149">
        <f t="shared" si="57"/>
        <v>0</v>
      </c>
      <c r="BF247" s="149">
        <f t="shared" si="58"/>
        <v>0</v>
      </c>
      <c r="BG247" s="149">
        <f t="shared" si="59"/>
        <v>0</v>
      </c>
      <c r="BH247" s="149">
        <f t="shared" si="60"/>
        <v>0</v>
      </c>
      <c r="BI247" s="149">
        <f t="shared" si="61"/>
        <v>0</v>
      </c>
      <c r="BJ247" s="20" t="s">
        <v>160</v>
      </c>
      <c r="BK247" s="149">
        <f t="shared" si="62"/>
        <v>0</v>
      </c>
      <c r="BL247" s="20" t="s">
        <v>169</v>
      </c>
      <c r="BM247" s="20" t="s">
        <v>1685</v>
      </c>
    </row>
    <row r="248" spans="2:65" s="1" customFormat="1" ht="22.5" customHeight="1">
      <c r="B248" s="140"/>
      <c r="C248" s="141">
        <v>122</v>
      </c>
      <c r="D248" s="141" t="s">
        <v>155</v>
      </c>
      <c r="E248" s="142" t="s">
        <v>1921</v>
      </c>
      <c r="F248" s="241" t="s">
        <v>1922</v>
      </c>
      <c r="G248" s="241"/>
      <c r="H248" s="241"/>
      <c r="I248" s="241"/>
      <c r="J248" s="143" t="s">
        <v>158</v>
      </c>
      <c r="K248" s="144">
        <v>79</v>
      </c>
      <c r="L248" s="242"/>
      <c r="M248" s="242"/>
      <c r="N248" s="242"/>
      <c r="O248" s="242"/>
      <c r="P248" s="242"/>
      <c r="Q248" s="242"/>
      <c r="R248" s="145"/>
      <c r="T248" s="146" t="s">
        <v>5</v>
      </c>
      <c r="U248" s="43" t="s">
        <v>38</v>
      </c>
      <c r="V248" s="147">
        <v>0</v>
      </c>
      <c r="W248" s="147">
        <f t="shared" si="54"/>
        <v>0</v>
      </c>
      <c r="X248" s="147">
        <v>0</v>
      </c>
      <c r="Y248" s="147">
        <f t="shared" si="55"/>
        <v>0</v>
      </c>
      <c r="Z248" s="147">
        <v>0</v>
      </c>
      <c r="AA248" s="148">
        <f t="shared" si="56"/>
        <v>0</v>
      </c>
      <c r="AR248" s="20" t="s">
        <v>169</v>
      </c>
      <c r="AT248" s="20" t="s">
        <v>155</v>
      </c>
      <c r="AU248" s="20" t="s">
        <v>160</v>
      </c>
      <c r="AY248" s="20" t="s">
        <v>153</v>
      </c>
      <c r="BE248" s="149">
        <f t="shared" si="57"/>
        <v>0</v>
      </c>
      <c r="BF248" s="149">
        <f t="shared" si="58"/>
        <v>0</v>
      </c>
      <c r="BG248" s="149">
        <f t="shared" si="59"/>
        <v>0</v>
      </c>
      <c r="BH248" s="149">
        <f t="shared" si="60"/>
        <v>0</v>
      </c>
      <c r="BI248" s="149">
        <f t="shared" si="61"/>
        <v>0</v>
      </c>
      <c r="BJ248" s="20" t="s">
        <v>160</v>
      </c>
      <c r="BK248" s="149">
        <f t="shared" si="62"/>
        <v>0</v>
      </c>
      <c r="BL248" s="20" t="s">
        <v>169</v>
      </c>
      <c r="BM248" s="20" t="s">
        <v>1688</v>
      </c>
    </row>
    <row r="249" spans="2:65" s="1" customFormat="1" ht="31.5" customHeight="1">
      <c r="B249" s="140"/>
      <c r="C249" s="166">
        <v>123</v>
      </c>
      <c r="D249" s="166" t="s">
        <v>246</v>
      </c>
      <c r="E249" s="167" t="s">
        <v>1923</v>
      </c>
      <c r="F249" s="249" t="s">
        <v>2262</v>
      </c>
      <c r="G249" s="249"/>
      <c r="H249" s="249"/>
      <c r="I249" s="249"/>
      <c r="J249" s="168" t="s">
        <v>158</v>
      </c>
      <c r="K249" s="169">
        <v>76</v>
      </c>
      <c r="L249" s="250"/>
      <c r="M249" s="250"/>
      <c r="N249" s="250"/>
      <c r="O249" s="242"/>
      <c r="P249" s="242"/>
      <c r="Q249" s="242"/>
      <c r="R249" s="145"/>
      <c r="T249" s="146" t="s">
        <v>5</v>
      </c>
      <c r="U249" s="43" t="s">
        <v>38</v>
      </c>
      <c r="V249" s="147">
        <v>0</v>
      </c>
      <c r="W249" s="147">
        <f t="shared" si="54"/>
        <v>0</v>
      </c>
      <c r="X249" s="147">
        <v>0</v>
      </c>
      <c r="Y249" s="147">
        <f t="shared" si="55"/>
        <v>0</v>
      </c>
      <c r="Z249" s="147">
        <v>0</v>
      </c>
      <c r="AA249" s="148">
        <f t="shared" si="56"/>
        <v>0</v>
      </c>
      <c r="AR249" s="20" t="s">
        <v>297</v>
      </c>
      <c r="AT249" s="20" t="s">
        <v>246</v>
      </c>
      <c r="AU249" s="20" t="s">
        <v>160</v>
      </c>
      <c r="AY249" s="20" t="s">
        <v>153</v>
      </c>
      <c r="BE249" s="149">
        <f t="shared" si="57"/>
        <v>0</v>
      </c>
      <c r="BF249" s="149">
        <f t="shared" si="58"/>
        <v>0</v>
      </c>
      <c r="BG249" s="149">
        <f t="shared" si="59"/>
        <v>0</v>
      </c>
      <c r="BH249" s="149">
        <f t="shared" si="60"/>
        <v>0</v>
      </c>
      <c r="BI249" s="149">
        <f t="shared" si="61"/>
        <v>0</v>
      </c>
      <c r="BJ249" s="20" t="s">
        <v>160</v>
      </c>
      <c r="BK249" s="149">
        <f t="shared" si="62"/>
        <v>0</v>
      </c>
      <c r="BL249" s="20" t="s">
        <v>169</v>
      </c>
      <c r="BM249" s="20" t="s">
        <v>1692</v>
      </c>
    </row>
    <row r="250" spans="2:65" s="1" customFormat="1" ht="31.5" customHeight="1">
      <c r="B250" s="140"/>
      <c r="C250" s="166">
        <v>124</v>
      </c>
      <c r="D250" s="166" t="s">
        <v>246</v>
      </c>
      <c r="E250" s="167" t="s">
        <v>1924</v>
      </c>
      <c r="F250" s="249" t="s">
        <v>2263</v>
      </c>
      <c r="G250" s="249"/>
      <c r="H250" s="249"/>
      <c r="I250" s="249"/>
      <c r="J250" s="168" t="s">
        <v>158</v>
      </c>
      <c r="K250" s="169">
        <v>3</v>
      </c>
      <c r="L250" s="250"/>
      <c r="M250" s="250"/>
      <c r="N250" s="250"/>
      <c r="O250" s="242"/>
      <c r="P250" s="242"/>
      <c r="Q250" s="242"/>
      <c r="R250" s="145"/>
      <c r="T250" s="146" t="s">
        <v>5</v>
      </c>
      <c r="U250" s="43" t="s">
        <v>38</v>
      </c>
      <c r="V250" s="147">
        <v>0</v>
      </c>
      <c r="W250" s="147">
        <f t="shared" si="54"/>
        <v>0</v>
      </c>
      <c r="X250" s="147">
        <v>0</v>
      </c>
      <c r="Y250" s="147">
        <f t="shared" si="55"/>
        <v>0</v>
      </c>
      <c r="Z250" s="147">
        <v>0</v>
      </c>
      <c r="AA250" s="148">
        <f t="shared" si="56"/>
        <v>0</v>
      </c>
      <c r="AR250" s="20" t="s">
        <v>297</v>
      </c>
      <c r="AT250" s="20" t="s">
        <v>246</v>
      </c>
      <c r="AU250" s="20" t="s">
        <v>160</v>
      </c>
      <c r="AY250" s="20" t="s">
        <v>153</v>
      </c>
      <c r="BE250" s="149">
        <f t="shared" si="57"/>
        <v>0</v>
      </c>
      <c r="BF250" s="149">
        <f t="shared" si="58"/>
        <v>0</v>
      </c>
      <c r="BG250" s="149">
        <f t="shared" si="59"/>
        <v>0</v>
      </c>
      <c r="BH250" s="149">
        <f t="shared" si="60"/>
        <v>0</v>
      </c>
      <c r="BI250" s="149">
        <f t="shared" si="61"/>
        <v>0</v>
      </c>
      <c r="BJ250" s="20" t="s">
        <v>160</v>
      </c>
      <c r="BK250" s="149">
        <f t="shared" si="62"/>
        <v>0</v>
      </c>
      <c r="BL250" s="20" t="s">
        <v>169</v>
      </c>
      <c r="BM250" s="20" t="s">
        <v>1695</v>
      </c>
    </row>
    <row r="251" spans="2:65" s="1" customFormat="1" ht="22.5" customHeight="1">
      <c r="B251" s="140"/>
      <c r="C251" s="141">
        <v>125</v>
      </c>
      <c r="D251" s="141" t="s">
        <v>155</v>
      </c>
      <c r="E251" s="142" t="s">
        <v>1925</v>
      </c>
      <c r="F251" s="241" t="s">
        <v>1926</v>
      </c>
      <c r="G251" s="241"/>
      <c r="H251" s="241"/>
      <c r="I251" s="241"/>
      <c r="J251" s="143" t="s">
        <v>158</v>
      </c>
      <c r="K251" s="144">
        <v>79</v>
      </c>
      <c r="L251" s="242"/>
      <c r="M251" s="242"/>
      <c r="N251" s="242"/>
      <c r="O251" s="242"/>
      <c r="P251" s="242"/>
      <c r="Q251" s="242"/>
      <c r="R251" s="145"/>
      <c r="T251" s="146" t="s">
        <v>5</v>
      </c>
      <c r="U251" s="43" t="s">
        <v>38</v>
      </c>
      <c r="V251" s="147">
        <v>0</v>
      </c>
      <c r="W251" s="147">
        <f t="shared" si="54"/>
        <v>0</v>
      </c>
      <c r="X251" s="147">
        <v>0</v>
      </c>
      <c r="Y251" s="147">
        <f t="shared" si="55"/>
        <v>0</v>
      </c>
      <c r="Z251" s="147">
        <v>0</v>
      </c>
      <c r="AA251" s="148">
        <f t="shared" si="56"/>
        <v>0</v>
      </c>
      <c r="AR251" s="20" t="s">
        <v>169</v>
      </c>
      <c r="AT251" s="20" t="s">
        <v>155</v>
      </c>
      <c r="AU251" s="20" t="s">
        <v>160</v>
      </c>
      <c r="AY251" s="20" t="s">
        <v>153</v>
      </c>
      <c r="BE251" s="149">
        <f t="shared" si="57"/>
        <v>0</v>
      </c>
      <c r="BF251" s="149">
        <f t="shared" si="58"/>
        <v>0</v>
      </c>
      <c r="BG251" s="149">
        <f t="shared" si="59"/>
        <v>0</v>
      </c>
      <c r="BH251" s="149">
        <f t="shared" si="60"/>
        <v>0</v>
      </c>
      <c r="BI251" s="149">
        <f t="shared" si="61"/>
        <v>0</v>
      </c>
      <c r="BJ251" s="20" t="s">
        <v>160</v>
      </c>
      <c r="BK251" s="149">
        <f t="shared" si="62"/>
        <v>0</v>
      </c>
      <c r="BL251" s="20" t="s">
        <v>169</v>
      </c>
      <c r="BM251" s="20" t="s">
        <v>1697</v>
      </c>
    </row>
    <row r="252" spans="2:65" s="1" customFormat="1" ht="31.5" customHeight="1">
      <c r="B252" s="140"/>
      <c r="C252" s="141">
        <v>126</v>
      </c>
      <c r="D252" s="141" t="s">
        <v>155</v>
      </c>
      <c r="E252" s="142" t="s">
        <v>1913</v>
      </c>
      <c r="F252" s="241" t="s">
        <v>1914</v>
      </c>
      <c r="G252" s="241"/>
      <c r="H252" s="241"/>
      <c r="I252" s="241"/>
      <c r="J252" s="143" t="s">
        <v>182</v>
      </c>
      <c r="K252" s="144">
        <v>0.2</v>
      </c>
      <c r="L252" s="242"/>
      <c r="M252" s="242"/>
      <c r="N252" s="242"/>
      <c r="O252" s="242"/>
      <c r="P252" s="242"/>
      <c r="Q252" s="242"/>
      <c r="R252" s="145"/>
      <c r="T252" s="146" t="s">
        <v>5</v>
      </c>
      <c r="U252" s="43" t="s">
        <v>38</v>
      </c>
      <c r="V252" s="147">
        <v>0</v>
      </c>
      <c r="W252" s="147">
        <f t="shared" si="54"/>
        <v>0</v>
      </c>
      <c r="X252" s="147">
        <v>0</v>
      </c>
      <c r="Y252" s="147">
        <f t="shared" si="55"/>
        <v>0</v>
      </c>
      <c r="Z252" s="147">
        <v>0</v>
      </c>
      <c r="AA252" s="148">
        <f t="shared" si="56"/>
        <v>0</v>
      </c>
      <c r="AR252" s="20" t="s">
        <v>169</v>
      </c>
      <c r="AT252" s="20" t="s">
        <v>155</v>
      </c>
      <c r="AU252" s="20" t="s">
        <v>160</v>
      </c>
      <c r="AY252" s="20" t="s">
        <v>153</v>
      </c>
      <c r="BE252" s="149">
        <f t="shared" si="57"/>
        <v>0</v>
      </c>
      <c r="BF252" s="149">
        <f t="shared" si="58"/>
        <v>0</v>
      </c>
      <c r="BG252" s="149">
        <f t="shared" si="59"/>
        <v>0</v>
      </c>
      <c r="BH252" s="149">
        <f t="shared" si="60"/>
        <v>0</v>
      </c>
      <c r="BI252" s="149">
        <f t="shared" si="61"/>
        <v>0</v>
      </c>
      <c r="BJ252" s="20" t="s">
        <v>160</v>
      </c>
      <c r="BK252" s="149">
        <f t="shared" si="62"/>
        <v>0</v>
      </c>
      <c r="BL252" s="20" t="s">
        <v>169</v>
      </c>
      <c r="BM252" s="20" t="s">
        <v>1700</v>
      </c>
    </row>
    <row r="253" spans="2:65" s="1" customFormat="1" ht="31.5" customHeight="1">
      <c r="B253" s="140"/>
      <c r="C253" s="141">
        <v>127</v>
      </c>
      <c r="D253" s="141" t="s">
        <v>155</v>
      </c>
      <c r="E253" s="142" t="s">
        <v>1915</v>
      </c>
      <c r="F253" s="241" t="s">
        <v>1916</v>
      </c>
      <c r="G253" s="241"/>
      <c r="H253" s="241"/>
      <c r="I253" s="241"/>
      <c r="J253" s="143" t="s">
        <v>182</v>
      </c>
      <c r="K253" s="144">
        <v>0.2</v>
      </c>
      <c r="L253" s="242"/>
      <c r="M253" s="242"/>
      <c r="N253" s="242"/>
      <c r="O253" s="242"/>
      <c r="P253" s="242"/>
      <c r="Q253" s="242"/>
      <c r="R253" s="145"/>
      <c r="T253" s="146" t="s">
        <v>5</v>
      </c>
      <c r="U253" s="43" t="s">
        <v>38</v>
      </c>
      <c r="V253" s="147">
        <v>0</v>
      </c>
      <c r="W253" s="147">
        <f t="shared" si="54"/>
        <v>0</v>
      </c>
      <c r="X253" s="147">
        <v>0</v>
      </c>
      <c r="Y253" s="147">
        <f t="shared" si="55"/>
        <v>0</v>
      </c>
      <c r="Z253" s="147">
        <v>0</v>
      </c>
      <c r="AA253" s="148">
        <f t="shared" si="56"/>
        <v>0</v>
      </c>
      <c r="AR253" s="20" t="s">
        <v>169</v>
      </c>
      <c r="AT253" s="20" t="s">
        <v>155</v>
      </c>
      <c r="AU253" s="20" t="s">
        <v>160</v>
      </c>
      <c r="AY253" s="20" t="s">
        <v>153</v>
      </c>
      <c r="BE253" s="149">
        <f t="shared" si="57"/>
        <v>0</v>
      </c>
      <c r="BF253" s="149">
        <f t="shared" si="58"/>
        <v>0</v>
      </c>
      <c r="BG253" s="149">
        <f t="shared" si="59"/>
        <v>0</v>
      </c>
      <c r="BH253" s="149">
        <f t="shared" si="60"/>
        <v>0</v>
      </c>
      <c r="BI253" s="149">
        <f t="shared" si="61"/>
        <v>0</v>
      </c>
      <c r="BJ253" s="20" t="s">
        <v>160</v>
      </c>
      <c r="BK253" s="149">
        <f t="shared" si="62"/>
        <v>0</v>
      </c>
      <c r="BL253" s="20" t="s">
        <v>169</v>
      </c>
      <c r="BM253" s="20" t="s">
        <v>1704</v>
      </c>
    </row>
    <row r="254" spans="2:65" s="9" customFormat="1" ht="29.85" customHeight="1">
      <c r="B254" s="129"/>
      <c r="C254" s="130"/>
      <c r="D254" s="139" t="s">
        <v>1745</v>
      </c>
      <c r="E254" s="139"/>
      <c r="F254" s="139"/>
      <c r="G254" s="139"/>
      <c r="H254" s="139"/>
      <c r="I254" s="139"/>
      <c r="J254" s="139"/>
      <c r="K254" s="139"/>
      <c r="L254" s="139"/>
      <c r="M254" s="139"/>
      <c r="N254" s="259"/>
      <c r="O254" s="260"/>
      <c r="P254" s="260"/>
      <c r="Q254" s="260"/>
      <c r="R254" s="132"/>
      <c r="T254" s="133"/>
      <c r="U254" s="130"/>
      <c r="V254" s="130"/>
      <c r="W254" s="134">
        <f>SUM(W255:W294)</f>
        <v>0</v>
      </c>
      <c r="X254" s="130"/>
      <c r="Y254" s="134">
        <f>SUM(Y255:Y294)</f>
        <v>0</v>
      </c>
      <c r="Z254" s="130"/>
      <c r="AA254" s="135">
        <f>SUM(AA255:AA294)</f>
        <v>0</v>
      </c>
      <c r="AR254" s="136" t="s">
        <v>160</v>
      </c>
      <c r="AT254" s="137" t="s">
        <v>70</v>
      </c>
      <c r="AU254" s="137" t="s">
        <v>79</v>
      </c>
      <c r="AY254" s="136" t="s">
        <v>153</v>
      </c>
      <c r="BK254" s="138">
        <f>SUM(BK255:BK294)</f>
        <v>0</v>
      </c>
    </row>
    <row r="255" spans="2:65" s="1" customFormat="1" ht="31.5" customHeight="1">
      <c r="B255" s="140"/>
      <c r="C255" s="141">
        <v>128</v>
      </c>
      <c r="D255" s="141" t="s">
        <v>155</v>
      </c>
      <c r="E255" s="142" t="s">
        <v>1927</v>
      </c>
      <c r="F255" s="241" t="s">
        <v>1928</v>
      </c>
      <c r="G255" s="241"/>
      <c r="H255" s="241"/>
      <c r="I255" s="241"/>
      <c r="J255" s="143" t="s">
        <v>158</v>
      </c>
      <c r="K255" s="144">
        <v>79</v>
      </c>
      <c r="L255" s="242"/>
      <c r="M255" s="242"/>
      <c r="N255" s="242"/>
      <c r="O255" s="242"/>
      <c r="P255" s="242"/>
      <c r="Q255" s="242"/>
      <c r="R255" s="145"/>
      <c r="T255" s="146" t="s">
        <v>5</v>
      </c>
      <c r="U255" s="43" t="s">
        <v>38</v>
      </c>
      <c r="V255" s="147">
        <v>0</v>
      </c>
      <c r="W255" s="147">
        <f t="shared" ref="W255:W294" si="63">V255*K255</f>
        <v>0</v>
      </c>
      <c r="X255" s="147">
        <v>0</v>
      </c>
      <c r="Y255" s="147">
        <f t="shared" ref="Y255:Y294" si="64">X255*K255</f>
        <v>0</v>
      </c>
      <c r="Z255" s="147">
        <v>0</v>
      </c>
      <c r="AA255" s="148">
        <f t="shared" ref="AA255:AA294" si="65">Z255*K255</f>
        <v>0</v>
      </c>
      <c r="AR255" s="20" t="s">
        <v>169</v>
      </c>
      <c r="AT255" s="20" t="s">
        <v>155</v>
      </c>
      <c r="AU255" s="20" t="s">
        <v>160</v>
      </c>
      <c r="AY255" s="20" t="s">
        <v>153</v>
      </c>
      <c r="BE255" s="149">
        <f t="shared" ref="BE255:BE294" si="66">IF(U255="základná",N255,0)</f>
        <v>0</v>
      </c>
      <c r="BF255" s="149">
        <f t="shared" ref="BF255:BF294" si="67">IF(U255="znížená",N255,0)</f>
        <v>0</v>
      </c>
      <c r="BG255" s="149">
        <f t="shared" ref="BG255:BG294" si="68">IF(U255="zákl. prenesená",N255,0)</f>
        <v>0</v>
      </c>
      <c r="BH255" s="149">
        <f t="shared" ref="BH255:BH294" si="69">IF(U255="zníž. prenesená",N255,0)</f>
        <v>0</v>
      </c>
      <c r="BI255" s="149">
        <f t="shared" ref="BI255:BI294" si="70">IF(U255="nulová",N255,0)</f>
        <v>0</v>
      </c>
      <c r="BJ255" s="20" t="s">
        <v>160</v>
      </c>
      <c r="BK255" s="149">
        <f t="shared" ref="BK255:BK294" si="71">ROUND(L255*K255,2)</f>
        <v>0</v>
      </c>
      <c r="BL255" s="20" t="s">
        <v>169</v>
      </c>
      <c r="BM255" s="20" t="s">
        <v>1707</v>
      </c>
    </row>
    <row r="256" spans="2:65" s="1" customFormat="1" ht="22.5" customHeight="1">
      <c r="B256" s="140"/>
      <c r="C256" s="166">
        <v>129</v>
      </c>
      <c r="D256" s="166" t="s">
        <v>246</v>
      </c>
      <c r="E256" s="167" t="s">
        <v>1929</v>
      </c>
      <c r="F256" s="249" t="s">
        <v>2264</v>
      </c>
      <c r="G256" s="249"/>
      <c r="H256" s="249"/>
      <c r="I256" s="249"/>
      <c r="J256" s="168" t="s">
        <v>158</v>
      </c>
      <c r="K256" s="169">
        <v>7</v>
      </c>
      <c r="L256" s="250"/>
      <c r="M256" s="250"/>
      <c r="N256" s="250"/>
      <c r="O256" s="242"/>
      <c r="P256" s="242"/>
      <c r="Q256" s="242"/>
      <c r="R256" s="145"/>
      <c r="T256" s="146" t="s">
        <v>5</v>
      </c>
      <c r="U256" s="43" t="s">
        <v>38</v>
      </c>
      <c r="V256" s="147">
        <v>0</v>
      </c>
      <c r="W256" s="147">
        <f t="shared" si="63"/>
        <v>0</v>
      </c>
      <c r="X256" s="147">
        <v>0</v>
      </c>
      <c r="Y256" s="147">
        <f t="shared" si="64"/>
        <v>0</v>
      </c>
      <c r="Z256" s="147">
        <v>0</v>
      </c>
      <c r="AA256" s="148">
        <f t="shared" si="65"/>
        <v>0</v>
      </c>
      <c r="AR256" s="20" t="s">
        <v>297</v>
      </c>
      <c r="AT256" s="20" t="s">
        <v>246</v>
      </c>
      <c r="AU256" s="20" t="s">
        <v>160</v>
      </c>
      <c r="AY256" s="20" t="s">
        <v>153</v>
      </c>
      <c r="BE256" s="149">
        <f t="shared" si="66"/>
        <v>0</v>
      </c>
      <c r="BF256" s="149">
        <f t="shared" si="67"/>
        <v>0</v>
      </c>
      <c r="BG256" s="149">
        <f t="shared" si="68"/>
        <v>0</v>
      </c>
      <c r="BH256" s="149">
        <f t="shared" si="69"/>
        <v>0</v>
      </c>
      <c r="BI256" s="149">
        <f t="shared" si="70"/>
        <v>0</v>
      </c>
      <c r="BJ256" s="20" t="s">
        <v>160</v>
      </c>
      <c r="BK256" s="149">
        <f t="shared" si="71"/>
        <v>0</v>
      </c>
      <c r="BL256" s="20" t="s">
        <v>169</v>
      </c>
      <c r="BM256" s="20" t="s">
        <v>1711</v>
      </c>
    </row>
    <row r="257" spans="2:65" s="1" customFormat="1" ht="22.5" customHeight="1">
      <c r="B257" s="140"/>
      <c r="C257" s="166">
        <v>130</v>
      </c>
      <c r="D257" s="166" t="s">
        <v>246</v>
      </c>
      <c r="E257" s="167" t="s">
        <v>1930</v>
      </c>
      <c r="F257" s="249" t="s">
        <v>2265</v>
      </c>
      <c r="G257" s="249"/>
      <c r="H257" s="249"/>
      <c r="I257" s="249"/>
      <c r="J257" s="168" t="s">
        <v>158</v>
      </c>
      <c r="K257" s="169">
        <v>1</v>
      </c>
      <c r="L257" s="250"/>
      <c r="M257" s="250"/>
      <c r="N257" s="250"/>
      <c r="O257" s="242"/>
      <c r="P257" s="242"/>
      <c r="Q257" s="242"/>
      <c r="R257" s="145"/>
      <c r="T257" s="146" t="s">
        <v>5</v>
      </c>
      <c r="U257" s="43" t="s">
        <v>38</v>
      </c>
      <c r="V257" s="147">
        <v>0</v>
      </c>
      <c r="W257" s="147">
        <f t="shared" si="63"/>
        <v>0</v>
      </c>
      <c r="X257" s="147">
        <v>0</v>
      </c>
      <c r="Y257" s="147">
        <f t="shared" si="64"/>
        <v>0</v>
      </c>
      <c r="Z257" s="147">
        <v>0</v>
      </c>
      <c r="AA257" s="148">
        <f t="shared" si="65"/>
        <v>0</v>
      </c>
      <c r="AR257" s="20" t="s">
        <v>297</v>
      </c>
      <c r="AT257" s="20" t="s">
        <v>246</v>
      </c>
      <c r="AU257" s="20" t="s">
        <v>160</v>
      </c>
      <c r="AY257" s="20" t="s">
        <v>153</v>
      </c>
      <c r="BE257" s="149">
        <f t="shared" si="66"/>
        <v>0</v>
      </c>
      <c r="BF257" s="149">
        <f t="shared" si="67"/>
        <v>0</v>
      </c>
      <c r="BG257" s="149">
        <f t="shared" si="68"/>
        <v>0</v>
      </c>
      <c r="BH257" s="149">
        <f t="shared" si="69"/>
        <v>0</v>
      </c>
      <c r="BI257" s="149">
        <f t="shared" si="70"/>
        <v>0</v>
      </c>
      <c r="BJ257" s="20" t="s">
        <v>160</v>
      </c>
      <c r="BK257" s="149">
        <f t="shared" si="71"/>
        <v>0</v>
      </c>
      <c r="BL257" s="20" t="s">
        <v>169</v>
      </c>
      <c r="BM257" s="20" t="s">
        <v>1715</v>
      </c>
    </row>
    <row r="258" spans="2:65" s="1" customFormat="1" ht="22.5" customHeight="1">
      <c r="B258" s="140"/>
      <c r="C258" s="166">
        <v>131</v>
      </c>
      <c r="D258" s="166" t="s">
        <v>246</v>
      </c>
      <c r="E258" s="167" t="s">
        <v>1931</v>
      </c>
      <c r="F258" s="249" t="s">
        <v>2266</v>
      </c>
      <c r="G258" s="249"/>
      <c r="H258" s="249"/>
      <c r="I258" s="249"/>
      <c r="J258" s="168" t="s">
        <v>158</v>
      </c>
      <c r="K258" s="169">
        <v>1</v>
      </c>
      <c r="L258" s="250"/>
      <c r="M258" s="250"/>
      <c r="N258" s="250"/>
      <c r="O258" s="242"/>
      <c r="P258" s="242"/>
      <c r="Q258" s="242"/>
      <c r="R258" s="145"/>
      <c r="T258" s="146" t="s">
        <v>5</v>
      </c>
      <c r="U258" s="43" t="s">
        <v>38</v>
      </c>
      <c r="V258" s="147">
        <v>0</v>
      </c>
      <c r="W258" s="147">
        <f t="shared" si="63"/>
        <v>0</v>
      </c>
      <c r="X258" s="147">
        <v>0</v>
      </c>
      <c r="Y258" s="147">
        <f t="shared" si="64"/>
        <v>0</v>
      </c>
      <c r="Z258" s="147">
        <v>0</v>
      </c>
      <c r="AA258" s="148">
        <f t="shared" si="65"/>
        <v>0</v>
      </c>
      <c r="AR258" s="20" t="s">
        <v>297</v>
      </c>
      <c r="AT258" s="20" t="s">
        <v>246</v>
      </c>
      <c r="AU258" s="20" t="s">
        <v>160</v>
      </c>
      <c r="AY258" s="20" t="s">
        <v>153</v>
      </c>
      <c r="BE258" s="149">
        <f t="shared" si="66"/>
        <v>0</v>
      </c>
      <c r="BF258" s="149">
        <f t="shared" si="67"/>
        <v>0</v>
      </c>
      <c r="BG258" s="149">
        <f t="shared" si="68"/>
        <v>0</v>
      </c>
      <c r="BH258" s="149">
        <f t="shared" si="69"/>
        <v>0</v>
      </c>
      <c r="BI258" s="149">
        <f t="shared" si="70"/>
        <v>0</v>
      </c>
      <c r="BJ258" s="20" t="s">
        <v>160</v>
      </c>
      <c r="BK258" s="149">
        <f t="shared" si="71"/>
        <v>0</v>
      </c>
      <c r="BL258" s="20" t="s">
        <v>169</v>
      </c>
      <c r="BM258" s="20" t="s">
        <v>1932</v>
      </c>
    </row>
    <row r="259" spans="2:65" s="1" customFormat="1" ht="22.5" customHeight="1">
      <c r="B259" s="140"/>
      <c r="C259" s="166">
        <v>132</v>
      </c>
      <c r="D259" s="166" t="s">
        <v>246</v>
      </c>
      <c r="E259" s="167" t="s">
        <v>1933</v>
      </c>
      <c r="F259" s="249" t="s">
        <v>2267</v>
      </c>
      <c r="G259" s="249"/>
      <c r="H259" s="249"/>
      <c r="I259" s="249"/>
      <c r="J259" s="168" t="s">
        <v>158</v>
      </c>
      <c r="K259" s="169">
        <v>1</v>
      </c>
      <c r="L259" s="250"/>
      <c r="M259" s="250"/>
      <c r="N259" s="250"/>
      <c r="O259" s="242"/>
      <c r="P259" s="242"/>
      <c r="Q259" s="242"/>
      <c r="R259" s="145"/>
      <c r="T259" s="146" t="s">
        <v>5</v>
      </c>
      <c r="U259" s="43" t="s">
        <v>38</v>
      </c>
      <c r="V259" s="147">
        <v>0</v>
      </c>
      <c r="W259" s="147">
        <f t="shared" si="63"/>
        <v>0</v>
      </c>
      <c r="X259" s="147">
        <v>0</v>
      </c>
      <c r="Y259" s="147">
        <f t="shared" si="64"/>
        <v>0</v>
      </c>
      <c r="Z259" s="147">
        <v>0</v>
      </c>
      <c r="AA259" s="148">
        <f t="shared" si="65"/>
        <v>0</v>
      </c>
      <c r="AR259" s="20" t="s">
        <v>297</v>
      </c>
      <c r="AT259" s="20" t="s">
        <v>246</v>
      </c>
      <c r="AU259" s="20" t="s">
        <v>160</v>
      </c>
      <c r="AY259" s="20" t="s">
        <v>153</v>
      </c>
      <c r="BE259" s="149">
        <f t="shared" si="66"/>
        <v>0</v>
      </c>
      <c r="BF259" s="149">
        <f t="shared" si="67"/>
        <v>0</v>
      </c>
      <c r="BG259" s="149">
        <f t="shared" si="68"/>
        <v>0</v>
      </c>
      <c r="BH259" s="149">
        <f t="shared" si="69"/>
        <v>0</v>
      </c>
      <c r="BI259" s="149">
        <f t="shared" si="70"/>
        <v>0</v>
      </c>
      <c r="BJ259" s="20" t="s">
        <v>160</v>
      </c>
      <c r="BK259" s="149">
        <f t="shared" si="71"/>
        <v>0</v>
      </c>
      <c r="BL259" s="20" t="s">
        <v>169</v>
      </c>
      <c r="BM259" s="20" t="s">
        <v>1934</v>
      </c>
    </row>
    <row r="260" spans="2:65" s="1" customFormat="1" ht="22.5" customHeight="1">
      <c r="B260" s="140"/>
      <c r="C260" s="166">
        <v>133</v>
      </c>
      <c r="D260" s="166" t="s">
        <v>246</v>
      </c>
      <c r="E260" s="167" t="s">
        <v>1935</v>
      </c>
      <c r="F260" s="249" t="s">
        <v>2268</v>
      </c>
      <c r="G260" s="249"/>
      <c r="H260" s="249"/>
      <c r="I260" s="249"/>
      <c r="J260" s="168" t="s">
        <v>158</v>
      </c>
      <c r="K260" s="169">
        <v>1</v>
      </c>
      <c r="L260" s="250"/>
      <c r="M260" s="250"/>
      <c r="N260" s="250"/>
      <c r="O260" s="242"/>
      <c r="P260" s="242"/>
      <c r="Q260" s="242"/>
      <c r="R260" s="145"/>
      <c r="T260" s="146" t="s">
        <v>5</v>
      </c>
      <c r="U260" s="43" t="s">
        <v>38</v>
      </c>
      <c r="V260" s="147">
        <v>0</v>
      </c>
      <c r="W260" s="147">
        <f t="shared" si="63"/>
        <v>0</v>
      </c>
      <c r="X260" s="147">
        <v>0</v>
      </c>
      <c r="Y260" s="147">
        <f t="shared" si="64"/>
        <v>0</v>
      </c>
      <c r="Z260" s="147">
        <v>0</v>
      </c>
      <c r="AA260" s="148">
        <f t="shared" si="65"/>
        <v>0</v>
      </c>
      <c r="AR260" s="20" t="s">
        <v>297</v>
      </c>
      <c r="AT260" s="20" t="s">
        <v>246</v>
      </c>
      <c r="AU260" s="20" t="s">
        <v>160</v>
      </c>
      <c r="AY260" s="20" t="s">
        <v>153</v>
      </c>
      <c r="BE260" s="149">
        <f t="shared" si="66"/>
        <v>0</v>
      </c>
      <c r="BF260" s="149">
        <f t="shared" si="67"/>
        <v>0</v>
      </c>
      <c r="BG260" s="149">
        <f t="shared" si="68"/>
        <v>0</v>
      </c>
      <c r="BH260" s="149">
        <f t="shared" si="69"/>
        <v>0</v>
      </c>
      <c r="BI260" s="149">
        <f t="shared" si="70"/>
        <v>0</v>
      </c>
      <c r="BJ260" s="20" t="s">
        <v>160</v>
      </c>
      <c r="BK260" s="149">
        <f t="shared" si="71"/>
        <v>0</v>
      </c>
      <c r="BL260" s="20" t="s">
        <v>169</v>
      </c>
      <c r="BM260" s="20" t="s">
        <v>1936</v>
      </c>
    </row>
    <row r="261" spans="2:65" s="1" customFormat="1" ht="22.5" customHeight="1">
      <c r="B261" s="140"/>
      <c r="C261" s="166">
        <v>134</v>
      </c>
      <c r="D261" s="166" t="s">
        <v>246</v>
      </c>
      <c r="E261" s="167" t="s">
        <v>1937</v>
      </c>
      <c r="F261" s="249" t="s">
        <v>2269</v>
      </c>
      <c r="G261" s="249"/>
      <c r="H261" s="249"/>
      <c r="I261" s="249"/>
      <c r="J261" s="168" t="s">
        <v>158</v>
      </c>
      <c r="K261" s="169">
        <v>2</v>
      </c>
      <c r="L261" s="250"/>
      <c r="M261" s="250"/>
      <c r="N261" s="250"/>
      <c r="O261" s="242"/>
      <c r="P261" s="242"/>
      <c r="Q261" s="242"/>
      <c r="R261" s="145"/>
      <c r="T261" s="146" t="s">
        <v>5</v>
      </c>
      <c r="U261" s="43" t="s">
        <v>38</v>
      </c>
      <c r="V261" s="147">
        <v>0</v>
      </c>
      <c r="W261" s="147">
        <f t="shared" si="63"/>
        <v>0</v>
      </c>
      <c r="X261" s="147">
        <v>0</v>
      </c>
      <c r="Y261" s="147">
        <f t="shared" si="64"/>
        <v>0</v>
      </c>
      <c r="Z261" s="147">
        <v>0</v>
      </c>
      <c r="AA261" s="148">
        <f t="shared" si="65"/>
        <v>0</v>
      </c>
      <c r="AR261" s="20" t="s">
        <v>297</v>
      </c>
      <c r="AT261" s="20" t="s">
        <v>246</v>
      </c>
      <c r="AU261" s="20" t="s">
        <v>160</v>
      </c>
      <c r="AY261" s="20" t="s">
        <v>153</v>
      </c>
      <c r="BE261" s="149">
        <f t="shared" si="66"/>
        <v>0</v>
      </c>
      <c r="BF261" s="149">
        <f t="shared" si="67"/>
        <v>0</v>
      </c>
      <c r="BG261" s="149">
        <f t="shared" si="68"/>
        <v>0</v>
      </c>
      <c r="BH261" s="149">
        <f t="shared" si="69"/>
        <v>0</v>
      </c>
      <c r="BI261" s="149">
        <f t="shared" si="70"/>
        <v>0</v>
      </c>
      <c r="BJ261" s="20" t="s">
        <v>160</v>
      </c>
      <c r="BK261" s="149">
        <f t="shared" si="71"/>
        <v>0</v>
      </c>
      <c r="BL261" s="20" t="s">
        <v>169</v>
      </c>
      <c r="BM261" s="20" t="s">
        <v>1938</v>
      </c>
    </row>
    <row r="262" spans="2:65" s="1" customFormat="1" ht="22.5" customHeight="1">
      <c r="B262" s="140"/>
      <c r="C262" s="166">
        <v>135</v>
      </c>
      <c r="D262" s="166" t="s">
        <v>246</v>
      </c>
      <c r="E262" s="167" t="s">
        <v>1939</v>
      </c>
      <c r="F262" s="249" t="s">
        <v>2270</v>
      </c>
      <c r="G262" s="249"/>
      <c r="H262" s="249"/>
      <c r="I262" s="249"/>
      <c r="J262" s="168" t="s">
        <v>158</v>
      </c>
      <c r="K262" s="169">
        <v>1</v>
      </c>
      <c r="L262" s="250"/>
      <c r="M262" s="250"/>
      <c r="N262" s="250"/>
      <c r="O262" s="242"/>
      <c r="P262" s="242"/>
      <c r="Q262" s="242"/>
      <c r="R262" s="145"/>
      <c r="T262" s="146" t="s">
        <v>5</v>
      </c>
      <c r="U262" s="43" t="s">
        <v>38</v>
      </c>
      <c r="V262" s="147">
        <v>0</v>
      </c>
      <c r="W262" s="147">
        <f t="shared" si="63"/>
        <v>0</v>
      </c>
      <c r="X262" s="147">
        <v>0</v>
      </c>
      <c r="Y262" s="147">
        <f t="shared" si="64"/>
        <v>0</v>
      </c>
      <c r="Z262" s="147">
        <v>0</v>
      </c>
      <c r="AA262" s="148">
        <f t="shared" si="65"/>
        <v>0</v>
      </c>
      <c r="AR262" s="20" t="s">
        <v>297</v>
      </c>
      <c r="AT262" s="20" t="s">
        <v>246</v>
      </c>
      <c r="AU262" s="20" t="s">
        <v>160</v>
      </c>
      <c r="AY262" s="20" t="s">
        <v>153</v>
      </c>
      <c r="BE262" s="149">
        <f t="shared" si="66"/>
        <v>0</v>
      </c>
      <c r="BF262" s="149">
        <f t="shared" si="67"/>
        <v>0</v>
      </c>
      <c r="BG262" s="149">
        <f t="shared" si="68"/>
        <v>0</v>
      </c>
      <c r="BH262" s="149">
        <f t="shared" si="69"/>
        <v>0</v>
      </c>
      <c r="BI262" s="149">
        <f t="shared" si="70"/>
        <v>0</v>
      </c>
      <c r="BJ262" s="20" t="s">
        <v>160</v>
      </c>
      <c r="BK262" s="149">
        <f t="shared" si="71"/>
        <v>0</v>
      </c>
      <c r="BL262" s="20" t="s">
        <v>169</v>
      </c>
      <c r="BM262" s="20" t="s">
        <v>1940</v>
      </c>
    </row>
    <row r="263" spans="2:65" s="1" customFormat="1" ht="22.5" customHeight="1">
      <c r="B263" s="140"/>
      <c r="C263" s="166">
        <v>136</v>
      </c>
      <c r="D263" s="166" t="s">
        <v>246</v>
      </c>
      <c r="E263" s="167" t="s">
        <v>1941</v>
      </c>
      <c r="F263" s="249" t="s">
        <v>2271</v>
      </c>
      <c r="G263" s="249"/>
      <c r="H263" s="249"/>
      <c r="I263" s="249"/>
      <c r="J263" s="168" t="s">
        <v>158</v>
      </c>
      <c r="K263" s="169">
        <v>1</v>
      </c>
      <c r="L263" s="250"/>
      <c r="M263" s="250"/>
      <c r="N263" s="250"/>
      <c r="O263" s="242"/>
      <c r="P263" s="242"/>
      <c r="Q263" s="242"/>
      <c r="R263" s="145"/>
      <c r="T263" s="146" t="s">
        <v>5</v>
      </c>
      <c r="U263" s="43" t="s">
        <v>38</v>
      </c>
      <c r="V263" s="147">
        <v>0</v>
      </c>
      <c r="W263" s="147">
        <f t="shared" si="63"/>
        <v>0</v>
      </c>
      <c r="X263" s="147">
        <v>0</v>
      </c>
      <c r="Y263" s="147">
        <f t="shared" si="64"/>
        <v>0</v>
      </c>
      <c r="Z263" s="147">
        <v>0</v>
      </c>
      <c r="AA263" s="148">
        <f t="shared" si="65"/>
        <v>0</v>
      </c>
      <c r="AR263" s="20" t="s">
        <v>297</v>
      </c>
      <c r="AT263" s="20" t="s">
        <v>246</v>
      </c>
      <c r="AU263" s="20" t="s">
        <v>160</v>
      </c>
      <c r="AY263" s="20" t="s">
        <v>153</v>
      </c>
      <c r="BE263" s="149">
        <f t="shared" si="66"/>
        <v>0</v>
      </c>
      <c r="BF263" s="149">
        <f t="shared" si="67"/>
        <v>0</v>
      </c>
      <c r="BG263" s="149">
        <f t="shared" si="68"/>
        <v>0</v>
      </c>
      <c r="BH263" s="149">
        <f t="shared" si="69"/>
        <v>0</v>
      </c>
      <c r="BI263" s="149">
        <f t="shared" si="70"/>
        <v>0</v>
      </c>
      <c r="BJ263" s="20" t="s">
        <v>160</v>
      </c>
      <c r="BK263" s="149">
        <f t="shared" si="71"/>
        <v>0</v>
      </c>
      <c r="BL263" s="20" t="s">
        <v>169</v>
      </c>
      <c r="BM263" s="20" t="s">
        <v>1942</v>
      </c>
    </row>
    <row r="264" spans="2:65" s="1" customFormat="1" ht="22.5" customHeight="1">
      <c r="B264" s="140"/>
      <c r="C264" s="166">
        <v>137</v>
      </c>
      <c r="D264" s="166" t="s">
        <v>246</v>
      </c>
      <c r="E264" s="167" t="s">
        <v>1943</v>
      </c>
      <c r="F264" s="249" t="s">
        <v>2272</v>
      </c>
      <c r="G264" s="249"/>
      <c r="H264" s="249"/>
      <c r="I264" s="249"/>
      <c r="J264" s="168" t="s">
        <v>158</v>
      </c>
      <c r="K264" s="169">
        <v>1</v>
      </c>
      <c r="L264" s="250"/>
      <c r="M264" s="250"/>
      <c r="N264" s="250"/>
      <c r="O264" s="242"/>
      <c r="P264" s="242"/>
      <c r="Q264" s="242"/>
      <c r="R264" s="145"/>
      <c r="T264" s="146" t="s">
        <v>5</v>
      </c>
      <c r="U264" s="43" t="s">
        <v>38</v>
      </c>
      <c r="V264" s="147">
        <v>0</v>
      </c>
      <c r="W264" s="147">
        <f t="shared" si="63"/>
        <v>0</v>
      </c>
      <c r="X264" s="147">
        <v>0</v>
      </c>
      <c r="Y264" s="147">
        <f t="shared" si="64"/>
        <v>0</v>
      </c>
      <c r="Z264" s="147">
        <v>0</v>
      </c>
      <c r="AA264" s="148">
        <f t="shared" si="65"/>
        <v>0</v>
      </c>
      <c r="AR264" s="20" t="s">
        <v>297</v>
      </c>
      <c r="AT264" s="20" t="s">
        <v>246</v>
      </c>
      <c r="AU264" s="20" t="s">
        <v>160</v>
      </c>
      <c r="AY264" s="20" t="s">
        <v>153</v>
      </c>
      <c r="BE264" s="149">
        <f t="shared" si="66"/>
        <v>0</v>
      </c>
      <c r="BF264" s="149">
        <f t="shared" si="67"/>
        <v>0</v>
      </c>
      <c r="BG264" s="149">
        <f t="shared" si="68"/>
        <v>0</v>
      </c>
      <c r="BH264" s="149">
        <f t="shared" si="69"/>
        <v>0</v>
      </c>
      <c r="BI264" s="149">
        <f t="shared" si="70"/>
        <v>0</v>
      </c>
      <c r="BJ264" s="20" t="s">
        <v>160</v>
      </c>
      <c r="BK264" s="149">
        <f t="shared" si="71"/>
        <v>0</v>
      </c>
      <c r="BL264" s="20" t="s">
        <v>169</v>
      </c>
      <c r="BM264" s="20" t="s">
        <v>1944</v>
      </c>
    </row>
    <row r="265" spans="2:65" s="1" customFormat="1" ht="22.5" customHeight="1">
      <c r="B265" s="140"/>
      <c r="C265" s="166">
        <v>138</v>
      </c>
      <c r="D265" s="166" t="s">
        <v>246</v>
      </c>
      <c r="E265" s="167" t="s">
        <v>1945</v>
      </c>
      <c r="F265" s="249" t="s">
        <v>2273</v>
      </c>
      <c r="G265" s="249"/>
      <c r="H265" s="249"/>
      <c r="I265" s="249"/>
      <c r="J265" s="168" t="s">
        <v>158</v>
      </c>
      <c r="K265" s="169">
        <v>1</v>
      </c>
      <c r="L265" s="250"/>
      <c r="M265" s="250"/>
      <c r="N265" s="250"/>
      <c r="O265" s="242"/>
      <c r="P265" s="242"/>
      <c r="Q265" s="242"/>
      <c r="R265" s="145"/>
      <c r="T265" s="146" t="s">
        <v>5</v>
      </c>
      <c r="U265" s="43" t="s">
        <v>38</v>
      </c>
      <c r="V265" s="147">
        <v>0</v>
      </c>
      <c r="W265" s="147">
        <f t="shared" si="63"/>
        <v>0</v>
      </c>
      <c r="X265" s="147">
        <v>0</v>
      </c>
      <c r="Y265" s="147">
        <f t="shared" si="64"/>
        <v>0</v>
      </c>
      <c r="Z265" s="147">
        <v>0</v>
      </c>
      <c r="AA265" s="148">
        <f t="shared" si="65"/>
        <v>0</v>
      </c>
      <c r="AR265" s="20" t="s">
        <v>297</v>
      </c>
      <c r="AT265" s="20" t="s">
        <v>246</v>
      </c>
      <c r="AU265" s="20" t="s">
        <v>160</v>
      </c>
      <c r="AY265" s="20" t="s">
        <v>153</v>
      </c>
      <c r="BE265" s="149">
        <f t="shared" si="66"/>
        <v>0</v>
      </c>
      <c r="BF265" s="149">
        <f t="shared" si="67"/>
        <v>0</v>
      </c>
      <c r="BG265" s="149">
        <f t="shared" si="68"/>
        <v>0</v>
      </c>
      <c r="BH265" s="149">
        <f t="shared" si="69"/>
        <v>0</v>
      </c>
      <c r="BI265" s="149">
        <f t="shared" si="70"/>
        <v>0</v>
      </c>
      <c r="BJ265" s="20" t="s">
        <v>160</v>
      </c>
      <c r="BK265" s="149">
        <f t="shared" si="71"/>
        <v>0</v>
      </c>
      <c r="BL265" s="20" t="s">
        <v>169</v>
      </c>
      <c r="BM265" s="20" t="s">
        <v>1946</v>
      </c>
    </row>
    <row r="266" spans="2:65" s="1" customFormat="1" ht="22.5" customHeight="1">
      <c r="B266" s="140"/>
      <c r="C266" s="166">
        <v>139</v>
      </c>
      <c r="D266" s="166" t="s">
        <v>246</v>
      </c>
      <c r="E266" s="167" t="s">
        <v>1947</v>
      </c>
      <c r="F266" s="249" t="s">
        <v>2274</v>
      </c>
      <c r="G266" s="249"/>
      <c r="H266" s="249"/>
      <c r="I266" s="249"/>
      <c r="J266" s="168" t="s">
        <v>158</v>
      </c>
      <c r="K266" s="169">
        <v>1</v>
      </c>
      <c r="L266" s="250"/>
      <c r="M266" s="250"/>
      <c r="N266" s="250"/>
      <c r="O266" s="242"/>
      <c r="P266" s="242"/>
      <c r="Q266" s="242"/>
      <c r="R266" s="145"/>
      <c r="T266" s="146" t="s">
        <v>5</v>
      </c>
      <c r="U266" s="43" t="s">
        <v>38</v>
      </c>
      <c r="V266" s="147">
        <v>0</v>
      </c>
      <c r="W266" s="147">
        <f t="shared" si="63"/>
        <v>0</v>
      </c>
      <c r="X266" s="147">
        <v>0</v>
      </c>
      <c r="Y266" s="147">
        <f t="shared" si="64"/>
        <v>0</v>
      </c>
      <c r="Z266" s="147">
        <v>0</v>
      </c>
      <c r="AA266" s="148">
        <f t="shared" si="65"/>
        <v>0</v>
      </c>
      <c r="AR266" s="20" t="s">
        <v>297</v>
      </c>
      <c r="AT266" s="20" t="s">
        <v>246</v>
      </c>
      <c r="AU266" s="20" t="s">
        <v>160</v>
      </c>
      <c r="AY266" s="20" t="s">
        <v>153</v>
      </c>
      <c r="BE266" s="149">
        <f t="shared" si="66"/>
        <v>0</v>
      </c>
      <c r="BF266" s="149">
        <f t="shared" si="67"/>
        <v>0</v>
      </c>
      <c r="BG266" s="149">
        <f t="shared" si="68"/>
        <v>0</v>
      </c>
      <c r="BH266" s="149">
        <f t="shared" si="69"/>
        <v>0</v>
      </c>
      <c r="BI266" s="149">
        <f t="shared" si="70"/>
        <v>0</v>
      </c>
      <c r="BJ266" s="20" t="s">
        <v>160</v>
      </c>
      <c r="BK266" s="149">
        <f t="shared" si="71"/>
        <v>0</v>
      </c>
      <c r="BL266" s="20" t="s">
        <v>169</v>
      </c>
      <c r="BM266" s="20" t="s">
        <v>1948</v>
      </c>
    </row>
    <row r="267" spans="2:65" s="1" customFormat="1" ht="22.5" customHeight="1">
      <c r="B267" s="140"/>
      <c r="C267" s="166">
        <v>140</v>
      </c>
      <c r="D267" s="166" t="s">
        <v>246</v>
      </c>
      <c r="E267" s="167" t="s">
        <v>1949</v>
      </c>
      <c r="F267" s="249" t="s">
        <v>2275</v>
      </c>
      <c r="G267" s="249"/>
      <c r="H267" s="249"/>
      <c r="I267" s="249"/>
      <c r="J267" s="168" t="s">
        <v>158</v>
      </c>
      <c r="K267" s="169">
        <v>1</v>
      </c>
      <c r="L267" s="250"/>
      <c r="M267" s="250"/>
      <c r="N267" s="250"/>
      <c r="O267" s="242"/>
      <c r="P267" s="242"/>
      <c r="Q267" s="242"/>
      <c r="R267" s="145"/>
      <c r="T267" s="146" t="s">
        <v>5</v>
      </c>
      <c r="U267" s="43" t="s">
        <v>38</v>
      </c>
      <c r="V267" s="147">
        <v>0</v>
      </c>
      <c r="W267" s="147">
        <f t="shared" si="63"/>
        <v>0</v>
      </c>
      <c r="X267" s="147">
        <v>0</v>
      </c>
      <c r="Y267" s="147">
        <f t="shared" si="64"/>
        <v>0</v>
      </c>
      <c r="Z267" s="147">
        <v>0</v>
      </c>
      <c r="AA267" s="148">
        <f t="shared" si="65"/>
        <v>0</v>
      </c>
      <c r="AR267" s="20" t="s">
        <v>297</v>
      </c>
      <c r="AT267" s="20" t="s">
        <v>246</v>
      </c>
      <c r="AU267" s="20" t="s">
        <v>160</v>
      </c>
      <c r="AY267" s="20" t="s">
        <v>153</v>
      </c>
      <c r="BE267" s="149">
        <f t="shared" si="66"/>
        <v>0</v>
      </c>
      <c r="BF267" s="149">
        <f t="shared" si="67"/>
        <v>0</v>
      </c>
      <c r="BG267" s="149">
        <f t="shared" si="68"/>
        <v>0</v>
      </c>
      <c r="BH267" s="149">
        <f t="shared" si="69"/>
        <v>0</v>
      </c>
      <c r="BI267" s="149">
        <f t="shared" si="70"/>
        <v>0</v>
      </c>
      <c r="BJ267" s="20" t="s">
        <v>160</v>
      </c>
      <c r="BK267" s="149">
        <f t="shared" si="71"/>
        <v>0</v>
      </c>
      <c r="BL267" s="20" t="s">
        <v>169</v>
      </c>
      <c r="BM267" s="20" t="s">
        <v>14</v>
      </c>
    </row>
    <row r="268" spans="2:65" s="1" customFormat="1" ht="22.5" customHeight="1">
      <c r="B268" s="140"/>
      <c r="C268" s="166">
        <v>141</v>
      </c>
      <c r="D268" s="166" t="s">
        <v>246</v>
      </c>
      <c r="E268" s="167" t="s">
        <v>1950</v>
      </c>
      <c r="F268" s="249" t="s">
        <v>2276</v>
      </c>
      <c r="G268" s="249"/>
      <c r="H268" s="249"/>
      <c r="I268" s="249"/>
      <c r="J268" s="168" t="s">
        <v>158</v>
      </c>
      <c r="K268" s="169">
        <v>1</v>
      </c>
      <c r="L268" s="250"/>
      <c r="M268" s="250"/>
      <c r="N268" s="250"/>
      <c r="O268" s="242"/>
      <c r="P268" s="242"/>
      <c r="Q268" s="242"/>
      <c r="R268" s="145"/>
      <c r="T268" s="146" t="s">
        <v>5</v>
      </c>
      <c r="U268" s="43" t="s">
        <v>38</v>
      </c>
      <c r="V268" s="147">
        <v>0</v>
      </c>
      <c r="W268" s="147">
        <f t="shared" si="63"/>
        <v>0</v>
      </c>
      <c r="X268" s="147">
        <v>0</v>
      </c>
      <c r="Y268" s="147">
        <f t="shared" si="64"/>
        <v>0</v>
      </c>
      <c r="Z268" s="147">
        <v>0</v>
      </c>
      <c r="AA268" s="148">
        <f t="shared" si="65"/>
        <v>0</v>
      </c>
      <c r="AR268" s="20" t="s">
        <v>297</v>
      </c>
      <c r="AT268" s="20" t="s">
        <v>246</v>
      </c>
      <c r="AU268" s="20" t="s">
        <v>160</v>
      </c>
      <c r="AY268" s="20" t="s">
        <v>153</v>
      </c>
      <c r="BE268" s="149">
        <f t="shared" si="66"/>
        <v>0</v>
      </c>
      <c r="BF268" s="149">
        <f t="shared" si="67"/>
        <v>0</v>
      </c>
      <c r="BG268" s="149">
        <f t="shared" si="68"/>
        <v>0</v>
      </c>
      <c r="BH268" s="149">
        <f t="shared" si="69"/>
        <v>0</v>
      </c>
      <c r="BI268" s="149">
        <f t="shared" si="70"/>
        <v>0</v>
      </c>
      <c r="BJ268" s="20" t="s">
        <v>160</v>
      </c>
      <c r="BK268" s="149">
        <f t="shared" si="71"/>
        <v>0</v>
      </c>
      <c r="BL268" s="20" t="s">
        <v>169</v>
      </c>
      <c r="BM268" s="20" t="s">
        <v>1951</v>
      </c>
    </row>
    <row r="269" spans="2:65" s="1" customFormat="1" ht="22.5" customHeight="1">
      <c r="B269" s="140"/>
      <c r="C269" s="166">
        <v>142</v>
      </c>
      <c r="D269" s="166" t="s">
        <v>246</v>
      </c>
      <c r="E269" s="167" t="s">
        <v>1952</v>
      </c>
      <c r="F269" s="249" t="s">
        <v>2277</v>
      </c>
      <c r="G269" s="249"/>
      <c r="H269" s="249"/>
      <c r="I269" s="249"/>
      <c r="J269" s="168" t="s">
        <v>158</v>
      </c>
      <c r="K269" s="169">
        <v>1</v>
      </c>
      <c r="L269" s="250"/>
      <c r="M269" s="250"/>
      <c r="N269" s="250"/>
      <c r="O269" s="242"/>
      <c r="P269" s="242"/>
      <c r="Q269" s="242"/>
      <c r="R269" s="145"/>
      <c r="T269" s="146" t="s">
        <v>5</v>
      </c>
      <c r="U269" s="43" t="s">
        <v>38</v>
      </c>
      <c r="V269" s="147">
        <v>0</v>
      </c>
      <c r="W269" s="147">
        <f t="shared" si="63"/>
        <v>0</v>
      </c>
      <c r="X269" s="147">
        <v>0</v>
      </c>
      <c r="Y269" s="147">
        <f t="shared" si="64"/>
        <v>0</v>
      </c>
      <c r="Z269" s="147">
        <v>0</v>
      </c>
      <c r="AA269" s="148">
        <f t="shared" si="65"/>
        <v>0</v>
      </c>
      <c r="AR269" s="20" t="s">
        <v>297</v>
      </c>
      <c r="AT269" s="20" t="s">
        <v>246</v>
      </c>
      <c r="AU269" s="20" t="s">
        <v>160</v>
      </c>
      <c r="AY269" s="20" t="s">
        <v>153</v>
      </c>
      <c r="BE269" s="149">
        <f t="shared" si="66"/>
        <v>0</v>
      </c>
      <c r="BF269" s="149">
        <f t="shared" si="67"/>
        <v>0</v>
      </c>
      <c r="BG269" s="149">
        <f t="shared" si="68"/>
        <v>0</v>
      </c>
      <c r="BH269" s="149">
        <f t="shared" si="69"/>
        <v>0</v>
      </c>
      <c r="BI269" s="149">
        <f t="shared" si="70"/>
        <v>0</v>
      </c>
      <c r="BJ269" s="20" t="s">
        <v>160</v>
      </c>
      <c r="BK269" s="149">
        <f t="shared" si="71"/>
        <v>0</v>
      </c>
      <c r="BL269" s="20" t="s">
        <v>169</v>
      </c>
      <c r="BM269" s="20" t="s">
        <v>1953</v>
      </c>
    </row>
    <row r="270" spans="2:65" s="1" customFormat="1" ht="22.5" customHeight="1">
      <c r="B270" s="140"/>
      <c r="C270" s="166">
        <v>143</v>
      </c>
      <c r="D270" s="166" t="s">
        <v>246</v>
      </c>
      <c r="E270" s="167" t="s">
        <v>1954</v>
      </c>
      <c r="F270" s="249" t="s">
        <v>2278</v>
      </c>
      <c r="G270" s="249"/>
      <c r="H270" s="249"/>
      <c r="I270" s="249"/>
      <c r="J270" s="168" t="s">
        <v>158</v>
      </c>
      <c r="K270" s="169">
        <v>3</v>
      </c>
      <c r="L270" s="250"/>
      <c r="M270" s="250"/>
      <c r="N270" s="250"/>
      <c r="O270" s="242"/>
      <c r="P270" s="242"/>
      <c r="Q270" s="242"/>
      <c r="R270" s="145"/>
      <c r="T270" s="146" t="s">
        <v>5</v>
      </c>
      <c r="U270" s="43" t="s">
        <v>38</v>
      </c>
      <c r="V270" s="147">
        <v>0</v>
      </c>
      <c r="W270" s="147">
        <f t="shared" si="63"/>
        <v>0</v>
      </c>
      <c r="X270" s="147">
        <v>0</v>
      </c>
      <c r="Y270" s="147">
        <f t="shared" si="64"/>
        <v>0</v>
      </c>
      <c r="Z270" s="147">
        <v>0</v>
      </c>
      <c r="AA270" s="148">
        <f t="shared" si="65"/>
        <v>0</v>
      </c>
      <c r="AR270" s="20" t="s">
        <v>297</v>
      </c>
      <c r="AT270" s="20" t="s">
        <v>246</v>
      </c>
      <c r="AU270" s="20" t="s">
        <v>160</v>
      </c>
      <c r="AY270" s="20" t="s">
        <v>153</v>
      </c>
      <c r="BE270" s="149">
        <f t="shared" si="66"/>
        <v>0</v>
      </c>
      <c r="BF270" s="149">
        <f t="shared" si="67"/>
        <v>0</v>
      </c>
      <c r="BG270" s="149">
        <f t="shared" si="68"/>
        <v>0</v>
      </c>
      <c r="BH270" s="149">
        <f t="shared" si="69"/>
        <v>0</v>
      </c>
      <c r="BI270" s="149">
        <f t="shared" si="70"/>
        <v>0</v>
      </c>
      <c r="BJ270" s="20" t="s">
        <v>160</v>
      </c>
      <c r="BK270" s="149">
        <f t="shared" si="71"/>
        <v>0</v>
      </c>
      <c r="BL270" s="20" t="s">
        <v>169</v>
      </c>
      <c r="BM270" s="20" t="s">
        <v>1955</v>
      </c>
    </row>
    <row r="271" spans="2:65" s="1" customFormat="1" ht="22.5" customHeight="1">
      <c r="B271" s="140"/>
      <c r="C271" s="166">
        <v>144</v>
      </c>
      <c r="D271" s="166" t="s">
        <v>246</v>
      </c>
      <c r="E271" s="167" t="s">
        <v>1956</v>
      </c>
      <c r="F271" s="249" t="s">
        <v>2279</v>
      </c>
      <c r="G271" s="249"/>
      <c r="H271" s="249"/>
      <c r="I271" s="249"/>
      <c r="J271" s="168" t="s">
        <v>158</v>
      </c>
      <c r="K271" s="169">
        <v>3</v>
      </c>
      <c r="L271" s="250"/>
      <c r="M271" s="250"/>
      <c r="N271" s="250"/>
      <c r="O271" s="242"/>
      <c r="P271" s="242"/>
      <c r="Q271" s="242"/>
      <c r="R271" s="145"/>
      <c r="T271" s="146" t="s">
        <v>5</v>
      </c>
      <c r="U271" s="43" t="s">
        <v>38</v>
      </c>
      <c r="V271" s="147">
        <v>0</v>
      </c>
      <c r="W271" s="147">
        <f t="shared" si="63"/>
        <v>0</v>
      </c>
      <c r="X271" s="147">
        <v>0</v>
      </c>
      <c r="Y271" s="147">
        <f t="shared" si="64"/>
        <v>0</v>
      </c>
      <c r="Z271" s="147">
        <v>0</v>
      </c>
      <c r="AA271" s="148">
        <f t="shared" si="65"/>
        <v>0</v>
      </c>
      <c r="AR271" s="20" t="s">
        <v>297</v>
      </c>
      <c r="AT271" s="20" t="s">
        <v>246</v>
      </c>
      <c r="AU271" s="20" t="s">
        <v>160</v>
      </c>
      <c r="AY271" s="20" t="s">
        <v>153</v>
      </c>
      <c r="BE271" s="149">
        <f t="shared" si="66"/>
        <v>0</v>
      </c>
      <c r="BF271" s="149">
        <f t="shared" si="67"/>
        <v>0</v>
      </c>
      <c r="BG271" s="149">
        <f t="shared" si="68"/>
        <v>0</v>
      </c>
      <c r="BH271" s="149">
        <f t="shared" si="69"/>
        <v>0</v>
      </c>
      <c r="BI271" s="149">
        <f t="shared" si="70"/>
        <v>0</v>
      </c>
      <c r="BJ271" s="20" t="s">
        <v>160</v>
      </c>
      <c r="BK271" s="149">
        <f t="shared" si="71"/>
        <v>0</v>
      </c>
      <c r="BL271" s="20" t="s">
        <v>169</v>
      </c>
      <c r="BM271" s="20" t="s">
        <v>1957</v>
      </c>
    </row>
    <row r="272" spans="2:65" s="1" customFormat="1" ht="22.5" customHeight="1">
      <c r="B272" s="140"/>
      <c r="C272" s="166">
        <v>145</v>
      </c>
      <c r="D272" s="166" t="s">
        <v>246</v>
      </c>
      <c r="E272" s="167" t="s">
        <v>1958</v>
      </c>
      <c r="F272" s="249" t="s">
        <v>2280</v>
      </c>
      <c r="G272" s="249"/>
      <c r="H272" s="249"/>
      <c r="I272" s="249"/>
      <c r="J272" s="168" t="s">
        <v>158</v>
      </c>
      <c r="K272" s="169">
        <v>1</v>
      </c>
      <c r="L272" s="250"/>
      <c r="M272" s="250"/>
      <c r="N272" s="250"/>
      <c r="O272" s="242"/>
      <c r="P272" s="242"/>
      <c r="Q272" s="242"/>
      <c r="R272" s="145"/>
      <c r="T272" s="146" t="s">
        <v>5</v>
      </c>
      <c r="U272" s="43" t="s">
        <v>38</v>
      </c>
      <c r="V272" s="147">
        <v>0</v>
      </c>
      <c r="W272" s="147">
        <f t="shared" si="63"/>
        <v>0</v>
      </c>
      <c r="X272" s="147">
        <v>0</v>
      </c>
      <c r="Y272" s="147">
        <f t="shared" si="64"/>
        <v>0</v>
      </c>
      <c r="Z272" s="147">
        <v>0</v>
      </c>
      <c r="AA272" s="148">
        <f t="shared" si="65"/>
        <v>0</v>
      </c>
      <c r="AR272" s="20" t="s">
        <v>297</v>
      </c>
      <c r="AT272" s="20" t="s">
        <v>246</v>
      </c>
      <c r="AU272" s="20" t="s">
        <v>160</v>
      </c>
      <c r="AY272" s="20" t="s">
        <v>153</v>
      </c>
      <c r="BE272" s="149">
        <f t="shared" si="66"/>
        <v>0</v>
      </c>
      <c r="BF272" s="149">
        <f t="shared" si="67"/>
        <v>0</v>
      </c>
      <c r="BG272" s="149">
        <f t="shared" si="68"/>
        <v>0</v>
      </c>
      <c r="BH272" s="149">
        <f t="shared" si="69"/>
        <v>0</v>
      </c>
      <c r="BI272" s="149">
        <f t="shared" si="70"/>
        <v>0</v>
      </c>
      <c r="BJ272" s="20" t="s">
        <v>160</v>
      </c>
      <c r="BK272" s="149">
        <f t="shared" si="71"/>
        <v>0</v>
      </c>
      <c r="BL272" s="20" t="s">
        <v>169</v>
      </c>
      <c r="BM272" s="20" t="s">
        <v>1959</v>
      </c>
    </row>
    <row r="273" spans="2:65" s="1" customFormat="1" ht="22.5" customHeight="1">
      <c r="B273" s="140"/>
      <c r="C273" s="166">
        <v>146</v>
      </c>
      <c r="D273" s="166" t="s">
        <v>246</v>
      </c>
      <c r="E273" s="167" t="s">
        <v>1960</v>
      </c>
      <c r="F273" s="249" t="s">
        <v>2281</v>
      </c>
      <c r="G273" s="249"/>
      <c r="H273" s="249"/>
      <c r="I273" s="249"/>
      <c r="J273" s="168" t="s">
        <v>158</v>
      </c>
      <c r="K273" s="169">
        <v>6</v>
      </c>
      <c r="L273" s="250"/>
      <c r="M273" s="250"/>
      <c r="N273" s="250"/>
      <c r="O273" s="242"/>
      <c r="P273" s="242"/>
      <c r="Q273" s="242"/>
      <c r="R273" s="145"/>
      <c r="T273" s="146" t="s">
        <v>5</v>
      </c>
      <c r="U273" s="43" t="s">
        <v>38</v>
      </c>
      <c r="V273" s="147">
        <v>0</v>
      </c>
      <c r="W273" s="147">
        <f t="shared" si="63"/>
        <v>0</v>
      </c>
      <c r="X273" s="147">
        <v>0</v>
      </c>
      <c r="Y273" s="147">
        <f t="shared" si="64"/>
        <v>0</v>
      </c>
      <c r="Z273" s="147">
        <v>0</v>
      </c>
      <c r="AA273" s="148">
        <f t="shared" si="65"/>
        <v>0</v>
      </c>
      <c r="AR273" s="20" t="s">
        <v>297</v>
      </c>
      <c r="AT273" s="20" t="s">
        <v>246</v>
      </c>
      <c r="AU273" s="20" t="s">
        <v>160</v>
      </c>
      <c r="AY273" s="20" t="s">
        <v>153</v>
      </c>
      <c r="BE273" s="149">
        <f t="shared" si="66"/>
        <v>0</v>
      </c>
      <c r="BF273" s="149">
        <f t="shared" si="67"/>
        <v>0</v>
      </c>
      <c r="BG273" s="149">
        <f t="shared" si="68"/>
        <v>0</v>
      </c>
      <c r="BH273" s="149">
        <f t="shared" si="69"/>
        <v>0</v>
      </c>
      <c r="BI273" s="149">
        <f t="shared" si="70"/>
        <v>0</v>
      </c>
      <c r="BJ273" s="20" t="s">
        <v>160</v>
      </c>
      <c r="BK273" s="149">
        <f t="shared" si="71"/>
        <v>0</v>
      </c>
      <c r="BL273" s="20" t="s">
        <v>169</v>
      </c>
      <c r="BM273" s="20" t="s">
        <v>1961</v>
      </c>
    </row>
    <row r="274" spans="2:65" s="1" customFormat="1" ht="22.5" customHeight="1">
      <c r="B274" s="140"/>
      <c r="C274" s="166">
        <v>147</v>
      </c>
      <c r="D274" s="166" t="s">
        <v>246</v>
      </c>
      <c r="E274" s="167" t="s">
        <v>1962</v>
      </c>
      <c r="F274" s="249" t="s">
        <v>2282</v>
      </c>
      <c r="G274" s="249"/>
      <c r="H274" s="249"/>
      <c r="I274" s="249"/>
      <c r="J274" s="168" t="s">
        <v>158</v>
      </c>
      <c r="K274" s="169">
        <v>2</v>
      </c>
      <c r="L274" s="250"/>
      <c r="M274" s="250"/>
      <c r="N274" s="250"/>
      <c r="O274" s="242"/>
      <c r="P274" s="242"/>
      <c r="Q274" s="242"/>
      <c r="R274" s="145"/>
      <c r="T274" s="146" t="s">
        <v>5</v>
      </c>
      <c r="U274" s="43" t="s">
        <v>38</v>
      </c>
      <c r="V274" s="147">
        <v>0</v>
      </c>
      <c r="W274" s="147">
        <f t="shared" si="63"/>
        <v>0</v>
      </c>
      <c r="X274" s="147">
        <v>0</v>
      </c>
      <c r="Y274" s="147">
        <f t="shared" si="64"/>
        <v>0</v>
      </c>
      <c r="Z274" s="147">
        <v>0</v>
      </c>
      <c r="AA274" s="148">
        <f t="shared" si="65"/>
        <v>0</v>
      </c>
      <c r="AR274" s="20" t="s">
        <v>297</v>
      </c>
      <c r="AT274" s="20" t="s">
        <v>246</v>
      </c>
      <c r="AU274" s="20" t="s">
        <v>160</v>
      </c>
      <c r="AY274" s="20" t="s">
        <v>153</v>
      </c>
      <c r="BE274" s="149">
        <f t="shared" si="66"/>
        <v>0</v>
      </c>
      <c r="BF274" s="149">
        <f t="shared" si="67"/>
        <v>0</v>
      </c>
      <c r="BG274" s="149">
        <f t="shared" si="68"/>
        <v>0</v>
      </c>
      <c r="BH274" s="149">
        <f t="shared" si="69"/>
        <v>0</v>
      </c>
      <c r="BI274" s="149">
        <f t="shared" si="70"/>
        <v>0</v>
      </c>
      <c r="BJ274" s="20" t="s">
        <v>160</v>
      </c>
      <c r="BK274" s="149">
        <f t="shared" si="71"/>
        <v>0</v>
      </c>
      <c r="BL274" s="20" t="s">
        <v>169</v>
      </c>
      <c r="BM274" s="20" t="s">
        <v>1963</v>
      </c>
    </row>
    <row r="275" spans="2:65" s="1" customFormat="1" ht="22.5" customHeight="1">
      <c r="B275" s="140"/>
      <c r="C275" s="166">
        <v>148</v>
      </c>
      <c r="D275" s="166" t="s">
        <v>246</v>
      </c>
      <c r="E275" s="167" t="s">
        <v>1964</v>
      </c>
      <c r="F275" s="249" t="s">
        <v>2283</v>
      </c>
      <c r="G275" s="249"/>
      <c r="H275" s="249"/>
      <c r="I275" s="249"/>
      <c r="J275" s="168" t="s">
        <v>158</v>
      </c>
      <c r="K275" s="169">
        <v>1</v>
      </c>
      <c r="L275" s="250"/>
      <c r="M275" s="250"/>
      <c r="N275" s="250"/>
      <c r="O275" s="242"/>
      <c r="P275" s="242"/>
      <c r="Q275" s="242"/>
      <c r="R275" s="145"/>
      <c r="T275" s="146" t="s">
        <v>5</v>
      </c>
      <c r="U275" s="43" t="s">
        <v>38</v>
      </c>
      <c r="V275" s="147">
        <v>0</v>
      </c>
      <c r="W275" s="147">
        <f t="shared" si="63"/>
        <v>0</v>
      </c>
      <c r="X275" s="147">
        <v>0</v>
      </c>
      <c r="Y275" s="147">
        <f t="shared" si="64"/>
        <v>0</v>
      </c>
      <c r="Z275" s="147">
        <v>0</v>
      </c>
      <c r="AA275" s="148">
        <f t="shared" si="65"/>
        <v>0</v>
      </c>
      <c r="AR275" s="20" t="s">
        <v>297</v>
      </c>
      <c r="AT275" s="20" t="s">
        <v>246</v>
      </c>
      <c r="AU275" s="20" t="s">
        <v>160</v>
      </c>
      <c r="AY275" s="20" t="s">
        <v>153</v>
      </c>
      <c r="BE275" s="149">
        <f t="shared" si="66"/>
        <v>0</v>
      </c>
      <c r="BF275" s="149">
        <f t="shared" si="67"/>
        <v>0</v>
      </c>
      <c r="BG275" s="149">
        <f t="shared" si="68"/>
        <v>0</v>
      </c>
      <c r="BH275" s="149">
        <f t="shared" si="69"/>
        <v>0</v>
      </c>
      <c r="BI275" s="149">
        <f t="shared" si="70"/>
        <v>0</v>
      </c>
      <c r="BJ275" s="20" t="s">
        <v>160</v>
      </c>
      <c r="BK275" s="149">
        <f t="shared" si="71"/>
        <v>0</v>
      </c>
      <c r="BL275" s="20" t="s">
        <v>169</v>
      </c>
      <c r="BM275" s="20" t="s">
        <v>1965</v>
      </c>
    </row>
    <row r="276" spans="2:65" s="1" customFormat="1" ht="22.5" customHeight="1">
      <c r="B276" s="140"/>
      <c r="C276" s="166">
        <v>149</v>
      </c>
      <c r="D276" s="166" t="s">
        <v>246</v>
      </c>
      <c r="E276" s="167" t="s">
        <v>1966</v>
      </c>
      <c r="F276" s="249" t="s">
        <v>2284</v>
      </c>
      <c r="G276" s="249"/>
      <c r="H276" s="249"/>
      <c r="I276" s="249"/>
      <c r="J276" s="168" t="s">
        <v>158</v>
      </c>
      <c r="K276" s="169">
        <v>1</v>
      </c>
      <c r="L276" s="250"/>
      <c r="M276" s="250"/>
      <c r="N276" s="250"/>
      <c r="O276" s="242"/>
      <c r="P276" s="242"/>
      <c r="Q276" s="242"/>
      <c r="R276" s="145"/>
      <c r="T276" s="146" t="s">
        <v>5</v>
      </c>
      <c r="U276" s="43" t="s">
        <v>38</v>
      </c>
      <c r="V276" s="147">
        <v>0</v>
      </c>
      <c r="W276" s="147">
        <f t="shared" si="63"/>
        <v>0</v>
      </c>
      <c r="X276" s="147">
        <v>0</v>
      </c>
      <c r="Y276" s="147">
        <f t="shared" si="64"/>
        <v>0</v>
      </c>
      <c r="Z276" s="147">
        <v>0</v>
      </c>
      <c r="AA276" s="148">
        <f t="shared" si="65"/>
        <v>0</v>
      </c>
      <c r="AR276" s="20" t="s">
        <v>297</v>
      </c>
      <c r="AT276" s="20" t="s">
        <v>246</v>
      </c>
      <c r="AU276" s="20" t="s">
        <v>160</v>
      </c>
      <c r="AY276" s="20" t="s">
        <v>153</v>
      </c>
      <c r="BE276" s="149">
        <f t="shared" si="66"/>
        <v>0</v>
      </c>
      <c r="BF276" s="149">
        <f t="shared" si="67"/>
        <v>0</v>
      </c>
      <c r="BG276" s="149">
        <f t="shared" si="68"/>
        <v>0</v>
      </c>
      <c r="BH276" s="149">
        <f t="shared" si="69"/>
        <v>0</v>
      </c>
      <c r="BI276" s="149">
        <f t="shared" si="70"/>
        <v>0</v>
      </c>
      <c r="BJ276" s="20" t="s">
        <v>160</v>
      </c>
      <c r="BK276" s="149">
        <f t="shared" si="71"/>
        <v>0</v>
      </c>
      <c r="BL276" s="20" t="s">
        <v>169</v>
      </c>
      <c r="BM276" s="20" t="s">
        <v>1967</v>
      </c>
    </row>
    <row r="277" spans="2:65" s="1" customFormat="1" ht="22.5" customHeight="1">
      <c r="B277" s="140"/>
      <c r="C277" s="166">
        <v>150</v>
      </c>
      <c r="D277" s="166" t="s">
        <v>246</v>
      </c>
      <c r="E277" s="167" t="s">
        <v>1968</v>
      </c>
      <c r="F277" s="249" t="s">
        <v>2285</v>
      </c>
      <c r="G277" s="249"/>
      <c r="H277" s="249"/>
      <c r="I277" s="249"/>
      <c r="J277" s="168" t="s">
        <v>158</v>
      </c>
      <c r="K277" s="169">
        <v>2</v>
      </c>
      <c r="L277" s="250"/>
      <c r="M277" s="250"/>
      <c r="N277" s="250"/>
      <c r="O277" s="242"/>
      <c r="P277" s="242"/>
      <c r="Q277" s="242"/>
      <c r="R277" s="145"/>
      <c r="T277" s="146" t="s">
        <v>5</v>
      </c>
      <c r="U277" s="43" t="s">
        <v>38</v>
      </c>
      <c r="V277" s="147">
        <v>0</v>
      </c>
      <c r="W277" s="147">
        <f t="shared" si="63"/>
        <v>0</v>
      </c>
      <c r="X277" s="147">
        <v>0</v>
      </c>
      <c r="Y277" s="147">
        <f t="shared" si="64"/>
        <v>0</v>
      </c>
      <c r="Z277" s="147">
        <v>0</v>
      </c>
      <c r="AA277" s="148">
        <f t="shared" si="65"/>
        <v>0</v>
      </c>
      <c r="AR277" s="20" t="s">
        <v>297</v>
      </c>
      <c r="AT277" s="20" t="s">
        <v>246</v>
      </c>
      <c r="AU277" s="20" t="s">
        <v>160</v>
      </c>
      <c r="AY277" s="20" t="s">
        <v>153</v>
      </c>
      <c r="BE277" s="149">
        <f t="shared" si="66"/>
        <v>0</v>
      </c>
      <c r="BF277" s="149">
        <f t="shared" si="67"/>
        <v>0</v>
      </c>
      <c r="BG277" s="149">
        <f t="shared" si="68"/>
        <v>0</v>
      </c>
      <c r="BH277" s="149">
        <f t="shared" si="69"/>
        <v>0</v>
      </c>
      <c r="BI277" s="149">
        <f t="shared" si="70"/>
        <v>0</v>
      </c>
      <c r="BJ277" s="20" t="s">
        <v>160</v>
      </c>
      <c r="BK277" s="149">
        <f t="shared" si="71"/>
        <v>0</v>
      </c>
      <c r="BL277" s="20" t="s">
        <v>169</v>
      </c>
      <c r="BM277" s="20" t="s">
        <v>1969</v>
      </c>
    </row>
    <row r="278" spans="2:65" s="1" customFormat="1" ht="22.5" customHeight="1">
      <c r="B278" s="140"/>
      <c r="C278" s="166">
        <v>151</v>
      </c>
      <c r="D278" s="166" t="s">
        <v>246</v>
      </c>
      <c r="E278" s="167" t="s">
        <v>1970</v>
      </c>
      <c r="F278" s="249" t="s">
        <v>2286</v>
      </c>
      <c r="G278" s="249"/>
      <c r="H278" s="249"/>
      <c r="I278" s="249"/>
      <c r="J278" s="168" t="s">
        <v>158</v>
      </c>
      <c r="K278" s="169">
        <v>3</v>
      </c>
      <c r="L278" s="250"/>
      <c r="M278" s="250"/>
      <c r="N278" s="250"/>
      <c r="O278" s="242"/>
      <c r="P278" s="242"/>
      <c r="Q278" s="242"/>
      <c r="R278" s="145"/>
      <c r="T278" s="146" t="s">
        <v>5</v>
      </c>
      <c r="U278" s="43" t="s">
        <v>38</v>
      </c>
      <c r="V278" s="147">
        <v>0</v>
      </c>
      <c r="W278" s="147">
        <f t="shared" si="63"/>
        <v>0</v>
      </c>
      <c r="X278" s="147">
        <v>0</v>
      </c>
      <c r="Y278" s="147">
        <f t="shared" si="64"/>
        <v>0</v>
      </c>
      <c r="Z278" s="147">
        <v>0</v>
      </c>
      <c r="AA278" s="148">
        <f t="shared" si="65"/>
        <v>0</v>
      </c>
      <c r="AR278" s="20" t="s">
        <v>297</v>
      </c>
      <c r="AT278" s="20" t="s">
        <v>246</v>
      </c>
      <c r="AU278" s="20" t="s">
        <v>160</v>
      </c>
      <c r="AY278" s="20" t="s">
        <v>153</v>
      </c>
      <c r="BE278" s="149">
        <f t="shared" si="66"/>
        <v>0</v>
      </c>
      <c r="BF278" s="149">
        <f t="shared" si="67"/>
        <v>0</v>
      </c>
      <c r="BG278" s="149">
        <f t="shared" si="68"/>
        <v>0</v>
      </c>
      <c r="BH278" s="149">
        <f t="shared" si="69"/>
        <v>0</v>
      </c>
      <c r="BI278" s="149">
        <f t="shared" si="70"/>
        <v>0</v>
      </c>
      <c r="BJ278" s="20" t="s">
        <v>160</v>
      </c>
      <c r="BK278" s="149">
        <f t="shared" si="71"/>
        <v>0</v>
      </c>
      <c r="BL278" s="20" t="s">
        <v>169</v>
      </c>
      <c r="BM278" s="20" t="s">
        <v>1237</v>
      </c>
    </row>
    <row r="279" spans="2:65" s="1" customFormat="1" ht="22.5" customHeight="1">
      <c r="B279" s="140"/>
      <c r="C279" s="166">
        <v>152</v>
      </c>
      <c r="D279" s="166" t="s">
        <v>246</v>
      </c>
      <c r="E279" s="167" t="s">
        <v>1971</v>
      </c>
      <c r="F279" s="249" t="s">
        <v>2287</v>
      </c>
      <c r="G279" s="249"/>
      <c r="H279" s="249"/>
      <c r="I279" s="249"/>
      <c r="J279" s="168" t="s">
        <v>158</v>
      </c>
      <c r="K279" s="169">
        <v>4</v>
      </c>
      <c r="L279" s="250"/>
      <c r="M279" s="250"/>
      <c r="N279" s="250"/>
      <c r="O279" s="242"/>
      <c r="P279" s="242"/>
      <c r="Q279" s="242"/>
      <c r="R279" s="145"/>
      <c r="T279" s="146" t="s">
        <v>5</v>
      </c>
      <c r="U279" s="43" t="s">
        <v>38</v>
      </c>
      <c r="V279" s="147">
        <v>0</v>
      </c>
      <c r="W279" s="147">
        <f t="shared" si="63"/>
        <v>0</v>
      </c>
      <c r="X279" s="147">
        <v>0</v>
      </c>
      <c r="Y279" s="147">
        <f t="shared" si="64"/>
        <v>0</v>
      </c>
      <c r="Z279" s="147">
        <v>0</v>
      </c>
      <c r="AA279" s="148">
        <f t="shared" si="65"/>
        <v>0</v>
      </c>
      <c r="AR279" s="20" t="s">
        <v>297</v>
      </c>
      <c r="AT279" s="20" t="s">
        <v>246</v>
      </c>
      <c r="AU279" s="20" t="s">
        <v>160</v>
      </c>
      <c r="AY279" s="20" t="s">
        <v>153</v>
      </c>
      <c r="BE279" s="149">
        <f t="shared" si="66"/>
        <v>0</v>
      </c>
      <c r="BF279" s="149">
        <f t="shared" si="67"/>
        <v>0</v>
      </c>
      <c r="BG279" s="149">
        <f t="shared" si="68"/>
        <v>0</v>
      </c>
      <c r="BH279" s="149">
        <f t="shared" si="69"/>
        <v>0</v>
      </c>
      <c r="BI279" s="149">
        <f t="shared" si="70"/>
        <v>0</v>
      </c>
      <c r="BJ279" s="20" t="s">
        <v>160</v>
      </c>
      <c r="BK279" s="149">
        <f t="shared" si="71"/>
        <v>0</v>
      </c>
      <c r="BL279" s="20" t="s">
        <v>169</v>
      </c>
      <c r="BM279" s="20" t="s">
        <v>1972</v>
      </c>
    </row>
    <row r="280" spans="2:65" s="1" customFormat="1" ht="22.5" customHeight="1">
      <c r="B280" s="140"/>
      <c r="C280" s="166">
        <v>153</v>
      </c>
      <c r="D280" s="166" t="s">
        <v>246</v>
      </c>
      <c r="E280" s="167" t="s">
        <v>1973</v>
      </c>
      <c r="F280" s="249" t="s">
        <v>2288</v>
      </c>
      <c r="G280" s="249"/>
      <c r="H280" s="249"/>
      <c r="I280" s="249"/>
      <c r="J280" s="168" t="s">
        <v>158</v>
      </c>
      <c r="K280" s="169">
        <v>3</v>
      </c>
      <c r="L280" s="250"/>
      <c r="M280" s="250"/>
      <c r="N280" s="250"/>
      <c r="O280" s="242"/>
      <c r="P280" s="242"/>
      <c r="Q280" s="242"/>
      <c r="R280" s="145"/>
      <c r="T280" s="146" t="s">
        <v>5</v>
      </c>
      <c r="U280" s="43" t="s">
        <v>38</v>
      </c>
      <c r="V280" s="147">
        <v>0</v>
      </c>
      <c r="W280" s="147">
        <f t="shared" si="63"/>
        <v>0</v>
      </c>
      <c r="X280" s="147">
        <v>0</v>
      </c>
      <c r="Y280" s="147">
        <f t="shared" si="64"/>
        <v>0</v>
      </c>
      <c r="Z280" s="147">
        <v>0</v>
      </c>
      <c r="AA280" s="148">
        <f t="shared" si="65"/>
        <v>0</v>
      </c>
      <c r="AR280" s="20" t="s">
        <v>297</v>
      </c>
      <c r="AT280" s="20" t="s">
        <v>246</v>
      </c>
      <c r="AU280" s="20" t="s">
        <v>160</v>
      </c>
      <c r="AY280" s="20" t="s">
        <v>153</v>
      </c>
      <c r="BE280" s="149">
        <f t="shared" si="66"/>
        <v>0</v>
      </c>
      <c r="BF280" s="149">
        <f t="shared" si="67"/>
        <v>0</v>
      </c>
      <c r="BG280" s="149">
        <f t="shared" si="68"/>
        <v>0</v>
      </c>
      <c r="BH280" s="149">
        <f t="shared" si="69"/>
        <v>0</v>
      </c>
      <c r="BI280" s="149">
        <f t="shared" si="70"/>
        <v>0</v>
      </c>
      <c r="BJ280" s="20" t="s">
        <v>160</v>
      </c>
      <c r="BK280" s="149">
        <f t="shared" si="71"/>
        <v>0</v>
      </c>
      <c r="BL280" s="20" t="s">
        <v>169</v>
      </c>
      <c r="BM280" s="20" t="s">
        <v>1974</v>
      </c>
    </row>
    <row r="281" spans="2:65" s="1" customFormat="1" ht="22.5" customHeight="1">
      <c r="B281" s="140"/>
      <c r="C281" s="166">
        <v>154</v>
      </c>
      <c r="D281" s="166" t="s">
        <v>246</v>
      </c>
      <c r="E281" s="167" t="s">
        <v>1975</v>
      </c>
      <c r="F281" s="249" t="s">
        <v>2289</v>
      </c>
      <c r="G281" s="249"/>
      <c r="H281" s="249"/>
      <c r="I281" s="249"/>
      <c r="J281" s="168" t="s">
        <v>158</v>
      </c>
      <c r="K281" s="169">
        <v>2</v>
      </c>
      <c r="L281" s="250"/>
      <c r="M281" s="250"/>
      <c r="N281" s="250"/>
      <c r="O281" s="242"/>
      <c r="P281" s="242"/>
      <c r="Q281" s="242"/>
      <c r="R281" s="145"/>
      <c r="T281" s="146" t="s">
        <v>5</v>
      </c>
      <c r="U281" s="43" t="s">
        <v>38</v>
      </c>
      <c r="V281" s="147">
        <v>0</v>
      </c>
      <c r="W281" s="147">
        <f t="shared" si="63"/>
        <v>0</v>
      </c>
      <c r="X281" s="147">
        <v>0</v>
      </c>
      <c r="Y281" s="147">
        <f t="shared" si="64"/>
        <v>0</v>
      </c>
      <c r="Z281" s="147">
        <v>0</v>
      </c>
      <c r="AA281" s="148">
        <f t="shared" si="65"/>
        <v>0</v>
      </c>
      <c r="AR281" s="20" t="s">
        <v>297</v>
      </c>
      <c r="AT281" s="20" t="s">
        <v>246</v>
      </c>
      <c r="AU281" s="20" t="s">
        <v>160</v>
      </c>
      <c r="AY281" s="20" t="s">
        <v>153</v>
      </c>
      <c r="BE281" s="149">
        <f t="shared" si="66"/>
        <v>0</v>
      </c>
      <c r="BF281" s="149">
        <f t="shared" si="67"/>
        <v>0</v>
      </c>
      <c r="BG281" s="149">
        <f t="shared" si="68"/>
        <v>0</v>
      </c>
      <c r="BH281" s="149">
        <f t="shared" si="69"/>
        <v>0</v>
      </c>
      <c r="BI281" s="149">
        <f t="shared" si="70"/>
        <v>0</v>
      </c>
      <c r="BJ281" s="20" t="s">
        <v>160</v>
      </c>
      <c r="BK281" s="149">
        <f t="shared" si="71"/>
        <v>0</v>
      </c>
      <c r="BL281" s="20" t="s">
        <v>169</v>
      </c>
      <c r="BM281" s="20" t="s">
        <v>1976</v>
      </c>
    </row>
    <row r="282" spans="2:65" s="1" customFormat="1" ht="22.5" customHeight="1">
      <c r="B282" s="140"/>
      <c r="C282" s="166">
        <v>155</v>
      </c>
      <c r="D282" s="166" t="s">
        <v>246</v>
      </c>
      <c r="E282" s="167" t="s">
        <v>1977</v>
      </c>
      <c r="F282" s="249" t="s">
        <v>2290</v>
      </c>
      <c r="G282" s="249"/>
      <c r="H282" s="249"/>
      <c r="I282" s="249"/>
      <c r="J282" s="168" t="s">
        <v>158</v>
      </c>
      <c r="K282" s="169">
        <v>3</v>
      </c>
      <c r="L282" s="250"/>
      <c r="M282" s="250"/>
      <c r="N282" s="250"/>
      <c r="O282" s="242"/>
      <c r="P282" s="242"/>
      <c r="Q282" s="242"/>
      <c r="R282" s="145"/>
      <c r="T282" s="146" t="s">
        <v>5</v>
      </c>
      <c r="U282" s="43" t="s">
        <v>38</v>
      </c>
      <c r="V282" s="147">
        <v>0</v>
      </c>
      <c r="W282" s="147">
        <f t="shared" si="63"/>
        <v>0</v>
      </c>
      <c r="X282" s="147">
        <v>0</v>
      </c>
      <c r="Y282" s="147">
        <f t="shared" si="64"/>
        <v>0</v>
      </c>
      <c r="Z282" s="147">
        <v>0</v>
      </c>
      <c r="AA282" s="148">
        <f t="shared" si="65"/>
        <v>0</v>
      </c>
      <c r="AR282" s="20" t="s">
        <v>297</v>
      </c>
      <c r="AT282" s="20" t="s">
        <v>246</v>
      </c>
      <c r="AU282" s="20" t="s">
        <v>160</v>
      </c>
      <c r="AY282" s="20" t="s">
        <v>153</v>
      </c>
      <c r="BE282" s="149">
        <f t="shared" si="66"/>
        <v>0</v>
      </c>
      <c r="BF282" s="149">
        <f t="shared" si="67"/>
        <v>0</v>
      </c>
      <c r="BG282" s="149">
        <f t="shared" si="68"/>
        <v>0</v>
      </c>
      <c r="BH282" s="149">
        <f t="shared" si="69"/>
        <v>0</v>
      </c>
      <c r="BI282" s="149">
        <f t="shared" si="70"/>
        <v>0</v>
      </c>
      <c r="BJ282" s="20" t="s">
        <v>160</v>
      </c>
      <c r="BK282" s="149">
        <f t="shared" si="71"/>
        <v>0</v>
      </c>
      <c r="BL282" s="20" t="s">
        <v>169</v>
      </c>
      <c r="BM282" s="20" t="s">
        <v>1978</v>
      </c>
    </row>
    <row r="283" spans="2:65" s="1" customFormat="1" ht="22.5" customHeight="1">
      <c r="B283" s="140"/>
      <c r="C283" s="166">
        <v>156</v>
      </c>
      <c r="D283" s="166" t="s">
        <v>246</v>
      </c>
      <c r="E283" s="167" t="s">
        <v>1979</v>
      </c>
      <c r="F283" s="249" t="s">
        <v>2291</v>
      </c>
      <c r="G283" s="249"/>
      <c r="H283" s="249"/>
      <c r="I283" s="249"/>
      <c r="J283" s="168" t="s">
        <v>158</v>
      </c>
      <c r="K283" s="169">
        <v>1</v>
      </c>
      <c r="L283" s="250"/>
      <c r="M283" s="250"/>
      <c r="N283" s="250"/>
      <c r="O283" s="242"/>
      <c r="P283" s="242"/>
      <c r="Q283" s="242"/>
      <c r="R283" s="145"/>
      <c r="T283" s="146" t="s">
        <v>5</v>
      </c>
      <c r="U283" s="43" t="s">
        <v>38</v>
      </c>
      <c r="V283" s="147">
        <v>0</v>
      </c>
      <c r="W283" s="147">
        <f t="shared" si="63"/>
        <v>0</v>
      </c>
      <c r="X283" s="147">
        <v>0</v>
      </c>
      <c r="Y283" s="147">
        <f t="shared" si="64"/>
        <v>0</v>
      </c>
      <c r="Z283" s="147">
        <v>0</v>
      </c>
      <c r="AA283" s="148">
        <f t="shared" si="65"/>
        <v>0</v>
      </c>
      <c r="AR283" s="20" t="s">
        <v>297</v>
      </c>
      <c r="AT283" s="20" t="s">
        <v>246</v>
      </c>
      <c r="AU283" s="20" t="s">
        <v>160</v>
      </c>
      <c r="AY283" s="20" t="s">
        <v>153</v>
      </c>
      <c r="BE283" s="149">
        <f t="shared" si="66"/>
        <v>0</v>
      </c>
      <c r="BF283" s="149">
        <f t="shared" si="67"/>
        <v>0</v>
      </c>
      <c r="BG283" s="149">
        <f t="shared" si="68"/>
        <v>0</v>
      </c>
      <c r="BH283" s="149">
        <f t="shared" si="69"/>
        <v>0</v>
      </c>
      <c r="BI283" s="149">
        <f t="shared" si="70"/>
        <v>0</v>
      </c>
      <c r="BJ283" s="20" t="s">
        <v>160</v>
      </c>
      <c r="BK283" s="149">
        <f t="shared" si="71"/>
        <v>0</v>
      </c>
      <c r="BL283" s="20" t="s">
        <v>169</v>
      </c>
      <c r="BM283" s="20" t="s">
        <v>1980</v>
      </c>
    </row>
    <row r="284" spans="2:65" s="1" customFormat="1" ht="22.5" customHeight="1">
      <c r="B284" s="140"/>
      <c r="C284" s="166">
        <v>157</v>
      </c>
      <c r="D284" s="166" t="s">
        <v>246</v>
      </c>
      <c r="E284" s="167" t="s">
        <v>1981</v>
      </c>
      <c r="F284" s="249" t="s">
        <v>2292</v>
      </c>
      <c r="G284" s="249"/>
      <c r="H284" s="249"/>
      <c r="I284" s="249"/>
      <c r="J284" s="168" t="s">
        <v>158</v>
      </c>
      <c r="K284" s="169">
        <v>2</v>
      </c>
      <c r="L284" s="250"/>
      <c r="M284" s="250"/>
      <c r="N284" s="250"/>
      <c r="O284" s="242"/>
      <c r="P284" s="242"/>
      <c r="Q284" s="242"/>
      <c r="R284" s="145"/>
      <c r="T284" s="146" t="s">
        <v>5</v>
      </c>
      <c r="U284" s="43" t="s">
        <v>38</v>
      </c>
      <c r="V284" s="147">
        <v>0</v>
      </c>
      <c r="W284" s="147">
        <f t="shared" si="63"/>
        <v>0</v>
      </c>
      <c r="X284" s="147">
        <v>0</v>
      </c>
      <c r="Y284" s="147">
        <f t="shared" si="64"/>
        <v>0</v>
      </c>
      <c r="Z284" s="147">
        <v>0</v>
      </c>
      <c r="AA284" s="148">
        <f t="shared" si="65"/>
        <v>0</v>
      </c>
      <c r="AR284" s="20" t="s">
        <v>297</v>
      </c>
      <c r="AT284" s="20" t="s">
        <v>246</v>
      </c>
      <c r="AU284" s="20" t="s">
        <v>160</v>
      </c>
      <c r="AY284" s="20" t="s">
        <v>153</v>
      </c>
      <c r="BE284" s="149">
        <f t="shared" si="66"/>
        <v>0</v>
      </c>
      <c r="BF284" s="149">
        <f t="shared" si="67"/>
        <v>0</v>
      </c>
      <c r="BG284" s="149">
        <f t="shared" si="68"/>
        <v>0</v>
      </c>
      <c r="BH284" s="149">
        <f t="shared" si="69"/>
        <v>0</v>
      </c>
      <c r="BI284" s="149">
        <f t="shared" si="70"/>
        <v>0</v>
      </c>
      <c r="BJ284" s="20" t="s">
        <v>160</v>
      </c>
      <c r="BK284" s="149">
        <f t="shared" si="71"/>
        <v>0</v>
      </c>
      <c r="BL284" s="20" t="s">
        <v>169</v>
      </c>
      <c r="BM284" s="20" t="s">
        <v>1982</v>
      </c>
    </row>
    <row r="285" spans="2:65" s="1" customFormat="1" ht="22.5" customHeight="1">
      <c r="B285" s="140"/>
      <c r="C285" s="166">
        <v>158</v>
      </c>
      <c r="D285" s="166" t="s">
        <v>246</v>
      </c>
      <c r="E285" s="167" t="s">
        <v>1983</v>
      </c>
      <c r="F285" s="249" t="s">
        <v>2293</v>
      </c>
      <c r="G285" s="249"/>
      <c r="H285" s="249"/>
      <c r="I285" s="249"/>
      <c r="J285" s="168" t="s">
        <v>158</v>
      </c>
      <c r="K285" s="169">
        <v>7</v>
      </c>
      <c r="L285" s="250"/>
      <c r="M285" s="250"/>
      <c r="N285" s="250"/>
      <c r="O285" s="242"/>
      <c r="P285" s="242"/>
      <c r="Q285" s="242"/>
      <c r="R285" s="145"/>
      <c r="T285" s="146" t="s">
        <v>5</v>
      </c>
      <c r="U285" s="43" t="s">
        <v>38</v>
      </c>
      <c r="V285" s="147">
        <v>0</v>
      </c>
      <c r="W285" s="147">
        <f t="shared" si="63"/>
        <v>0</v>
      </c>
      <c r="X285" s="147">
        <v>0</v>
      </c>
      <c r="Y285" s="147">
        <f t="shared" si="64"/>
        <v>0</v>
      </c>
      <c r="Z285" s="147">
        <v>0</v>
      </c>
      <c r="AA285" s="148">
        <f t="shared" si="65"/>
        <v>0</v>
      </c>
      <c r="AR285" s="20" t="s">
        <v>297</v>
      </c>
      <c r="AT285" s="20" t="s">
        <v>246</v>
      </c>
      <c r="AU285" s="20" t="s">
        <v>160</v>
      </c>
      <c r="AY285" s="20" t="s">
        <v>153</v>
      </c>
      <c r="BE285" s="149">
        <f t="shared" si="66"/>
        <v>0</v>
      </c>
      <c r="BF285" s="149">
        <f t="shared" si="67"/>
        <v>0</v>
      </c>
      <c r="BG285" s="149">
        <f t="shared" si="68"/>
        <v>0</v>
      </c>
      <c r="BH285" s="149">
        <f t="shared" si="69"/>
        <v>0</v>
      </c>
      <c r="BI285" s="149">
        <f t="shared" si="70"/>
        <v>0</v>
      </c>
      <c r="BJ285" s="20" t="s">
        <v>160</v>
      </c>
      <c r="BK285" s="149">
        <f t="shared" si="71"/>
        <v>0</v>
      </c>
      <c r="BL285" s="20" t="s">
        <v>169</v>
      </c>
      <c r="BM285" s="20" t="s">
        <v>1984</v>
      </c>
    </row>
    <row r="286" spans="2:65" s="1" customFormat="1" ht="22.5" customHeight="1">
      <c r="B286" s="140"/>
      <c r="C286" s="166">
        <v>159</v>
      </c>
      <c r="D286" s="166" t="s">
        <v>246</v>
      </c>
      <c r="E286" s="167" t="s">
        <v>1985</v>
      </c>
      <c r="F286" s="249" t="s">
        <v>2294</v>
      </c>
      <c r="G286" s="249"/>
      <c r="H286" s="249"/>
      <c r="I286" s="249"/>
      <c r="J286" s="168" t="s">
        <v>158</v>
      </c>
      <c r="K286" s="169">
        <v>2</v>
      </c>
      <c r="L286" s="250"/>
      <c r="M286" s="250"/>
      <c r="N286" s="250"/>
      <c r="O286" s="242"/>
      <c r="P286" s="242"/>
      <c r="Q286" s="242"/>
      <c r="R286" s="145"/>
      <c r="T286" s="146" t="s">
        <v>5</v>
      </c>
      <c r="U286" s="43" t="s">
        <v>38</v>
      </c>
      <c r="V286" s="147">
        <v>0</v>
      </c>
      <c r="W286" s="147">
        <f t="shared" si="63"/>
        <v>0</v>
      </c>
      <c r="X286" s="147">
        <v>0</v>
      </c>
      <c r="Y286" s="147">
        <f t="shared" si="64"/>
        <v>0</v>
      </c>
      <c r="Z286" s="147">
        <v>0</v>
      </c>
      <c r="AA286" s="148">
        <f t="shared" si="65"/>
        <v>0</v>
      </c>
      <c r="AR286" s="20" t="s">
        <v>297</v>
      </c>
      <c r="AT286" s="20" t="s">
        <v>246</v>
      </c>
      <c r="AU286" s="20" t="s">
        <v>160</v>
      </c>
      <c r="AY286" s="20" t="s">
        <v>153</v>
      </c>
      <c r="BE286" s="149">
        <f t="shared" si="66"/>
        <v>0</v>
      </c>
      <c r="BF286" s="149">
        <f t="shared" si="67"/>
        <v>0</v>
      </c>
      <c r="BG286" s="149">
        <f t="shared" si="68"/>
        <v>0</v>
      </c>
      <c r="BH286" s="149">
        <f t="shared" si="69"/>
        <v>0</v>
      </c>
      <c r="BI286" s="149">
        <f t="shared" si="70"/>
        <v>0</v>
      </c>
      <c r="BJ286" s="20" t="s">
        <v>160</v>
      </c>
      <c r="BK286" s="149">
        <f t="shared" si="71"/>
        <v>0</v>
      </c>
      <c r="BL286" s="20" t="s">
        <v>169</v>
      </c>
      <c r="BM286" s="20" t="s">
        <v>1986</v>
      </c>
    </row>
    <row r="287" spans="2:65" s="1" customFormat="1" ht="22.5" customHeight="1">
      <c r="B287" s="140"/>
      <c r="C287" s="166">
        <v>160</v>
      </c>
      <c r="D287" s="166" t="s">
        <v>246</v>
      </c>
      <c r="E287" s="167" t="s">
        <v>1987</v>
      </c>
      <c r="F287" s="249" t="s">
        <v>2295</v>
      </c>
      <c r="G287" s="249"/>
      <c r="H287" s="249"/>
      <c r="I287" s="249"/>
      <c r="J287" s="168" t="s">
        <v>158</v>
      </c>
      <c r="K287" s="169">
        <v>2</v>
      </c>
      <c r="L287" s="250"/>
      <c r="M287" s="250"/>
      <c r="N287" s="250"/>
      <c r="O287" s="242"/>
      <c r="P287" s="242"/>
      <c r="Q287" s="242"/>
      <c r="R287" s="145"/>
      <c r="T287" s="146" t="s">
        <v>5</v>
      </c>
      <c r="U287" s="43" t="s">
        <v>38</v>
      </c>
      <c r="V287" s="147">
        <v>0</v>
      </c>
      <c r="W287" s="147">
        <f t="shared" si="63"/>
        <v>0</v>
      </c>
      <c r="X287" s="147">
        <v>0</v>
      </c>
      <c r="Y287" s="147">
        <f t="shared" si="64"/>
        <v>0</v>
      </c>
      <c r="Z287" s="147">
        <v>0</v>
      </c>
      <c r="AA287" s="148">
        <f t="shared" si="65"/>
        <v>0</v>
      </c>
      <c r="AR287" s="20" t="s">
        <v>297</v>
      </c>
      <c r="AT287" s="20" t="s">
        <v>246</v>
      </c>
      <c r="AU287" s="20" t="s">
        <v>160</v>
      </c>
      <c r="AY287" s="20" t="s">
        <v>153</v>
      </c>
      <c r="BE287" s="149">
        <f t="shared" si="66"/>
        <v>0</v>
      </c>
      <c r="BF287" s="149">
        <f t="shared" si="67"/>
        <v>0</v>
      </c>
      <c r="BG287" s="149">
        <f t="shared" si="68"/>
        <v>0</v>
      </c>
      <c r="BH287" s="149">
        <f t="shared" si="69"/>
        <v>0</v>
      </c>
      <c r="BI287" s="149">
        <f t="shared" si="70"/>
        <v>0</v>
      </c>
      <c r="BJ287" s="20" t="s">
        <v>160</v>
      </c>
      <c r="BK287" s="149">
        <f t="shared" si="71"/>
        <v>0</v>
      </c>
      <c r="BL287" s="20" t="s">
        <v>169</v>
      </c>
      <c r="BM287" s="20" t="s">
        <v>1988</v>
      </c>
    </row>
    <row r="288" spans="2:65" s="1" customFormat="1" ht="22.5" customHeight="1">
      <c r="B288" s="140"/>
      <c r="C288" s="166">
        <v>161</v>
      </c>
      <c r="D288" s="166" t="s">
        <v>246</v>
      </c>
      <c r="E288" s="167" t="s">
        <v>1989</v>
      </c>
      <c r="F288" s="249" t="s">
        <v>2296</v>
      </c>
      <c r="G288" s="249"/>
      <c r="H288" s="249"/>
      <c r="I288" s="249"/>
      <c r="J288" s="168" t="s">
        <v>158</v>
      </c>
      <c r="K288" s="169">
        <v>1</v>
      </c>
      <c r="L288" s="250"/>
      <c r="M288" s="250"/>
      <c r="N288" s="250"/>
      <c r="O288" s="242"/>
      <c r="P288" s="242"/>
      <c r="Q288" s="242"/>
      <c r="R288" s="145"/>
      <c r="T288" s="146" t="s">
        <v>5</v>
      </c>
      <c r="U288" s="43" t="s">
        <v>38</v>
      </c>
      <c r="V288" s="147">
        <v>0</v>
      </c>
      <c r="W288" s="147">
        <f t="shared" si="63"/>
        <v>0</v>
      </c>
      <c r="X288" s="147">
        <v>0</v>
      </c>
      <c r="Y288" s="147">
        <f t="shared" si="64"/>
        <v>0</v>
      </c>
      <c r="Z288" s="147">
        <v>0</v>
      </c>
      <c r="AA288" s="148">
        <f t="shared" si="65"/>
        <v>0</v>
      </c>
      <c r="AR288" s="20" t="s">
        <v>297</v>
      </c>
      <c r="AT288" s="20" t="s">
        <v>246</v>
      </c>
      <c r="AU288" s="20" t="s">
        <v>160</v>
      </c>
      <c r="AY288" s="20" t="s">
        <v>153</v>
      </c>
      <c r="BE288" s="149">
        <f t="shared" si="66"/>
        <v>0</v>
      </c>
      <c r="BF288" s="149">
        <f t="shared" si="67"/>
        <v>0</v>
      </c>
      <c r="BG288" s="149">
        <f t="shared" si="68"/>
        <v>0</v>
      </c>
      <c r="BH288" s="149">
        <f t="shared" si="69"/>
        <v>0</v>
      </c>
      <c r="BI288" s="149">
        <f t="shared" si="70"/>
        <v>0</v>
      </c>
      <c r="BJ288" s="20" t="s">
        <v>160</v>
      </c>
      <c r="BK288" s="149">
        <f t="shared" si="71"/>
        <v>0</v>
      </c>
      <c r="BL288" s="20" t="s">
        <v>169</v>
      </c>
      <c r="BM288" s="20" t="s">
        <v>1990</v>
      </c>
    </row>
    <row r="289" spans="2:65" s="1" customFormat="1" ht="22.5" customHeight="1">
      <c r="B289" s="140"/>
      <c r="C289" s="166">
        <v>162</v>
      </c>
      <c r="D289" s="166" t="s">
        <v>246</v>
      </c>
      <c r="E289" s="167" t="s">
        <v>1991</v>
      </c>
      <c r="F289" s="249" t="s">
        <v>2297</v>
      </c>
      <c r="G289" s="249"/>
      <c r="H289" s="249"/>
      <c r="I289" s="249"/>
      <c r="J289" s="168" t="s">
        <v>158</v>
      </c>
      <c r="K289" s="169">
        <v>5</v>
      </c>
      <c r="L289" s="250"/>
      <c r="M289" s="250"/>
      <c r="N289" s="250"/>
      <c r="O289" s="242"/>
      <c r="P289" s="242"/>
      <c r="Q289" s="242"/>
      <c r="R289" s="145"/>
      <c r="T289" s="146" t="s">
        <v>5</v>
      </c>
      <c r="U289" s="43" t="s">
        <v>38</v>
      </c>
      <c r="V289" s="147">
        <v>0</v>
      </c>
      <c r="W289" s="147">
        <f t="shared" si="63"/>
        <v>0</v>
      </c>
      <c r="X289" s="147">
        <v>0</v>
      </c>
      <c r="Y289" s="147">
        <f t="shared" si="64"/>
        <v>0</v>
      </c>
      <c r="Z289" s="147">
        <v>0</v>
      </c>
      <c r="AA289" s="148">
        <f t="shared" si="65"/>
        <v>0</v>
      </c>
      <c r="AR289" s="20" t="s">
        <v>297</v>
      </c>
      <c r="AT289" s="20" t="s">
        <v>246</v>
      </c>
      <c r="AU289" s="20" t="s">
        <v>160</v>
      </c>
      <c r="AY289" s="20" t="s">
        <v>153</v>
      </c>
      <c r="BE289" s="149">
        <f t="shared" si="66"/>
        <v>0</v>
      </c>
      <c r="BF289" s="149">
        <f t="shared" si="67"/>
        <v>0</v>
      </c>
      <c r="BG289" s="149">
        <f t="shared" si="68"/>
        <v>0</v>
      </c>
      <c r="BH289" s="149">
        <f t="shared" si="69"/>
        <v>0</v>
      </c>
      <c r="BI289" s="149">
        <f t="shared" si="70"/>
        <v>0</v>
      </c>
      <c r="BJ289" s="20" t="s">
        <v>160</v>
      </c>
      <c r="BK289" s="149">
        <f t="shared" si="71"/>
        <v>0</v>
      </c>
      <c r="BL289" s="20" t="s">
        <v>169</v>
      </c>
      <c r="BM289" s="20" t="s">
        <v>1992</v>
      </c>
    </row>
    <row r="290" spans="2:65" s="1" customFormat="1" ht="22.5" customHeight="1">
      <c r="B290" s="140"/>
      <c r="C290" s="166">
        <v>163</v>
      </c>
      <c r="D290" s="166" t="s">
        <v>246</v>
      </c>
      <c r="E290" s="167" t="s">
        <v>1993</v>
      </c>
      <c r="F290" s="249" t="s">
        <v>2298</v>
      </c>
      <c r="G290" s="249"/>
      <c r="H290" s="249"/>
      <c r="I290" s="249"/>
      <c r="J290" s="168" t="s">
        <v>158</v>
      </c>
      <c r="K290" s="169">
        <v>1</v>
      </c>
      <c r="L290" s="250"/>
      <c r="M290" s="250"/>
      <c r="N290" s="250"/>
      <c r="O290" s="242"/>
      <c r="P290" s="242"/>
      <c r="Q290" s="242"/>
      <c r="R290" s="145"/>
      <c r="T290" s="146" t="s">
        <v>5</v>
      </c>
      <c r="U290" s="43" t="s">
        <v>38</v>
      </c>
      <c r="V290" s="147">
        <v>0</v>
      </c>
      <c r="W290" s="147">
        <f t="shared" si="63"/>
        <v>0</v>
      </c>
      <c r="X290" s="147">
        <v>0</v>
      </c>
      <c r="Y290" s="147">
        <f t="shared" si="64"/>
        <v>0</v>
      </c>
      <c r="Z290" s="147">
        <v>0</v>
      </c>
      <c r="AA290" s="148">
        <f t="shared" si="65"/>
        <v>0</v>
      </c>
      <c r="AR290" s="20" t="s">
        <v>297</v>
      </c>
      <c r="AT290" s="20" t="s">
        <v>246</v>
      </c>
      <c r="AU290" s="20" t="s">
        <v>160</v>
      </c>
      <c r="AY290" s="20" t="s">
        <v>153</v>
      </c>
      <c r="BE290" s="149">
        <f t="shared" si="66"/>
        <v>0</v>
      </c>
      <c r="BF290" s="149">
        <f t="shared" si="67"/>
        <v>0</v>
      </c>
      <c r="BG290" s="149">
        <f t="shared" si="68"/>
        <v>0</v>
      </c>
      <c r="BH290" s="149">
        <f t="shared" si="69"/>
        <v>0</v>
      </c>
      <c r="BI290" s="149">
        <f t="shared" si="70"/>
        <v>0</v>
      </c>
      <c r="BJ290" s="20" t="s">
        <v>160</v>
      </c>
      <c r="BK290" s="149">
        <f t="shared" si="71"/>
        <v>0</v>
      </c>
      <c r="BL290" s="20" t="s">
        <v>169</v>
      </c>
      <c r="BM290" s="20" t="s">
        <v>1994</v>
      </c>
    </row>
    <row r="291" spans="2:65" s="1" customFormat="1" ht="22.5" customHeight="1">
      <c r="B291" s="140"/>
      <c r="C291" s="166">
        <v>164</v>
      </c>
      <c r="D291" s="166" t="s">
        <v>246</v>
      </c>
      <c r="E291" s="167" t="s">
        <v>1995</v>
      </c>
      <c r="F291" s="249" t="s">
        <v>2299</v>
      </c>
      <c r="G291" s="249"/>
      <c r="H291" s="249"/>
      <c r="I291" s="249"/>
      <c r="J291" s="168" t="s">
        <v>158</v>
      </c>
      <c r="K291" s="169">
        <v>3</v>
      </c>
      <c r="L291" s="250"/>
      <c r="M291" s="250"/>
      <c r="N291" s="250"/>
      <c r="O291" s="242"/>
      <c r="P291" s="242"/>
      <c r="Q291" s="242"/>
      <c r="R291" s="145"/>
      <c r="T291" s="146" t="s">
        <v>5</v>
      </c>
      <c r="U291" s="43" t="s">
        <v>38</v>
      </c>
      <c r="V291" s="147">
        <v>0</v>
      </c>
      <c r="W291" s="147">
        <f t="shared" si="63"/>
        <v>0</v>
      </c>
      <c r="X291" s="147">
        <v>0</v>
      </c>
      <c r="Y291" s="147">
        <f t="shared" si="64"/>
        <v>0</v>
      </c>
      <c r="Z291" s="147">
        <v>0</v>
      </c>
      <c r="AA291" s="148">
        <f t="shared" si="65"/>
        <v>0</v>
      </c>
      <c r="AR291" s="20" t="s">
        <v>297</v>
      </c>
      <c r="AT291" s="20" t="s">
        <v>246</v>
      </c>
      <c r="AU291" s="20" t="s">
        <v>160</v>
      </c>
      <c r="AY291" s="20" t="s">
        <v>153</v>
      </c>
      <c r="BE291" s="149">
        <f t="shared" si="66"/>
        <v>0</v>
      </c>
      <c r="BF291" s="149">
        <f t="shared" si="67"/>
        <v>0</v>
      </c>
      <c r="BG291" s="149">
        <f t="shared" si="68"/>
        <v>0</v>
      </c>
      <c r="BH291" s="149">
        <f t="shared" si="69"/>
        <v>0</v>
      </c>
      <c r="BI291" s="149">
        <f t="shared" si="70"/>
        <v>0</v>
      </c>
      <c r="BJ291" s="20" t="s">
        <v>160</v>
      </c>
      <c r="BK291" s="149">
        <f t="shared" si="71"/>
        <v>0</v>
      </c>
      <c r="BL291" s="20" t="s">
        <v>169</v>
      </c>
      <c r="BM291" s="20" t="s">
        <v>1996</v>
      </c>
    </row>
    <row r="292" spans="2:65" s="1" customFormat="1" ht="31.5" customHeight="1">
      <c r="B292" s="140"/>
      <c r="C292" s="141">
        <v>165</v>
      </c>
      <c r="D292" s="141" t="s">
        <v>155</v>
      </c>
      <c r="E292" s="142" t="s">
        <v>1997</v>
      </c>
      <c r="F292" s="241" t="s">
        <v>1998</v>
      </c>
      <c r="G292" s="241"/>
      <c r="H292" s="241"/>
      <c r="I292" s="241"/>
      <c r="J292" s="143" t="s">
        <v>158</v>
      </c>
      <c r="K292" s="144">
        <v>79</v>
      </c>
      <c r="L292" s="242"/>
      <c r="M292" s="242"/>
      <c r="N292" s="242"/>
      <c r="O292" s="242"/>
      <c r="P292" s="242"/>
      <c r="Q292" s="242"/>
      <c r="R292" s="145"/>
      <c r="T292" s="146" t="s">
        <v>5</v>
      </c>
      <c r="U292" s="43" t="s">
        <v>38</v>
      </c>
      <c r="V292" s="147">
        <v>0</v>
      </c>
      <c r="W292" s="147">
        <f t="shared" si="63"/>
        <v>0</v>
      </c>
      <c r="X292" s="147">
        <v>0</v>
      </c>
      <c r="Y292" s="147">
        <f t="shared" si="64"/>
        <v>0</v>
      </c>
      <c r="Z292" s="147">
        <v>0</v>
      </c>
      <c r="AA292" s="148">
        <f t="shared" si="65"/>
        <v>0</v>
      </c>
      <c r="AR292" s="20" t="s">
        <v>169</v>
      </c>
      <c r="AT292" s="20" t="s">
        <v>155</v>
      </c>
      <c r="AU292" s="20" t="s">
        <v>160</v>
      </c>
      <c r="AY292" s="20" t="s">
        <v>153</v>
      </c>
      <c r="BE292" s="149">
        <f t="shared" si="66"/>
        <v>0</v>
      </c>
      <c r="BF292" s="149">
        <f t="shared" si="67"/>
        <v>0</v>
      </c>
      <c r="BG292" s="149">
        <f t="shared" si="68"/>
        <v>0</v>
      </c>
      <c r="BH292" s="149">
        <f t="shared" si="69"/>
        <v>0</v>
      </c>
      <c r="BI292" s="149">
        <f t="shared" si="70"/>
        <v>0</v>
      </c>
      <c r="BJ292" s="20" t="s">
        <v>160</v>
      </c>
      <c r="BK292" s="149">
        <f t="shared" si="71"/>
        <v>0</v>
      </c>
      <c r="BL292" s="20" t="s">
        <v>169</v>
      </c>
      <c r="BM292" s="20" t="s">
        <v>1999</v>
      </c>
    </row>
    <row r="293" spans="2:65" s="1" customFormat="1" ht="31.5" customHeight="1">
      <c r="B293" s="140"/>
      <c r="C293" s="141">
        <v>166</v>
      </c>
      <c r="D293" s="141" t="s">
        <v>155</v>
      </c>
      <c r="E293" s="142" t="s">
        <v>2000</v>
      </c>
      <c r="F293" s="241" t="s">
        <v>2001</v>
      </c>
      <c r="G293" s="241"/>
      <c r="H293" s="241"/>
      <c r="I293" s="241"/>
      <c r="J293" s="143" t="s">
        <v>182</v>
      </c>
      <c r="K293" s="144">
        <v>4.0999999999999996</v>
      </c>
      <c r="L293" s="242"/>
      <c r="M293" s="242"/>
      <c r="N293" s="242"/>
      <c r="O293" s="242"/>
      <c r="P293" s="242"/>
      <c r="Q293" s="242"/>
      <c r="R293" s="145"/>
      <c r="T293" s="146" t="s">
        <v>5</v>
      </c>
      <c r="U293" s="43" t="s">
        <v>38</v>
      </c>
      <c r="V293" s="147">
        <v>0</v>
      </c>
      <c r="W293" s="147">
        <f t="shared" si="63"/>
        <v>0</v>
      </c>
      <c r="X293" s="147">
        <v>0</v>
      </c>
      <c r="Y293" s="147">
        <f t="shared" si="64"/>
        <v>0</v>
      </c>
      <c r="Z293" s="147">
        <v>0</v>
      </c>
      <c r="AA293" s="148">
        <f t="shared" si="65"/>
        <v>0</v>
      </c>
      <c r="AR293" s="20" t="s">
        <v>169</v>
      </c>
      <c r="AT293" s="20" t="s">
        <v>155</v>
      </c>
      <c r="AU293" s="20" t="s">
        <v>160</v>
      </c>
      <c r="AY293" s="20" t="s">
        <v>153</v>
      </c>
      <c r="BE293" s="149">
        <f t="shared" si="66"/>
        <v>0</v>
      </c>
      <c r="BF293" s="149">
        <f t="shared" si="67"/>
        <v>0</v>
      </c>
      <c r="BG293" s="149">
        <f t="shared" si="68"/>
        <v>0</v>
      </c>
      <c r="BH293" s="149">
        <f t="shared" si="69"/>
        <v>0</v>
      </c>
      <c r="BI293" s="149">
        <f t="shared" si="70"/>
        <v>0</v>
      </c>
      <c r="BJ293" s="20" t="s">
        <v>160</v>
      </c>
      <c r="BK293" s="149">
        <f t="shared" si="71"/>
        <v>0</v>
      </c>
      <c r="BL293" s="20" t="s">
        <v>169</v>
      </c>
      <c r="BM293" s="20" t="s">
        <v>2002</v>
      </c>
    </row>
    <row r="294" spans="2:65" s="1" customFormat="1" ht="31.5" customHeight="1">
      <c r="B294" s="140"/>
      <c r="C294" s="141">
        <v>167</v>
      </c>
      <c r="D294" s="141" t="s">
        <v>155</v>
      </c>
      <c r="E294" s="142" t="s">
        <v>2003</v>
      </c>
      <c r="F294" s="241" t="s">
        <v>2004</v>
      </c>
      <c r="G294" s="241"/>
      <c r="H294" s="241"/>
      <c r="I294" s="241"/>
      <c r="J294" s="143" t="s">
        <v>182</v>
      </c>
      <c r="K294" s="144">
        <v>4.0999999999999996</v>
      </c>
      <c r="L294" s="242"/>
      <c r="M294" s="242"/>
      <c r="N294" s="242"/>
      <c r="O294" s="242"/>
      <c r="P294" s="242"/>
      <c r="Q294" s="242"/>
      <c r="R294" s="145"/>
      <c r="T294" s="146" t="s">
        <v>5</v>
      </c>
      <c r="U294" s="43" t="s">
        <v>38</v>
      </c>
      <c r="V294" s="147">
        <v>0</v>
      </c>
      <c r="W294" s="147">
        <f t="shared" si="63"/>
        <v>0</v>
      </c>
      <c r="X294" s="147">
        <v>0</v>
      </c>
      <c r="Y294" s="147">
        <f t="shared" si="64"/>
        <v>0</v>
      </c>
      <c r="Z294" s="147">
        <v>0</v>
      </c>
      <c r="AA294" s="148">
        <f t="shared" si="65"/>
        <v>0</v>
      </c>
      <c r="AR294" s="20" t="s">
        <v>169</v>
      </c>
      <c r="AT294" s="20" t="s">
        <v>155</v>
      </c>
      <c r="AU294" s="20" t="s">
        <v>160</v>
      </c>
      <c r="AY294" s="20" t="s">
        <v>153</v>
      </c>
      <c r="BE294" s="149">
        <f t="shared" si="66"/>
        <v>0</v>
      </c>
      <c r="BF294" s="149">
        <f t="shared" si="67"/>
        <v>0</v>
      </c>
      <c r="BG294" s="149">
        <f t="shared" si="68"/>
        <v>0</v>
      </c>
      <c r="BH294" s="149">
        <f t="shared" si="69"/>
        <v>0</v>
      </c>
      <c r="BI294" s="149">
        <f t="shared" si="70"/>
        <v>0</v>
      </c>
      <c r="BJ294" s="20" t="s">
        <v>160</v>
      </c>
      <c r="BK294" s="149">
        <f t="shared" si="71"/>
        <v>0</v>
      </c>
      <c r="BL294" s="20" t="s">
        <v>169</v>
      </c>
      <c r="BM294" s="20" t="s">
        <v>2005</v>
      </c>
    </row>
    <row r="295" spans="2:65" s="9" customFormat="1" ht="37.35" customHeight="1">
      <c r="B295" s="129"/>
      <c r="C295" s="130"/>
      <c r="D295" s="131" t="s">
        <v>1746</v>
      </c>
      <c r="E295" s="131"/>
      <c r="F295" s="131"/>
      <c r="G295" s="131"/>
      <c r="H295" s="131"/>
      <c r="I295" s="131"/>
      <c r="J295" s="131"/>
      <c r="K295" s="131"/>
      <c r="L295" s="131"/>
      <c r="M295" s="131"/>
      <c r="N295" s="261"/>
      <c r="O295" s="262"/>
      <c r="P295" s="262"/>
      <c r="Q295" s="262"/>
      <c r="R295" s="132"/>
      <c r="T295" s="133"/>
      <c r="U295" s="130"/>
      <c r="V295" s="130"/>
      <c r="W295" s="134">
        <f>W296+W299</f>
        <v>0</v>
      </c>
      <c r="X295" s="130"/>
      <c r="Y295" s="134">
        <f>Y296+Y299</f>
        <v>0</v>
      </c>
      <c r="Z295" s="130"/>
      <c r="AA295" s="135">
        <f>AA296+AA299</f>
        <v>0</v>
      </c>
      <c r="AR295" s="136" t="s">
        <v>184</v>
      </c>
      <c r="AT295" s="137" t="s">
        <v>70</v>
      </c>
      <c r="AU295" s="137" t="s">
        <v>71</v>
      </c>
      <c r="AY295" s="136" t="s">
        <v>153</v>
      </c>
      <c r="BK295" s="138">
        <f>BK296+BK299</f>
        <v>0</v>
      </c>
    </row>
    <row r="296" spans="2:65" s="9" customFormat="1" ht="19.95" customHeight="1">
      <c r="B296" s="129"/>
      <c r="C296" s="130"/>
      <c r="D296" s="139" t="s">
        <v>1747</v>
      </c>
      <c r="E296" s="139"/>
      <c r="F296" s="139"/>
      <c r="G296" s="139"/>
      <c r="H296" s="139"/>
      <c r="I296" s="139"/>
      <c r="J296" s="139"/>
      <c r="K296" s="139"/>
      <c r="L296" s="139"/>
      <c r="M296" s="139"/>
      <c r="N296" s="257"/>
      <c r="O296" s="258"/>
      <c r="P296" s="258"/>
      <c r="Q296" s="258"/>
      <c r="R296" s="132"/>
      <c r="T296" s="133"/>
      <c r="U296" s="130"/>
      <c r="V296" s="130"/>
      <c r="W296" s="134">
        <f>SUM(W297:W298)</f>
        <v>0</v>
      </c>
      <c r="X296" s="130"/>
      <c r="Y296" s="134">
        <f>SUM(Y297:Y298)</f>
        <v>0</v>
      </c>
      <c r="Z296" s="130"/>
      <c r="AA296" s="135">
        <f>SUM(AA297:AA298)</f>
        <v>0</v>
      </c>
      <c r="AR296" s="136" t="s">
        <v>184</v>
      </c>
      <c r="AT296" s="137" t="s">
        <v>70</v>
      </c>
      <c r="AU296" s="137" t="s">
        <v>79</v>
      </c>
      <c r="AY296" s="136" t="s">
        <v>153</v>
      </c>
      <c r="BK296" s="138">
        <f>SUM(BK297:BK298)</f>
        <v>0</v>
      </c>
    </row>
    <row r="297" spans="2:65" s="1" customFormat="1" ht="31.5" customHeight="1">
      <c r="B297" s="140"/>
      <c r="C297" s="141">
        <v>168</v>
      </c>
      <c r="D297" s="141" t="s">
        <v>155</v>
      </c>
      <c r="E297" s="142" t="s">
        <v>1635</v>
      </c>
      <c r="F297" s="241" t="s">
        <v>2006</v>
      </c>
      <c r="G297" s="241"/>
      <c r="H297" s="241"/>
      <c r="I297" s="241"/>
      <c r="J297" s="143" t="s">
        <v>1355</v>
      </c>
      <c r="K297" s="144">
        <v>8</v>
      </c>
      <c r="L297" s="242"/>
      <c r="M297" s="242"/>
      <c r="N297" s="242"/>
      <c r="O297" s="242"/>
      <c r="P297" s="242"/>
      <c r="Q297" s="242"/>
      <c r="R297" s="145"/>
      <c r="T297" s="146" t="s">
        <v>5</v>
      </c>
      <c r="U297" s="43" t="s">
        <v>38</v>
      </c>
      <c r="V297" s="147">
        <v>0</v>
      </c>
      <c r="W297" s="147">
        <f>V297*K297</f>
        <v>0</v>
      </c>
      <c r="X297" s="147">
        <v>0</v>
      </c>
      <c r="Y297" s="147">
        <f>X297*K297</f>
        <v>0</v>
      </c>
      <c r="Z297" s="147">
        <v>0</v>
      </c>
      <c r="AA297" s="148">
        <f>Z297*K297</f>
        <v>0</v>
      </c>
      <c r="AR297" s="20" t="s">
        <v>359</v>
      </c>
      <c r="AT297" s="20" t="s">
        <v>155</v>
      </c>
      <c r="AU297" s="20" t="s">
        <v>160</v>
      </c>
      <c r="AY297" s="20" t="s">
        <v>153</v>
      </c>
      <c r="BE297" s="149">
        <f>IF(U297="základná",N297,0)</f>
        <v>0</v>
      </c>
      <c r="BF297" s="149">
        <f>IF(U297="znížená",N297,0)</f>
        <v>0</v>
      </c>
      <c r="BG297" s="149">
        <f>IF(U297="zákl. prenesená",N297,0)</f>
        <v>0</v>
      </c>
      <c r="BH297" s="149">
        <f>IF(U297="zníž. prenesená",N297,0)</f>
        <v>0</v>
      </c>
      <c r="BI297" s="149">
        <f>IF(U297="nulová",N297,0)</f>
        <v>0</v>
      </c>
      <c r="BJ297" s="20" t="s">
        <v>160</v>
      </c>
      <c r="BK297" s="149">
        <f>ROUND(L297*K297,2)</f>
        <v>0</v>
      </c>
      <c r="BL297" s="20" t="s">
        <v>359</v>
      </c>
      <c r="BM297" s="20" t="s">
        <v>2007</v>
      </c>
    </row>
    <row r="298" spans="2:65" s="1" customFormat="1" ht="22.5" customHeight="1">
      <c r="B298" s="140"/>
      <c r="C298" s="166">
        <v>169</v>
      </c>
      <c r="D298" s="166" t="s">
        <v>246</v>
      </c>
      <c r="E298" s="167" t="s">
        <v>2008</v>
      </c>
      <c r="F298" s="249" t="s">
        <v>2009</v>
      </c>
      <c r="G298" s="249"/>
      <c r="H298" s="249"/>
      <c r="I298" s="249"/>
      <c r="J298" s="168" t="s">
        <v>172</v>
      </c>
      <c r="K298" s="169">
        <v>350</v>
      </c>
      <c r="L298" s="250"/>
      <c r="M298" s="250"/>
      <c r="N298" s="250"/>
      <c r="O298" s="242"/>
      <c r="P298" s="242"/>
      <c r="Q298" s="242"/>
      <c r="R298" s="145"/>
      <c r="T298" s="146" t="s">
        <v>5</v>
      </c>
      <c r="U298" s="43" t="s">
        <v>38</v>
      </c>
      <c r="V298" s="147">
        <v>0</v>
      </c>
      <c r="W298" s="147">
        <f>V298*K298</f>
        <v>0</v>
      </c>
      <c r="X298" s="147">
        <v>0</v>
      </c>
      <c r="Y298" s="147">
        <f>X298*K298</f>
        <v>0</v>
      </c>
      <c r="Z298" s="147">
        <v>0</v>
      </c>
      <c r="AA298" s="148">
        <f>Z298*K298</f>
        <v>0</v>
      </c>
      <c r="AR298" s="20" t="s">
        <v>1711</v>
      </c>
      <c r="AT298" s="20" t="s">
        <v>246</v>
      </c>
      <c r="AU298" s="20" t="s">
        <v>160</v>
      </c>
      <c r="AY298" s="20" t="s">
        <v>153</v>
      </c>
      <c r="BE298" s="149">
        <f>IF(U298="základná",N298,0)</f>
        <v>0</v>
      </c>
      <c r="BF298" s="149">
        <f>IF(U298="znížená",N298,0)</f>
        <v>0</v>
      </c>
      <c r="BG298" s="149">
        <f>IF(U298="zákl. prenesená",N298,0)</f>
        <v>0</v>
      </c>
      <c r="BH298" s="149">
        <f>IF(U298="zníž. prenesená",N298,0)</f>
        <v>0</v>
      </c>
      <c r="BI298" s="149">
        <f>IF(U298="nulová",N298,0)</f>
        <v>0</v>
      </c>
      <c r="BJ298" s="20" t="s">
        <v>160</v>
      </c>
      <c r="BK298" s="149">
        <f>ROUND(L298*K298,2)</f>
        <v>0</v>
      </c>
      <c r="BL298" s="20" t="s">
        <v>359</v>
      </c>
      <c r="BM298" s="20" t="s">
        <v>2010</v>
      </c>
    </row>
    <row r="299" spans="2:65" s="9" customFormat="1" ht="29.85" customHeight="1">
      <c r="B299" s="129"/>
      <c r="C299" s="130"/>
      <c r="D299" s="139" t="s">
        <v>1748</v>
      </c>
      <c r="E299" s="139"/>
      <c r="F299" s="139"/>
      <c r="G299" s="139"/>
      <c r="H299" s="139"/>
      <c r="I299" s="139"/>
      <c r="J299" s="139"/>
      <c r="K299" s="139"/>
      <c r="L299" s="139"/>
      <c r="M299" s="139"/>
      <c r="N299" s="259"/>
      <c r="O299" s="260"/>
      <c r="P299" s="260"/>
      <c r="Q299" s="260"/>
      <c r="R299" s="132"/>
      <c r="T299" s="133"/>
      <c r="U299" s="130"/>
      <c r="V299" s="130"/>
      <c r="W299" s="134">
        <f>W300</f>
        <v>0</v>
      </c>
      <c r="X299" s="130"/>
      <c r="Y299" s="134">
        <f>Y300</f>
        <v>0</v>
      </c>
      <c r="Z299" s="130"/>
      <c r="AA299" s="135">
        <f>AA300</f>
        <v>0</v>
      </c>
      <c r="AR299" s="136" t="s">
        <v>184</v>
      </c>
      <c r="AT299" s="137" t="s">
        <v>70</v>
      </c>
      <c r="AU299" s="137" t="s">
        <v>79</v>
      </c>
      <c r="AY299" s="136" t="s">
        <v>153</v>
      </c>
      <c r="BK299" s="138">
        <f>BK300</f>
        <v>0</v>
      </c>
    </row>
    <row r="300" spans="2:65" s="1" customFormat="1" ht="31.5" customHeight="1">
      <c r="B300" s="140"/>
      <c r="C300" s="141">
        <v>170</v>
      </c>
      <c r="D300" s="141" t="s">
        <v>155</v>
      </c>
      <c r="E300" s="142" t="s">
        <v>1471</v>
      </c>
      <c r="F300" s="241" t="s">
        <v>2011</v>
      </c>
      <c r="G300" s="241"/>
      <c r="H300" s="241"/>
      <c r="I300" s="241"/>
      <c r="J300" s="143" t="s">
        <v>172</v>
      </c>
      <c r="K300" s="144">
        <v>25</v>
      </c>
      <c r="L300" s="242"/>
      <c r="M300" s="242"/>
      <c r="N300" s="242"/>
      <c r="O300" s="242"/>
      <c r="P300" s="242"/>
      <c r="Q300" s="242"/>
      <c r="R300" s="145"/>
      <c r="T300" s="146" t="s">
        <v>5</v>
      </c>
      <c r="U300" s="181" t="s">
        <v>38</v>
      </c>
      <c r="V300" s="182">
        <v>0</v>
      </c>
      <c r="W300" s="182">
        <f>V300*K300</f>
        <v>0</v>
      </c>
      <c r="X300" s="182">
        <v>0</v>
      </c>
      <c r="Y300" s="182">
        <f>X300*K300</f>
        <v>0</v>
      </c>
      <c r="Z300" s="182">
        <v>0</v>
      </c>
      <c r="AA300" s="183">
        <f>Z300*K300</f>
        <v>0</v>
      </c>
      <c r="AR300" s="20" t="s">
        <v>359</v>
      </c>
      <c r="AT300" s="20" t="s">
        <v>155</v>
      </c>
      <c r="AU300" s="20" t="s">
        <v>160</v>
      </c>
      <c r="AY300" s="20" t="s">
        <v>153</v>
      </c>
      <c r="BE300" s="149">
        <f>IF(U300="základná",N300,0)</f>
        <v>0</v>
      </c>
      <c r="BF300" s="149">
        <f>IF(U300="znížená",N300,0)</f>
        <v>0</v>
      </c>
      <c r="BG300" s="149">
        <f>IF(U300="zákl. prenesená",N300,0)</f>
        <v>0</v>
      </c>
      <c r="BH300" s="149">
        <f>IF(U300="zníž. prenesená",N300,0)</f>
        <v>0</v>
      </c>
      <c r="BI300" s="149">
        <f>IF(U300="nulová",N300,0)</f>
        <v>0</v>
      </c>
      <c r="BJ300" s="20" t="s">
        <v>160</v>
      </c>
      <c r="BK300" s="149">
        <f>ROUND(L300*K300,2)</f>
        <v>0</v>
      </c>
      <c r="BL300" s="20" t="s">
        <v>359</v>
      </c>
      <c r="BM300" s="20" t="s">
        <v>2012</v>
      </c>
    </row>
    <row r="301" spans="2:65" s="1" customFormat="1" ht="6.9" customHeight="1">
      <c r="B301" s="58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60"/>
    </row>
  </sheetData>
  <mergeCells count="580">
    <mergeCell ref="H1:K1"/>
    <mergeCell ref="S2:AC2"/>
    <mergeCell ref="F298:I298"/>
    <mergeCell ref="L298:M298"/>
    <mergeCell ref="N298:Q298"/>
    <mergeCell ref="F300:I300"/>
    <mergeCell ref="L300:M300"/>
    <mergeCell ref="N300:Q300"/>
    <mergeCell ref="N120:Q120"/>
    <mergeCell ref="N121:Q121"/>
    <mergeCell ref="N122:Q122"/>
    <mergeCell ref="N133:Q133"/>
    <mergeCell ref="N139:Q139"/>
    <mergeCell ref="N211:Q211"/>
    <mergeCell ref="N230:Q230"/>
    <mergeCell ref="N244:Q244"/>
    <mergeCell ref="N254:Q254"/>
    <mergeCell ref="N295:Q295"/>
    <mergeCell ref="N296:Q296"/>
    <mergeCell ref="N299:Q299"/>
    <mergeCell ref="F293:I293"/>
    <mergeCell ref="L293:M293"/>
    <mergeCell ref="N293:Q293"/>
    <mergeCell ref="F294:I294"/>
    <mergeCell ref="L294:M294"/>
    <mergeCell ref="N294:Q294"/>
    <mergeCell ref="F297:I297"/>
    <mergeCell ref="L297:M297"/>
    <mergeCell ref="N297:Q297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53:I253"/>
    <mergeCell ref="L253:M253"/>
    <mergeCell ref="N253:Q253"/>
    <mergeCell ref="F255:I255"/>
    <mergeCell ref="L255:M255"/>
    <mergeCell ref="N255:Q255"/>
    <mergeCell ref="F256:I256"/>
    <mergeCell ref="L256:M256"/>
    <mergeCell ref="N256:Q256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43:I243"/>
    <mergeCell ref="L243:M243"/>
    <mergeCell ref="N243:Q243"/>
    <mergeCell ref="F245:I245"/>
    <mergeCell ref="L245:M245"/>
    <mergeCell ref="N245:Q245"/>
    <mergeCell ref="F246:I246"/>
    <mergeCell ref="L246:M246"/>
    <mergeCell ref="N246:Q246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900-000000000000}"/>
    <hyperlink ref="H1:K1" location="C86" display="2) Rekapitulácia rozpočtu" xr:uid="{00000000-0004-0000-0900-000001000000}"/>
    <hyperlink ref="L1" location="C119" display="3) Rozpočet" xr:uid="{00000000-0004-0000-0900-000002000000}"/>
    <hyperlink ref="S1:T1" location="'Rekapitulácia stavby'!C2" display="Rekapitulácia stavby" xr:uid="{00000000-0004-0000-09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N182"/>
  <sheetViews>
    <sheetView showGridLines="0" topLeftCell="B1" workbookViewId="0">
      <pane ySplit="1" topLeftCell="A174" activePane="bottomLeft" state="frozen"/>
      <selection pane="bottomLeft" activeCell="F182" sqref="F182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114</v>
      </c>
      <c r="G1" s="16"/>
      <c r="H1" s="253" t="s">
        <v>115</v>
      </c>
      <c r="I1" s="253"/>
      <c r="J1" s="253"/>
      <c r="K1" s="253"/>
      <c r="L1" s="16" t="s">
        <v>116</v>
      </c>
      <c r="M1" s="14"/>
      <c r="N1" s="14"/>
      <c r="O1" s="15" t="s">
        <v>117</v>
      </c>
      <c r="P1" s="14"/>
      <c r="Q1" s="14"/>
      <c r="R1" s="14"/>
      <c r="S1" s="16" t="s">
        <v>118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0" t="s">
        <v>106</v>
      </c>
    </row>
    <row r="3" spans="1:6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71</v>
      </c>
    </row>
    <row r="4" spans="1:66" ht="36.9" customHeight="1">
      <c r="B4" s="24"/>
      <c r="C4" s="187" t="s">
        <v>2139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"/>
      <c r="T4" s="26" t="s">
        <v>12</v>
      </c>
      <c r="AT4" s="20" t="s">
        <v>6</v>
      </c>
    </row>
    <row r="5" spans="1:66" ht="6.9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15</v>
      </c>
      <c r="E6" s="27"/>
      <c r="F6" s="222" t="str">
        <f>'Rekapitulácia stavby'!K6</f>
        <v>Zvýšenie energet.účinnosti adm.budovy -OÚ a KD Druž./pri Hornáde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7"/>
      <c r="R6" s="25"/>
    </row>
    <row r="7" spans="1:66" s="1" customFormat="1" ht="32.85" customHeight="1">
      <c r="B7" s="34"/>
      <c r="C7" s="35"/>
      <c r="D7" s="30" t="s">
        <v>119</v>
      </c>
      <c r="E7" s="35"/>
      <c r="F7" s="191" t="s">
        <v>2013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5"/>
      <c r="R7" s="36"/>
    </row>
    <row r="8" spans="1:66" s="1" customFormat="1" ht="14.4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" customHeight="1">
      <c r="B9" s="34"/>
      <c r="C9" s="35"/>
      <c r="D9" s="31" t="s">
        <v>19</v>
      </c>
      <c r="E9" s="35"/>
      <c r="F9" s="29" t="s">
        <v>25</v>
      </c>
      <c r="G9" s="35"/>
      <c r="H9" s="35"/>
      <c r="I9" s="35"/>
      <c r="J9" s="35"/>
      <c r="K9" s="35"/>
      <c r="L9" s="35"/>
      <c r="M9" s="31" t="s">
        <v>21</v>
      </c>
      <c r="N9" s="35"/>
      <c r="O9" s="225" t="str">
        <f>'Rekapitulácia stavby'!AN8</f>
        <v>18. 8. 2017</v>
      </c>
      <c r="P9" s="225"/>
      <c r="Q9" s="35"/>
      <c r="R9" s="36"/>
    </row>
    <row r="10" spans="1:66" s="1" customFormat="1" ht="10.9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9" t="s">
        <v>5</v>
      </c>
      <c r="P11" s="189"/>
      <c r="Q11" s="35"/>
      <c r="R11" s="36"/>
    </row>
    <row r="12" spans="1:66" s="1" customFormat="1" ht="18" customHeight="1">
      <c r="B12" s="34"/>
      <c r="C12" s="35"/>
      <c r="D12" s="35"/>
      <c r="E12" s="29" t="s">
        <v>1739</v>
      </c>
      <c r="F12" s="35"/>
      <c r="G12" s="35"/>
      <c r="H12" s="35"/>
      <c r="I12" s="35"/>
      <c r="J12" s="35"/>
      <c r="K12" s="35"/>
      <c r="L12" s="35"/>
      <c r="M12" s="31" t="s">
        <v>26</v>
      </c>
      <c r="N12" s="35"/>
      <c r="O12" s="189" t="s">
        <v>5</v>
      </c>
      <c r="P12" s="189"/>
      <c r="Q12" s="35"/>
      <c r="R12" s="36"/>
    </row>
    <row r="13" spans="1:66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" customHeight="1">
      <c r="B14" s="34"/>
      <c r="C14" s="35"/>
      <c r="D14" s="31" t="s">
        <v>27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9" t="str">
        <f>IF('Rekapitulácia stavby'!AN13="","",'Rekapitulácia stavby'!AN13)</f>
        <v/>
      </c>
      <c r="P14" s="18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IF('Rekapitulácia stavby'!E14="","",'Rekapitulácia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26</v>
      </c>
      <c r="N15" s="35"/>
      <c r="O15" s="189" t="str">
        <f>IF('Rekapitulácia stavby'!AN14="","",'Rekapitulácia stavby'!AN14)</f>
        <v/>
      </c>
      <c r="P15" s="189"/>
      <c r="Q15" s="35"/>
      <c r="R15" s="36"/>
    </row>
    <row r="16" spans="1:66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31" t="s">
        <v>28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9" t="str">
        <f>IF('Rekapitulácia stavby'!AN16="","",'Rekapitulácia stavby'!AN16)</f>
        <v/>
      </c>
      <c r="P17" s="189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26</v>
      </c>
      <c r="N18" s="35"/>
      <c r="O18" s="189" t="str">
        <f>IF('Rekapitulácia stavby'!AN17="","",'Rekapitulácia stavby'!AN17)</f>
        <v/>
      </c>
      <c r="P18" s="189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31" t="s">
        <v>30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9" t="str">
        <f>IF('Rekapitulácia stavby'!AN19="","",'Rekapitulácia stavby'!AN19)</f>
        <v/>
      </c>
      <c r="P20" s="18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26</v>
      </c>
      <c r="N21" s="35"/>
      <c r="O21" s="189" t="str">
        <f>IF('Rekapitulácia stavby'!AN20="","",'Rekapitulácia stavby'!AN20)</f>
        <v/>
      </c>
      <c r="P21" s="189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31" t="s">
        <v>31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2" t="s">
        <v>5</v>
      </c>
      <c r="F24" s="192"/>
      <c r="G24" s="192"/>
      <c r="H24" s="192"/>
      <c r="I24" s="192"/>
      <c r="J24" s="192"/>
      <c r="K24" s="192"/>
      <c r="L24" s="192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05" t="s">
        <v>121</v>
      </c>
      <c r="E27" s="35"/>
      <c r="F27" s="35"/>
      <c r="G27" s="35"/>
      <c r="H27" s="35"/>
      <c r="I27" s="35"/>
      <c r="J27" s="35"/>
      <c r="K27" s="35"/>
      <c r="L27" s="35"/>
      <c r="M27" s="193">
        <f>N88</f>
        <v>0</v>
      </c>
      <c r="N27" s="193"/>
      <c r="O27" s="193"/>
      <c r="P27" s="193"/>
      <c r="Q27" s="35"/>
      <c r="R27" s="36"/>
    </row>
    <row r="28" spans="2:18" s="1" customFormat="1" ht="14.4" customHeight="1">
      <c r="B28" s="34"/>
      <c r="C28" s="35"/>
      <c r="D28" s="33" t="s">
        <v>122</v>
      </c>
      <c r="E28" s="35"/>
      <c r="F28" s="35"/>
      <c r="G28" s="35"/>
      <c r="H28" s="35"/>
      <c r="I28" s="35"/>
      <c r="J28" s="35"/>
      <c r="K28" s="35"/>
      <c r="L28" s="35"/>
      <c r="M28" s="193">
        <f>N95</f>
        <v>0</v>
      </c>
      <c r="N28" s="193"/>
      <c r="O28" s="193"/>
      <c r="P28" s="193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34</v>
      </c>
      <c r="E30" s="35"/>
      <c r="F30" s="35"/>
      <c r="G30" s="35"/>
      <c r="H30" s="35"/>
      <c r="I30" s="35"/>
      <c r="J30" s="35"/>
      <c r="K30" s="35"/>
      <c r="L30" s="35"/>
      <c r="M30" s="226">
        <f>ROUND(M27+M28,2)</f>
        <v>0</v>
      </c>
      <c r="N30" s="224"/>
      <c r="O30" s="224"/>
      <c r="P30" s="224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35</v>
      </c>
      <c r="E32" s="41" t="s">
        <v>36</v>
      </c>
      <c r="F32" s="42">
        <v>0.2</v>
      </c>
      <c r="G32" s="107" t="s">
        <v>37</v>
      </c>
      <c r="H32" s="227">
        <f>ROUND((SUM(BE95:BE96)+SUM(BE114:BE181)), 2)</f>
        <v>0</v>
      </c>
      <c r="I32" s="224"/>
      <c r="J32" s="224"/>
      <c r="K32" s="35"/>
      <c r="L32" s="35"/>
      <c r="M32" s="227">
        <f>ROUND(ROUND((SUM(BE95:BE96)+SUM(BE114:BE181)), 2)*F32, 2)</f>
        <v>0</v>
      </c>
      <c r="N32" s="224"/>
      <c r="O32" s="224"/>
      <c r="P32" s="224"/>
      <c r="Q32" s="35"/>
      <c r="R32" s="36"/>
    </row>
    <row r="33" spans="2:18" s="1" customFormat="1" ht="14.4" customHeight="1">
      <c r="B33" s="34"/>
      <c r="C33" s="35"/>
      <c r="D33" s="35"/>
      <c r="E33" s="41" t="s">
        <v>38</v>
      </c>
      <c r="F33" s="42">
        <v>0.2</v>
      </c>
      <c r="G33" s="107" t="s">
        <v>37</v>
      </c>
      <c r="H33" s="227">
        <f>ROUND((SUM(BF95:BF96)+SUM(BF114:BF181)), 2)</f>
        <v>0</v>
      </c>
      <c r="I33" s="224"/>
      <c r="J33" s="224"/>
      <c r="K33" s="35"/>
      <c r="L33" s="35"/>
      <c r="M33" s="227">
        <f>ROUND(ROUND((SUM(BF95:BF96)+SUM(BF114:BF181)), 2)*F33, 2)</f>
        <v>0</v>
      </c>
      <c r="N33" s="224"/>
      <c r="O33" s="224"/>
      <c r="P33" s="224"/>
      <c r="Q33" s="35"/>
      <c r="R33" s="36"/>
    </row>
    <row r="34" spans="2:18" s="1" customFormat="1" ht="14.4" hidden="1" customHeight="1">
      <c r="B34" s="34"/>
      <c r="C34" s="35"/>
      <c r="D34" s="35"/>
      <c r="E34" s="41" t="s">
        <v>39</v>
      </c>
      <c r="F34" s="42">
        <v>0.2</v>
      </c>
      <c r="G34" s="107" t="s">
        <v>37</v>
      </c>
      <c r="H34" s="227">
        <f>ROUND((SUM(BG95:BG96)+SUM(BG114:BG181)), 2)</f>
        <v>0</v>
      </c>
      <c r="I34" s="224"/>
      <c r="J34" s="224"/>
      <c r="K34" s="35"/>
      <c r="L34" s="35"/>
      <c r="M34" s="227">
        <v>0</v>
      </c>
      <c r="N34" s="224"/>
      <c r="O34" s="224"/>
      <c r="P34" s="224"/>
      <c r="Q34" s="35"/>
      <c r="R34" s="36"/>
    </row>
    <row r="35" spans="2:18" s="1" customFormat="1" ht="14.4" hidden="1" customHeight="1">
      <c r="B35" s="34"/>
      <c r="C35" s="35"/>
      <c r="D35" s="35"/>
      <c r="E35" s="41" t="s">
        <v>40</v>
      </c>
      <c r="F35" s="42">
        <v>0.2</v>
      </c>
      <c r="G35" s="107" t="s">
        <v>37</v>
      </c>
      <c r="H35" s="227">
        <f>ROUND((SUM(BH95:BH96)+SUM(BH114:BH181)), 2)</f>
        <v>0</v>
      </c>
      <c r="I35" s="224"/>
      <c r="J35" s="224"/>
      <c r="K35" s="35"/>
      <c r="L35" s="35"/>
      <c r="M35" s="227">
        <v>0</v>
      </c>
      <c r="N35" s="224"/>
      <c r="O35" s="224"/>
      <c r="P35" s="224"/>
      <c r="Q35" s="35"/>
      <c r="R35" s="36"/>
    </row>
    <row r="36" spans="2:18" s="1" customFormat="1" ht="14.4" hidden="1" customHeight="1">
      <c r="B36" s="34"/>
      <c r="C36" s="35"/>
      <c r="D36" s="35"/>
      <c r="E36" s="41" t="s">
        <v>41</v>
      </c>
      <c r="F36" s="42">
        <v>0</v>
      </c>
      <c r="G36" s="107" t="s">
        <v>37</v>
      </c>
      <c r="H36" s="227">
        <f>ROUND((SUM(BI95:BI96)+SUM(BI114:BI181)), 2)</f>
        <v>0</v>
      </c>
      <c r="I36" s="224"/>
      <c r="J36" s="224"/>
      <c r="K36" s="35"/>
      <c r="L36" s="35"/>
      <c r="M36" s="227">
        <v>0</v>
      </c>
      <c r="N36" s="224"/>
      <c r="O36" s="224"/>
      <c r="P36" s="224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42</v>
      </c>
      <c r="E38" s="74"/>
      <c r="F38" s="74"/>
      <c r="G38" s="109" t="s">
        <v>43</v>
      </c>
      <c r="H38" s="110" t="s">
        <v>44</v>
      </c>
      <c r="I38" s="74"/>
      <c r="J38" s="74"/>
      <c r="K38" s="74"/>
      <c r="L38" s="228">
        <f>SUM(M30:M36)</f>
        <v>0</v>
      </c>
      <c r="M38" s="228"/>
      <c r="N38" s="228"/>
      <c r="O38" s="228"/>
      <c r="P38" s="229"/>
      <c r="Q38" s="103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4">
      <c r="B50" s="34"/>
      <c r="C50" s="35"/>
      <c r="D50" s="49" t="s">
        <v>45</v>
      </c>
      <c r="E50" s="50"/>
      <c r="F50" s="50"/>
      <c r="G50" s="50"/>
      <c r="H50" s="51"/>
      <c r="I50" s="35"/>
      <c r="J50" s="49" t="s">
        <v>46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 t="s">
        <v>2142</v>
      </c>
      <c r="E52" s="27"/>
      <c r="F52" s="27"/>
      <c r="G52" s="27"/>
      <c r="H52" s="53"/>
      <c r="I52" s="27"/>
      <c r="J52" s="52" t="s">
        <v>2142</v>
      </c>
      <c r="K52" s="184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4">
      <c r="B59" s="34"/>
      <c r="C59" s="35"/>
      <c r="D59" s="54" t="s">
        <v>47</v>
      </c>
      <c r="E59" s="55"/>
      <c r="F59" s="55"/>
      <c r="G59" s="56" t="s">
        <v>48</v>
      </c>
      <c r="H59" s="57"/>
      <c r="I59" s="35"/>
      <c r="J59" s="54" t="s">
        <v>47</v>
      </c>
      <c r="K59" s="55"/>
      <c r="L59" s="55"/>
      <c r="M59" s="55"/>
      <c r="N59" s="56" t="s">
        <v>48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4">
      <c r="B61" s="34"/>
      <c r="C61" s="35"/>
      <c r="D61" s="49" t="s">
        <v>49</v>
      </c>
      <c r="E61" s="50"/>
      <c r="F61" s="50"/>
      <c r="G61" s="50"/>
      <c r="H61" s="51"/>
      <c r="I61" s="35"/>
      <c r="J61" s="49" t="s">
        <v>50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4">
      <c r="B70" s="34"/>
      <c r="C70" s="35"/>
      <c r="D70" s="54" t="s">
        <v>47</v>
      </c>
      <c r="E70" s="55"/>
      <c r="F70" s="55"/>
      <c r="G70" s="56" t="s">
        <v>48</v>
      </c>
      <c r="H70" s="57"/>
      <c r="I70" s="35"/>
      <c r="J70" s="54" t="s">
        <v>47</v>
      </c>
      <c r="K70" s="55"/>
      <c r="L70" s="55"/>
      <c r="M70" s="55"/>
      <c r="N70" s="56" t="s">
        <v>48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187" t="s">
        <v>2140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15</v>
      </c>
      <c r="D78" s="35"/>
      <c r="E78" s="35"/>
      <c r="F78" s="222" t="str">
        <f>F6</f>
        <v>Zvýšenie energet.účinnosti adm.budovy -OÚ a KD Druž./pri Hornáde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5"/>
      <c r="R78" s="36"/>
    </row>
    <row r="79" spans="2:18" s="1" customFormat="1" ht="36.9" customHeight="1">
      <c r="B79" s="34"/>
      <c r="C79" s="68" t="s">
        <v>119</v>
      </c>
      <c r="D79" s="35"/>
      <c r="E79" s="35"/>
      <c r="F79" s="207" t="str">
        <f>F7</f>
        <v>10 - Vzduchotechnika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5"/>
      <c r="R79" s="36"/>
    </row>
    <row r="80" spans="2:18" s="1" customFormat="1" ht="6.9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21</v>
      </c>
      <c r="L81" s="35"/>
      <c r="M81" s="225" t="str">
        <f>IF(O9="","",O9)</f>
        <v>18. 8. 2017</v>
      </c>
      <c r="N81" s="225"/>
      <c r="O81" s="225"/>
      <c r="P81" s="225"/>
      <c r="Q81" s="35"/>
      <c r="R81" s="36"/>
    </row>
    <row r="82" spans="2:47" s="1" customFormat="1" ht="6.9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3.2">
      <c r="B83" s="34"/>
      <c r="C83" s="31" t="s">
        <v>23</v>
      </c>
      <c r="D83" s="35"/>
      <c r="E83" s="35"/>
      <c r="F83" s="29" t="str">
        <f>E12</f>
        <v>Obec Družstevná  pri Hornáde, Hlavná 38</v>
      </c>
      <c r="G83" s="35"/>
      <c r="H83" s="35"/>
      <c r="I83" s="35"/>
      <c r="J83" s="35"/>
      <c r="K83" s="31" t="s">
        <v>28</v>
      </c>
      <c r="L83" s="35"/>
      <c r="M83" s="189" t="str">
        <f>E18</f>
        <v xml:space="preserve"> </v>
      </c>
      <c r="N83" s="189"/>
      <c r="O83" s="189"/>
      <c r="P83" s="189"/>
      <c r="Q83" s="189"/>
      <c r="R83" s="36"/>
    </row>
    <row r="84" spans="2:47" s="1" customFormat="1" ht="14.4" customHeight="1">
      <c r="B84" s="34"/>
      <c r="C84" s="31" t="s">
        <v>27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30</v>
      </c>
      <c r="L84" s="35"/>
      <c r="M84" s="189" t="str">
        <f>E21</f>
        <v xml:space="preserve"> </v>
      </c>
      <c r="N84" s="189"/>
      <c r="O84" s="189"/>
      <c r="P84" s="189"/>
      <c r="Q84" s="18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30" t="s">
        <v>123</v>
      </c>
      <c r="D86" s="231"/>
      <c r="E86" s="231"/>
      <c r="F86" s="231"/>
      <c r="G86" s="231"/>
      <c r="H86" s="103"/>
      <c r="I86" s="103"/>
      <c r="J86" s="103"/>
      <c r="K86" s="103"/>
      <c r="L86" s="103"/>
      <c r="M86" s="103"/>
      <c r="N86" s="230" t="s">
        <v>124</v>
      </c>
      <c r="O86" s="231"/>
      <c r="P86" s="231"/>
      <c r="Q86" s="231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4">
        <f>N114</f>
        <v>0</v>
      </c>
      <c r="O88" s="232"/>
      <c r="P88" s="232"/>
      <c r="Q88" s="232"/>
      <c r="R88" s="36"/>
      <c r="AU88" s="20" t="s">
        <v>126</v>
      </c>
    </row>
    <row r="89" spans="2:47" s="6" customFormat="1" ht="24.9" customHeight="1">
      <c r="B89" s="112"/>
      <c r="C89" s="113"/>
      <c r="D89" s="114" t="s">
        <v>133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3">
        <f>N115</f>
        <v>0</v>
      </c>
      <c r="O89" s="234"/>
      <c r="P89" s="234"/>
      <c r="Q89" s="234"/>
      <c r="R89" s="115"/>
    </row>
    <row r="90" spans="2:47" s="7" customFormat="1" ht="19.95" customHeight="1">
      <c r="B90" s="116"/>
      <c r="C90" s="117"/>
      <c r="D90" s="118" t="s">
        <v>135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35">
        <f>N116</f>
        <v>0</v>
      </c>
      <c r="O90" s="236"/>
      <c r="P90" s="236"/>
      <c r="Q90" s="236"/>
      <c r="R90" s="119"/>
    </row>
    <row r="91" spans="2:47" s="7" customFormat="1" ht="19.95" customHeight="1">
      <c r="B91" s="116"/>
      <c r="C91" s="117"/>
      <c r="D91" s="118" t="s">
        <v>2014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35">
        <f>N121</f>
        <v>0</v>
      </c>
      <c r="O91" s="236"/>
      <c r="P91" s="236"/>
      <c r="Q91" s="236"/>
      <c r="R91" s="119"/>
    </row>
    <row r="92" spans="2:47" s="6" customFormat="1" ht="24.9" customHeight="1">
      <c r="B92" s="112"/>
      <c r="C92" s="113"/>
      <c r="D92" s="114" t="s">
        <v>1746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3">
        <f>N129</f>
        <v>0</v>
      </c>
      <c r="O92" s="234"/>
      <c r="P92" s="234"/>
      <c r="Q92" s="234"/>
      <c r="R92" s="115"/>
    </row>
    <row r="93" spans="2:47" s="7" customFormat="1" ht="19.95" customHeight="1">
      <c r="B93" s="116"/>
      <c r="C93" s="117"/>
      <c r="D93" s="118" t="s">
        <v>2015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35">
        <f>N130</f>
        <v>0</v>
      </c>
      <c r="O93" s="236"/>
      <c r="P93" s="236"/>
      <c r="Q93" s="236"/>
      <c r="R93" s="119"/>
    </row>
    <row r="94" spans="2:47" s="1" customFormat="1" ht="21.7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5" spans="2:47" s="1" customFormat="1" ht="29.25" customHeight="1">
      <c r="B95" s="34"/>
      <c r="C95" s="111" t="s">
        <v>139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32">
        <v>0</v>
      </c>
      <c r="O95" s="237"/>
      <c r="P95" s="237"/>
      <c r="Q95" s="237"/>
      <c r="R95" s="36"/>
      <c r="T95" s="120"/>
      <c r="U95" s="121" t="s">
        <v>35</v>
      </c>
    </row>
    <row r="96" spans="2:47" s="1" customFormat="1" ht="18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18" s="1" customFormat="1" ht="29.25" customHeight="1">
      <c r="B97" s="34"/>
      <c r="C97" s="102" t="s">
        <v>113</v>
      </c>
      <c r="D97" s="103"/>
      <c r="E97" s="103"/>
      <c r="F97" s="103"/>
      <c r="G97" s="103"/>
      <c r="H97" s="103"/>
      <c r="I97" s="103"/>
      <c r="J97" s="103"/>
      <c r="K97" s="103"/>
      <c r="L97" s="215">
        <f>ROUND(SUM(N88+N95),2)</f>
        <v>0</v>
      </c>
      <c r="M97" s="215"/>
      <c r="N97" s="215"/>
      <c r="O97" s="215"/>
      <c r="P97" s="215"/>
      <c r="Q97" s="215"/>
      <c r="R97" s="36"/>
    </row>
    <row r="98" spans="2:18" s="1" customFormat="1" ht="6.9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60"/>
    </row>
    <row r="102" spans="2:18" s="1" customFormat="1" ht="6.9" customHeight="1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3"/>
    </row>
    <row r="103" spans="2:18" s="1" customFormat="1" ht="36.9" customHeight="1">
      <c r="B103" s="34"/>
      <c r="C103" s="187" t="s">
        <v>2141</v>
      </c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36"/>
    </row>
    <row r="104" spans="2:18" s="1" customFormat="1" ht="6.9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18" s="1" customFormat="1" ht="30" customHeight="1">
      <c r="B105" s="34"/>
      <c r="C105" s="31" t="s">
        <v>15</v>
      </c>
      <c r="D105" s="35"/>
      <c r="E105" s="35"/>
      <c r="F105" s="222" t="str">
        <f>F6</f>
        <v>Zvýšenie energet.účinnosti adm.budovy -OÚ a KD Druž./pri Hornáde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35"/>
      <c r="R105" s="36"/>
    </row>
    <row r="106" spans="2:18" s="1" customFormat="1" ht="36.9" customHeight="1">
      <c r="B106" s="34"/>
      <c r="C106" s="68" t="s">
        <v>119</v>
      </c>
      <c r="D106" s="35"/>
      <c r="E106" s="35"/>
      <c r="F106" s="207" t="str">
        <f>F7</f>
        <v>10 - Vzduchotechnika</v>
      </c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35"/>
      <c r="R106" s="36"/>
    </row>
    <row r="107" spans="2:18" s="1" customFormat="1" ht="6.9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18" customHeight="1">
      <c r="B108" s="34"/>
      <c r="C108" s="31" t="s">
        <v>19</v>
      </c>
      <c r="D108" s="35"/>
      <c r="E108" s="35"/>
      <c r="F108" s="29" t="str">
        <f>F9</f>
        <v xml:space="preserve"> </v>
      </c>
      <c r="G108" s="35"/>
      <c r="H108" s="35"/>
      <c r="I108" s="35"/>
      <c r="J108" s="35"/>
      <c r="K108" s="31" t="s">
        <v>21</v>
      </c>
      <c r="L108" s="35"/>
      <c r="M108" s="225" t="str">
        <f>IF(O9="","",O9)</f>
        <v>18. 8. 2017</v>
      </c>
      <c r="N108" s="225"/>
      <c r="O108" s="225"/>
      <c r="P108" s="225"/>
      <c r="Q108" s="35"/>
      <c r="R108" s="36"/>
    </row>
    <row r="109" spans="2:18" s="1" customFormat="1" ht="6.9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13.2">
      <c r="B110" s="34"/>
      <c r="C110" s="31" t="s">
        <v>23</v>
      </c>
      <c r="D110" s="35"/>
      <c r="E110" s="35"/>
      <c r="F110" s="29" t="str">
        <f>E12</f>
        <v>Obec Družstevná  pri Hornáde, Hlavná 38</v>
      </c>
      <c r="G110" s="35"/>
      <c r="H110" s="35"/>
      <c r="I110" s="35"/>
      <c r="J110" s="35"/>
      <c r="K110" s="31" t="s">
        <v>28</v>
      </c>
      <c r="L110" s="35"/>
      <c r="M110" s="189" t="str">
        <f>E18</f>
        <v xml:space="preserve"> </v>
      </c>
      <c r="N110" s="189"/>
      <c r="O110" s="189"/>
      <c r="P110" s="189"/>
      <c r="Q110" s="189"/>
      <c r="R110" s="36"/>
    </row>
    <row r="111" spans="2:18" s="1" customFormat="1" ht="14.4" customHeight="1">
      <c r="B111" s="34"/>
      <c r="C111" s="31" t="s">
        <v>27</v>
      </c>
      <c r="D111" s="35"/>
      <c r="E111" s="35"/>
      <c r="F111" s="29" t="str">
        <f>IF(E15="","",E15)</f>
        <v xml:space="preserve"> </v>
      </c>
      <c r="G111" s="35"/>
      <c r="H111" s="35"/>
      <c r="I111" s="35"/>
      <c r="J111" s="35"/>
      <c r="K111" s="31" t="s">
        <v>30</v>
      </c>
      <c r="L111" s="35"/>
      <c r="M111" s="189" t="str">
        <f>E21</f>
        <v xml:space="preserve"> </v>
      </c>
      <c r="N111" s="189"/>
      <c r="O111" s="189"/>
      <c r="P111" s="189"/>
      <c r="Q111" s="189"/>
      <c r="R111" s="36"/>
    </row>
    <row r="112" spans="2:18" s="1" customFormat="1" ht="10.3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8" customFormat="1" ht="29.25" customHeight="1">
      <c r="B113" s="122"/>
      <c r="C113" s="123" t="s">
        <v>140</v>
      </c>
      <c r="D113" s="124" t="s">
        <v>141</v>
      </c>
      <c r="E113" s="124" t="s">
        <v>53</v>
      </c>
      <c r="F113" s="238" t="s">
        <v>142</v>
      </c>
      <c r="G113" s="238"/>
      <c r="H113" s="238"/>
      <c r="I113" s="238"/>
      <c r="J113" s="124" t="s">
        <v>143</v>
      </c>
      <c r="K113" s="124" t="s">
        <v>144</v>
      </c>
      <c r="L113" s="239" t="s">
        <v>145</v>
      </c>
      <c r="M113" s="239"/>
      <c r="N113" s="238" t="s">
        <v>124</v>
      </c>
      <c r="O113" s="238"/>
      <c r="P113" s="238"/>
      <c r="Q113" s="240"/>
      <c r="R113" s="125"/>
      <c r="T113" s="75" t="s">
        <v>146</v>
      </c>
      <c r="U113" s="76" t="s">
        <v>35</v>
      </c>
      <c r="V113" s="76" t="s">
        <v>147</v>
      </c>
      <c r="W113" s="76" t="s">
        <v>148</v>
      </c>
      <c r="X113" s="76" t="s">
        <v>149</v>
      </c>
      <c r="Y113" s="76" t="s">
        <v>150</v>
      </c>
      <c r="Z113" s="76" t="s">
        <v>151</v>
      </c>
      <c r="AA113" s="77" t="s">
        <v>152</v>
      </c>
    </row>
    <row r="114" spans="2:65" s="1" customFormat="1" ht="29.25" customHeight="1">
      <c r="B114" s="34"/>
      <c r="C114" s="79" t="s">
        <v>121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254">
        <f>BK114</f>
        <v>0</v>
      </c>
      <c r="O114" s="255"/>
      <c r="P114" s="255"/>
      <c r="Q114" s="255"/>
      <c r="R114" s="36"/>
      <c r="T114" s="78"/>
      <c r="U114" s="50"/>
      <c r="V114" s="50"/>
      <c r="W114" s="126">
        <f>W115+W129</f>
        <v>0</v>
      </c>
      <c r="X114" s="50"/>
      <c r="Y114" s="126">
        <f>Y115+Y129</f>
        <v>0</v>
      </c>
      <c r="Z114" s="50"/>
      <c r="AA114" s="127">
        <f>AA115+AA129</f>
        <v>0</v>
      </c>
      <c r="AT114" s="20" t="s">
        <v>70</v>
      </c>
      <c r="AU114" s="20" t="s">
        <v>126</v>
      </c>
      <c r="BK114" s="128">
        <f>BK115+BK129</f>
        <v>0</v>
      </c>
    </row>
    <row r="115" spans="2:65" s="9" customFormat="1" ht="37.35" customHeight="1">
      <c r="B115" s="129"/>
      <c r="C115" s="130"/>
      <c r="D115" s="131" t="s">
        <v>133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256">
        <f>BK115</f>
        <v>0</v>
      </c>
      <c r="O115" s="233"/>
      <c r="P115" s="233"/>
      <c r="Q115" s="233"/>
      <c r="R115" s="132"/>
      <c r="T115" s="133"/>
      <c r="U115" s="130"/>
      <c r="V115" s="130"/>
      <c r="W115" s="134">
        <f>W116+W121</f>
        <v>0</v>
      </c>
      <c r="X115" s="130"/>
      <c r="Y115" s="134">
        <f>Y116+Y121</f>
        <v>0</v>
      </c>
      <c r="Z115" s="130"/>
      <c r="AA115" s="135">
        <f>AA116+AA121</f>
        <v>0</v>
      </c>
      <c r="AR115" s="136" t="s">
        <v>160</v>
      </c>
      <c r="AT115" s="137" t="s">
        <v>70</v>
      </c>
      <c r="AU115" s="137" t="s">
        <v>71</v>
      </c>
      <c r="AY115" s="136" t="s">
        <v>153</v>
      </c>
      <c r="BK115" s="138">
        <f>BK116+BK121</f>
        <v>0</v>
      </c>
    </row>
    <row r="116" spans="2:65" s="9" customFormat="1" ht="19.95" customHeight="1">
      <c r="B116" s="129"/>
      <c r="C116" s="130"/>
      <c r="D116" s="139" t="s">
        <v>135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257">
        <f>BK116</f>
        <v>0</v>
      </c>
      <c r="O116" s="258"/>
      <c r="P116" s="258"/>
      <c r="Q116" s="258"/>
      <c r="R116" s="132"/>
      <c r="T116" s="133"/>
      <c r="U116" s="130"/>
      <c r="V116" s="130"/>
      <c r="W116" s="134">
        <f>SUM(W117:W120)</f>
        <v>0</v>
      </c>
      <c r="X116" s="130"/>
      <c r="Y116" s="134">
        <f>SUM(Y117:Y120)</f>
        <v>0</v>
      </c>
      <c r="Z116" s="130"/>
      <c r="AA116" s="135">
        <f>SUM(AA117:AA120)</f>
        <v>0</v>
      </c>
      <c r="AR116" s="136" t="s">
        <v>160</v>
      </c>
      <c r="AT116" s="137" t="s">
        <v>70</v>
      </c>
      <c r="AU116" s="137" t="s">
        <v>79</v>
      </c>
      <c r="AY116" s="136" t="s">
        <v>153</v>
      </c>
      <c r="BK116" s="138">
        <f>SUM(BK117:BK120)</f>
        <v>0</v>
      </c>
    </row>
    <row r="117" spans="2:65" s="1" customFormat="1" ht="31.5" customHeight="1">
      <c r="B117" s="140"/>
      <c r="C117" s="141">
        <v>1</v>
      </c>
      <c r="D117" s="141" t="s">
        <v>155</v>
      </c>
      <c r="E117" s="142" t="s">
        <v>2016</v>
      </c>
      <c r="F117" s="241" t="s">
        <v>2017</v>
      </c>
      <c r="G117" s="241"/>
      <c r="H117" s="241"/>
      <c r="I117" s="241"/>
      <c r="J117" s="143" t="s">
        <v>223</v>
      </c>
      <c r="K117" s="144">
        <v>450</v>
      </c>
      <c r="L117" s="242"/>
      <c r="M117" s="242"/>
      <c r="N117" s="242"/>
      <c r="O117" s="242"/>
      <c r="P117" s="242"/>
      <c r="Q117" s="242"/>
      <c r="R117" s="145"/>
      <c r="T117" s="146" t="s">
        <v>5</v>
      </c>
      <c r="U117" s="43" t="s">
        <v>38</v>
      </c>
      <c r="V117" s="147">
        <v>0</v>
      </c>
      <c r="W117" s="147">
        <f>V117*K117</f>
        <v>0</v>
      </c>
      <c r="X117" s="147">
        <v>0</v>
      </c>
      <c r="Y117" s="147">
        <f>X117*K117</f>
        <v>0</v>
      </c>
      <c r="Z117" s="147">
        <v>0</v>
      </c>
      <c r="AA117" s="148">
        <f>Z117*K117</f>
        <v>0</v>
      </c>
      <c r="AR117" s="20" t="s">
        <v>169</v>
      </c>
      <c r="AT117" s="20" t="s">
        <v>155</v>
      </c>
      <c r="AU117" s="20" t="s">
        <v>160</v>
      </c>
      <c r="AY117" s="20" t="s">
        <v>153</v>
      </c>
      <c r="BE117" s="149">
        <f>IF(U117="základná",N117,0)</f>
        <v>0</v>
      </c>
      <c r="BF117" s="149">
        <f>IF(U117="znížená",N117,0)</f>
        <v>0</v>
      </c>
      <c r="BG117" s="149">
        <f>IF(U117="zákl. prenesená",N117,0)</f>
        <v>0</v>
      </c>
      <c r="BH117" s="149">
        <f>IF(U117="zníž. prenesená",N117,0)</f>
        <v>0</v>
      </c>
      <c r="BI117" s="149">
        <f>IF(U117="nulová",N117,0)</f>
        <v>0</v>
      </c>
      <c r="BJ117" s="20" t="s">
        <v>160</v>
      </c>
      <c r="BK117" s="149">
        <f>ROUND(L117*K117,2)</f>
        <v>0</v>
      </c>
      <c r="BL117" s="20" t="s">
        <v>169</v>
      </c>
      <c r="BM117" s="20" t="s">
        <v>160</v>
      </c>
    </row>
    <row r="118" spans="2:65" s="1" customFormat="1" ht="31.5" customHeight="1">
      <c r="B118" s="140"/>
      <c r="C118" s="166">
        <v>2</v>
      </c>
      <c r="D118" s="166" t="s">
        <v>246</v>
      </c>
      <c r="E118" s="167" t="s">
        <v>2018</v>
      </c>
      <c r="F118" s="249" t="s">
        <v>2019</v>
      </c>
      <c r="G118" s="249"/>
      <c r="H118" s="249"/>
      <c r="I118" s="249"/>
      <c r="J118" s="168" t="s">
        <v>223</v>
      </c>
      <c r="K118" s="169">
        <v>450</v>
      </c>
      <c r="L118" s="250"/>
      <c r="M118" s="250"/>
      <c r="N118" s="250"/>
      <c r="O118" s="242"/>
      <c r="P118" s="242"/>
      <c r="Q118" s="242"/>
      <c r="R118" s="145"/>
      <c r="T118" s="146" t="s">
        <v>5</v>
      </c>
      <c r="U118" s="43" t="s">
        <v>38</v>
      </c>
      <c r="V118" s="147">
        <v>0</v>
      </c>
      <c r="W118" s="147">
        <f>V118*K118</f>
        <v>0</v>
      </c>
      <c r="X118" s="147">
        <v>0</v>
      </c>
      <c r="Y118" s="147">
        <f>X118*K118</f>
        <v>0</v>
      </c>
      <c r="Z118" s="147">
        <v>0</v>
      </c>
      <c r="AA118" s="148">
        <f>Z118*K118</f>
        <v>0</v>
      </c>
      <c r="AR118" s="20" t="s">
        <v>297</v>
      </c>
      <c r="AT118" s="20" t="s">
        <v>246</v>
      </c>
      <c r="AU118" s="20" t="s">
        <v>160</v>
      </c>
      <c r="AY118" s="20" t="s">
        <v>153</v>
      </c>
      <c r="BE118" s="149">
        <f>IF(U118="základná",N118,0)</f>
        <v>0</v>
      </c>
      <c r="BF118" s="149">
        <f>IF(U118="znížená",N118,0)</f>
        <v>0</v>
      </c>
      <c r="BG118" s="149">
        <f>IF(U118="zákl. prenesená",N118,0)</f>
        <v>0</v>
      </c>
      <c r="BH118" s="149">
        <f>IF(U118="zníž. prenesená",N118,0)</f>
        <v>0</v>
      </c>
      <c r="BI118" s="149">
        <f>IF(U118="nulová",N118,0)</f>
        <v>0</v>
      </c>
      <c r="BJ118" s="20" t="s">
        <v>160</v>
      </c>
      <c r="BK118" s="149">
        <f>ROUND(L118*K118,2)</f>
        <v>0</v>
      </c>
      <c r="BL118" s="20" t="s">
        <v>169</v>
      </c>
      <c r="BM118" s="20" t="s">
        <v>159</v>
      </c>
    </row>
    <row r="119" spans="2:65" s="1" customFormat="1" ht="31.5" customHeight="1">
      <c r="B119" s="140"/>
      <c r="C119" s="141">
        <v>3</v>
      </c>
      <c r="D119" s="141" t="s">
        <v>155</v>
      </c>
      <c r="E119" s="142" t="s">
        <v>2016</v>
      </c>
      <c r="F119" s="241" t="s">
        <v>2017</v>
      </c>
      <c r="G119" s="241"/>
      <c r="H119" s="241"/>
      <c r="I119" s="241"/>
      <c r="J119" s="143" t="s">
        <v>223</v>
      </c>
      <c r="K119" s="144">
        <v>40</v>
      </c>
      <c r="L119" s="242"/>
      <c r="M119" s="242"/>
      <c r="N119" s="242"/>
      <c r="O119" s="242"/>
      <c r="P119" s="242"/>
      <c r="Q119" s="242"/>
      <c r="R119" s="145"/>
      <c r="T119" s="146" t="s">
        <v>5</v>
      </c>
      <c r="U119" s="43" t="s">
        <v>38</v>
      </c>
      <c r="V119" s="147">
        <v>0</v>
      </c>
      <c r="W119" s="147">
        <f>V119*K119</f>
        <v>0</v>
      </c>
      <c r="X119" s="147">
        <v>0</v>
      </c>
      <c r="Y119" s="147">
        <f>X119*K119</f>
        <v>0</v>
      </c>
      <c r="Z119" s="147">
        <v>0</v>
      </c>
      <c r="AA119" s="148">
        <f>Z119*K119</f>
        <v>0</v>
      </c>
      <c r="AR119" s="20" t="s">
        <v>169</v>
      </c>
      <c r="AT119" s="20" t="s">
        <v>155</v>
      </c>
      <c r="AU119" s="20" t="s">
        <v>160</v>
      </c>
      <c r="AY119" s="20" t="s">
        <v>153</v>
      </c>
      <c r="BE119" s="149">
        <f>IF(U119="základná",N119,0)</f>
        <v>0</v>
      </c>
      <c r="BF119" s="149">
        <f>IF(U119="znížená",N119,0)</f>
        <v>0</v>
      </c>
      <c r="BG119" s="149">
        <f>IF(U119="zákl. prenesená",N119,0)</f>
        <v>0</v>
      </c>
      <c r="BH119" s="149">
        <f>IF(U119="zníž. prenesená",N119,0)</f>
        <v>0</v>
      </c>
      <c r="BI119" s="149">
        <f>IF(U119="nulová",N119,0)</f>
        <v>0</v>
      </c>
      <c r="BJ119" s="20" t="s">
        <v>160</v>
      </c>
      <c r="BK119" s="149">
        <f>ROUND(L119*K119,2)</f>
        <v>0</v>
      </c>
      <c r="BL119" s="20" t="s">
        <v>169</v>
      </c>
      <c r="BM119" s="20" t="s">
        <v>196</v>
      </c>
    </row>
    <row r="120" spans="2:65" s="1" customFormat="1" ht="44.25" customHeight="1">
      <c r="B120" s="140"/>
      <c r="C120" s="166">
        <v>4</v>
      </c>
      <c r="D120" s="166" t="s">
        <v>246</v>
      </c>
      <c r="E120" s="167" t="s">
        <v>2020</v>
      </c>
      <c r="F120" s="249" t="s">
        <v>2021</v>
      </c>
      <c r="G120" s="249"/>
      <c r="H120" s="249"/>
      <c r="I120" s="249"/>
      <c r="J120" s="168" t="s">
        <v>223</v>
      </c>
      <c r="K120" s="169">
        <v>40</v>
      </c>
      <c r="L120" s="250"/>
      <c r="M120" s="250"/>
      <c r="N120" s="250"/>
      <c r="O120" s="242"/>
      <c r="P120" s="242"/>
      <c r="Q120" s="242"/>
      <c r="R120" s="145"/>
      <c r="T120" s="146" t="s">
        <v>5</v>
      </c>
      <c r="U120" s="43" t="s">
        <v>38</v>
      </c>
      <c r="V120" s="147">
        <v>0</v>
      </c>
      <c r="W120" s="147">
        <f>V120*K120</f>
        <v>0</v>
      </c>
      <c r="X120" s="147">
        <v>0</v>
      </c>
      <c r="Y120" s="147">
        <f>X120*K120</f>
        <v>0</v>
      </c>
      <c r="Z120" s="147">
        <v>0</v>
      </c>
      <c r="AA120" s="148">
        <f>Z120*K120</f>
        <v>0</v>
      </c>
      <c r="AR120" s="20" t="s">
        <v>297</v>
      </c>
      <c r="AT120" s="20" t="s">
        <v>246</v>
      </c>
      <c r="AU120" s="20" t="s">
        <v>160</v>
      </c>
      <c r="AY120" s="20" t="s">
        <v>153</v>
      </c>
      <c r="BE120" s="149">
        <f>IF(U120="základná",N120,0)</f>
        <v>0</v>
      </c>
      <c r="BF120" s="149">
        <f>IF(U120="znížená",N120,0)</f>
        <v>0</v>
      </c>
      <c r="BG120" s="149">
        <f>IF(U120="zákl. prenesená",N120,0)</f>
        <v>0</v>
      </c>
      <c r="BH120" s="149">
        <f>IF(U120="zníž. prenesená",N120,0)</f>
        <v>0</v>
      </c>
      <c r="BI120" s="149">
        <f>IF(U120="nulová",N120,0)</f>
        <v>0</v>
      </c>
      <c r="BJ120" s="20" t="s">
        <v>160</v>
      </c>
      <c r="BK120" s="149">
        <f>ROUND(L120*K120,2)</f>
        <v>0</v>
      </c>
      <c r="BL120" s="20" t="s">
        <v>169</v>
      </c>
      <c r="BM120" s="20" t="s">
        <v>208</v>
      </c>
    </row>
    <row r="121" spans="2:65" s="9" customFormat="1" ht="29.85" customHeight="1">
      <c r="B121" s="129"/>
      <c r="C121" s="130"/>
      <c r="D121" s="139" t="s">
        <v>2014</v>
      </c>
      <c r="E121" s="139"/>
      <c r="F121" s="139"/>
      <c r="G121" s="139"/>
      <c r="H121" s="139"/>
      <c r="I121" s="139"/>
      <c r="J121" s="139"/>
      <c r="K121" s="139"/>
      <c r="L121" s="139"/>
      <c r="M121" s="139"/>
      <c r="N121" s="259"/>
      <c r="O121" s="260"/>
      <c r="P121" s="260"/>
      <c r="Q121" s="260"/>
      <c r="R121" s="132"/>
      <c r="T121" s="133"/>
      <c r="U121" s="130"/>
      <c r="V121" s="130"/>
      <c r="W121" s="134">
        <f>SUM(W122:W128)</f>
        <v>0</v>
      </c>
      <c r="X121" s="130"/>
      <c r="Y121" s="134">
        <f>SUM(Y122:Y128)</f>
        <v>0</v>
      </c>
      <c r="Z121" s="130"/>
      <c r="AA121" s="135">
        <f>SUM(AA122:AA128)</f>
        <v>0</v>
      </c>
      <c r="AR121" s="136" t="s">
        <v>160</v>
      </c>
      <c r="AT121" s="137" t="s">
        <v>70</v>
      </c>
      <c r="AU121" s="137" t="s">
        <v>79</v>
      </c>
      <c r="AY121" s="136" t="s">
        <v>153</v>
      </c>
      <c r="BK121" s="138">
        <f>SUM(BK122:BK128)</f>
        <v>0</v>
      </c>
    </row>
    <row r="122" spans="2:65" s="1" customFormat="1" ht="31.5" customHeight="1">
      <c r="B122" s="140"/>
      <c r="C122" s="141">
        <v>5</v>
      </c>
      <c r="D122" s="141" t="s">
        <v>155</v>
      </c>
      <c r="E122" s="142" t="s">
        <v>2022</v>
      </c>
      <c r="F122" s="241" t="s">
        <v>2023</v>
      </c>
      <c r="G122" s="241"/>
      <c r="H122" s="241"/>
      <c r="I122" s="241"/>
      <c r="J122" s="143" t="s">
        <v>158</v>
      </c>
      <c r="K122" s="144">
        <v>5</v>
      </c>
      <c r="L122" s="242"/>
      <c r="M122" s="242"/>
      <c r="N122" s="242"/>
      <c r="O122" s="242"/>
      <c r="P122" s="242"/>
      <c r="Q122" s="242"/>
      <c r="R122" s="145"/>
      <c r="T122" s="146" t="s">
        <v>5</v>
      </c>
      <c r="U122" s="43" t="s">
        <v>38</v>
      </c>
      <c r="V122" s="147">
        <v>0</v>
      </c>
      <c r="W122" s="147">
        <f t="shared" ref="W122:W128" si="0">V122*K122</f>
        <v>0</v>
      </c>
      <c r="X122" s="147">
        <v>0</v>
      </c>
      <c r="Y122" s="147">
        <f t="shared" ref="Y122:Y128" si="1">X122*K122</f>
        <v>0</v>
      </c>
      <c r="Z122" s="147">
        <v>0</v>
      </c>
      <c r="AA122" s="148">
        <f t="shared" ref="AA122:AA128" si="2">Z122*K122</f>
        <v>0</v>
      </c>
      <c r="AR122" s="20" t="s">
        <v>169</v>
      </c>
      <c r="AT122" s="20" t="s">
        <v>155</v>
      </c>
      <c r="AU122" s="20" t="s">
        <v>160</v>
      </c>
      <c r="AY122" s="20" t="s">
        <v>153</v>
      </c>
      <c r="BE122" s="149">
        <f t="shared" ref="BE122:BE128" si="3">IF(U122="základná",N122,0)</f>
        <v>0</v>
      </c>
      <c r="BF122" s="149">
        <f t="shared" ref="BF122:BF128" si="4">IF(U122="znížená",N122,0)</f>
        <v>0</v>
      </c>
      <c r="BG122" s="149">
        <f t="shared" ref="BG122:BG128" si="5">IF(U122="zákl. prenesená",N122,0)</f>
        <v>0</v>
      </c>
      <c r="BH122" s="149">
        <f t="shared" ref="BH122:BH128" si="6">IF(U122="zníž. prenesená",N122,0)</f>
        <v>0</v>
      </c>
      <c r="BI122" s="149">
        <f t="shared" ref="BI122:BI128" si="7">IF(U122="nulová",N122,0)</f>
        <v>0</v>
      </c>
      <c r="BJ122" s="20" t="s">
        <v>160</v>
      </c>
      <c r="BK122" s="149">
        <f t="shared" ref="BK122:BK128" si="8">ROUND(L122*K122,2)</f>
        <v>0</v>
      </c>
      <c r="BL122" s="20" t="s">
        <v>169</v>
      </c>
      <c r="BM122" s="20" t="s">
        <v>104</v>
      </c>
    </row>
    <row r="123" spans="2:65" s="1" customFormat="1" ht="44.25" customHeight="1">
      <c r="B123" s="140"/>
      <c r="C123" s="166">
        <v>6</v>
      </c>
      <c r="D123" s="166" t="s">
        <v>246</v>
      </c>
      <c r="E123" s="167" t="s">
        <v>2024</v>
      </c>
      <c r="F123" s="249" t="s">
        <v>2025</v>
      </c>
      <c r="G123" s="249"/>
      <c r="H123" s="249"/>
      <c r="I123" s="249"/>
      <c r="J123" s="168" t="s">
        <v>158</v>
      </c>
      <c r="K123" s="169">
        <v>5</v>
      </c>
      <c r="L123" s="250"/>
      <c r="M123" s="250"/>
      <c r="N123" s="250"/>
      <c r="O123" s="242"/>
      <c r="P123" s="242"/>
      <c r="Q123" s="242"/>
      <c r="R123" s="145"/>
      <c r="T123" s="146" t="s">
        <v>5</v>
      </c>
      <c r="U123" s="43" t="s">
        <v>38</v>
      </c>
      <c r="V123" s="147">
        <v>0</v>
      </c>
      <c r="W123" s="147">
        <f t="shared" si="0"/>
        <v>0</v>
      </c>
      <c r="X123" s="147">
        <v>0</v>
      </c>
      <c r="Y123" s="147">
        <f t="shared" si="1"/>
        <v>0</v>
      </c>
      <c r="Z123" s="147">
        <v>0</v>
      </c>
      <c r="AA123" s="148">
        <f t="shared" si="2"/>
        <v>0</v>
      </c>
      <c r="AR123" s="20" t="s">
        <v>297</v>
      </c>
      <c r="AT123" s="20" t="s">
        <v>246</v>
      </c>
      <c r="AU123" s="20" t="s">
        <v>160</v>
      </c>
      <c r="AY123" s="20" t="s">
        <v>153</v>
      </c>
      <c r="BE123" s="149">
        <f t="shared" si="3"/>
        <v>0</v>
      </c>
      <c r="BF123" s="149">
        <f t="shared" si="4"/>
        <v>0</v>
      </c>
      <c r="BG123" s="149">
        <f t="shared" si="5"/>
        <v>0</v>
      </c>
      <c r="BH123" s="149">
        <f t="shared" si="6"/>
        <v>0</v>
      </c>
      <c r="BI123" s="149">
        <f t="shared" si="7"/>
        <v>0</v>
      </c>
      <c r="BJ123" s="20" t="s">
        <v>160</v>
      </c>
      <c r="BK123" s="149">
        <f t="shared" si="8"/>
        <v>0</v>
      </c>
      <c r="BL123" s="20" t="s">
        <v>169</v>
      </c>
      <c r="BM123" s="20" t="s">
        <v>389</v>
      </c>
    </row>
    <row r="124" spans="2:65" s="1" customFormat="1" ht="69.75" customHeight="1">
      <c r="B124" s="140"/>
      <c r="C124" s="141">
        <v>7</v>
      </c>
      <c r="D124" s="141" t="s">
        <v>155</v>
      </c>
      <c r="E124" s="142" t="s">
        <v>2026</v>
      </c>
      <c r="F124" s="241" t="s">
        <v>2027</v>
      </c>
      <c r="G124" s="241"/>
      <c r="H124" s="241"/>
      <c r="I124" s="241"/>
      <c r="J124" s="143" t="s">
        <v>172</v>
      </c>
      <c r="K124" s="144">
        <v>15</v>
      </c>
      <c r="L124" s="242"/>
      <c r="M124" s="242"/>
      <c r="N124" s="242"/>
      <c r="O124" s="242"/>
      <c r="P124" s="242"/>
      <c r="Q124" s="242"/>
      <c r="R124" s="145"/>
      <c r="T124" s="146" t="s">
        <v>5</v>
      </c>
      <c r="U124" s="43" t="s">
        <v>38</v>
      </c>
      <c r="V124" s="147">
        <v>0</v>
      </c>
      <c r="W124" s="147">
        <f t="shared" si="0"/>
        <v>0</v>
      </c>
      <c r="X124" s="147">
        <v>0</v>
      </c>
      <c r="Y124" s="147">
        <f t="shared" si="1"/>
        <v>0</v>
      </c>
      <c r="Z124" s="147">
        <v>0</v>
      </c>
      <c r="AA124" s="148">
        <f t="shared" si="2"/>
        <v>0</v>
      </c>
      <c r="AR124" s="20" t="s">
        <v>169</v>
      </c>
      <c r="AT124" s="20" t="s">
        <v>155</v>
      </c>
      <c r="AU124" s="20" t="s">
        <v>160</v>
      </c>
      <c r="AY124" s="20" t="s">
        <v>153</v>
      </c>
      <c r="BE124" s="149">
        <f t="shared" si="3"/>
        <v>0</v>
      </c>
      <c r="BF124" s="149">
        <f t="shared" si="4"/>
        <v>0</v>
      </c>
      <c r="BG124" s="149">
        <f t="shared" si="5"/>
        <v>0</v>
      </c>
      <c r="BH124" s="149">
        <f t="shared" si="6"/>
        <v>0</v>
      </c>
      <c r="BI124" s="149">
        <f t="shared" si="7"/>
        <v>0</v>
      </c>
      <c r="BJ124" s="20" t="s">
        <v>160</v>
      </c>
      <c r="BK124" s="149">
        <f t="shared" si="8"/>
        <v>0</v>
      </c>
      <c r="BL124" s="20" t="s">
        <v>169</v>
      </c>
      <c r="BM124" s="20" t="s">
        <v>365</v>
      </c>
    </row>
    <row r="125" spans="2:65" s="1" customFormat="1" ht="22.5" customHeight="1">
      <c r="B125" s="140"/>
      <c r="C125" s="141">
        <v>8</v>
      </c>
      <c r="D125" s="141" t="s">
        <v>155</v>
      </c>
      <c r="E125" s="142" t="s">
        <v>2028</v>
      </c>
      <c r="F125" s="241" t="s">
        <v>2029</v>
      </c>
      <c r="G125" s="241"/>
      <c r="H125" s="241"/>
      <c r="I125" s="241"/>
      <c r="J125" s="143" t="s">
        <v>158</v>
      </c>
      <c r="K125" s="144">
        <v>1</v>
      </c>
      <c r="L125" s="242"/>
      <c r="M125" s="242"/>
      <c r="N125" s="242"/>
      <c r="O125" s="242"/>
      <c r="P125" s="242"/>
      <c r="Q125" s="242"/>
      <c r="R125" s="145"/>
      <c r="T125" s="146" t="s">
        <v>5</v>
      </c>
      <c r="U125" s="43" t="s">
        <v>38</v>
      </c>
      <c r="V125" s="147">
        <v>0</v>
      </c>
      <c r="W125" s="147">
        <f t="shared" si="0"/>
        <v>0</v>
      </c>
      <c r="X125" s="147">
        <v>0</v>
      </c>
      <c r="Y125" s="147">
        <f t="shared" si="1"/>
        <v>0</v>
      </c>
      <c r="Z125" s="147">
        <v>0</v>
      </c>
      <c r="AA125" s="148">
        <f t="shared" si="2"/>
        <v>0</v>
      </c>
      <c r="AR125" s="20" t="s">
        <v>169</v>
      </c>
      <c r="AT125" s="20" t="s">
        <v>155</v>
      </c>
      <c r="AU125" s="20" t="s">
        <v>160</v>
      </c>
      <c r="AY125" s="20" t="s">
        <v>153</v>
      </c>
      <c r="BE125" s="149">
        <f t="shared" si="3"/>
        <v>0</v>
      </c>
      <c r="BF125" s="149">
        <f t="shared" si="4"/>
        <v>0</v>
      </c>
      <c r="BG125" s="149">
        <f t="shared" si="5"/>
        <v>0</v>
      </c>
      <c r="BH125" s="149">
        <f t="shared" si="6"/>
        <v>0</v>
      </c>
      <c r="BI125" s="149">
        <f t="shared" si="7"/>
        <v>0</v>
      </c>
      <c r="BJ125" s="20" t="s">
        <v>160</v>
      </c>
      <c r="BK125" s="149">
        <f t="shared" si="8"/>
        <v>0</v>
      </c>
      <c r="BL125" s="20" t="s">
        <v>169</v>
      </c>
      <c r="BM125" s="20" t="s">
        <v>169</v>
      </c>
    </row>
    <row r="126" spans="2:65" s="1" customFormat="1" ht="31.5" customHeight="1">
      <c r="B126" s="140"/>
      <c r="C126" s="166">
        <v>9</v>
      </c>
      <c r="D126" s="166" t="s">
        <v>246</v>
      </c>
      <c r="E126" s="167" t="s">
        <v>2028</v>
      </c>
      <c r="F126" s="249" t="s">
        <v>2300</v>
      </c>
      <c r="G126" s="249"/>
      <c r="H126" s="249"/>
      <c r="I126" s="249"/>
      <c r="J126" s="168" t="s">
        <v>158</v>
      </c>
      <c r="K126" s="169">
        <v>1</v>
      </c>
      <c r="L126" s="250"/>
      <c r="M126" s="250"/>
      <c r="N126" s="250"/>
      <c r="O126" s="242"/>
      <c r="P126" s="242"/>
      <c r="Q126" s="242"/>
      <c r="R126" s="145"/>
      <c r="T126" s="146" t="s">
        <v>5</v>
      </c>
      <c r="U126" s="43" t="s">
        <v>38</v>
      </c>
      <c r="V126" s="147">
        <v>0</v>
      </c>
      <c r="W126" s="147">
        <f t="shared" si="0"/>
        <v>0</v>
      </c>
      <c r="X126" s="147">
        <v>0</v>
      </c>
      <c r="Y126" s="147">
        <f t="shared" si="1"/>
        <v>0</v>
      </c>
      <c r="Z126" s="147">
        <v>0</v>
      </c>
      <c r="AA126" s="148">
        <f t="shared" si="2"/>
        <v>0</v>
      </c>
      <c r="AR126" s="20" t="s">
        <v>297</v>
      </c>
      <c r="AT126" s="20" t="s">
        <v>246</v>
      </c>
      <c r="AU126" s="20" t="s">
        <v>160</v>
      </c>
      <c r="AY126" s="20" t="s">
        <v>153</v>
      </c>
      <c r="BE126" s="149">
        <f t="shared" si="3"/>
        <v>0</v>
      </c>
      <c r="BF126" s="149">
        <f t="shared" si="4"/>
        <v>0</v>
      </c>
      <c r="BG126" s="149">
        <f t="shared" si="5"/>
        <v>0</v>
      </c>
      <c r="BH126" s="149">
        <f t="shared" si="6"/>
        <v>0</v>
      </c>
      <c r="BI126" s="149">
        <f t="shared" si="7"/>
        <v>0</v>
      </c>
      <c r="BJ126" s="20" t="s">
        <v>160</v>
      </c>
      <c r="BK126" s="149">
        <f t="shared" si="8"/>
        <v>0</v>
      </c>
      <c r="BL126" s="20" t="s">
        <v>169</v>
      </c>
      <c r="BM126" s="20" t="s">
        <v>461</v>
      </c>
    </row>
    <row r="127" spans="2:65" s="1" customFormat="1" ht="31.5" customHeight="1">
      <c r="B127" s="140"/>
      <c r="C127" s="141">
        <v>10</v>
      </c>
      <c r="D127" s="141" t="s">
        <v>155</v>
      </c>
      <c r="E127" s="142" t="s">
        <v>2030</v>
      </c>
      <c r="F127" s="241" t="s">
        <v>2031</v>
      </c>
      <c r="G127" s="241"/>
      <c r="H127" s="241"/>
      <c r="I127" s="241"/>
      <c r="J127" s="143" t="s">
        <v>182</v>
      </c>
      <c r="K127" s="144">
        <v>0.1</v>
      </c>
      <c r="L127" s="242"/>
      <c r="M127" s="242"/>
      <c r="N127" s="242"/>
      <c r="O127" s="242"/>
      <c r="P127" s="242"/>
      <c r="Q127" s="242"/>
      <c r="R127" s="145"/>
      <c r="T127" s="146" t="s">
        <v>5</v>
      </c>
      <c r="U127" s="43" t="s">
        <v>38</v>
      </c>
      <c r="V127" s="147">
        <v>0</v>
      </c>
      <c r="W127" s="147">
        <f t="shared" si="0"/>
        <v>0</v>
      </c>
      <c r="X127" s="147">
        <v>0</v>
      </c>
      <c r="Y127" s="147">
        <f t="shared" si="1"/>
        <v>0</v>
      </c>
      <c r="Z127" s="147">
        <v>0</v>
      </c>
      <c r="AA127" s="148">
        <f t="shared" si="2"/>
        <v>0</v>
      </c>
      <c r="AR127" s="20" t="s">
        <v>169</v>
      </c>
      <c r="AT127" s="20" t="s">
        <v>155</v>
      </c>
      <c r="AU127" s="20" t="s">
        <v>160</v>
      </c>
      <c r="AY127" s="20" t="s">
        <v>153</v>
      </c>
      <c r="BE127" s="149">
        <f t="shared" si="3"/>
        <v>0</v>
      </c>
      <c r="BF127" s="149">
        <f t="shared" si="4"/>
        <v>0</v>
      </c>
      <c r="BG127" s="149">
        <f t="shared" si="5"/>
        <v>0</v>
      </c>
      <c r="BH127" s="149">
        <f t="shared" si="6"/>
        <v>0</v>
      </c>
      <c r="BI127" s="149">
        <f t="shared" si="7"/>
        <v>0</v>
      </c>
      <c r="BJ127" s="20" t="s">
        <v>160</v>
      </c>
      <c r="BK127" s="149">
        <f t="shared" si="8"/>
        <v>0</v>
      </c>
      <c r="BL127" s="20" t="s">
        <v>169</v>
      </c>
      <c r="BM127" s="20" t="s">
        <v>10</v>
      </c>
    </row>
    <row r="128" spans="2:65" s="1" customFormat="1" ht="31.5" customHeight="1">
      <c r="B128" s="140"/>
      <c r="C128" s="141">
        <v>11</v>
      </c>
      <c r="D128" s="141" t="s">
        <v>155</v>
      </c>
      <c r="E128" s="142" t="s">
        <v>2032</v>
      </c>
      <c r="F128" s="241" t="s">
        <v>2033</v>
      </c>
      <c r="G128" s="241"/>
      <c r="H128" s="241"/>
      <c r="I128" s="241"/>
      <c r="J128" s="143" t="s">
        <v>182</v>
      </c>
      <c r="K128" s="144">
        <v>0.1</v>
      </c>
      <c r="L128" s="242"/>
      <c r="M128" s="242"/>
      <c r="N128" s="242"/>
      <c r="O128" s="242"/>
      <c r="P128" s="242"/>
      <c r="Q128" s="242"/>
      <c r="R128" s="145"/>
      <c r="T128" s="146" t="s">
        <v>5</v>
      </c>
      <c r="U128" s="43" t="s">
        <v>38</v>
      </c>
      <c r="V128" s="147">
        <v>0</v>
      </c>
      <c r="W128" s="147">
        <f t="shared" si="0"/>
        <v>0</v>
      </c>
      <c r="X128" s="147">
        <v>0</v>
      </c>
      <c r="Y128" s="147">
        <f t="shared" si="1"/>
        <v>0</v>
      </c>
      <c r="Z128" s="147">
        <v>0</v>
      </c>
      <c r="AA128" s="148">
        <f t="shared" si="2"/>
        <v>0</v>
      </c>
      <c r="AR128" s="20" t="s">
        <v>169</v>
      </c>
      <c r="AT128" s="20" t="s">
        <v>155</v>
      </c>
      <c r="AU128" s="20" t="s">
        <v>160</v>
      </c>
      <c r="AY128" s="20" t="s">
        <v>153</v>
      </c>
      <c r="BE128" s="149">
        <f t="shared" si="3"/>
        <v>0</v>
      </c>
      <c r="BF128" s="149">
        <f t="shared" si="4"/>
        <v>0</v>
      </c>
      <c r="BG128" s="149">
        <f t="shared" si="5"/>
        <v>0</v>
      </c>
      <c r="BH128" s="149">
        <f t="shared" si="6"/>
        <v>0</v>
      </c>
      <c r="BI128" s="149">
        <f t="shared" si="7"/>
        <v>0</v>
      </c>
      <c r="BJ128" s="20" t="s">
        <v>160</v>
      </c>
      <c r="BK128" s="149">
        <f t="shared" si="8"/>
        <v>0</v>
      </c>
      <c r="BL128" s="20" t="s">
        <v>169</v>
      </c>
      <c r="BM128" s="20" t="s">
        <v>527</v>
      </c>
    </row>
    <row r="129" spans="2:65" s="9" customFormat="1" ht="37.35" customHeight="1">
      <c r="B129" s="129"/>
      <c r="C129" s="130"/>
      <c r="D129" s="131" t="s">
        <v>1746</v>
      </c>
      <c r="E129" s="131"/>
      <c r="F129" s="131"/>
      <c r="G129" s="131"/>
      <c r="H129" s="131"/>
      <c r="I129" s="131"/>
      <c r="J129" s="131"/>
      <c r="K129" s="131"/>
      <c r="L129" s="131"/>
      <c r="M129" s="131"/>
      <c r="N129" s="261"/>
      <c r="O129" s="262"/>
      <c r="P129" s="262"/>
      <c r="Q129" s="262"/>
      <c r="R129" s="132"/>
      <c r="T129" s="133"/>
      <c r="U129" s="130"/>
      <c r="V129" s="130"/>
      <c r="W129" s="134">
        <f>W130</f>
        <v>0</v>
      </c>
      <c r="X129" s="130"/>
      <c r="Y129" s="134">
        <f>Y130</f>
        <v>0</v>
      </c>
      <c r="Z129" s="130"/>
      <c r="AA129" s="135">
        <f>AA130</f>
        <v>0</v>
      </c>
      <c r="AR129" s="136" t="s">
        <v>184</v>
      </c>
      <c r="AT129" s="137" t="s">
        <v>70</v>
      </c>
      <c r="AU129" s="137" t="s">
        <v>71</v>
      </c>
      <c r="AY129" s="136" t="s">
        <v>153</v>
      </c>
      <c r="BK129" s="138">
        <f>BK130</f>
        <v>0</v>
      </c>
    </row>
    <row r="130" spans="2:65" s="9" customFormat="1" ht="19.95" customHeight="1">
      <c r="B130" s="129"/>
      <c r="C130" s="130"/>
      <c r="D130" s="139" t="s">
        <v>2015</v>
      </c>
      <c r="E130" s="139"/>
      <c r="F130" s="139"/>
      <c r="G130" s="139"/>
      <c r="H130" s="139"/>
      <c r="I130" s="139"/>
      <c r="J130" s="139"/>
      <c r="K130" s="139"/>
      <c r="L130" s="139"/>
      <c r="M130" s="139"/>
      <c r="N130" s="257"/>
      <c r="O130" s="258"/>
      <c r="P130" s="258"/>
      <c r="Q130" s="258"/>
      <c r="R130" s="132"/>
      <c r="T130" s="133"/>
      <c r="U130" s="130"/>
      <c r="V130" s="130"/>
      <c r="W130" s="134">
        <f>SUM(W131:W181)</f>
        <v>0</v>
      </c>
      <c r="X130" s="130"/>
      <c r="Y130" s="134">
        <f>SUM(Y131:Y181)</f>
        <v>0</v>
      </c>
      <c r="Z130" s="130"/>
      <c r="AA130" s="135">
        <f>SUM(AA131:AA181)</f>
        <v>0</v>
      </c>
      <c r="AR130" s="136" t="s">
        <v>184</v>
      </c>
      <c r="AT130" s="137" t="s">
        <v>70</v>
      </c>
      <c r="AU130" s="137" t="s">
        <v>79</v>
      </c>
      <c r="AY130" s="136" t="s">
        <v>153</v>
      </c>
      <c r="BK130" s="138">
        <f>SUM(BK131:BK181)</f>
        <v>0</v>
      </c>
    </row>
    <row r="131" spans="2:65" s="1" customFormat="1" ht="31.5" customHeight="1">
      <c r="B131" s="140"/>
      <c r="C131" s="141">
        <v>12</v>
      </c>
      <c r="D131" s="141" t="s">
        <v>155</v>
      </c>
      <c r="E131" s="142" t="s">
        <v>2034</v>
      </c>
      <c r="F131" s="241" t="s">
        <v>2035</v>
      </c>
      <c r="G131" s="241"/>
      <c r="H131" s="241"/>
      <c r="I131" s="241"/>
      <c r="J131" s="143" t="s">
        <v>158</v>
      </c>
      <c r="K131" s="144">
        <v>1</v>
      </c>
      <c r="L131" s="242"/>
      <c r="M131" s="242"/>
      <c r="N131" s="242"/>
      <c r="O131" s="242"/>
      <c r="P131" s="242"/>
      <c r="Q131" s="242"/>
      <c r="R131" s="145"/>
      <c r="T131" s="146" t="s">
        <v>5</v>
      </c>
      <c r="U131" s="43" t="s">
        <v>38</v>
      </c>
      <c r="V131" s="147">
        <v>0</v>
      </c>
      <c r="W131" s="147">
        <f t="shared" ref="W131:W162" si="9">V131*K131</f>
        <v>0</v>
      </c>
      <c r="X131" s="147">
        <v>0</v>
      </c>
      <c r="Y131" s="147">
        <f t="shared" ref="Y131:Y162" si="10">X131*K131</f>
        <v>0</v>
      </c>
      <c r="Z131" s="147">
        <v>0</v>
      </c>
      <c r="AA131" s="148">
        <f t="shared" ref="AA131:AA162" si="11">Z131*K131</f>
        <v>0</v>
      </c>
      <c r="AR131" s="20" t="s">
        <v>359</v>
      </c>
      <c r="AT131" s="20" t="s">
        <v>155</v>
      </c>
      <c r="AU131" s="20" t="s">
        <v>160</v>
      </c>
      <c r="AY131" s="20" t="s">
        <v>153</v>
      </c>
      <c r="BE131" s="149">
        <f t="shared" ref="BE131:BE162" si="12">IF(U131="základná",N131,0)</f>
        <v>0</v>
      </c>
      <c r="BF131" s="149">
        <f t="shared" ref="BF131:BF162" si="13">IF(U131="znížená",N131,0)</f>
        <v>0</v>
      </c>
      <c r="BG131" s="149">
        <f t="shared" ref="BG131:BG162" si="14">IF(U131="zákl. prenesená",N131,0)</f>
        <v>0</v>
      </c>
      <c r="BH131" s="149">
        <f t="shared" ref="BH131:BH162" si="15">IF(U131="zníž. prenesená",N131,0)</f>
        <v>0</v>
      </c>
      <c r="BI131" s="149">
        <f t="shared" ref="BI131:BI162" si="16">IF(U131="nulová",N131,0)</f>
        <v>0</v>
      </c>
      <c r="BJ131" s="20" t="s">
        <v>160</v>
      </c>
      <c r="BK131" s="149">
        <f t="shared" ref="BK131:BK162" si="17">ROUND(L131*K131,2)</f>
        <v>0</v>
      </c>
      <c r="BL131" s="20" t="s">
        <v>359</v>
      </c>
      <c r="BM131" s="20" t="s">
        <v>256</v>
      </c>
    </row>
    <row r="132" spans="2:65" s="1" customFormat="1" ht="31.5" customHeight="1">
      <c r="B132" s="140"/>
      <c r="C132" s="141">
        <v>13</v>
      </c>
      <c r="D132" s="141" t="s">
        <v>155</v>
      </c>
      <c r="E132" s="142" t="s">
        <v>2036</v>
      </c>
      <c r="F132" s="241" t="s">
        <v>2037</v>
      </c>
      <c r="G132" s="241"/>
      <c r="H132" s="241"/>
      <c r="I132" s="241"/>
      <c r="J132" s="143" t="s">
        <v>158</v>
      </c>
      <c r="K132" s="144">
        <v>1</v>
      </c>
      <c r="L132" s="242"/>
      <c r="M132" s="242"/>
      <c r="N132" s="242"/>
      <c r="O132" s="242"/>
      <c r="P132" s="242"/>
      <c r="Q132" s="242"/>
      <c r="R132" s="145"/>
      <c r="T132" s="146" t="s">
        <v>5</v>
      </c>
      <c r="U132" s="43" t="s">
        <v>38</v>
      </c>
      <c r="V132" s="147">
        <v>0</v>
      </c>
      <c r="W132" s="147">
        <f t="shared" si="9"/>
        <v>0</v>
      </c>
      <c r="X132" s="147">
        <v>0</v>
      </c>
      <c r="Y132" s="147">
        <f t="shared" si="10"/>
        <v>0</v>
      </c>
      <c r="Z132" s="147">
        <v>0</v>
      </c>
      <c r="AA132" s="148">
        <f t="shared" si="11"/>
        <v>0</v>
      </c>
      <c r="AR132" s="20" t="s">
        <v>359</v>
      </c>
      <c r="AT132" s="20" t="s">
        <v>155</v>
      </c>
      <c r="AU132" s="20" t="s">
        <v>160</v>
      </c>
      <c r="AY132" s="20" t="s">
        <v>153</v>
      </c>
      <c r="BE132" s="149">
        <f t="shared" si="12"/>
        <v>0</v>
      </c>
      <c r="BF132" s="149">
        <f t="shared" si="13"/>
        <v>0</v>
      </c>
      <c r="BG132" s="149">
        <f t="shared" si="14"/>
        <v>0</v>
      </c>
      <c r="BH132" s="149">
        <f t="shared" si="15"/>
        <v>0</v>
      </c>
      <c r="BI132" s="149">
        <f t="shared" si="16"/>
        <v>0</v>
      </c>
      <c r="BJ132" s="20" t="s">
        <v>160</v>
      </c>
      <c r="BK132" s="149">
        <f t="shared" si="17"/>
        <v>0</v>
      </c>
      <c r="BL132" s="20" t="s">
        <v>359</v>
      </c>
      <c r="BM132" s="20" t="s">
        <v>551</v>
      </c>
    </row>
    <row r="133" spans="2:65" s="1" customFormat="1" ht="95.25" customHeight="1">
      <c r="B133" s="140"/>
      <c r="C133" s="166">
        <v>14</v>
      </c>
      <c r="D133" s="166" t="s">
        <v>246</v>
      </c>
      <c r="E133" s="167" t="s">
        <v>2038</v>
      </c>
      <c r="F133" s="249" t="s">
        <v>2301</v>
      </c>
      <c r="G133" s="249"/>
      <c r="H133" s="249"/>
      <c r="I133" s="249"/>
      <c r="J133" s="168" t="s">
        <v>158</v>
      </c>
      <c r="K133" s="169">
        <v>1</v>
      </c>
      <c r="L133" s="250"/>
      <c r="M133" s="250"/>
      <c r="N133" s="250"/>
      <c r="O133" s="242"/>
      <c r="P133" s="242"/>
      <c r="Q133" s="242"/>
      <c r="R133" s="145"/>
      <c r="T133" s="146" t="s">
        <v>5</v>
      </c>
      <c r="U133" s="43" t="s">
        <v>38</v>
      </c>
      <c r="V133" s="147">
        <v>0</v>
      </c>
      <c r="W133" s="147">
        <f t="shared" si="9"/>
        <v>0</v>
      </c>
      <c r="X133" s="147">
        <v>0</v>
      </c>
      <c r="Y133" s="147">
        <f t="shared" si="10"/>
        <v>0</v>
      </c>
      <c r="Z133" s="147">
        <v>0</v>
      </c>
      <c r="AA133" s="148">
        <f t="shared" si="11"/>
        <v>0</v>
      </c>
      <c r="AR133" s="20" t="s">
        <v>1711</v>
      </c>
      <c r="AT133" s="20" t="s">
        <v>246</v>
      </c>
      <c r="AU133" s="20" t="s">
        <v>160</v>
      </c>
      <c r="AY133" s="20" t="s">
        <v>153</v>
      </c>
      <c r="BE133" s="149">
        <f t="shared" si="12"/>
        <v>0</v>
      </c>
      <c r="BF133" s="149">
        <f t="shared" si="13"/>
        <v>0</v>
      </c>
      <c r="BG133" s="149">
        <f t="shared" si="14"/>
        <v>0</v>
      </c>
      <c r="BH133" s="149">
        <f t="shared" si="15"/>
        <v>0</v>
      </c>
      <c r="BI133" s="149">
        <f t="shared" si="16"/>
        <v>0</v>
      </c>
      <c r="BJ133" s="20" t="s">
        <v>160</v>
      </c>
      <c r="BK133" s="149">
        <f t="shared" si="17"/>
        <v>0</v>
      </c>
      <c r="BL133" s="20" t="s">
        <v>359</v>
      </c>
      <c r="BM133" s="20" t="s">
        <v>271</v>
      </c>
    </row>
    <row r="134" spans="2:65" s="1" customFormat="1" ht="44.25" customHeight="1">
      <c r="B134" s="140"/>
      <c r="C134" s="166">
        <v>15</v>
      </c>
      <c r="D134" s="166" t="s">
        <v>246</v>
      </c>
      <c r="E134" s="167" t="s">
        <v>2039</v>
      </c>
      <c r="F134" s="249" t="s">
        <v>2040</v>
      </c>
      <c r="G134" s="249"/>
      <c r="H134" s="249"/>
      <c r="I134" s="249"/>
      <c r="J134" s="168" t="s">
        <v>158</v>
      </c>
      <c r="K134" s="169">
        <v>1</v>
      </c>
      <c r="L134" s="250"/>
      <c r="M134" s="250"/>
      <c r="N134" s="250"/>
      <c r="O134" s="242"/>
      <c r="P134" s="242"/>
      <c r="Q134" s="242"/>
      <c r="R134" s="145"/>
      <c r="T134" s="146" t="s">
        <v>5</v>
      </c>
      <c r="U134" s="43" t="s">
        <v>38</v>
      </c>
      <c r="V134" s="147">
        <v>0</v>
      </c>
      <c r="W134" s="147">
        <f t="shared" si="9"/>
        <v>0</v>
      </c>
      <c r="X134" s="147">
        <v>0</v>
      </c>
      <c r="Y134" s="147">
        <f t="shared" si="10"/>
        <v>0</v>
      </c>
      <c r="Z134" s="147">
        <v>0</v>
      </c>
      <c r="AA134" s="148">
        <f t="shared" si="11"/>
        <v>0</v>
      </c>
      <c r="AR134" s="20" t="s">
        <v>1711</v>
      </c>
      <c r="AT134" s="20" t="s">
        <v>246</v>
      </c>
      <c r="AU134" s="20" t="s">
        <v>160</v>
      </c>
      <c r="AY134" s="20" t="s">
        <v>153</v>
      </c>
      <c r="BE134" s="149">
        <f t="shared" si="12"/>
        <v>0</v>
      </c>
      <c r="BF134" s="149">
        <f t="shared" si="13"/>
        <v>0</v>
      </c>
      <c r="BG134" s="149">
        <f t="shared" si="14"/>
        <v>0</v>
      </c>
      <c r="BH134" s="149">
        <f t="shared" si="15"/>
        <v>0</v>
      </c>
      <c r="BI134" s="149">
        <f t="shared" si="16"/>
        <v>0</v>
      </c>
      <c r="BJ134" s="20" t="s">
        <v>160</v>
      </c>
      <c r="BK134" s="149">
        <f t="shared" si="17"/>
        <v>0</v>
      </c>
      <c r="BL134" s="20" t="s">
        <v>359</v>
      </c>
      <c r="BM134" s="20" t="s">
        <v>650</v>
      </c>
    </row>
    <row r="135" spans="2:65" s="1" customFormat="1" ht="31.5" customHeight="1">
      <c r="B135" s="140"/>
      <c r="C135" s="166">
        <v>16</v>
      </c>
      <c r="D135" s="166" t="s">
        <v>246</v>
      </c>
      <c r="E135" s="167" t="s">
        <v>2041</v>
      </c>
      <c r="F135" s="249" t="s">
        <v>2302</v>
      </c>
      <c r="G135" s="249"/>
      <c r="H135" s="249"/>
      <c r="I135" s="249"/>
      <c r="J135" s="168" t="s">
        <v>158</v>
      </c>
      <c r="K135" s="169">
        <v>1</v>
      </c>
      <c r="L135" s="250"/>
      <c r="M135" s="250"/>
      <c r="N135" s="250"/>
      <c r="O135" s="242"/>
      <c r="P135" s="242"/>
      <c r="Q135" s="242"/>
      <c r="R135" s="145"/>
      <c r="T135" s="146" t="s">
        <v>5</v>
      </c>
      <c r="U135" s="43" t="s">
        <v>38</v>
      </c>
      <c r="V135" s="147">
        <v>0</v>
      </c>
      <c r="W135" s="147">
        <f t="shared" si="9"/>
        <v>0</v>
      </c>
      <c r="X135" s="147">
        <v>0</v>
      </c>
      <c r="Y135" s="147">
        <f t="shared" si="10"/>
        <v>0</v>
      </c>
      <c r="Z135" s="147">
        <v>0</v>
      </c>
      <c r="AA135" s="148">
        <f t="shared" si="11"/>
        <v>0</v>
      </c>
      <c r="AR135" s="20" t="s">
        <v>1711</v>
      </c>
      <c r="AT135" s="20" t="s">
        <v>246</v>
      </c>
      <c r="AU135" s="20" t="s">
        <v>160</v>
      </c>
      <c r="AY135" s="20" t="s">
        <v>153</v>
      </c>
      <c r="BE135" s="149">
        <f t="shared" si="12"/>
        <v>0</v>
      </c>
      <c r="BF135" s="149">
        <f t="shared" si="13"/>
        <v>0</v>
      </c>
      <c r="BG135" s="149">
        <f t="shared" si="14"/>
        <v>0</v>
      </c>
      <c r="BH135" s="149">
        <f t="shared" si="15"/>
        <v>0</v>
      </c>
      <c r="BI135" s="149">
        <f t="shared" si="16"/>
        <v>0</v>
      </c>
      <c r="BJ135" s="20" t="s">
        <v>160</v>
      </c>
      <c r="BK135" s="149">
        <f t="shared" si="17"/>
        <v>0</v>
      </c>
      <c r="BL135" s="20" t="s">
        <v>359</v>
      </c>
      <c r="BM135" s="20" t="s">
        <v>297</v>
      </c>
    </row>
    <row r="136" spans="2:65" s="1" customFormat="1" ht="44.25" customHeight="1">
      <c r="B136" s="140"/>
      <c r="C136" s="166">
        <v>17</v>
      </c>
      <c r="D136" s="166" t="s">
        <v>246</v>
      </c>
      <c r="E136" s="167" t="s">
        <v>2042</v>
      </c>
      <c r="F136" s="249" t="s">
        <v>2303</v>
      </c>
      <c r="G136" s="249"/>
      <c r="H136" s="249"/>
      <c r="I136" s="249"/>
      <c r="J136" s="168" t="s">
        <v>158</v>
      </c>
      <c r="K136" s="169">
        <v>1</v>
      </c>
      <c r="L136" s="250"/>
      <c r="M136" s="250"/>
      <c r="N136" s="250"/>
      <c r="O136" s="242"/>
      <c r="P136" s="242"/>
      <c r="Q136" s="242"/>
      <c r="R136" s="145"/>
      <c r="T136" s="146" t="s">
        <v>5</v>
      </c>
      <c r="U136" s="43" t="s">
        <v>38</v>
      </c>
      <c r="V136" s="147">
        <v>0</v>
      </c>
      <c r="W136" s="147">
        <f t="shared" si="9"/>
        <v>0</v>
      </c>
      <c r="X136" s="147">
        <v>0</v>
      </c>
      <c r="Y136" s="147">
        <f t="shared" si="10"/>
        <v>0</v>
      </c>
      <c r="Z136" s="147">
        <v>0</v>
      </c>
      <c r="AA136" s="148">
        <f t="shared" si="11"/>
        <v>0</v>
      </c>
      <c r="AR136" s="20" t="s">
        <v>1711</v>
      </c>
      <c r="AT136" s="20" t="s">
        <v>246</v>
      </c>
      <c r="AU136" s="20" t="s">
        <v>160</v>
      </c>
      <c r="AY136" s="20" t="s">
        <v>153</v>
      </c>
      <c r="BE136" s="149">
        <f t="shared" si="12"/>
        <v>0</v>
      </c>
      <c r="BF136" s="149">
        <f t="shared" si="13"/>
        <v>0</v>
      </c>
      <c r="BG136" s="149">
        <f t="shared" si="14"/>
        <v>0</v>
      </c>
      <c r="BH136" s="149">
        <f t="shared" si="15"/>
        <v>0</v>
      </c>
      <c r="BI136" s="149">
        <f t="shared" si="16"/>
        <v>0</v>
      </c>
      <c r="BJ136" s="20" t="s">
        <v>160</v>
      </c>
      <c r="BK136" s="149">
        <f t="shared" si="17"/>
        <v>0</v>
      </c>
      <c r="BL136" s="20" t="s">
        <v>359</v>
      </c>
      <c r="BM136" s="20" t="s">
        <v>305</v>
      </c>
    </row>
    <row r="137" spans="2:65" s="1" customFormat="1" ht="22.5" customHeight="1">
      <c r="B137" s="140"/>
      <c r="C137" s="141">
        <v>18</v>
      </c>
      <c r="D137" s="141" t="s">
        <v>155</v>
      </c>
      <c r="E137" s="142" t="s">
        <v>2043</v>
      </c>
      <c r="F137" s="241" t="s">
        <v>2044</v>
      </c>
      <c r="G137" s="241"/>
      <c r="H137" s="241"/>
      <c r="I137" s="241"/>
      <c r="J137" s="143" t="s">
        <v>158</v>
      </c>
      <c r="K137" s="144">
        <v>10</v>
      </c>
      <c r="L137" s="242"/>
      <c r="M137" s="242"/>
      <c r="N137" s="242"/>
      <c r="O137" s="242"/>
      <c r="P137" s="242"/>
      <c r="Q137" s="242"/>
      <c r="R137" s="145"/>
      <c r="T137" s="146" t="s">
        <v>5</v>
      </c>
      <c r="U137" s="43" t="s">
        <v>38</v>
      </c>
      <c r="V137" s="147">
        <v>0</v>
      </c>
      <c r="W137" s="147">
        <f t="shared" si="9"/>
        <v>0</v>
      </c>
      <c r="X137" s="147">
        <v>0</v>
      </c>
      <c r="Y137" s="147">
        <f t="shared" si="10"/>
        <v>0</v>
      </c>
      <c r="Z137" s="147">
        <v>0</v>
      </c>
      <c r="AA137" s="148">
        <f t="shared" si="11"/>
        <v>0</v>
      </c>
      <c r="AR137" s="20" t="s">
        <v>359</v>
      </c>
      <c r="AT137" s="20" t="s">
        <v>155</v>
      </c>
      <c r="AU137" s="20" t="s">
        <v>160</v>
      </c>
      <c r="AY137" s="20" t="s">
        <v>153</v>
      </c>
      <c r="BE137" s="149">
        <f t="shared" si="12"/>
        <v>0</v>
      </c>
      <c r="BF137" s="149">
        <f t="shared" si="13"/>
        <v>0</v>
      </c>
      <c r="BG137" s="149">
        <f t="shared" si="14"/>
        <v>0</v>
      </c>
      <c r="BH137" s="149">
        <f t="shared" si="15"/>
        <v>0</v>
      </c>
      <c r="BI137" s="149">
        <f t="shared" si="16"/>
        <v>0</v>
      </c>
      <c r="BJ137" s="20" t="s">
        <v>160</v>
      </c>
      <c r="BK137" s="149">
        <f t="shared" si="17"/>
        <v>0</v>
      </c>
      <c r="BL137" s="20" t="s">
        <v>359</v>
      </c>
      <c r="BM137" s="20" t="s">
        <v>815</v>
      </c>
    </row>
    <row r="138" spans="2:65" s="1" customFormat="1" ht="22.5" customHeight="1">
      <c r="B138" s="140"/>
      <c r="C138" s="166">
        <v>19</v>
      </c>
      <c r="D138" s="166" t="s">
        <v>246</v>
      </c>
      <c r="E138" s="167" t="s">
        <v>2045</v>
      </c>
      <c r="F138" s="249" t="s">
        <v>2304</v>
      </c>
      <c r="G138" s="249"/>
      <c r="H138" s="249"/>
      <c r="I138" s="249"/>
      <c r="J138" s="168" t="s">
        <v>158</v>
      </c>
      <c r="K138" s="169">
        <v>10</v>
      </c>
      <c r="L138" s="250"/>
      <c r="M138" s="250"/>
      <c r="N138" s="250"/>
      <c r="O138" s="242"/>
      <c r="P138" s="242"/>
      <c r="Q138" s="242"/>
      <c r="R138" s="145"/>
      <c r="T138" s="146" t="s">
        <v>5</v>
      </c>
      <c r="U138" s="43" t="s">
        <v>38</v>
      </c>
      <c r="V138" s="147">
        <v>0</v>
      </c>
      <c r="W138" s="147">
        <f t="shared" si="9"/>
        <v>0</v>
      </c>
      <c r="X138" s="147">
        <v>0</v>
      </c>
      <c r="Y138" s="147">
        <f t="shared" si="10"/>
        <v>0</v>
      </c>
      <c r="Z138" s="147">
        <v>0</v>
      </c>
      <c r="AA138" s="148">
        <f t="shared" si="11"/>
        <v>0</v>
      </c>
      <c r="AR138" s="20" t="s">
        <v>1711</v>
      </c>
      <c r="AT138" s="20" t="s">
        <v>246</v>
      </c>
      <c r="AU138" s="20" t="s">
        <v>160</v>
      </c>
      <c r="AY138" s="20" t="s">
        <v>153</v>
      </c>
      <c r="BE138" s="149">
        <f t="shared" si="12"/>
        <v>0</v>
      </c>
      <c r="BF138" s="149">
        <f t="shared" si="13"/>
        <v>0</v>
      </c>
      <c r="BG138" s="149">
        <f t="shared" si="14"/>
        <v>0</v>
      </c>
      <c r="BH138" s="149">
        <f t="shared" si="15"/>
        <v>0</v>
      </c>
      <c r="BI138" s="149">
        <f t="shared" si="16"/>
        <v>0</v>
      </c>
      <c r="BJ138" s="20" t="s">
        <v>160</v>
      </c>
      <c r="BK138" s="149">
        <f t="shared" si="17"/>
        <v>0</v>
      </c>
      <c r="BL138" s="20" t="s">
        <v>359</v>
      </c>
      <c r="BM138" s="20" t="s">
        <v>322</v>
      </c>
    </row>
    <row r="139" spans="2:65" s="1" customFormat="1" ht="22.5" customHeight="1">
      <c r="B139" s="140"/>
      <c r="C139" s="166">
        <v>20</v>
      </c>
      <c r="D139" s="166" t="s">
        <v>246</v>
      </c>
      <c r="E139" s="167" t="s">
        <v>2046</v>
      </c>
      <c r="F139" s="249" t="s">
        <v>2047</v>
      </c>
      <c r="G139" s="249"/>
      <c r="H139" s="249"/>
      <c r="I139" s="249"/>
      <c r="J139" s="168" t="s">
        <v>158</v>
      </c>
      <c r="K139" s="169">
        <v>4</v>
      </c>
      <c r="L139" s="250"/>
      <c r="M139" s="250"/>
      <c r="N139" s="250"/>
      <c r="O139" s="242"/>
      <c r="P139" s="242"/>
      <c r="Q139" s="242"/>
      <c r="R139" s="145"/>
      <c r="T139" s="146" t="s">
        <v>5</v>
      </c>
      <c r="U139" s="43" t="s">
        <v>38</v>
      </c>
      <c r="V139" s="147">
        <v>0</v>
      </c>
      <c r="W139" s="147">
        <f t="shared" si="9"/>
        <v>0</v>
      </c>
      <c r="X139" s="147">
        <v>0</v>
      </c>
      <c r="Y139" s="147">
        <f t="shared" si="10"/>
        <v>0</v>
      </c>
      <c r="Z139" s="147">
        <v>0</v>
      </c>
      <c r="AA139" s="148">
        <f t="shared" si="11"/>
        <v>0</v>
      </c>
      <c r="AR139" s="20" t="s">
        <v>1711</v>
      </c>
      <c r="AT139" s="20" t="s">
        <v>246</v>
      </c>
      <c r="AU139" s="20" t="s">
        <v>160</v>
      </c>
      <c r="AY139" s="20" t="s">
        <v>153</v>
      </c>
      <c r="BE139" s="149">
        <f t="shared" si="12"/>
        <v>0</v>
      </c>
      <c r="BF139" s="149">
        <f t="shared" si="13"/>
        <v>0</v>
      </c>
      <c r="BG139" s="149">
        <f t="shared" si="14"/>
        <v>0</v>
      </c>
      <c r="BH139" s="149">
        <f t="shared" si="15"/>
        <v>0</v>
      </c>
      <c r="BI139" s="149">
        <f t="shared" si="16"/>
        <v>0</v>
      </c>
      <c r="BJ139" s="20" t="s">
        <v>160</v>
      </c>
      <c r="BK139" s="149">
        <f t="shared" si="17"/>
        <v>0</v>
      </c>
      <c r="BL139" s="20" t="s">
        <v>359</v>
      </c>
      <c r="BM139" s="20" t="s">
        <v>340</v>
      </c>
    </row>
    <row r="140" spans="2:65" s="1" customFormat="1" ht="22.5" customHeight="1">
      <c r="B140" s="140"/>
      <c r="C140" s="166">
        <v>21</v>
      </c>
      <c r="D140" s="166" t="s">
        <v>246</v>
      </c>
      <c r="E140" s="167" t="s">
        <v>2048</v>
      </c>
      <c r="F140" s="249" t="s">
        <v>2049</v>
      </c>
      <c r="G140" s="249"/>
      <c r="H140" s="249"/>
      <c r="I140" s="249"/>
      <c r="J140" s="168" t="s">
        <v>158</v>
      </c>
      <c r="K140" s="169">
        <v>4</v>
      </c>
      <c r="L140" s="250"/>
      <c r="M140" s="250"/>
      <c r="N140" s="250"/>
      <c r="O140" s="242"/>
      <c r="P140" s="242"/>
      <c r="Q140" s="242"/>
      <c r="R140" s="145"/>
      <c r="T140" s="146" t="s">
        <v>5</v>
      </c>
      <c r="U140" s="43" t="s">
        <v>38</v>
      </c>
      <c r="V140" s="147">
        <v>0</v>
      </c>
      <c r="W140" s="147">
        <f t="shared" si="9"/>
        <v>0</v>
      </c>
      <c r="X140" s="147">
        <v>0</v>
      </c>
      <c r="Y140" s="147">
        <f t="shared" si="10"/>
        <v>0</v>
      </c>
      <c r="Z140" s="147">
        <v>0</v>
      </c>
      <c r="AA140" s="148">
        <f t="shared" si="11"/>
        <v>0</v>
      </c>
      <c r="AR140" s="20" t="s">
        <v>1711</v>
      </c>
      <c r="AT140" s="20" t="s">
        <v>246</v>
      </c>
      <c r="AU140" s="20" t="s">
        <v>160</v>
      </c>
      <c r="AY140" s="20" t="s">
        <v>153</v>
      </c>
      <c r="BE140" s="149">
        <f t="shared" si="12"/>
        <v>0</v>
      </c>
      <c r="BF140" s="149">
        <f t="shared" si="13"/>
        <v>0</v>
      </c>
      <c r="BG140" s="149">
        <f t="shared" si="14"/>
        <v>0</v>
      </c>
      <c r="BH140" s="149">
        <f t="shared" si="15"/>
        <v>0</v>
      </c>
      <c r="BI140" s="149">
        <f t="shared" si="16"/>
        <v>0</v>
      </c>
      <c r="BJ140" s="20" t="s">
        <v>160</v>
      </c>
      <c r="BK140" s="149">
        <f t="shared" si="17"/>
        <v>0</v>
      </c>
      <c r="BL140" s="20" t="s">
        <v>359</v>
      </c>
      <c r="BM140" s="20" t="s">
        <v>162</v>
      </c>
    </row>
    <row r="141" spans="2:65" s="1" customFormat="1" ht="22.5" customHeight="1">
      <c r="B141" s="140"/>
      <c r="C141" s="141">
        <v>22</v>
      </c>
      <c r="D141" s="141" t="s">
        <v>155</v>
      </c>
      <c r="E141" s="142" t="s">
        <v>2050</v>
      </c>
      <c r="F141" s="241" t="s">
        <v>2051</v>
      </c>
      <c r="G141" s="241"/>
      <c r="H141" s="241"/>
      <c r="I141" s="241"/>
      <c r="J141" s="143" t="s">
        <v>158</v>
      </c>
      <c r="K141" s="144">
        <v>53</v>
      </c>
      <c r="L141" s="242"/>
      <c r="M141" s="242"/>
      <c r="N141" s="242"/>
      <c r="O141" s="242"/>
      <c r="P141" s="242"/>
      <c r="Q141" s="242"/>
      <c r="R141" s="145"/>
      <c r="T141" s="146" t="s">
        <v>5</v>
      </c>
      <c r="U141" s="43" t="s">
        <v>38</v>
      </c>
      <c r="V141" s="147">
        <v>0</v>
      </c>
      <c r="W141" s="147">
        <f t="shared" si="9"/>
        <v>0</v>
      </c>
      <c r="X141" s="147">
        <v>0</v>
      </c>
      <c r="Y141" s="147">
        <f t="shared" si="10"/>
        <v>0</v>
      </c>
      <c r="Z141" s="147">
        <v>0</v>
      </c>
      <c r="AA141" s="148">
        <f t="shared" si="11"/>
        <v>0</v>
      </c>
      <c r="AR141" s="20" t="s">
        <v>359</v>
      </c>
      <c r="AT141" s="20" t="s">
        <v>155</v>
      </c>
      <c r="AU141" s="20" t="s">
        <v>160</v>
      </c>
      <c r="AY141" s="20" t="s">
        <v>153</v>
      </c>
      <c r="BE141" s="149">
        <f t="shared" si="12"/>
        <v>0</v>
      </c>
      <c r="BF141" s="149">
        <f t="shared" si="13"/>
        <v>0</v>
      </c>
      <c r="BG141" s="149">
        <f t="shared" si="14"/>
        <v>0</v>
      </c>
      <c r="BH141" s="149">
        <f t="shared" si="15"/>
        <v>0</v>
      </c>
      <c r="BI141" s="149">
        <f t="shared" si="16"/>
        <v>0</v>
      </c>
      <c r="BJ141" s="20" t="s">
        <v>160</v>
      </c>
      <c r="BK141" s="149">
        <f t="shared" si="17"/>
        <v>0</v>
      </c>
      <c r="BL141" s="20" t="s">
        <v>359</v>
      </c>
      <c r="BM141" s="20" t="s">
        <v>351</v>
      </c>
    </row>
    <row r="142" spans="2:65" s="1" customFormat="1" ht="44.25" customHeight="1">
      <c r="B142" s="140"/>
      <c r="C142" s="166">
        <v>23</v>
      </c>
      <c r="D142" s="166" t="s">
        <v>246</v>
      </c>
      <c r="E142" s="167" t="s">
        <v>2052</v>
      </c>
      <c r="F142" s="249" t="s">
        <v>2305</v>
      </c>
      <c r="G142" s="249"/>
      <c r="H142" s="249"/>
      <c r="I142" s="249"/>
      <c r="J142" s="168" t="s">
        <v>158</v>
      </c>
      <c r="K142" s="169">
        <v>2</v>
      </c>
      <c r="L142" s="250"/>
      <c r="M142" s="250"/>
      <c r="N142" s="250"/>
      <c r="O142" s="242"/>
      <c r="P142" s="242"/>
      <c r="Q142" s="242"/>
      <c r="R142" s="145"/>
      <c r="T142" s="146" t="s">
        <v>5</v>
      </c>
      <c r="U142" s="43" t="s">
        <v>38</v>
      </c>
      <c r="V142" s="147">
        <v>0</v>
      </c>
      <c r="W142" s="147">
        <f t="shared" si="9"/>
        <v>0</v>
      </c>
      <c r="X142" s="147">
        <v>0</v>
      </c>
      <c r="Y142" s="147">
        <f t="shared" si="10"/>
        <v>0</v>
      </c>
      <c r="Z142" s="147">
        <v>0</v>
      </c>
      <c r="AA142" s="148">
        <f t="shared" si="11"/>
        <v>0</v>
      </c>
      <c r="AR142" s="20" t="s">
        <v>1711</v>
      </c>
      <c r="AT142" s="20" t="s">
        <v>246</v>
      </c>
      <c r="AU142" s="20" t="s">
        <v>160</v>
      </c>
      <c r="AY142" s="20" t="s">
        <v>153</v>
      </c>
      <c r="BE142" s="149">
        <f t="shared" si="12"/>
        <v>0</v>
      </c>
      <c r="BF142" s="149">
        <f t="shared" si="13"/>
        <v>0</v>
      </c>
      <c r="BG142" s="149">
        <f t="shared" si="14"/>
        <v>0</v>
      </c>
      <c r="BH142" s="149">
        <f t="shared" si="15"/>
        <v>0</v>
      </c>
      <c r="BI142" s="149">
        <f t="shared" si="16"/>
        <v>0</v>
      </c>
      <c r="BJ142" s="20" t="s">
        <v>160</v>
      </c>
      <c r="BK142" s="149">
        <f t="shared" si="17"/>
        <v>0</v>
      </c>
      <c r="BL142" s="20" t="s">
        <v>359</v>
      </c>
      <c r="BM142" s="20" t="s">
        <v>312</v>
      </c>
    </row>
    <row r="143" spans="2:65" s="1" customFormat="1" ht="44.25" customHeight="1">
      <c r="B143" s="140"/>
      <c r="C143" s="166">
        <v>24</v>
      </c>
      <c r="D143" s="166" t="s">
        <v>246</v>
      </c>
      <c r="E143" s="167" t="s">
        <v>2053</v>
      </c>
      <c r="F143" s="249" t="s">
        <v>2306</v>
      </c>
      <c r="G143" s="249"/>
      <c r="H143" s="249"/>
      <c r="I143" s="249"/>
      <c r="J143" s="168" t="s">
        <v>158</v>
      </c>
      <c r="K143" s="169">
        <v>26</v>
      </c>
      <c r="L143" s="250"/>
      <c r="M143" s="250"/>
      <c r="N143" s="250"/>
      <c r="O143" s="242"/>
      <c r="P143" s="242"/>
      <c r="Q143" s="242"/>
      <c r="R143" s="145"/>
      <c r="T143" s="146" t="s">
        <v>5</v>
      </c>
      <c r="U143" s="43" t="s">
        <v>38</v>
      </c>
      <c r="V143" s="147">
        <v>0</v>
      </c>
      <c r="W143" s="147">
        <f t="shared" si="9"/>
        <v>0</v>
      </c>
      <c r="X143" s="147">
        <v>0</v>
      </c>
      <c r="Y143" s="147">
        <f t="shared" si="10"/>
        <v>0</v>
      </c>
      <c r="Z143" s="147">
        <v>0</v>
      </c>
      <c r="AA143" s="148">
        <f t="shared" si="11"/>
        <v>0</v>
      </c>
      <c r="AR143" s="20" t="s">
        <v>1711</v>
      </c>
      <c r="AT143" s="20" t="s">
        <v>246</v>
      </c>
      <c r="AU143" s="20" t="s">
        <v>160</v>
      </c>
      <c r="AY143" s="20" t="s">
        <v>153</v>
      </c>
      <c r="BE143" s="149">
        <f t="shared" si="12"/>
        <v>0</v>
      </c>
      <c r="BF143" s="149">
        <f t="shared" si="13"/>
        <v>0</v>
      </c>
      <c r="BG143" s="149">
        <f t="shared" si="14"/>
        <v>0</v>
      </c>
      <c r="BH143" s="149">
        <f t="shared" si="15"/>
        <v>0</v>
      </c>
      <c r="BI143" s="149">
        <f t="shared" si="16"/>
        <v>0</v>
      </c>
      <c r="BJ143" s="20" t="s">
        <v>160</v>
      </c>
      <c r="BK143" s="149">
        <f t="shared" si="17"/>
        <v>0</v>
      </c>
      <c r="BL143" s="20" t="s">
        <v>359</v>
      </c>
      <c r="BM143" s="20" t="s">
        <v>318</v>
      </c>
    </row>
    <row r="144" spans="2:65" s="1" customFormat="1" ht="44.25" customHeight="1">
      <c r="B144" s="140"/>
      <c r="C144" s="166">
        <v>25</v>
      </c>
      <c r="D144" s="166" t="s">
        <v>246</v>
      </c>
      <c r="E144" s="167" t="s">
        <v>2054</v>
      </c>
      <c r="F144" s="249" t="s">
        <v>2307</v>
      </c>
      <c r="G144" s="249"/>
      <c r="H144" s="249"/>
      <c r="I144" s="249"/>
      <c r="J144" s="168" t="s">
        <v>158</v>
      </c>
      <c r="K144" s="169">
        <v>25</v>
      </c>
      <c r="L144" s="250"/>
      <c r="M144" s="250"/>
      <c r="N144" s="250"/>
      <c r="O144" s="242"/>
      <c r="P144" s="242"/>
      <c r="Q144" s="242"/>
      <c r="R144" s="145"/>
      <c r="T144" s="146" t="s">
        <v>5</v>
      </c>
      <c r="U144" s="43" t="s">
        <v>38</v>
      </c>
      <c r="V144" s="147">
        <v>0</v>
      </c>
      <c r="W144" s="147">
        <f t="shared" si="9"/>
        <v>0</v>
      </c>
      <c r="X144" s="147">
        <v>0</v>
      </c>
      <c r="Y144" s="147">
        <f t="shared" si="10"/>
        <v>0</v>
      </c>
      <c r="Z144" s="147">
        <v>0</v>
      </c>
      <c r="AA144" s="148">
        <f t="shared" si="11"/>
        <v>0</v>
      </c>
      <c r="AR144" s="20" t="s">
        <v>1711</v>
      </c>
      <c r="AT144" s="20" t="s">
        <v>246</v>
      </c>
      <c r="AU144" s="20" t="s">
        <v>160</v>
      </c>
      <c r="AY144" s="20" t="s">
        <v>153</v>
      </c>
      <c r="BE144" s="149">
        <f t="shared" si="12"/>
        <v>0</v>
      </c>
      <c r="BF144" s="149">
        <f t="shared" si="13"/>
        <v>0</v>
      </c>
      <c r="BG144" s="149">
        <f t="shared" si="14"/>
        <v>0</v>
      </c>
      <c r="BH144" s="149">
        <f t="shared" si="15"/>
        <v>0</v>
      </c>
      <c r="BI144" s="149">
        <f t="shared" si="16"/>
        <v>0</v>
      </c>
      <c r="BJ144" s="20" t="s">
        <v>160</v>
      </c>
      <c r="BK144" s="149">
        <f t="shared" si="17"/>
        <v>0</v>
      </c>
      <c r="BL144" s="20" t="s">
        <v>359</v>
      </c>
      <c r="BM144" s="20" t="s">
        <v>332</v>
      </c>
    </row>
    <row r="145" spans="2:65" s="1" customFormat="1" ht="22.5" customHeight="1">
      <c r="B145" s="140"/>
      <c r="C145" s="141">
        <v>26</v>
      </c>
      <c r="D145" s="141" t="s">
        <v>155</v>
      </c>
      <c r="E145" s="142" t="s">
        <v>2055</v>
      </c>
      <c r="F145" s="241" t="s">
        <v>2056</v>
      </c>
      <c r="G145" s="241"/>
      <c r="H145" s="241"/>
      <c r="I145" s="241"/>
      <c r="J145" s="143" t="s">
        <v>223</v>
      </c>
      <c r="K145" s="144">
        <v>520</v>
      </c>
      <c r="L145" s="242"/>
      <c r="M145" s="242"/>
      <c r="N145" s="242"/>
      <c r="O145" s="242"/>
      <c r="P145" s="242"/>
      <c r="Q145" s="242"/>
      <c r="R145" s="145"/>
      <c r="T145" s="146" t="s">
        <v>5</v>
      </c>
      <c r="U145" s="43" t="s">
        <v>38</v>
      </c>
      <c r="V145" s="147">
        <v>0</v>
      </c>
      <c r="W145" s="147">
        <f t="shared" si="9"/>
        <v>0</v>
      </c>
      <c r="X145" s="147">
        <v>0</v>
      </c>
      <c r="Y145" s="147">
        <f t="shared" si="10"/>
        <v>0</v>
      </c>
      <c r="Z145" s="147">
        <v>0</v>
      </c>
      <c r="AA145" s="148">
        <f t="shared" si="11"/>
        <v>0</v>
      </c>
      <c r="AR145" s="20" t="s">
        <v>359</v>
      </c>
      <c r="AT145" s="20" t="s">
        <v>155</v>
      </c>
      <c r="AU145" s="20" t="s">
        <v>160</v>
      </c>
      <c r="AY145" s="20" t="s">
        <v>153</v>
      </c>
      <c r="BE145" s="149">
        <f t="shared" si="12"/>
        <v>0</v>
      </c>
      <c r="BF145" s="149">
        <f t="shared" si="13"/>
        <v>0</v>
      </c>
      <c r="BG145" s="149">
        <f t="shared" si="14"/>
        <v>0</v>
      </c>
      <c r="BH145" s="149">
        <f t="shared" si="15"/>
        <v>0</v>
      </c>
      <c r="BI145" s="149">
        <f t="shared" si="16"/>
        <v>0</v>
      </c>
      <c r="BJ145" s="20" t="s">
        <v>160</v>
      </c>
      <c r="BK145" s="149">
        <f t="shared" si="17"/>
        <v>0</v>
      </c>
      <c r="BL145" s="20" t="s">
        <v>359</v>
      </c>
      <c r="BM145" s="20" t="s">
        <v>338</v>
      </c>
    </row>
    <row r="146" spans="2:65" s="1" customFormat="1" ht="22.5" customHeight="1">
      <c r="B146" s="140"/>
      <c r="C146" s="166">
        <v>27</v>
      </c>
      <c r="D146" s="166" t="s">
        <v>246</v>
      </c>
      <c r="E146" s="167" t="s">
        <v>2057</v>
      </c>
      <c r="F146" s="249" t="s">
        <v>2058</v>
      </c>
      <c r="G146" s="249"/>
      <c r="H146" s="249"/>
      <c r="I146" s="249"/>
      <c r="J146" s="168" t="s">
        <v>223</v>
      </c>
      <c r="K146" s="169">
        <v>335</v>
      </c>
      <c r="L146" s="250"/>
      <c r="M146" s="250"/>
      <c r="N146" s="250"/>
      <c r="O146" s="242"/>
      <c r="P146" s="242"/>
      <c r="Q146" s="242"/>
      <c r="R146" s="145"/>
      <c r="T146" s="146" t="s">
        <v>5</v>
      </c>
      <c r="U146" s="43" t="s">
        <v>38</v>
      </c>
      <c r="V146" s="147">
        <v>0</v>
      </c>
      <c r="W146" s="147">
        <f t="shared" si="9"/>
        <v>0</v>
      </c>
      <c r="X146" s="147">
        <v>0</v>
      </c>
      <c r="Y146" s="147">
        <f t="shared" si="10"/>
        <v>0</v>
      </c>
      <c r="Z146" s="147">
        <v>0</v>
      </c>
      <c r="AA146" s="148">
        <f t="shared" si="11"/>
        <v>0</v>
      </c>
      <c r="AR146" s="20" t="s">
        <v>1711</v>
      </c>
      <c r="AT146" s="20" t="s">
        <v>246</v>
      </c>
      <c r="AU146" s="20" t="s">
        <v>160</v>
      </c>
      <c r="AY146" s="20" t="s">
        <v>153</v>
      </c>
      <c r="BE146" s="149">
        <f t="shared" si="12"/>
        <v>0</v>
      </c>
      <c r="BF146" s="149">
        <f t="shared" si="13"/>
        <v>0</v>
      </c>
      <c r="BG146" s="149">
        <f t="shared" si="14"/>
        <v>0</v>
      </c>
      <c r="BH146" s="149">
        <f t="shared" si="15"/>
        <v>0</v>
      </c>
      <c r="BI146" s="149">
        <f t="shared" si="16"/>
        <v>0</v>
      </c>
      <c r="BJ146" s="20" t="s">
        <v>160</v>
      </c>
      <c r="BK146" s="149">
        <f t="shared" si="17"/>
        <v>0</v>
      </c>
      <c r="BL146" s="20" t="s">
        <v>359</v>
      </c>
      <c r="BM146" s="20" t="s">
        <v>505</v>
      </c>
    </row>
    <row r="147" spans="2:65" s="1" customFormat="1" ht="31.5" customHeight="1">
      <c r="B147" s="140"/>
      <c r="C147" s="166">
        <v>28</v>
      </c>
      <c r="D147" s="166" t="s">
        <v>246</v>
      </c>
      <c r="E147" s="167" t="s">
        <v>2059</v>
      </c>
      <c r="F147" s="249" t="s">
        <v>2060</v>
      </c>
      <c r="G147" s="249"/>
      <c r="H147" s="249"/>
      <c r="I147" s="249"/>
      <c r="J147" s="168" t="s">
        <v>223</v>
      </c>
      <c r="K147" s="169">
        <v>145</v>
      </c>
      <c r="L147" s="250"/>
      <c r="M147" s="250"/>
      <c r="N147" s="250"/>
      <c r="O147" s="242"/>
      <c r="P147" s="242"/>
      <c r="Q147" s="242"/>
      <c r="R147" s="145"/>
      <c r="T147" s="146" t="s">
        <v>5</v>
      </c>
      <c r="U147" s="43" t="s">
        <v>38</v>
      </c>
      <c r="V147" s="147">
        <v>0</v>
      </c>
      <c r="W147" s="147">
        <f t="shared" si="9"/>
        <v>0</v>
      </c>
      <c r="X147" s="147">
        <v>0</v>
      </c>
      <c r="Y147" s="147">
        <f t="shared" si="10"/>
        <v>0</v>
      </c>
      <c r="Z147" s="147">
        <v>0</v>
      </c>
      <c r="AA147" s="148">
        <f t="shared" si="11"/>
        <v>0</v>
      </c>
      <c r="AR147" s="20" t="s">
        <v>1711</v>
      </c>
      <c r="AT147" s="20" t="s">
        <v>246</v>
      </c>
      <c r="AU147" s="20" t="s">
        <v>160</v>
      </c>
      <c r="AY147" s="20" t="s">
        <v>153</v>
      </c>
      <c r="BE147" s="149">
        <f t="shared" si="12"/>
        <v>0</v>
      </c>
      <c r="BF147" s="149">
        <f t="shared" si="13"/>
        <v>0</v>
      </c>
      <c r="BG147" s="149">
        <f t="shared" si="14"/>
        <v>0</v>
      </c>
      <c r="BH147" s="149">
        <f t="shared" si="15"/>
        <v>0</v>
      </c>
      <c r="BI147" s="149">
        <f t="shared" si="16"/>
        <v>0</v>
      </c>
      <c r="BJ147" s="20" t="s">
        <v>160</v>
      </c>
      <c r="BK147" s="149">
        <f t="shared" si="17"/>
        <v>0</v>
      </c>
      <c r="BL147" s="20" t="s">
        <v>359</v>
      </c>
      <c r="BM147" s="20" t="s">
        <v>245</v>
      </c>
    </row>
    <row r="148" spans="2:65" s="1" customFormat="1" ht="31.5" customHeight="1">
      <c r="B148" s="140"/>
      <c r="C148" s="166">
        <v>29</v>
      </c>
      <c r="D148" s="166" t="s">
        <v>246</v>
      </c>
      <c r="E148" s="167" t="s">
        <v>2061</v>
      </c>
      <c r="F148" s="249" t="s">
        <v>2062</v>
      </c>
      <c r="G148" s="249"/>
      <c r="H148" s="249"/>
      <c r="I148" s="249"/>
      <c r="J148" s="168" t="s">
        <v>223</v>
      </c>
      <c r="K148" s="169">
        <v>40</v>
      </c>
      <c r="L148" s="250"/>
      <c r="M148" s="250"/>
      <c r="N148" s="250"/>
      <c r="O148" s="242"/>
      <c r="P148" s="242"/>
      <c r="Q148" s="242"/>
      <c r="R148" s="145"/>
      <c r="T148" s="146" t="s">
        <v>5</v>
      </c>
      <c r="U148" s="43" t="s">
        <v>38</v>
      </c>
      <c r="V148" s="147">
        <v>0</v>
      </c>
      <c r="W148" s="147">
        <f t="shared" si="9"/>
        <v>0</v>
      </c>
      <c r="X148" s="147">
        <v>0</v>
      </c>
      <c r="Y148" s="147">
        <f t="shared" si="10"/>
        <v>0</v>
      </c>
      <c r="Z148" s="147">
        <v>0</v>
      </c>
      <c r="AA148" s="148">
        <f t="shared" si="11"/>
        <v>0</v>
      </c>
      <c r="AR148" s="20" t="s">
        <v>1711</v>
      </c>
      <c r="AT148" s="20" t="s">
        <v>246</v>
      </c>
      <c r="AU148" s="20" t="s">
        <v>160</v>
      </c>
      <c r="AY148" s="20" t="s">
        <v>153</v>
      </c>
      <c r="BE148" s="149">
        <f t="shared" si="12"/>
        <v>0</v>
      </c>
      <c r="BF148" s="149">
        <f t="shared" si="13"/>
        <v>0</v>
      </c>
      <c r="BG148" s="149">
        <f t="shared" si="14"/>
        <v>0</v>
      </c>
      <c r="BH148" s="149">
        <f t="shared" si="15"/>
        <v>0</v>
      </c>
      <c r="BI148" s="149">
        <f t="shared" si="16"/>
        <v>0</v>
      </c>
      <c r="BJ148" s="20" t="s">
        <v>160</v>
      </c>
      <c r="BK148" s="149">
        <f t="shared" si="17"/>
        <v>0</v>
      </c>
      <c r="BL148" s="20" t="s">
        <v>359</v>
      </c>
      <c r="BM148" s="20" t="s">
        <v>260</v>
      </c>
    </row>
    <row r="149" spans="2:65" s="1" customFormat="1" ht="22.5" customHeight="1">
      <c r="B149" s="140"/>
      <c r="C149" s="141">
        <v>30</v>
      </c>
      <c r="D149" s="141" t="s">
        <v>155</v>
      </c>
      <c r="E149" s="142" t="s">
        <v>2063</v>
      </c>
      <c r="F149" s="241" t="s">
        <v>2064</v>
      </c>
      <c r="G149" s="241"/>
      <c r="H149" s="241"/>
      <c r="I149" s="241"/>
      <c r="J149" s="143" t="s">
        <v>158</v>
      </c>
      <c r="K149" s="144">
        <v>2</v>
      </c>
      <c r="L149" s="242"/>
      <c r="M149" s="242"/>
      <c r="N149" s="242"/>
      <c r="O149" s="242"/>
      <c r="P149" s="242"/>
      <c r="Q149" s="242"/>
      <c r="R149" s="145"/>
      <c r="T149" s="146" t="s">
        <v>5</v>
      </c>
      <c r="U149" s="43" t="s">
        <v>38</v>
      </c>
      <c r="V149" s="147">
        <v>0</v>
      </c>
      <c r="W149" s="147">
        <f t="shared" si="9"/>
        <v>0</v>
      </c>
      <c r="X149" s="147">
        <v>0</v>
      </c>
      <c r="Y149" s="147">
        <f t="shared" si="10"/>
        <v>0</v>
      </c>
      <c r="Z149" s="147">
        <v>0</v>
      </c>
      <c r="AA149" s="148">
        <f t="shared" si="11"/>
        <v>0</v>
      </c>
      <c r="AR149" s="20" t="s">
        <v>359</v>
      </c>
      <c r="AT149" s="20" t="s">
        <v>155</v>
      </c>
      <c r="AU149" s="20" t="s">
        <v>160</v>
      </c>
      <c r="AY149" s="20" t="s">
        <v>153</v>
      </c>
      <c r="BE149" s="149">
        <f t="shared" si="12"/>
        <v>0</v>
      </c>
      <c r="BF149" s="149">
        <f t="shared" si="13"/>
        <v>0</v>
      </c>
      <c r="BG149" s="149">
        <f t="shared" si="14"/>
        <v>0</v>
      </c>
      <c r="BH149" s="149">
        <f t="shared" si="15"/>
        <v>0</v>
      </c>
      <c r="BI149" s="149">
        <f t="shared" si="16"/>
        <v>0</v>
      </c>
      <c r="BJ149" s="20" t="s">
        <v>160</v>
      </c>
      <c r="BK149" s="149">
        <f t="shared" si="17"/>
        <v>0</v>
      </c>
      <c r="BL149" s="20" t="s">
        <v>359</v>
      </c>
      <c r="BM149" s="20" t="s">
        <v>422</v>
      </c>
    </row>
    <row r="150" spans="2:65" s="1" customFormat="1" ht="31.5" customHeight="1">
      <c r="B150" s="140"/>
      <c r="C150" s="166">
        <v>31</v>
      </c>
      <c r="D150" s="166" t="s">
        <v>246</v>
      </c>
      <c r="E150" s="167" t="s">
        <v>2065</v>
      </c>
      <c r="F150" s="249" t="s">
        <v>2066</v>
      </c>
      <c r="G150" s="249"/>
      <c r="H150" s="249"/>
      <c r="I150" s="249"/>
      <c r="J150" s="168" t="s">
        <v>158</v>
      </c>
      <c r="K150" s="169">
        <v>2</v>
      </c>
      <c r="L150" s="250"/>
      <c r="M150" s="250"/>
      <c r="N150" s="250"/>
      <c r="O150" s="242"/>
      <c r="P150" s="242"/>
      <c r="Q150" s="242"/>
      <c r="R150" s="145"/>
      <c r="T150" s="146" t="s">
        <v>5</v>
      </c>
      <c r="U150" s="43" t="s">
        <v>38</v>
      </c>
      <c r="V150" s="147">
        <v>0</v>
      </c>
      <c r="W150" s="147">
        <f t="shared" si="9"/>
        <v>0</v>
      </c>
      <c r="X150" s="147">
        <v>0</v>
      </c>
      <c r="Y150" s="147">
        <f t="shared" si="10"/>
        <v>0</v>
      </c>
      <c r="Z150" s="147">
        <v>0</v>
      </c>
      <c r="AA150" s="148">
        <f t="shared" si="11"/>
        <v>0</v>
      </c>
      <c r="AR150" s="20" t="s">
        <v>1711</v>
      </c>
      <c r="AT150" s="20" t="s">
        <v>246</v>
      </c>
      <c r="AU150" s="20" t="s">
        <v>160</v>
      </c>
      <c r="AY150" s="20" t="s">
        <v>153</v>
      </c>
      <c r="BE150" s="149">
        <f t="shared" si="12"/>
        <v>0</v>
      </c>
      <c r="BF150" s="149">
        <f t="shared" si="13"/>
        <v>0</v>
      </c>
      <c r="BG150" s="149">
        <f t="shared" si="14"/>
        <v>0</v>
      </c>
      <c r="BH150" s="149">
        <f t="shared" si="15"/>
        <v>0</v>
      </c>
      <c r="BI150" s="149">
        <f t="shared" si="16"/>
        <v>0</v>
      </c>
      <c r="BJ150" s="20" t="s">
        <v>160</v>
      </c>
      <c r="BK150" s="149">
        <f t="shared" si="17"/>
        <v>0</v>
      </c>
      <c r="BL150" s="20" t="s">
        <v>359</v>
      </c>
      <c r="BM150" s="20" t="s">
        <v>413</v>
      </c>
    </row>
    <row r="151" spans="2:65" s="1" customFormat="1" ht="22.5" customHeight="1">
      <c r="B151" s="140"/>
      <c r="C151" s="141">
        <v>32</v>
      </c>
      <c r="D151" s="141" t="s">
        <v>155</v>
      </c>
      <c r="E151" s="142" t="s">
        <v>2067</v>
      </c>
      <c r="F151" s="241" t="s">
        <v>2068</v>
      </c>
      <c r="G151" s="241"/>
      <c r="H151" s="241"/>
      <c r="I151" s="241"/>
      <c r="J151" s="143" t="s">
        <v>158</v>
      </c>
      <c r="K151" s="144">
        <v>4</v>
      </c>
      <c r="L151" s="242"/>
      <c r="M151" s="242"/>
      <c r="N151" s="242"/>
      <c r="O151" s="242"/>
      <c r="P151" s="242"/>
      <c r="Q151" s="242"/>
      <c r="R151" s="145"/>
      <c r="T151" s="146" t="s">
        <v>5</v>
      </c>
      <c r="U151" s="43" t="s">
        <v>38</v>
      </c>
      <c r="V151" s="147">
        <v>0</v>
      </c>
      <c r="W151" s="147">
        <f t="shared" si="9"/>
        <v>0</v>
      </c>
      <c r="X151" s="147">
        <v>0</v>
      </c>
      <c r="Y151" s="147">
        <f t="shared" si="10"/>
        <v>0</v>
      </c>
      <c r="Z151" s="147">
        <v>0</v>
      </c>
      <c r="AA151" s="148">
        <f t="shared" si="11"/>
        <v>0</v>
      </c>
      <c r="AR151" s="20" t="s">
        <v>359</v>
      </c>
      <c r="AT151" s="20" t="s">
        <v>155</v>
      </c>
      <c r="AU151" s="20" t="s">
        <v>160</v>
      </c>
      <c r="AY151" s="20" t="s">
        <v>153</v>
      </c>
      <c r="BE151" s="149">
        <f t="shared" si="12"/>
        <v>0</v>
      </c>
      <c r="BF151" s="149">
        <f t="shared" si="13"/>
        <v>0</v>
      </c>
      <c r="BG151" s="149">
        <f t="shared" si="14"/>
        <v>0</v>
      </c>
      <c r="BH151" s="149">
        <f t="shared" si="15"/>
        <v>0</v>
      </c>
      <c r="BI151" s="149">
        <f t="shared" si="16"/>
        <v>0</v>
      </c>
      <c r="BJ151" s="20" t="s">
        <v>160</v>
      </c>
      <c r="BK151" s="149">
        <f t="shared" si="17"/>
        <v>0</v>
      </c>
      <c r="BL151" s="20" t="s">
        <v>359</v>
      </c>
      <c r="BM151" s="20" t="s">
        <v>359</v>
      </c>
    </row>
    <row r="152" spans="2:65" s="1" customFormat="1" ht="22.5" customHeight="1">
      <c r="B152" s="140"/>
      <c r="C152" s="166">
        <v>33</v>
      </c>
      <c r="D152" s="166" t="s">
        <v>246</v>
      </c>
      <c r="E152" s="167" t="s">
        <v>2069</v>
      </c>
      <c r="F152" s="249" t="s">
        <v>2308</v>
      </c>
      <c r="G152" s="249"/>
      <c r="H152" s="249"/>
      <c r="I152" s="249"/>
      <c r="J152" s="168" t="s">
        <v>158</v>
      </c>
      <c r="K152" s="169">
        <v>2</v>
      </c>
      <c r="L152" s="250"/>
      <c r="M152" s="250"/>
      <c r="N152" s="250"/>
      <c r="O152" s="242"/>
      <c r="P152" s="242"/>
      <c r="Q152" s="242"/>
      <c r="R152" s="145"/>
      <c r="T152" s="146" t="s">
        <v>5</v>
      </c>
      <c r="U152" s="43" t="s">
        <v>38</v>
      </c>
      <c r="V152" s="147">
        <v>0</v>
      </c>
      <c r="W152" s="147">
        <f t="shared" si="9"/>
        <v>0</v>
      </c>
      <c r="X152" s="147">
        <v>0</v>
      </c>
      <c r="Y152" s="147">
        <f t="shared" si="10"/>
        <v>0</v>
      </c>
      <c r="Z152" s="147">
        <v>0</v>
      </c>
      <c r="AA152" s="148">
        <f t="shared" si="11"/>
        <v>0</v>
      </c>
      <c r="AR152" s="20" t="s">
        <v>1711</v>
      </c>
      <c r="AT152" s="20" t="s">
        <v>246</v>
      </c>
      <c r="AU152" s="20" t="s">
        <v>160</v>
      </c>
      <c r="AY152" s="20" t="s">
        <v>153</v>
      </c>
      <c r="BE152" s="149">
        <f t="shared" si="12"/>
        <v>0</v>
      </c>
      <c r="BF152" s="149">
        <f t="shared" si="13"/>
        <v>0</v>
      </c>
      <c r="BG152" s="149">
        <f t="shared" si="14"/>
        <v>0</v>
      </c>
      <c r="BH152" s="149">
        <f t="shared" si="15"/>
        <v>0</v>
      </c>
      <c r="BI152" s="149">
        <f t="shared" si="16"/>
        <v>0</v>
      </c>
      <c r="BJ152" s="20" t="s">
        <v>160</v>
      </c>
      <c r="BK152" s="149">
        <f t="shared" si="17"/>
        <v>0</v>
      </c>
      <c r="BL152" s="20" t="s">
        <v>359</v>
      </c>
      <c r="BM152" s="20" t="s">
        <v>404</v>
      </c>
    </row>
    <row r="153" spans="2:65" s="1" customFormat="1" ht="22.5" customHeight="1">
      <c r="B153" s="140"/>
      <c r="C153" s="166">
        <v>34</v>
      </c>
      <c r="D153" s="166" t="s">
        <v>246</v>
      </c>
      <c r="E153" s="167" t="s">
        <v>2070</v>
      </c>
      <c r="F153" s="249" t="s">
        <v>2309</v>
      </c>
      <c r="G153" s="249"/>
      <c r="H153" s="249"/>
      <c r="I153" s="249"/>
      <c r="J153" s="168" t="s">
        <v>158</v>
      </c>
      <c r="K153" s="169">
        <v>2</v>
      </c>
      <c r="L153" s="250"/>
      <c r="M153" s="250"/>
      <c r="N153" s="250"/>
      <c r="O153" s="242"/>
      <c r="P153" s="242"/>
      <c r="Q153" s="242"/>
      <c r="R153" s="145"/>
      <c r="T153" s="146" t="s">
        <v>5</v>
      </c>
      <c r="U153" s="43" t="s">
        <v>38</v>
      </c>
      <c r="V153" s="147">
        <v>0</v>
      </c>
      <c r="W153" s="147">
        <f t="shared" si="9"/>
        <v>0</v>
      </c>
      <c r="X153" s="147">
        <v>0</v>
      </c>
      <c r="Y153" s="147">
        <f t="shared" si="10"/>
        <v>0</v>
      </c>
      <c r="Z153" s="147">
        <v>0</v>
      </c>
      <c r="AA153" s="148">
        <f t="shared" si="11"/>
        <v>0</v>
      </c>
      <c r="AR153" s="20" t="s">
        <v>1711</v>
      </c>
      <c r="AT153" s="20" t="s">
        <v>246</v>
      </c>
      <c r="AU153" s="20" t="s">
        <v>160</v>
      </c>
      <c r="AY153" s="20" t="s">
        <v>153</v>
      </c>
      <c r="BE153" s="149">
        <f t="shared" si="12"/>
        <v>0</v>
      </c>
      <c r="BF153" s="149">
        <f t="shared" si="13"/>
        <v>0</v>
      </c>
      <c r="BG153" s="149">
        <f t="shared" si="14"/>
        <v>0</v>
      </c>
      <c r="BH153" s="149">
        <f t="shared" si="15"/>
        <v>0</v>
      </c>
      <c r="BI153" s="149">
        <f t="shared" si="16"/>
        <v>0</v>
      </c>
      <c r="BJ153" s="20" t="s">
        <v>160</v>
      </c>
      <c r="BK153" s="149">
        <f t="shared" si="17"/>
        <v>0</v>
      </c>
      <c r="BL153" s="20" t="s">
        <v>359</v>
      </c>
      <c r="BM153" s="20" t="s">
        <v>416</v>
      </c>
    </row>
    <row r="154" spans="2:65" s="1" customFormat="1" ht="31.5" customHeight="1">
      <c r="B154" s="140"/>
      <c r="C154" s="141">
        <v>35</v>
      </c>
      <c r="D154" s="141" t="s">
        <v>155</v>
      </c>
      <c r="E154" s="142" t="s">
        <v>2071</v>
      </c>
      <c r="F154" s="241" t="s">
        <v>2072</v>
      </c>
      <c r="G154" s="241"/>
      <c r="H154" s="241"/>
      <c r="I154" s="241"/>
      <c r="J154" s="143" t="s">
        <v>158</v>
      </c>
      <c r="K154" s="144">
        <v>15</v>
      </c>
      <c r="L154" s="242"/>
      <c r="M154" s="242"/>
      <c r="N154" s="242"/>
      <c r="O154" s="242"/>
      <c r="P154" s="242"/>
      <c r="Q154" s="242"/>
      <c r="R154" s="145"/>
      <c r="T154" s="146" t="s">
        <v>5</v>
      </c>
      <c r="U154" s="43" t="s">
        <v>38</v>
      </c>
      <c r="V154" s="147">
        <v>0</v>
      </c>
      <c r="W154" s="147">
        <f t="shared" si="9"/>
        <v>0</v>
      </c>
      <c r="X154" s="147">
        <v>0</v>
      </c>
      <c r="Y154" s="147">
        <f t="shared" si="10"/>
        <v>0</v>
      </c>
      <c r="Z154" s="147">
        <v>0</v>
      </c>
      <c r="AA154" s="148">
        <f t="shared" si="11"/>
        <v>0</v>
      </c>
      <c r="AR154" s="20" t="s">
        <v>359</v>
      </c>
      <c r="AT154" s="20" t="s">
        <v>155</v>
      </c>
      <c r="AU154" s="20" t="s">
        <v>160</v>
      </c>
      <c r="AY154" s="20" t="s">
        <v>153</v>
      </c>
      <c r="BE154" s="149">
        <f t="shared" si="12"/>
        <v>0</v>
      </c>
      <c r="BF154" s="149">
        <f t="shared" si="13"/>
        <v>0</v>
      </c>
      <c r="BG154" s="149">
        <f t="shared" si="14"/>
        <v>0</v>
      </c>
      <c r="BH154" s="149">
        <f t="shared" si="15"/>
        <v>0</v>
      </c>
      <c r="BI154" s="149">
        <f t="shared" si="16"/>
        <v>0</v>
      </c>
      <c r="BJ154" s="20" t="s">
        <v>160</v>
      </c>
      <c r="BK154" s="149">
        <f t="shared" si="17"/>
        <v>0</v>
      </c>
      <c r="BL154" s="20" t="s">
        <v>359</v>
      </c>
      <c r="BM154" s="20" t="s">
        <v>440</v>
      </c>
    </row>
    <row r="155" spans="2:65" s="1" customFormat="1" ht="44.25" customHeight="1">
      <c r="B155" s="140"/>
      <c r="C155" s="141">
        <v>36</v>
      </c>
      <c r="D155" s="141" t="s">
        <v>155</v>
      </c>
      <c r="E155" s="142" t="s">
        <v>2073</v>
      </c>
      <c r="F155" s="241" t="s">
        <v>2074</v>
      </c>
      <c r="G155" s="241"/>
      <c r="H155" s="241"/>
      <c r="I155" s="241"/>
      <c r="J155" s="143" t="s">
        <v>158</v>
      </c>
      <c r="K155" s="144">
        <v>15</v>
      </c>
      <c r="L155" s="242"/>
      <c r="M155" s="242"/>
      <c r="N155" s="242"/>
      <c r="O155" s="242"/>
      <c r="P155" s="242"/>
      <c r="Q155" s="242"/>
      <c r="R155" s="145"/>
      <c r="T155" s="146" t="s">
        <v>5</v>
      </c>
      <c r="U155" s="43" t="s">
        <v>38</v>
      </c>
      <c r="V155" s="147">
        <v>0</v>
      </c>
      <c r="W155" s="147">
        <f t="shared" si="9"/>
        <v>0</v>
      </c>
      <c r="X155" s="147">
        <v>0</v>
      </c>
      <c r="Y155" s="147">
        <f t="shared" si="10"/>
        <v>0</v>
      </c>
      <c r="Z155" s="147">
        <v>0</v>
      </c>
      <c r="AA155" s="148">
        <f t="shared" si="11"/>
        <v>0</v>
      </c>
      <c r="AR155" s="20" t="s">
        <v>359</v>
      </c>
      <c r="AT155" s="20" t="s">
        <v>155</v>
      </c>
      <c r="AU155" s="20" t="s">
        <v>160</v>
      </c>
      <c r="AY155" s="20" t="s">
        <v>153</v>
      </c>
      <c r="BE155" s="149">
        <f t="shared" si="12"/>
        <v>0</v>
      </c>
      <c r="BF155" s="149">
        <f t="shared" si="13"/>
        <v>0</v>
      </c>
      <c r="BG155" s="149">
        <f t="shared" si="14"/>
        <v>0</v>
      </c>
      <c r="BH155" s="149">
        <f t="shared" si="15"/>
        <v>0</v>
      </c>
      <c r="BI155" s="149">
        <f t="shared" si="16"/>
        <v>0</v>
      </c>
      <c r="BJ155" s="20" t="s">
        <v>160</v>
      </c>
      <c r="BK155" s="149">
        <f t="shared" si="17"/>
        <v>0</v>
      </c>
      <c r="BL155" s="20" t="s">
        <v>359</v>
      </c>
      <c r="BM155" s="20" t="s">
        <v>428</v>
      </c>
    </row>
    <row r="156" spans="2:65" s="1" customFormat="1" ht="44.25" customHeight="1">
      <c r="B156" s="140"/>
      <c r="C156" s="141">
        <v>37</v>
      </c>
      <c r="D156" s="141" t="s">
        <v>155</v>
      </c>
      <c r="E156" s="142" t="s">
        <v>2075</v>
      </c>
      <c r="F156" s="241" t="s">
        <v>2076</v>
      </c>
      <c r="G156" s="241"/>
      <c r="H156" s="241"/>
      <c r="I156" s="241"/>
      <c r="J156" s="143" t="s">
        <v>158</v>
      </c>
      <c r="K156" s="144">
        <v>15</v>
      </c>
      <c r="L156" s="242"/>
      <c r="M156" s="242"/>
      <c r="N156" s="242"/>
      <c r="O156" s="242"/>
      <c r="P156" s="242"/>
      <c r="Q156" s="242"/>
      <c r="R156" s="145"/>
      <c r="T156" s="146" t="s">
        <v>5</v>
      </c>
      <c r="U156" s="43" t="s">
        <v>38</v>
      </c>
      <c r="V156" s="147">
        <v>0</v>
      </c>
      <c r="W156" s="147">
        <f t="shared" si="9"/>
        <v>0</v>
      </c>
      <c r="X156" s="147">
        <v>0</v>
      </c>
      <c r="Y156" s="147">
        <f t="shared" si="10"/>
        <v>0</v>
      </c>
      <c r="Z156" s="147">
        <v>0</v>
      </c>
      <c r="AA156" s="148">
        <f t="shared" si="11"/>
        <v>0</v>
      </c>
      <c r="AR156" s="20" t="s">
        <v>359</v>
      </c>
      <c r="AT156" s="20" t="s">
        <v>155</v>
      </c>
      <c r="AU156" s="20" t="s">
        <v>160</v>
      </c>
      <c r="AY156" s="20" t="s">
        <v>153</v>
      </c>
      <c r="BE156" s="149">
        <f t="shared" si="12"/>
        <v>0</v>
      </c>
      <c r="BF156" s="149">
        <f t="shared" si="13"/>
        <v>0</v>
      </c>
      <c r="BG156" s="149">
        <f t="shared" si="14"/>
        <v>0</v>
      </c>
      <c r="BH156" s="149">
        <f t="shared" si="15"/>
        <v>0</v>
      </c>
      <c r="BI156" s="149">
        <f t="shared" si="16"/>
        <v>0</v>
      </c>
      <c r="BJ156" s="20" t="s">
        <v>160</v>
      </c>
      <c r="BK156" s="149">
        <f t="shared" si="17"/>
        <v>0</v>
      </c>
      <c r="BL156" s="20" t="s">
        <v>359</v>
      </c>
      <c r="BM156" s="20" t="s">
        <v>369</v>
      </c>
    </row>
    <row r="157" spans="2:65" s="1" customFormat="1" ht="31.5" customHeight="1">
      <c r="B157" s="140"/>
      <c r="C157" s="166">
        <v>38</v>
      </c>
      <c r="D157" s="166" t="s">
        <v>246</v>
      </c>
      <c r="E157" s="167" t="s">
        <v>2077</v>
      </c>
      <c r="F157" s="249" t="s">
        <v>2310</v>
      </c>
      <c r="G157" s="249"/>
      <c r="H157" s="249"/>
      <c r="I157" s="249"/>
      <c r="J157" s="168" t="s">
        <v>158</v>
      </c>
      <c r="K157" s="169">
        <v>5</v>
      </c>
      <c r="L157" s="250"/>
      <c r="M157" s="250"/>
      <c r="N157" s="250"/>
      <c r="O157" s="242"/>
      <c r="P157" s="242"/>
      <c r="Q157" s="242"/>
      <c r="R157" s="145"/>
      <c r="T157" s="146" t="s">
        <v>5</v>
      </c>
      <c r="U157" s="43" t="s">
        <v>38</v>
      </c>
      <c r="V157" s="147">
        <v>0</v>
      </c>
      <c r="W157" s="147">
        <f t="shared" si="9"/>
        <v>0</v>
      </c>
      <c r="X157" s="147">
        <v>0</v>
      </c>
      <c r="Y157" s="147">
        <f t="shared" si="10"/>
        <v>0</v>
      </c>
      <c r="Z157" s="147">
        <v>0</v>
      </c>
      <c r="AA157" s="148">
        <f t="shared" si="11"/>
        <v>0</v>
      </c>
      <c r="AR157" s="20" t="s">
        <v>1711</v>
      </c>
      <c r="AT157" s="20" t="s">
        <v>246</v>
      </c>
      <c r="AU157" s="20" t="s">
        <v>160</v>
      </c>
      <c r="AY157" s="20" t="s">
        <v>153</v>
      </c>
      <c r="BE157" s="149">
        <f t="shared" si="12"/>
        <v>0</v>
      </c>
      <c r="BF157" s="149">
        <f t="shared" si="13"/>
        <v>0</v>
      </c>
      <c r="BG157" s="149">
        <f t="shared" si="14"/>
        <v>0</v>
      </c>
      <c r="BH157" s="149">
        <f t="shared" si="15"/>
        <v>0</v>
      </c>
      <c r="BI157" s="149">
        <f t="shared" si="16"/>
        <v>0</v>
      </c>
      <c r="BJ157" s="20" t="s">
        <v>160</v>
      </c>
      <c r="BK157" s="149">
        <f t="shared" si="17"/>
        <v>0</v>
      </c>
      <c r="BL157" s="20" t="s">
        <v>359</v>
      </c>
      <c r="BM157" s="20" t="s">
        <v>393</v>
      </c>
    </row>
    <row r="158" spans="2:65" s="1" customFormat="1" ht="31.5" customHeight="1">
      <c r="B158" s="140"/>
      <c r="C158" s="166">
        <v>39</v>
      </c>
      <c r="D158" s="166" t="s">
        <v>246</v>
      </c>
      <c r="E158" s="167" t="s">
        <v>2078</v>
      </c>
      <c r="F158" s="249" t="s">
        <v>2311</v>
      </c>
      <c r="G158" s="249"/>
      <c r="H158" s="249"/>
      <c r="I158" s="249"/>
      <c r="J158" s="168" t="s">
        <v>158</v>
      </c>
      <c r="K158" s="169">
        <v>4</v>
      </c>
      <c r="L158" s="250"/>
      <c r="M158" s="250"/>
      <c r="N158" s="250"/>
      <c r="O158" s="242"/>
      <c r="P158" s="242"/>
      <c r="Q158" s="242"/>
      <c r="R158" s="145"/>
      <c r="T158" s="146" t="s">
        <v>5</v>
      </c>
      <c r="U158" s="43" t="s">
        <v>38</v>
      </c>
      <c r="V158" s="147">
        <v>0</v>
      </c>
      <c r="W158" s="147">
        <f t="shared" si="9"/>
        <v>0</v>
      </c>
      <c r="X158" s="147">
        <v>0</v>
      </c>
      <c r="Y158" s="147">
        <f t="shared" si="10"/>
        <v>0</v>
      </c>
      <c r="Z158" s="147">
        <v>0</v>
      </c>
      <c r="AA158" s="148">
        <f t="shared" si="11"/>
        <v>0</v>
      </c>
      <c r="AR158" s="20" t="s">
        <v>1711</v>
      </c>
      <c r="AT158" s="20" t="s">
        <v>246</v>
      </c>
      <c r="AU158" s="20" t="s">
        <v>160</v>
      </c>
      <c r="AY158" s="20" t="s">
        <v>153</v>
      </c>
      <c r="BE158" s="149">
        <f t="shared" si="12"/>
        <v>0</v>
      </c>
      <c r="BF158" s="149">
        <f t="shared" si="13"/>
        <v>0</v>
      </c>
      <c r="BG158" s="149">
        <f t="shared" si="14"/>
        <v>0</v>
      </c>
      <c r="BH158" s="149">
        <f t="shared" si="15"/>
        <v>0</v>
      </c>
      <c r="BI158" s="149">
        <f t="shared" si="16"/>
        <v>0</v>
      </c>
      <c r="BJ158" s="20" t="s">
        <v>160</v>
      </c>
      <c r="BK158" s="149">
        <f t="shared" si="17"/>
        <v>0</v>
      </c>
      <c r="BL158" s="20" t="s">
        <v>359</v>
      </c>
      <c r="BM158" s="20" t="s">
        <v>443</v>
      </c>
    </row>
    <row r="159" spans="2:65" s="1" customFormat="1" ht="31.5" customHeight="1">
      <c r="B159" s="140"/>
      <c r="C159" s="166">
        <v>40</v>
      </c>
      <c r="D159" s="166" t="s">
        <v>246</v>
      </c>
      <c r="E159" s="167" t="s">
        <v>2079</v>
      </c>
      <c r="F159" s="249" t="s">
        <v>2312</v>
      </c>
      <c r="G159" s="249"/>
      <c r="H159" s="249"/>
      <c r="I159" s="249"/>
      <c r="J159" s="168" t="s">
        <v>158</v>
      </c>
      <c r="K159" s="169">
        <v>6</v>
      </c>
      <c r="L159" s="250"/>
      <c r="M159" s="250"/>
      <c r="N159" s="250"/>
      <c r="O159" s="242"/>
      <c r="P159" s="242"/>
      <c r="Q159" s="242"/>
      <c r="R159" s="145"/>
      <c r="T159" s="146" t="s">
        <v>5</v>
      </c>
      <c r="U159" s="43" t="s">
        <v>38</v>
      </c>
      <c r="V159" s="147">
        <v>0</v>
      </c>
      <c r="W159" s="147">
        <f t="shared" si="9"/>
        <v>0</v>
      </c>
      <c r="X159" s="147">
        <v>0</v>
      </c>
      <c r="Y159" s="147">
        <f t="shared" si="10"/>
        <v>0</v>
      </c>
      <c r="Z159" s="147">
        <v>0</v>
      </c>
      <c r="AA159" s="148">
        <f t="shared" si="11"/>
        <v>0</v>
      </c>
      <c r="AR159" s="20" t="s">
        <v>1711</v>
      </c>
      <c r="AT159" s="20" t="s">
        <v>246</v>
      </c>
      <c r="AU159" s="20" t="s">
        <v>160</v>
      </c>
      <c r="AY159" s="20" t="s">
        <v>153</v>
      </c>
      <c r="BE159" s="149">
        <f t="shared" si="12"/>
        <v>0</v>
      </c>
      <c r="BF159" s="149">
        <f t="shared" si="13"/>
        <v>0</v>
      </c>
      <c r="BG159" s="149">
        <f t="shared" si="14"/>
        <v>0</v>
      </c>
      <c r="BH159" s="149">
        <f t="shared" si="15"/>
        <v>0</v>
      </c>
      <c r="BI159" s="149">
        <f t="shared" si="16"/>
        <v>0</v>
      </c>
      <c r="BJ159" s="20" t="s">
        <v>160</v>
      </c>
      <c r="BK159" s="149">
        <f t="shared" si="17"/>
        <v>0</v>
      </c>
      <c r="BL159" s="20" t="s">
        <v>359</v>
      </c>
      <c r="BM159" s="20" t="s">
        <v>285</v>
      </c>
    </row>
    <row r="160" spans="2:65" s="1" customFormat="1" ht="44.25" customHeight="1">
      <c r="B160" s="140"/>
      <c r="C160" s="166">
        <v>41</v>
      </c>
      <c r="D160" s="166" t="s">
        <v>246</v>
      </c>
      <c r="E160" s="167" t="s">
        <v>2080</v>
      </c>
      <c r="F160" s="249" t="s">
        <v>2313</v>
      </c>
      <c r="G160" s="249"/>
      <c r="H160" s="249"/>
      <c r="I160" s="249"/>
      <c r="J160" s="168" t="s">
        <v>158</v>
      </c>
      <c r="K160" s="169">
        <v>2</v>
      </c>
      <c r="L160" s="250"/>
      <c r="M160" s="250"/>
      <c r="N160" s="250"/>
      <c r="O160" s="242"/>
      <c r="P160" s="242"/>
      <c r="Q160" s="242"/>
      <c r="R160" s="145"/>
      <c r="T160" s="146" t="s">
        <v>5</v>
      </c>
      <c r="U160" s="43" t="s">
        <v>38</v>
      </c>
      <c r="V160" s="147">
        <v>0</v>
      </c>
      <c r="W160" s="147">
        <f t="shared" si="9"/>
        <v>0</v>
      </c>
      <c r="X160" s="147">
        <v>0</v>
      </c>
      <c r="Y160" s="147">
        <f t="shared" si="10"/>
        <v>0</v>
      </c>
      <c r="Z160" s="147">
        <v>0</v>
      </c>
      <c r="AA160" s="148">
        <f t="shared" si="11"/>
        <v>0</v>
      </c>
      <c r="AR160" s="20" t="s">
        <v>1711</v>
      </c>
      <c r="AT160" s="20" t="s">
        <v>246</v>
      </c>
      <c r="AU160" s="20" t="s">
        <v>160</v>
      </c>
      <c r="AY160" s="20" t="s">
        <v>153</v>
      </c>
      <c r="BE160" s="149">
        <f t="shared" si="12"/>
        <v>0</v>
      </c>
      <c r="BF160" s="149">
        <f t="shared" si="13"/>
        <v>0</v>
      </c>
      <c r="BG160" s="149">
        <f t="shared" si="14"/>
        <v>0</v>
      </c>
      <c r="BH160" s="149">
        <f t="shared" si="15"/>
        <v>0</v>
      </c>
      <c r="BI160" s="149">
        <f t="shared" si="16"/>
        <v>0</v>
      </c>
      <c r="BJ160" s="20" t="s">
        <v>160</v>
      </c>
      <c r="BK160" s="149">
        <f t="shared" si="17"/>
        <v>0</v>
      </c>
      <c r="BL160" s="20" t="s">
        <v>359</v>
      </c>
      <c r="BM160" s="20" t="s">
        <v>154</v>
      </c>
    </row>
    <row r="161" spans="2:65" s="1" customFormat="1" ht="44.25" customHeight="1">
      <c r="B161" s="140"/>
      <c r="C161" s="166">
        <v>42</v>
      </c>
      <c r="D161" s="166" t="s">
        <v>246</v>
      </c>
      <c r="E161" s="167" t="s">
        <v>2081</v>
      </c>
      <c r="F161" s="249" t="s">
        <v>2314</v>
      </c>
      <c r="G161" s="249"/>
      <c r="H161" s="249"/>
      <c r="I161" s="249"/>
      <c r="J161" s="168" t="s">
        <v>158</v>
      </c>
      <c r="K161" s="169">
        <v>3</v>
      </c>
      <c r="L161" s="250"/>
      <c r="M161" s="250"/>
      <c r="N161" s="250"/>
      <c r="O161" s="242"/>
      <c r="P161" s="242"/>
      <c r="Q161" s="242"/>
      <c r="R161" s="145"/>
      <c r="T161" s="146" t="s">
        <v>5</v>
      </c>
      <c r="U161" s="43" t="s">
        <v>38</v>
      </c>
      <c r="V161" s="147">
        <v>0</v>
      </c>
      <c r="W161" s="147">
        <f t="shared" si="9"/>
        <v>0</v>
      </c>
      <c r="X161" s="147">
        <v>0</v>
      </c>
      <c r="Y161" s="147">
        <f t="shared" si="10"/>
        <v>0</v>
      </c>
      <c r="Z161" s="147">
        <v>0</v>
      </c>
      <c r="AA161" s="148">
        <f t="shared" si="11"/>
        <v>0</v>
      </c>
      <c r="AR161" s="20" t="s">
        <v>1711</v>
      </c>
      <c r="AT161" s="20" t="s">
        <v>246</v>
      </c>
      <c r="AU161" s="20" t="s">
        <v>160</v>
      </c>
      <c r="AY161" s="20" t="s">
        <v>153</v>
      </c>
      <c r="BE161" s="149">
        <f t="shared" si="12"/>
        <v>0</v>
      </c>
      <c r="BF161" s="149">
        <f t="shared" si="13"/>
        <v>0</v>
      </c>
      <c r="BG161" s="149">
        <f t="shared" si="14"/>
        <v>0</v>
      </c>
      <c r="BH161" s="149">
        <f t="shared" si="15"/>
        <v>0</v>
      </c>
      <c r="BI161" s="149">
        <f t="shared" si="16"/>
        <v>0</v>
      </c>
      <c r="BJ161" s="20" t="s">
        <v>160</v>
      </c>
      <c r="BK161" s="149">
        <f t="shared" si="17"/>
        <v>0</v>
      </c>
      <c r="BL161" s="20" t="s">
        <v>359</v>
      </c>
      <c r="BM161" s="20" t="s">
        <v>204</v>
      </c>
    </row>
    <row r="162" spans="2:65" s="1" customFormat="1" ht="31.5" customHeight="1">
      <c r="B162" s="140"/>
      <c r="C162" s="141">
        <v>43</v>
      </c>
      <c r="D162" s="141" t="s">
        <v>155</v>
      </c>
      <c r="E162" s="142" t="s">
        <v>2082</v>
      </c>
      <c r="F162" s="241" t="s">
        <v>2083</v>
      </c>
      <c r="G162" s="241"/>
      <c r="H162" s="241"/>
      <c r="I162" s="241"/>
      <c r="J162" s="143" t="s">
        <v>158</v>
      </c>
      <c r="K162" s="144">
        <v>1</v>
      </c>
      <c r="L162" s="242"/>
      <c r="M162" s="242"/>
      <c r="N162" s="242"/>
      <c r="O162" s="242"/>
      <c r="P162" s="242"/>
      <c r="Q162" s="242"/>
      <c r="R162" s="145"/>
      <c r="T162" s="146" t="s">
        <v>5</v>
      </c>
      <c r="U162" s="43" t="s">
        <v>38</v>
      </c>
      <c r="V162" s="147">
        <v>0</v>
      </c>
      <c r="W162" s="147">
        <f t="shared" si="9"/>
        <v>0</v>
      </c>
      <c r="X162" s="147">
        <v>0</v>
      </c>
      <c r="Y162" s="147">
        <f t="shared" si="10"/>
        <v>0</v>
      </c>
      <c r="Z162" s="147">
        <v>0</v>
      </c>
      <c r="AA162" s="148">
        <f t="shared" si="11"/>
        <v>0</v>
      </c>
      <c r="AR162" s="20" t="s">
        <v>359</v>
      </c>
      <c r="AT162" s="20" t="s">
        <v>155</v>
      </c>
      <c r="AU162" s="20" t="s">
        <v>160</v>
      </c>
      <c r="AY162" s="20" t="s">
        <v>153</v>
      </c>
      <c r="BE162" s="149">
        <f t="shared" si="12"/>
        <v>0</v>
      </c>
      <c r="BF162" s="149">
        <f t="shared" si="13"/>
        <v>0</v>
      </c>
      <c r="BG162" s="149">
        <f t="shared" si="14"/>
        <v>0</v>
      </c>
      <c r="BH162" s="149">
        <f t="shared" si="15"/>
        <v>0</v>
      </c>
      <c r="BI162" s="149">
        <f t="shared" si="16"/>
        <v>0</v>
      </c>
      <c r="BJ162" s="20" t="s">
        <v>160</v>
      </c>
      <c r="BK162" s="149">
        <f t="shared" si="17"/>
        <v>0</v>
      </c>
      <c r="BL162" s="20" t="s">
        <v>359</v>
      </c>
      <c r="BM162" s="20" t="s">
        <v>1174</v>
      </c>
    </row>
    <row r="163" spans="2:65" s="1" customFormat="1" ht="82.5" customHeight="1">
      <c r="B163" s="140"/>
      <c r="C163" s="166">
        <v>44</v>
      </c>
      <c r="D163" s="166" t="s">
        <v>246</v>
      </c>
      <c r="E163" s="167" t="s">
        <v>2084</v>
      </c>
      <c r="F163" s="249" t="s">
        <v>2315</v>
      </c>
      <c r="G163" s="249"/>
      <c r="H163" s="249"/>
      <c r="I163" s="249"/>
      <c r="J163" s="168" t="s">
        <v>158</v>
      </c>
      <c r="K163" s="169">
        <v>1</v>
      </c>
      <c r="L163" s="250"/>
      <c r="M163" s="250"/>
      <c r="N163" s="250"/>
      <c r="O163" s="242"/>
      <c r="P163" s="242"/>
      <c r="Q163" s="242"/>
      <c r="R163" s="145"/>
      <c r="T163" s="146" t="s">
        <v>5</v>
      </c>
      <c r="U163" s="43" t="s">
        <v>38</v>
      </c>
      <c r="V163" s="147">
        <v>0</v>
      </c>
      <c r="W163" s="147">
        <f t="shared" ref="W163:W181" si="18">V163*K163</f>
        <v>0</v>
      </c>
      <c r="X163" s="147">
        <v>0</v>
      </c>
      <c r="Y163" s="147">
        <f t="shared" ref="Y163:Y181" si="19">X163*K163</f>
        <v>0</v>
      </c>
      <c r="Z163" s="147">
        <v>0</v>
      </c>
      <c r="AA163" s="148">
        <f t="shared" ref="AA163:AA181" si="20">Z163*K163</f>
        <v>0</v>
      </c>
      <c r="AR163" s="20" t="s">
        <v>1711</v>
      </c>
      <c r="AT163" s="20" t="s">
        <v>246</v>
      </c>
      <c r="AU163" s="20" t="s">
        <v>160</v>
      </c>
      <c r="AY163" s="20" t="s">
        <v>153</v>
      </c>
      <c r="BE163" s="149">
        <f t="shared" ref="BE163:BE181" si="21">IF(U163="základná",N163,0)</f>
        <v>0</v>
      </c>
      <c r="BF163" s="149">
        <f t="shared" ref="BF163:BF181" si="22">IF(U163="znížená",N163,0)</f>
        <v>0</v>
      </c>
      <c r="BG163" s="149">
        <f t="shared" ref="BG163:BG181" si="23">IF(U163="zákl. prenesená",N163,0)</f>
        <v>0</v>
      </c>
      <c r="BH163" s="149">
        <f t="shared" ref="BH163:BH181" si="24">IF(U163="zníž. prenesená",N163,0)</f>
        <v>0</v>
      </c>
      <c r="BI163" s="149">
        <f t="shared" ref="BI163:BI181" si="25">IF(U163="nulová",N163,0)</f>
        <v>0</v>
      </c>
      <c r="BJ163" s="20" t="s">
        <v>160</v>
      </c>
      <c r="BK163" s="149">
        <f t="shared" ref="BK163:BK181" si="26">ROUND(L163*K163,2)</f>
        <v>0</v>
      </c>
      <c r="BL163" s="20" t="s">
        <v>359</v>
      </c>
      <c r="BM163" s="20" t="s">
        <v>1058</v>
      </c>
    </row>
    <row r="164" spans="2:65" s="1" customFormat="1" ht="22.5" customHeight="1">
      <c r="B164" s="140"/>
      <c r="C164" s="141">
        <v>45</v>
      </c>
      <c r="D164" s="141" t="s">
        <v>155</v>
      </c>
      <c r="E164" s="142" t="s">
        <v>2055</v>
      </c>
      <c r="F164" s="241" t="s">
        <v>2056</v>
      </c>
      <c r="G164" s="241"/>
      <c r="H164" s="241"/>
      <c r="I164" s="241"/>
      <c r="J164" s="143" t="s">
        <v>223</v>
      </c>
      <c r="K164" s="144">
        <v>20</v>
      </c>
      <c r="L164" s="242"/>
      <c r="M164" s="242"/>
      <c r="N164" s="242"/>
      <c r="O164" s="242"/>
      <c r="P164" s="242"/>
      <c r="Q164" s="242"/>
      <c r="R164" s="145"/>
      <c r="T164" s="146" t="s">
        <v>5</v>
      </c>
      <c r="U164" s="43" t="s">
        <v>38</v>
      </c>
      <c r="V164" s="147">
        <v>0</v>
      </c>
      <c r="W164" s="147">
        <f t="shared" si="18"/>
        <v>0</v>
      </c>
      <c r="X164" s="147">
        <v>0</v>
      </c>
      <c r="Y164" s="147">
        <f t="shared" si="19"/>
        <v>0</v>
      </c>
      <c r="Z164" s="147">
        <v>0</v>
      </c>
      <c r="AA164" s="148">
        <f t="shared" si="20"/>
        <v>0</v>
      </c>
      <c r="AR164" s="20" t="s">
        <v>359</v>
      </c>
      <c r="AT164" s="20" t="s">
        <v>155</v>
      </c>
      <c r="AU164" s="20" t="s">
        <v>160</v>
      </c>
      <c r="AY164" s="20" t="s">
        <v>153</v>
      </c>
      <c r="BE164" s="149">
        <f t="shared" si="21"/>
        <v>0</v>
      </c>
      <c r="BF164" s="149">
        <f t="shared" si="22"/>
        <v>0</v>
      </c>
      <c r="BG164" s="149">
        <f t="shared" si="23"/>
        <v>0</v>
      </c>
      <c r="BH164" s="149">
        <f t="shared" si="24"/>
        <v>0</v>
      </c>
      <c r="BI164" s="149">
        <f t="shared" si="25"/>
        <v>0</v>
      </c>
      <c r="BJ164" s="20" t="s">
        <v>160</v>
      </c>
      <c r="BK164" s="149">
        <f t="shared" si="26"/>
        <v>0</v>
      </c>
      <c r="BL164" s="20" t="s">
        <v>359</v>
      </c>
      <c r="BM164" s="20" t="s">
        <v>1133</v>
      </c>
    </row>
    <row r="165" spans="2:65" s="1" customFormat="1" ht="22.5" customHeight="1">
      <c r="B165" s="140"/>
      <c r="C165" s="166">
        <v>46</v>
      </c>
      <c r="D165" s="166" t="s">
        <v>246</v>
      </c>
      <c r="E165" s="167" t="s">
        <v>2057</v>
      </c>
      <c r="F165" s="249" t="s">
        <v>2058</v>
      </c>
      <c r="G165" s="249"/>
      <c r="H165" s="249"/>
      <c r="I165" s="249"/>
      <c r="J165" s="168" t="s">
        <v>223</v>
      </c>
      <c r="K165" s="169">
        <v>16</v>
      </c>
      <c r="L165" s="250"/>
      <c r="M165" s="250"/>
      <c r="N165" s="250"/>
      <c r="O165" s="242"/>
      <c r="P165" s="242"/>
      <c r="Q165" s="242"/>
      <c r="R165" s="145"/>
      <c r="T165" s="146" t="s">
        <v>5</v>
      </c>
      <c r="U165" s="43" t="s">
        <v>38</v>
      </c>
      <c r="V165" s="147">
        <v>0</v>
      </c>
      <c r="W165" s="147">
        <f t="shared" si="18"/>
        <v>0</v>
      </c>
      <c r="X165" s="147">
        <v>0</v>
      </c>
      <c r="Y165" s="147">
        <f t="shared" si="19"/>
        <v>0</v>
      </c>
      <c r="Z165" s="147">
        <v>0</v>
      </c>
      <c r="AA165" s="148">
        <f t="shared" si="20"/>
        <v>0</v>
      </c>
      <c r="AR165" s="20" t="s">
        <v>1711</v>
      </c>
      <c r="AT165" s="20" t="s">
        <v>246</v>
      </c>
      <c r="AU165" s="20" t="s">
        <v>160</v>
      </c>
      <c r="AY165" s="20" t="s">
        <v>153</v>
      </c>
      <c r="BE165" s="149">
        <f t="shared" si="21"/>
        <v>0</v>
      </c>
      <c r="BF165" s="149">
        <f t="shared" si="22"/>
        <v>0</v>
      </c>
      <c r="BG165" s="149">
        <f t="shared" si="23"/>
        <v>0</v>
      </c>
      <c r="BH165" s="149">
        <f t="shared" si="24"/>
        <v>0</v>
      </c>
      <c r="BI165" s="149">
        <f t="shared" si="25"/>
        <v>0</v>
      </c>
      <c r="BJ165" s="20" t="s">
        <v>160</v>
      </c>
      <c r="BK165" s="149">
        <f t="shared" si="26"/>
        <v>0</v>
      </c>
      <c r="BL165" s="20" t="s">
        <v>359</v>
      </c>
      <c r="BM165" s="20" t="s">
        <v>1459</v>
      </c>
    </row>
    <row r="166" spans="2:65" s="1" customFormat="1" ht="31.5" customHeight="1">
      <c r="B166" s="140"/>
      <c r="C166" s="166">
        <v>47</v>
      </c>
      <c r="D166" s="166" t="s">
        <v>246</v>
      </c>
      <c r="E166" s="167" t="s">
        <v>2059</v>
      </c>
      <c r="F166" s="249" t="s">
        <v>2060</v>
      </c>
      <c r="G166" s="249"/>
      <c r="H166" s="249"/>
      <c r="I166" s="249"/>
      <c r="J166" s="168" t="s">
        <v>223</v>
      </c>
      <c r="K166" s="169">
        <v>4</v>
      </c>
      <c r="L166" s="250"/>
      <c r="M166" s="250"/>
      <c r="N166" s="250"/>
      <c r="O166" s="242"/>
      <c r="P166" s="242"/>
      <c r="Q166" s="242"/>
      <c r="R166" s="145"/>
      <c r="T166" s="146" t="s">
        <v>5</v>
      </c>
      <c r="U166" s="43" t="s">
        <v>38</v>
      </c>
      <c r="V166" s="147">
        <v>0</v>
      </c>
      <c r="W166" s="147">
        <f t="shared" si="18"/>
        <v>0</v>
      </c>
      <c r="X166" s="147">
        <v>0</v>
      </c>
      <c r="Y166" s="147">
        <f t="shared" si="19"/>
        <v>0</v>
      </c>
      <c r="Z166" s="147">
        <v>0</v>
      </c>
      <c r="AA166" s="148">
        <f t="shared" si="20"/>
        <v>0</v>
      </c>
      <c r="AR166" s="20" t="s">
        <v>1711</v>
      </c>
      <c r="AT166" s="20" t="s">
        <v>246</v>
      </c>
      <c r="AU166" s="20" t="s">
        <v>160</v>
      </c>
      <c r="AY166" s="20" t="s">
        <v>153</v>
      </c>
      <c r="BE166" s="149">
        <f t="shared" si="21"/>
        <v>0</v>
      </c>
      <c r="BF166" s="149">
        <f t="shared" si="22"/>
        <v>0</v>
      </c>
      <c r="BG166" s="149">
        <f t="shared" si="23"/>
        <v>0</v>
      </c>
      <c r="BH166" s="149">
        <f t="shared" si="24"/>
        <v>0</v>
      </c>
      <c r="BI166" s="149">
        <f t="shared" si="25"/>
        <v>0</v>
      </c>
      <c r="BJ166" s="20" t="s">
        <v>160</v>
      </c>
      <c r="BK166" s="149">
        <f t="shared" si="26"/>
        <v>0</v>
      </c>
      <c r="BL166" s="20" t="s">
        <v>359</v>
      </c>
      <c r="BM166" s="20" t="s">
        <v>1462</v>
      </c>
    </row>
    <row r="167" spans="2:65" s="1" customFormat="1" ht="31.5" customHeight="1">
      <c r="B167" s="140"/>
      <c r="C167" s="166">
        <v>48</v>
      </c>
      <c r="D167" s="166" t="s">
        <v>246</v>
      </c>
      <c r="E167" s="167" t="s">
        <v>2085</v>
      </c>
      <c r="F167" s="249" t="s">
        <v>2316</v>
      </c>
      <c r="G167" s="249"/>
      <c r="H167" s="249"/>
      <c r="I167" s="249"/>
      <c r="J167" s="168" t="s">
        <v>158</v>
      </c>
      <c r="K167" s="169">
        <v>6</v>
      </c>
      <c r="L167" s="250"/>
      <c r="M167" s="250"/>
      <c r="N167" s="250"/>
      <c r="O167" s="242"/>
      <c r="P167" s="242"/>
      <c r="Q167" s="242"/>
      <c r="R167" s="145"/>
      <c r="T167" s="146" t="s">
        <v>5</v>
      </c>
      <c r="U167" s="43" t="s">
        <v>38</v>
      </c>
      <c r="V167" s="147">
        <v>0</v>
      </c>
      <c r="W167" s="147">
        <f t="shared" si="18"/>
        <v>0</v>
      </c>
      <c r="X167" s="147">
        <v>0</v>
      </c>
      <c r="Y167" s="147">
        <f t="shared" si="19"/>
        <v>0</v>
      </c>
      <c r="Z167" s="147">
        <v>0</v>
      </c>
      <c r="AA167" s="148">
        <f t="shared" si="20"/>
        <v>0</v>
      </c>
      <c r="AR167" s="20" t="s">
        <v>1711</v>
      </c>
      <c r="AT167" s="20" t="s">
        <v>246</v>
      </c>
      <c r="AU167" s="20" t="s">
        <v>160</v>
      </c>
      <c r="AY167" s="20" t="s">
        <v>153</v>
      </c>
      <c r="BE167" s="149">
        <f t="shared" si="21"/>
        <v>0</v>
      </c>
      <c r="BF167" s="149">
        <f t="shared" si="22"/>
        <v>0</v>
      </c>
      <c r="BG167" s="149">
        <f t="shared" si="23"/>
        <v>0</v>
      </c>
      <c r="BH167" s="149">
        <f t="shared" si="24"/>
        <v>0</v>
      </c>
      <c r="BI167" s="149">
        <f t="shared" si="25"/>
        <v>0</v>
      </c>
      <c r="BJ167" s="20" t="s">
        <v>160</v>
      </c>
      <c r="BK167" s="149">
        <f t="shared" si="26"/>
        <v>0</v>
      </c>
      <c r="BL167" s="20" t="s">
        <v>359</v>
      </c>
      <c r="BM167" s="20" t="s">
        <v>1465</v>
      </c>
    </row>
    <row r="168" spans="2:65" s="1" customFormat="1" ht="22.5" customHeight="1">
      <c r="B168" s="140"/>
      <c r="C168" s="141">
        <v>49</v>
      </c>
      <c r="D168" s="141" t="s">
        <v>155</v>
      </c>
      <c r="E168" s="142" t="s">
        <v>2086</v>
      </c>
      <c r="F168" s="241" t="s">
        <v>2056</v>
      </c>
      <c r="G168" s="241"/>
      <c r="H168" s="241"/>
      <c r="I168" s="241"/>
      <c r="J168" s="143" t="s">
        <v>172</v>
      </c>
      <c r="K168" s="144">
        <v>15</v>
      </c>
      <c r="L168" s="242"/>
      <c r="M168" s="242"/>
      <c r="N168" s="242"/>
      <c r="O168" s="242"/>
      <c r="P168" s="242"/>
      <c r="Q168" s="242"/>
      <c r="R168" s="145"/>
      <c r="T168" s="146" t="s">
        <v>5</v>
      </c>
      <c r="U168" s="43" t="s">
        <v>38</v>
      </c>
      <c r="V168" s="147">
        <v>0</v>
      </c>
      <c r="W168" s="147">
        <f t="shared" si="18"/>
        <v>0</v>
      </c>
      <c r="X168" s="147">
        <v>0</v>
      </c>
      <c r="Y168" s="147">
        <f t="shared" si="19"/>
        <v>0</v>
      </c>
      <c r="Z168" s="147">
        <v>0</v>
      </c>
      <c r="AA168" s="148">
        <f t="shared" si="20"/>
        <v>0</v>
      </c>
      <c r="AR168" s="20" t="s">
        <v>359</v>
      </c>
      <c r="AT168" s="20" t="s">
        <v>155</v>
      </c>
      <c r="AU168" s="20" t="s">
        <v>160</v>
      </c>
      <c r="AY168" s="20" t="s">
        <v>153</v>
      </c>
      <c r="BE168" s="149">
        <f t="shared" si="21"/>
        <v>0</v>
      </c>
      <c r="BF168" s="149">
        <f t="shared" si="22"/>
        <v>0</v>
      </c>
      <c r="BG168" s="149">
        <f t="shared" si="23"/>
        <v>0</v>
      </c>
      <c r="BH168" s="149">
        <f t="shared" si="24"/>
        <v>0</v>
      </c>
      <c r="BI168" s="149">
        <f t="shared" si="25"/>
        <v>0</v>
      </c>
      <c r="BJ168" s="20" t="s">
        <v>160</v>
      </c>
      <c r="BK168" s="149">
        <f t="shared" si="26"/>
        <v>0</v>
      </c>
      <c r="BL168" s="20" t="s">
        <v>359</v>
      </c>
      <c r="BM168" s="20" t="s">
        <v>1468</v>
      </c>
    </row>
    <row r="169" spans="2:65" s="1" customFormat="1" ht="31.5" customHeight="1">
      <c r="B169" s="140"/>
      <c r="C169" s="166">
        <v>50</v>
      </c>
      <c r="D169" s="166" t="s">
        <v>246</v>
      </c>
      <c r="E169" s="167" t="s">
        <v>2087</v>
      </c>
      <c r="F169" s="249" t="s">
        <v>2317</v>
      </c>
      <c r="G169" s="249"/>
      <c r="H169" s="249"/>
      <c r="I169" s="249"/>
      <c r="J169" s="168" t="s">
        <v>172</v>
      </c>
      <c r="K169" s="169">
        <v>15</v>
      </c>
      <c r="L169" s="250"/>
      <c r="M169" s="250"/>
      <c r="N169" s="250"/>
      <c r="O169" s="242"/>
      <c r="P169" s="242"/>
      <c r="Q169" s="242"/>
      <c r="R169" s="145"/>
      <c r="T169" s="146" t="s">
        <v>5</v>
      </c>
      <c r="U169" s="43" t="s">
        <v>38</v>
      </c>
      <c r="V169" s="147">
        <v>0</v>
      </c>
      <c r="W169" s="147">
        <f t="shared" si="18"/>
        <v>0</v>
      </c>
      <c r="X169" s="147">
        <v>0</v>
      </c>
      <c r="Y169" s="147">
        <f t="shared" si="19"/>
        <v>0</v>
      </c>
      <c r="Z169" s="147">
        <v>0</v>
      </c>
      <c r="AA169" s="148">
        <f t="shared" si="20"/>
        <v>0</v>
      </c>
      <c r="AR169" s="20" t="s">
        <v>1711</v>
      </c>
      <c r="AT169" s="20" t="s">
        <v>246</v>
      </c>
      <c r="AU169" s="20" t="s">
        <v>160</v>
      </c>
      <c r="AY169" s="20" t="s">
        <v>153</v>
      </c>
      <c r="BE169" s="149">
        <f t="shared" si="21"/>
        <v>0</v>
      </c>
      <c r="BF169" s="149">
        <f t="shared" si="22"/>
        <v>0</v>
      </c>
      <c r="BG169" s="149">
        <f t="shared" si="23"/>
        <v>0</v>
      </c>
      <c r="BH169" s="149">
        <f t="shared" si="24"/>
        <v>0</v>
      </c>
      <c r="BI169" s="149">
        <f t="shared" si="25"/>
        <v>0</v>
      </c>
      <c r="BJ169" s="20" t="s">
        <v>160</v>
      </c>
      <c r="BK169" s="149">
        <f t="shared" si="26"/>
        <v>0</v>
      </c>
      <c r="BL169" s="20" t="s">
        <v>359</v>
      </c>
      <c r="BM169" s="20" t="s">
        <v>1471</v>
      </c>
    </row>
    <row r="170" spans="2:65" s="1" customFormat="1" ht="22.5" customHeight="1">
      <c r="B170" s="140"/>
      <c r="C170" s="141">
        <v>51</v>
      </c>
      <c r="D170" s="141" t="s">
        <v>155</v>
      </c>
      <c r="E170" s="142" t="s">
        <v>2063</v>
      </c>
      <c r="F170" s="241" t="s">
        <v>2064</v>
      </c>
      <c r="G170" s="241"/>
      <c r="H170" s="241"/>
      <c r="I170" s="241"/>
      <c r="J170" s="143" t="s">
        <v>158</v>
      </c>
      <c r="K170" s="144">
        <v>2</v>
      </c>
      <c r="L170" s="242"/>
      <c r="M170" s="242"/>
      <c r="N170" s="242"/>
      <c r="O170" s="242"/>
      <c r="P170" s="242"/>
      <c r="Q170" s="242"/>
      <c r="R170" s="145"/>
      <c r="T170" s="146" t="s">
        <v>5</v>
      </c>
      <c r="U170" s="43" t="s">
        <v>38</v>
      </c>
      <c r="V170" s="147">
        <v>0</v>
      </c>
      <c r="W170" s="147">
        <f t="shared" si="18"/>
        <v>0</v>
      </c>
      <c r="X170" s="147">
        <v>0</v>
      </c>
      <c r="Y170" s="147">
        <f t="shared" si="19"/>
        <v>0</v>
      </c>
      <c r="Z170" s="147">
        <v>0</v>
      </c>
      <c r="AA170" s="148">
        <f t="shared" si="20"/>
        <v>0</v>
      </c>
      <c r="AR170" s="20" t="s">
        <v>359</v>
      </c>
      <c r="AT170" s="20" t="s">
        <v>155</v>
      </c>
      <c r="AU170" s="20" t="s">
        <v>160</v>
      </c>
      <c r="AY170" s="20" t="s">
        <v>153</v>
      </c>
      <c r="BE170" s="149">
        <f t="shared" si="21"/>
        <v>0</v>
      </c>
      <c r="BF170" s="149">
        <f t="shared" si="22"/>
        <v>0</v>
      </c>
      <c r="BG170" s="149">
        <f t="shared" si="23"/>
        <v>0</v>
      </c>
      <c r="BH170" s="149">
        <f t="shared" si="24"/>
        <v>0</v>
      </c>
      <c r="BI170" s="149">
        <f t="shared" si="25"/>
        <v>0</v>
      </c>
      <c r="BJ170" s="20" t="s">
        <v>160</v>
      </c>
      <c r="BK170" s="149">
        <f t="shared" si="26"/>
        <v>0</v>
      </c>
      <c r="BL170" s="20" t="s">
        <v>359</v>
      </c>
      <c r="BM170" s="20" t="s">
        <v>1474</v>
      </c>
    </row>
    <row r="171" spans="2:65" s="1" customFormat="1" ht="31.5" customHeight="1">
      <c r="B171" s="140"/>
      <c r="C171" s="166">
        <v>52</v>
      </c>
      <c r="D171" s="166" t="s">
        <v>246</v>
      </c>
      <c r="E171" s="167" t="s">
        <v>2088</v>
      </c>
      <c r="F171" s="249" t="s">
        <v>2089</v>
      </c>
      <c r="G171" s="249"/>
      <c r="H171" s="249"/>
      <c r="I171" s="249"/>
      <c r="J171" s="168" t="s">
        <v>158</v>
      </c>
      <c r="K171" s="169">
        <v>2</v>
      </c>
      <c r="L171" s="250"/>
      <c r="M171" s="250"/>
      <c r="N171" s="250"/>
      <c r="O171" s="242"/>
      <c r="P171" s="242"/>
      <c r="Q171" s="242"/>
      <c r="R171" s="145"/>
      <c r="T171" s="146" t="s">
        <v>5</v>
      </c>
      <c r="U171" s="43" t="s">
        <v>38</v>
      </c>
      <c r="V171" s="147">
        <v>0</v>
      </c>
      <c r="W171" s="147">
        <f t="shared" si="18"/>
        <v>0</v>
      </c>
      <c r="X171" s="147">
        <v>0</v>
      </c>
      <c r="Y171" s="147">
        <f t="shared" si="19"/>
        <v>0</v>
      </c>
      <c r="Z171" s="147">
        <v>0</v>
      </c>
      <c r="AA171" s="148">
        <f t="shared" si="20"/>
        <v>0</v>
      </c>
      <c r="AR171" s="20" t="s">
        <v>1711</v>
      </c>
      <c r="AT171" s="20" t="s">
        <v>246</v>
      </c>
      <c r="AU171" s="20" t="s">
        <v>160</v>
      </c>
      <c r="AY171" s="20" t="s">
        <v>153</v>
      </c>
      <c r="BE171" s="149">
        <f t="shared" si="21"/>
        <v>0</v>
      </c>
      <c r="BF171" s="149">
        <f t="shared" si="22"/>
        <v>0</v>
      </c>
      <c r="BG171" s="149">
        <f t="shared" si="23"/>
        <v>0</v>
      </c>
      <c r="BH171" s="149">
        <f t="shared" si="24"/>
        <v>0</v>
      </c>
      <c r="BI171" s="149">
        <f t="shared" si="25"/>
        <v>0</v>
      </c>
      <c r="BJ171" s="20" t="s">
        <v>160</v>
      </c>
      <c r="BK171" s="149">
        <f t="shared" si="26"/>
        <v>0</v>
      </c>
      <c r="BL171" s="20" t="s">
        <v>359</v>
      </c>
      <c r="BM171" s="20" t="s">
        <v>1477</v>
      </c>
    </row>
    <row r="172" spans="2:65" s="1" customFormat="1" ht="22.5" customHeight="1">
      <c r="B172" s="140"/>
      <c r="C172" s="141">
        <v>53</v>
      </c>
      <c r="D172" s="141" t="s">
        <v>155</v>
      </c>
      <c r="E172" s="142" t="s">
        <v>2050</v>
      </c>
      <c r="F172" s="241" t="s">
        <v>2051</v>
      </c>
      <c r="G172" s="241"/>
      <c r="H172" s="241"/>
      <c r="I172" s="241"/>
      <c r="J172" s="143" t="s">
        <v>158</v>
      </c>
      <c r="K172" s="144">
        <v>14</v>
      </c>
      <c r="L172" s="242"/>
      <c r="M172" s="242"/>
      <c r="N172" s="242"/>
      <c r="O172" s="242"/>
      <c r="P172" s="242"/>
      <c r="Q172" s="242"/>
      <c r="R172" s="145"/>
      <c r="T172" s="146" t="s">
        <v>5</v>
      </c>
      <c r="U172" s="43" t="s">
        <v>38</v>
      </c>
      <c r="V172" s="147">
        <v>0</v>
      </c>
      <c r="W172" s="147">
        <f t="shared" si="18"/>
        <v>0</v>
      </c>
      <c r="X172" s="147">
        <v>0</v>
      </c>
      <c r="Y172" s="147">
        <f t="shared" si="19"/>
        <v>0</v>
      </c>
      <c r="Z172" s="147">
        <v>0</v>
      </c>
      <c r="AA172" s="148">
        <f t="shared" si="20"/>
        <v>0</v>
      </c>
      <c r="AR172" s="20" t="s">
        <v>359</v>
      </c>
      <c r="AT172" s="20" t="s">
        <v>155</v>
      </c>
      <c r="AU172" s="20" t="s">
        <v>160</v>
      </c>
      <c r="AY172" s="20" t="s">
        <v>153</v>
      </c>
      <c r="BE172" s="149">
        <f t="shared" si="21"/>
        <v>0</v>
      </c>
      <c r="BF172" s="149">
        <f t="shared" si="22"/>
        <v>0</v>
      </c>
      <c r="BG172" s="149">
        <f t="shared" si="23"/>
        <v>0</v>
      </c>
      <c r="BH172" s="149">
        <f t="shared" si="24"/>
        <v>0</v>
      </c>
      <c r="BI172" s="149">
        <f t="shared" si="25"/>
        <v>0</v>
      </c>
      <c r="BJ172" s="20" t="s">
        <v>160</v>
      </c>
      <c r="BK172" s="149">
        <f t="shared" si="26"/>
        <v>0</v>
      </c>
      <c r="BL172" s="20" t="s">
        <v>359</v>
      </c>
      <c r="BM172" s="20" t="s">
        <v>1480</v>
      </c>
    </row>
    <row r="173" spans="2:65" s="1" customFormat="1" ht="44.25" customHeight="1">
      <c r="B173" s="140"/>
      <c r="C173" s="166">
        <v>54</v>
      </c>
      <c r="D173" s="166" t="s">
        <v>246</v>
      </c>
      <c r="E173" s="167" t="s">
        <v>2090</v>
      </c>
      <c r="F173" s="249" t="s">
        <v>2318</v>
      </c>
      <c r="G173" s="249"/>
      <c r="H173" s="249"/>
      <c r="I173" s="249"/>
      <c r="J173" s="168" t="s">
        <v>158</v>
      </c>
      <c r="K173" s="169">
        <v>7</v>
      </c>
      <c r="L173" s="250"/>
      <c r="M173" s="250"/>
      <c r="N173" s="250"/>
      <c r="O173" s="242"/>
      <c r="P173" s="242"/>
      <c r="Q173" s="242"/>
      <c r="R173" s="145"/>
      <c r="T173" s="146" t="s">
        <v>5</v>
      </c>
      <c r="U173" s="43" t="s">
        <v>38</v>
      </c>
      <c r="V173" s="147">
        <v>0</v>
      </c>
      <c r="W173" s="147">
        <f t="shared" si="18"/>
        <v>0</v>
      </c>
      <c r="X173" s="147">
        <v>0</v>
      </c>
      <c r="Y173" s="147">
        <f t="shared" si="19"/>
        <v>0</v>
      </c>
      <c r="Z173" s="147">
        <v>0</v>
      </c>
      <c r="AA173" s="148">
        <f t="shared" si="20"/>
        <v>0</v>
      </c>
      <c r="AR173" s="20" t="s">
        <v>1711</v>
      </c>
      <c r="AT173" s="20" t="s">
        <v>246</v>
      </c>
      <c r="AU173" s="20" t="s">
        <v>160</v>
      </c>
      <c r="AY173" s="20" t="s">
        <v>153</v>
      </c>
      <c r="BE173" s="149">
        <f t="shared" si="21"/>
        <v>0</v>
      </c>
      <c r="BF173" s="149">
        <f t="shared" si="22"/>
        <v>0</v>
      </c>
      <c r="BG173" s="149">
        <f t="shared" si="23"/>
        <v>0</v>
      </c>
      <c r="BH173" s="149">
        <f t="shared" si="24"/>
        <v>0</v>
      </c>
      <c r="BI173" s="149">
        <f t="shared" si="25"/>
        <v>0</v>
      </c>
      <c r="BJ173" s="20" t="s">
        <v>160</v>
      </c>
      <c r="BK173" s="149">
        <f t="shared" si="26"/>
        <v>0</v>
      </c>
      <c r="BL173" s="20" t="s">
        <v>359</v>
      </c>
      <c r="BM173" s="20" t="s">
        <v>1483</v>
      </c>
    </row>
    <row r="174" spans="2:65" s="1" customFormat="1" ht="44.25" customHeight="1">
      <c r="B174" s="140"/>
      <c r="C174" s="166">
        <v>55</v>
      </c>
      <c r="D174" s="166" t="s">
        <v>246</v>
      </c>
      <c r="E174" s="167" t="s">
        <v>2091</v>
      </c>
      <c r="F174" s="249" t="s">
        <v>2319</v>
      </c>
      <c r="G174" s="249"/>
      <c r="H174" s="249"/>
      <c r="I174" s="249"/>
      <c r="J174" s="168" t="s">
        <v>158</v>
      </c>
      <c r="K174" s="169">
        <v>7</v>
      </c>
      <c r="L174" s="250"/>
      <c r="M174" s="250"/>
      <c r="N174" s="250"/>
      <c r="O174" s="242"/>
      <c r="P174" s="242"/>
      <c r="Q174" s="242"/>
      <c r="R174" s="145"/>
      <c r="T174" s="146" t="s">
        <v>5</v>
      </c>
      <c r="U174" s="43" t="s">
        <v>38</v>
      </c>
      <c r="V174" s="147">
        <v>0</v>
      </c>
      <c r="W174" s="147">
        <f t="shared" si="18"/>
        <v>0</v>
      </c>
      <c r="X174" s="147">
        <v>0</v>
      </c>
      <c r="Y174" s="147">
        <f t="shared" si="19"/>
        <v>0</v>
      </c>
      <c r="Z174" s="147">
        <v>0</v>
      </c>
      <c r="AA174" s="148">
        <f t="shared" si="20"/>
        <v>0</v>
      </c>
      <c r="AR174" s="20" t="s">
        <v>1711</v>
      </c>
      <c r="AT174" s="20" t="s">
        <v>246</v>
      </c>
      <c r="AU174" s="20" t="s">
        <v>160</v>
      </c>
      <c r="AY174" s="20" t="s">
        <v>153</v>
      </c>
      <c r="BE174" s="149">
        <f t="shared" si="21"/>
        <v>0</v>
      </c>
      <c r="BF174" s="149">
        <f t="shared" si="22"/>
        <v>0</v>
      </c>
      <c r="BG174" s="149">
        <f t="shared" si="23"/>
        <v>0</v>
      </c>
      <c r="BH174" s="149">
        <f t="shared" si="24"/>
        <v>0</v>
      </c>
      <c r="BI174" s="149">
        <f t="shared" si="25"/>
        <v>0</v>
      </c>
      <c r="BJ174" s="20" t="s">
        <v>160</v>
      </c>
      <c r="BK174" s="149">
        <f t="shared" si="26"/>
        <v>0</v>
      </c>
      <c r="BL174" s="20" t="s">
        <v>359</v>
      </c>
      <c r="BM174" s="20" t="s">
        <v>1486</v>
      </c>
    </row>
    <row r="175" spans="2:65" s="1" customFormat="1" ht="31.5" customHeight="1">
      <c r="B175" s="140"/>
      <c r="C175" s="166">
        <v>56</v>
      </c>
      <c r="D175" s="166" t="s">
        <v>246</v>
      </c>
      <c r="E175" s="167" t="s">
        <v>2092</v>
      </c>
      <c r="F175" s="249" t="s">
        <v>2320</v>
      </c>
      <c r="G175" s="249"/>
      <c r="H175" s="249"/>
      <c r="I175" s="249"/>
      <c r="J175" s="168" t="s">
        <v>158</v>
      </c>
      <c r="K175" s="169">
        <v>1</v>
      </c>
      <c r="L175" s="250"/>
      <c r="M175" s="250"/>
      <c r="N175" s="250"/>
      <c r="O175" s="242"/>
      <c r="P175" s="242"/>
      <c r="Q175" s="242"/>
      <c r="R175" s="145"/>
      <c r="T175" s="146" t="s">
        <v>5</v>
      </c>
      <c r="U175" s="43" t="s">
        <v>38</v>
      </c>
      <c r="V175" s="147">
        <v>0</v>
      </c>
      <c r="W175" s="147">
        <f t="shared" si="18"/>
        <v>0</v>
      </c>
      <c r="X175" s="147">
        <v>0</v>
      </c>
      <c r="Y175" s="147">
        <f t="shared" si="19"/>
        <v>0</v>
      </c>
      <c r="Z175" s="147">
        <v>0</v>
      </c>
      <c r="AA175" s="148">
        <f t="shared" si="20"/>
        <v>0</v>
      </c>
      <c r="AR175" s="20" t="s">
        <v>1711</v>
      </c>
      <c r="AT175" s="20" t="s">
        <v>246</v>
      </c>
      <c r="AU175" s="20" t="s">
        <v>160</v>
      </c>
      <c r="AY175" s="20" t="s">
        <v>153</v>
      </c>
      <c r="BE175" s="149">
        <f t="shared" si="21"/>
        <v>0</v>
      </c>
      <c r="BF175" s="149">
        <f t="shared" si="22"/>
        <v>0</v>
      </c>
      <c r="BG175" s="149">
        <f t="shared" si="23"/>
        <v>0</v>
      </c>
      <c r="BH175" s="149">
        <f t="shared" si="24"/>
        <v>0</v>
      </c>
      <c r="BI175" s="149">
        <f t="shared" si="25"/>
        <v>0</v>
      </c>
      <c r="BJ175" s="20" t="s">
        <v>160</v>
      </c>
      <c r="BK175" s="149">
        <f t="shared" si="26"/>
        <v>0</v>
      </c>
      <c r="BL175" s="20" t="s">
        <v>359</v>
      </c>
      <c r="BM175" s="20" t="s">
        <v>1489</v>
      </c>
    </row>
    <row r="176" spans="2:65" s="1" customFormat="1" ht="57" customHeight="1">
      <c r="B176" s="140"/>
      <c r="C176" s="166">
        <v>57</v>
      </c>
      <c r="D176" s="166" t="s">
        <v>246</v>
      </c>
      <c r="E176" s="167" t="s">
        <v>2093</v>
      </c>
      <c r="F176" s="249" t="s">
        <v>2321</v>
      </c>
      <c r="G176" s="249"/>
      <c r="H176" s="249"/>
      <c r="I176" s="249"/>
      <c r="J176" s="168" t="s">
        <v>158</v>
      </c>
      <c r="K176" s="169">
        <v>1</v>
      </c>
      <c r="L176" s="250"/>
      <c r="M176" s="250"/>
      <c r="N176" s="250"/>
      <c r="O176" s="242"/>
      <c r="P176" s="242"/>
      <c r="Q176" s="242"/>
      <c r="R176" s="145"/>
      <c r="T176" s="146" t="s">
        <v>5</v>
      </c>
      <c r="U176" s="43" t="s">
        <v>38</v>
      </c>
      <c r="V176" s="147">
        <v>0</v>
      </c>
      <c r="W176" s="147">
        <f t="shared" si="18"/>
        <v>0</v>
      </c>
      <c r="X176" s="147">
        <v>0</v>
      </c>
      <c r="Y176" s="147">
        <f t="shared" si="19"/>
        <v>0</v>
      </c>
      <c r="Z176" s="147">
        <v>0</v>
      </c>
      <c r="AA176" s="148">
        <f t="shared" si="20"/>
        <v>0</v>
      </c>
      <c r="AR176" s="20" t="s">
        <v>1711</v>
      </c>
      <c r="AT176" s="20" t="s">
        <v>246</v>
      </c>
      <c r="AU176" s="20" t="s">
        <v>160</v>
      </c>
      <c r="AY176" s="20" t="s">
        <v>153</v>
      </c>
      <c r="BE176" s="149">
        <f t="shared" si="21"/>
        <v>0</v>
      </c>
      <c r="BF176" s="149">
        <f t="shared" si="22"/>
        <v>0</v>
      </c>
      <c r="BG176" s="149">
        <f t="shared" si="23"/>
        <v>0</v>
      </c>
      <c r="BH176" s="149">
        <f t="shared" si="24"/>
        <v>0</v>
      </c>
      <c r="BI176" s="149">
        <f t="shared" si="25"/>
        <v>0</v>
      </c>
      <c r="BJ176" s="20" t="s">
        <v>160</v>
      </c>
      <c r="BK176" s="149">
        <f t="shared" si="26"/>
        <v>0</v>
      </c>
      <c r="BL176" s="20" t="s">
        <v>359</v>
      </c>
      <c r="BM176" s="20" t="s">
        <v>1492</v>
      </c>
    </row>
    <row r="177" spans="2:65" s="1" customFormat="1" ht="44.25" customHeight="1">
      <c r="B177" s="140"/>
      <c r="C177" s="166">
        <v>58</v>
      </c>
      <c r="D177" s="166" t="s">
        <v>246</v>
      </c>
      <c r="E177" s="167" t="s">
        <v>2094</v>
      </c>
      <c r="F177" s="249" t="s">
        <v>2095</v>
      </c>
      <c r="G177" s="249"/>
      <c r="H177" s="249"/>
      <c r="I177" s="249"/>
      <c r="J177" s="168" t="s">
        <v>158</v>
      </c>
      <c r="K177" s="169">
        <v>1</v>
      </c>
      <c r="L177" s="250"/>
      <c r="M177" s="250"/>
      <c r="N177" s="250"/>
      <c r="O177" s="242"/>
      <c r="P177" s="242"/>
      <c r="Q177" s="242"/>
      <c r="R177" s="145"/>
      <c r="T177" s="146" t="s">
        <v>5</v>
      </c>
      <c r="U177" s="43" t="s">
        <v>38</v>
      </c>
      <c r="V177" s="147">
        <v>0</v>
      </c>
      <c r="W177" s="147">
        <f t="shared" si="18"/>
        <v>0</v>
      </c>
      <c r="X177" s="147">
        <v>0</v>
      </c>
      <c r="Y177" s="147">
        <f t="shared" si="19"/>
        <v>0</v>
      </c>
      <c r="Z177" s="147">
        <v>0</v>
      </c>
      <c r="AA177" s="148">
        <f t="shared" si="20"/>
        <v>0</v>
      </c>
      <c r="AR177" s="20" t="s">
        <v>1711</v>
      </c>
      <c r="AT177" s="20" t="s">
        <v>246</v>
      </c>
      <c r="AU177" s="20" t="s">
        <v>160</v>
      </c>
      <c r="AY177" s="20" t="s">
        <v>153</v>
      </c>
      <c r="BE177" s="149">
        <f t="shared" si="21"/>
        <v>0</v>
      </c>
      <c r="BF177" s="149">
        <f t="shared" si="22"/>
        <v>0</v>
      </c>
      <c r="BG177" s="149">
        <f t="shared" si="23"/>
        <v>0</v>
      </c>
      <c r="BH177" s="149">
        <f t="shared" si="24"/>
        <v>0</v>
      </c>
      <c r="BI177" s="149">
        <f t="shared" si="25"/>
        <v>0</v>
      </c>
      <c r="BJ177" s="20" t="s">
        <v>160</v>
      </c>
      <c r="BK177" s="149">
        <f t="shared" si="26"/>
        <v>0</v>
      </c>
      <c r="BL177" s="20" t="s">
        <v>359</v>
      </c>
      <c r="BM177" s="20" t="s">
        <v>1495</v>
      </c>
    </row>
    <row r="178" spans="2:65" s="1" customFormat="1" ht="31.5" customHeight="1">
      <c r="B178" s="140"/>
      <c r="C178" s="141">
        <v>59</v>
      </c>
      <c r="D178" s="141" t="s">
        <v>155</v>
      </c>
      <c r="E178" s="142" t="s">
        <v>2003</v>
      </c>
      <c r="F178" s="241" t="s">
        <v>2322</v>
      </c>
      <c r="G178" s="241"/>
      <c r="H178" s="241"/>
      <c r="I178" s="241"/>
      <c r="J178" s="143" t="s">
        <v>158</v>
      </c>
      <c r="K178" s="144">
        <v>1</v>
      </c>
      <c r="L178" s="242"/>
      <c r="M178" s="242"/>
      <c r="N178" s="242"/>
      <c r="O178" s="242"/>
      <c r="P178" s="242"/>
      <c r="Q178" s="242"/>
      <c r="R178" s="145"/>
      <c r="T178" s="146" t="s">
        <v>5</v>
      </c>
      <c r="U178" s="43" t="s">
        <v>38</v>
      </c>
      <c r="V178" s="147">
        <v>0</v>
      </c>
      <c r="W178" s="147">
        <f t="shared" si="18"/>
        <v>0</v>
      </c>
      <c r="X178" s="147">
        <v>0</v>
      </c>
      <c r="Y178" s="147">
        <f t="shared" si="19"/>
        <v>0</v>
      </c>
      <c r="Z178" s="147">
        <v>0</v>
      </c>
      <c r="AA178" s="148">
        <f t="shared" si="20"/>
        <v>0</v>
      </c>
      <c r="AR178" s="20" t="s">
        <v>359</v>
      </c>
      <c r="AT178" s="20" t="s">
        <v>155</v>
      </c>
      <c r="AU178" s="20" t="s">
        <v>160</v>
      </c>
      <c r="AY178" s="20" t="s">
        <v>153</v>
      </c>
      <c r="BE178" s="149">
        <f t="shared" si="21"/>
        <v>0</v>
      </c>
      <c r="BF178" s="149">
        <f t="shared" si="22"/>
        <v>0</v>
      </c>
      <c r="BG178" s="149">
        <f t="shared" si="23"/>
        <v>0</v>
      </c>
      <c r="BH178" s="149">
        <f t="shared" si="24"/>
        <v>0</v>
      </c>
      <c r="BI178" s="149">
        <f t="shared" si="25"/>
        <v>0</v>
      </c>
      <c r="BJ178" s="20" t="s">
        <v>160</v>
      </c>
      <c r="BK178" s="149">
        <f t="shared" si="26"/>
        <v>0</v>
      </c>
      <c r="BL178" s="20" t="s">
        <v>359</v>
      </c>
      <c r="BM178" s="20" t="s">
        <v>1498</v>
      </c>
    </row>
    <row r="179" spans="2:65" s="1" customFormat="1" ht="22.5" customHeight="1">
      <c r="B179" s="140"/>
      <c r="C179" s="166">
        <v>60</v>
      </c>
      <c r="D179" s="166" t="s">
        <v>246</v>
      </c>
      <c r="E179" s="167" t="s">
        <v>2096</v>
      </c>
      <c r="F179" s="249" t="s">
        <v>2097</v>
      </c>
      <c r="G179" s="249"/>
      <c r="H179" s="249"/>
      <c r="I179" s="249"/>
      <c r="J179" s="168" t="s">
        <v>172</v>
      </c>
      <c r="K179" s="169">
        <v>250</v>
      </c>
      <c r="L179" s="250"/>
      <c r="M179" s="250"/>
      <c r="N179" s="250"/>
      <c r="O179" s="242"/>
      <c r="P179" s="242"/>
      <c r="Q179" s="242"/>
      <c r="R179" s="145"/>
      <c r="T179" s="146" t="s">
        <v>5</v>
      </c>
      <c r="U179" s="43" t="s">
        <v>38</v>
      </c>
      <c r="V179" s="147">
        <v>0</v>
      </c>
      <c r="W179" s="147">
        <f t="shared" si="18"/>
        <v>0</v>
      </c>
      <c r="X179" s="147">
        <v>0</v>
      </c>
      <c r="Y179" s="147">
        <f t="shared" si="19"/>
        <v>0</v>
      </c>
      <c r="Z179" s="147">
        <v>0</v>
      </c>
      <c r="AA179" s="148">
        <f t="shared" si="20"/>
        <v>0</v>
      </c>
      <c r="AR179" s="20" t="s">
        <v>1711</v>
      </c>
      <c r="AT179" s="20" t="s">
        <v>246</v>
      </c>
      <c r="AU179" s="20" t="s">
        <v>160</v>
      </c>
      <c r="AY179" s="20" t="s">
        <v>153</v>
      </c>
      <c r="BE179" s="149">
        <f t="shared" si="21"/>
        <v>0</v>
      </c>
      <c r="BF179" s="149">
        <f t="shared" si="22"/>
        <v>0</v>
      </c>
      <c r="BG179" s="149">
        <f t="shared" si="23"/>
        <v>0</v>
      </c>
      <c r="BH179" s="149">
        <f t="shared" si="24"/>
        <v>0</v>
      </c>
      <c r="BI179" s="149">
        <f t="shared" si="25"/>
        <v>0</v>
      </c>
      <c r="BJ179" s="20" t="s">
        <v>160</v>
      </c>
      <c r="BK179" s="149">
        <f t="shared" si="26"/>
        <v>0</v>
      </c>
      <c r="BL179" s="20" t="s">
        <v>359</v>
      </c>
      <c r="BM179" s="20" t="s">
        <v>1501</v>
      </c>
    </row>
    <row r="180" spans="2:65" s="1" customFormat="1" ht="22.5" customHeight="1">
      <c r="B180" s="140"/>
      <c r="C180" s="141">
        <v>61</v>
      </c>
      <c r="D180" s="141" t="s">
        <v>155</v>
      </c>
      <c r="E180" s="142" t="s">
        <v>2000</v>
      </c>
      <c r="F180" s="241" t="s">
        <v>2098</v>
      </c>
      <c r="G180" s="241"/>
      <c r="H180" s="241"/>
      <c r="I180" s="241"/>
      <c r="J180" s="143" t="s">
        <v>182</v>
      </c>
      <c r="K180" s="144">
        <v>9.5</v>
      </c>
      <c r="L180" s="242"/>
      <c r="M180" s="242"/>
      <c r="N180" s="242"/>
      <c r="O180" s="242"/>
      <c r="P180" s="242"/>
      <c r="Q180" s="242"/>
      <c r="R180" s="145"/>
      <c r="T180" s="146" t="s">
        <v>5</v>
      </c>
      <c r="U180" s="43" t="s">
        <v>38</v>
      </c>
      <c r="V180" s="147">
        <v>0</v>
      </c>
      <c r="W180" s="147">
        <f t="shared" si="18"/>
        <v>0</v>
      </c>
      <c r="X180" s="147">
        <v>0</v>
      </c>
      <c r="Y180" s="147">
        <f t="shared" si="19"/>
        <v>0</v>
      </c>
      <c r="Z180" s="147">
        <v>0</v>
      </c>
      <c r="AA180" s="148">
        <f t="shared" si="20"/>
        <v>0</v>
      </c>
      <c r="AR180" s="20" t="s">
        <v>359</v>
      </c>
      <c r="AT180" s="20" t="s">
        <v>155</v>
      </c>
      <c r="AU180" s="20" t="s">
        <v>160</v>
      </c>
      <c r="AY180" s="20" t="s">
        <v>153</v>
      </c>
      <c r="BE180" s="149">
        <f t="shared" si="21"/>
        <v>0</v>
      </c>
      <c r="BF180" s="149">
        <f t="shared" si="22"/>
        <v>0</v>
      </c>
      <c r="BG180" s="149">
        <f t="shared" si="23"/>
        <v>0</v>
      </c>
      <c r="BH180" s="149">
        <f t="shared" si="24"/>
        <v>0</v>
      </c>
      <c r="BI180" s="149">
        <f t="shared" si="25"/>
        <v>0</v>
      </c>
      <c r="BJ180" s="20" t="s">
        <v>160</v>
      </c>
      <c r="BK180" s="149">
        <f t="shared" si="26"/>
        <v>0</v>
      </c>
      <c r="BL180" s="20" t="s">
        <v>359</v>
      </c>
      <c r="BM180" s="20" t="s">
        <v>1504</v>
      </c>
    </row>
    <row r="181" spans="2:65" s="1" customFormat="1" ht="31.5" customHeight="1">
      <c r="B181" s="140"/>
      <c r="C181" s="141">
        <v>62</v>
      </c>
      <c r="D181" s="141" t="s">
        <v>155</v>
      </c>
      <c r="E181" s="142" t="s">
        <v>2099</v>
      </c>
      <c r="F181" s="241" t="s">
        <v>2100</v>
      </c>
      <c r="G181" s="241"/>
      <c r="H181" s="241"/>
      <c r="I181" s="241"/>
      <c r="J181" s="143" t="s">
        <v>182</v>
      </c>
      <c r="K181" s="144">
        <v>9.5</v>
      </c>
      <c r="L181" s="242"/>
      <c r="M181" s="242"/>
      <c r="N181" s="242"/>
      <c r="O181" s="242"/>
      <c r="P181" s="242"/>
      <c r="Q181" s="242"/>
      <c r="R181" s="145"/>
      <c r="T181" s="146" t="s">
        <v>5</v>
      </c>
      <c r="U181" s="181" t="s">
        <v>38</v>
      </c>
      <c r="V181" s="182">
        <v>0</v>
      </c>
      <c r="W181" s="182">
        <f t="shared" si="18"/>
        <v>0</v>
      </c>
      <c r="X181" s="182">
        <v>0</v>
      </c>
      <c r="Y181" s="182">
        <f t="shared" si="19"/>
        <v>0</v>
      </c>
      <c r="Z181" s="182">
        <v>0</v>
      </c>
      <c r="AA181" s="183">
        <f t="shared" si="20"/>
        <v>0</v>
      </c>
      <c r="AR181" s="20" t="s">
        <v>359</v>
      </c>
      <c r="AT181" s="20" t="s">
        <v>155</v>
      </c>
      <c r="AU181" s="20" t="s">
        <v>160</v>
      </c>
      <c r="AY181" s="20" t="s">
        <v>153</v>
      </c>
      <c r="BE181" s="149">
        <f t="shared" si="21"/>
        <v>0</v>
      </c>
      <c r="BF181" s="149">
        <f t="shared" si="22"/>
        <v>0</v>
      </c>
      <c r="BG181" s="149">
        <f t="shared" si="23"/>
        <v>0</v>
      </c>
      <c r="BH181" s="149">
        <f t="shared" si="24"/>
        <v>0</v>
      </c>
      <c r="BI181" s="149">
        <f t="shared" si="25"/>
        <v>0</v>
      </c>
      <c r="BJ181" s="20" t="s">
        <v>160</v>
      </c>
      <c r="BK181" s="149">
        <f t="shared" si="26"/>
        <v>0</v>
      </c>
      <c r="BL181" s="20" t="s">
        <v>359</v>
      </c>
      <c r="BM181" s="20" t="s">
        <v>1507</v>
      </c>
    </row>
    <row r="182" spans="2:65" s="1" customFormat="1" ht="6.9" customHeight="1">
      <c r="B182" s="58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60"/>
    </row>
  </sheetData>
  <mergeCells count="247">
    <mergeCell ref="H1:K1"/>
    <mergeCell ref="S2:AC2"/>
    <mergeCell ref="F181:I181"/>
    <mergeCell ref="L181:M181"/>
    <mergeCell ref="N181:Q181"/>
    <mergeCell ref="N114:Q114"/>
    <mergeCell ref="N115:Q115"/>
    <mergeCell ref="N116:Q116"/>
    <mergeCell ref="N121:Q121"/>
    <mergeCell ref="N129:Q129"/>
    <mergeCell ref="N130:Q130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8:I128"/>
    <mergeCell ref="L128:M128"/>
    <mergeCell ref="N128:Q128"/>
    <mergeCell ref="F131:I131"/>
    <mergeCell ref="L131:M131"/>
    <mergeCell ref="N131:Q131"/>
    <mergeCell ref="F132:I132"/>
    <mergeCell ref="L132:M132"/>
    <mergeCell ref="N132:Q132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A00-000000000000}"/>
    <hyperlink ref="H1:K1" location="C86" display="2) Rekapitulácia rozpočtu" xr:uid="{00000000-0004-0000-0A00-000001000000}"/>
    <hyperlink ref="L1" location="C113" display="3) Rozpočet" xr:uid="{00000000-0004-0000-0A00-000002000000}"/>
    <hyperlink ref="S1:T1" location="'Rekapitulácia stavby'!C2" display="Rekapitulácia stavby" xr:uid="{00000000-0004-0000-0A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N164"/>
  <sheetViews>
    <sheetView showGridLines="0" tabSelected="1" workbookViewId="0">
      <pane ySplit="1" topLeftCell="A136" activePane="bottomLeft" state="frozen"/>
      <selection pane="bottomLeft" activeCell="H181" sqref="H181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114</v>
      </c>
      <c r="G1" s="16"/>
      <c r="H1" s="253" t="s">
        <v>115</v>
      </c>
      <c r="I1" s="253"/>
      <c r="J1" s="253"/>
      <c r="K1" s="253"/>
      <c r="L1" s="16" t="s">
        <v>116</v>
      </c>
      <c r="M1" s="14"/>
      <c r="N1" s="14"/>
      <c r="O1" s="15" t="s">
        <v>117</v>
      </c>
      <c r="P1" s="14"/>
      <c r="Q1" s="14"/>
      <c r="R1" s="14"/>
      <c r="S1" s="16" t="s">
        <v>118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0" t="s">
        <v>109</v>
      </c>
    </row>
    <row r="3" spans="1:6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71</v>
      </c>
    </row>
    <row r="4" spans="1:66" ht="36.9" customHeight="1">
      <c r="B4" s="24"/>
      <c r="C4" s="187" t="s">
        <v>2139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"/>
      <c r="T4" s="26" t="s">
        <v>12</v>
      </c>
      <c r="AT4" s="20" t="s">
        <v>6</v>
      </c>
    </row>
    <row r="5" spans="1:66" ht="6.9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15</v>
      </c>
      <c r="E6" s="27"/>
      <c r="F6" s="222" t="str">
        <f>'Rekapitulácia stavby'!K6</f>
        <v>Zvýšenie energet.účinnosti adm.budovy -OÚ a KD Druž./pri Hornáde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7"/>
      <c r="R6" s="25"/>
    </row>
    <row r="7" spans="1:66" s="1" customFormat="1" ht="32.85" customHeight="1">
      <c r="B7" s="34"/>
      <c r="C7" s="35"/>
      <c r="D7" s="30" t="s">
        <v>119</v>
      </c>
      <c r="E7" s="35"/>
      <c r="F7" s="191" t="s">
        <v>2101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5"/>
      <c r="R7" s="36"/>
    </row>
    <row r="8" spans="1:66" s="1" customFormat="1" ht="14.4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" customHeight="1">
      <c r="B9" s="34"/>
      <c r="C9" s="35"/>
      <c r="D9" s="31" t="s">
        <v>19</v>
      </c>
      <c r="E9" s="35"/>
      <c r="F9" s="29" t="s">
        <v>25</v>
      </c>
      <c r="G9" s="35"/>
      <c r="H9" s="35"/>
      <c r="I9" s="35"/>
      <c r="J9" s="35"/>
      <c r="K9" s="35"/>
      <c r="L9" s="35"/>
      <c r="M9" s="31" t="s">
        <v>21</v>
      </c>
      <c r="N9" s="35"/>
      <c r="O9" s="225" t="str">
        <f>'Rekapitulácia stavby'!AN8</f>
        <v>18. 8. 2017</v>
      </c>
      <c r="P9" s="225"/>
      <c r="Q9" s="35"/>
      <c r="R9" s="36"/>
    </row>
    <row r="10" spans="1:66" s="1" customFormat="1" ht="10.9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9" t="s">
        <v>5</v>
      </c>
      <c r="P11" s="189"/>
      <c r="Q11" s="35"/>
      <c r="R11" s="36"/>
    </row>
    <row r="12" spans="1:66" s="1" customFormat="1" ht="18" customHeight="1">
      <c r="B12" s="34"/>
      <c r="C12" s="35"/>
      <c r="D12" s="35"/>
      <c r="E12" s="29" t="s">
        <v>1739</v>
      </c>
      <c r="F12" s="35"/>
      <c r="G12" s="35"/>
      <c r="H12" s="35"/>
      <c r="I12" s="35"/>
      <c r="J12" s="35"/>
      <c r="K12" s="35"/>
      <c r="L12" s="35"/>
      <c r="M12" s="31" t="s">
        <v>26</v>
      </c>
      <c r="N12" s="35"/>
      <c r="O12" s="189" t="s">
        <v>5</v>
      </c>
      <c r="P12" s="189"/>
      <c r="Q12" s="35"/>
      <c r="R12" s="36"/>
    </row>
    <row r="13" spans="1:66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" customHeight="1">
      <c r="B14" s="34"/>
      <c r="C14" s="35"/>
      <c r="D14" s="31" t="s">
        <v>27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9" t="str">
        <f>IF('Rekapitulácia stavby'!AN13="","",'Rekapitulácia stavby'!AN13)</f>
        <v/>
      </c>
      <c r="P14" s="18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IF('Rekapitulácia stavby'!E14="","",'Rekapitulácia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26</v>
      </c>
      <c r="N15" s="35"/>
      <c r="O15" s="189" t="str">
        <f>IF('Rekapitulácia stavby'!AN14="","",'Rekapitulácia stavby'!AN14)</f>
        <v/>
      </c>
      <c r="P15" s="189"/>
      <c r="Q15" s="35"/>
      <c r="R15" s="36"/>
    </row>
    <row r="16" spans="1:66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31" t="s">
        <v>28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9" t="str">
        <f>IF('Rekapitulácia stavby'!AN16="","",'Rekapitulácia stavby'!AN16)</f>
        <v/>
      </c>
      <c r="P17" s="189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26</v>
      </c>
      <c r="N18" s="35"/>
      <c r="O18" s="189" t="str">
        <f>IF('Rekapitulácia stavby'!AN17="","",'Rekapitulácia stavby'!AN17)</f>
        <v/>
      </c>
      <c r="P18" s="189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31" t="s">
        <v>30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9" t="str">
        <f>IF('Rekapitulácia stavby'!AN19="","",'Rekapitulácia stavby'!AN19)</f>
        <v/>
      </c>
      <c r="P20" s="18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26</v>
      </c>
      <c r="N21" s="35"/>
      <c r="O21" s="189" t="str">
        <f>IF('Rekapitulácia stavby'!AN20="","",'Rekapitulácia stavby'!AN20)</f>
        <v/>
      </c>
      <c r="P21" s="189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31" t="s">
        <v>31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2" t="s">
        <v>5</v>
      </c>
      <c r="F24" s="192"/>
      <c r="G24" s="192"/>
      <c r="H24" s="192"/>
      <c r="I24" s="192"/>
      <c r="J24" s="192"/>
      <c r="K24" s="192"/>
      <c r="L24" s="192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05" t="s">
        <v>121</v>
      </c>
      <c r="E27" s="35"/>
      <c r="F27" s="35"/>
      <c r="G27" s="35"/>
      <c r="H27" s="35"/>
      <c r="I27" s="35"/>
      <c r="J27" s="35"/>
      <c r="K27" s="35"/>
      <c r="L27" s="35"/>
      <c r="M27" s="193">
        <f>N88</f>
        <v>0</v>
      </c>
      <c r="N27" s="193"/>
      <c r="O27" s="193"/>
      <c r="P27" s="193"/>
      <c r="Q27" s="35"/>
      <c r="R27" s="36"/>
    </row>
    <row r="28" spans="2:18" s="1" customFormat="1" ht="14.4" customHeight="1">
      <c r="B28" s="34"/>
      <c r="C28" s="35"/>
      <c r="D28" s="33" t="s">
        <v>122</v>
      </c>
      <c r="E28" s="35"/>
      <c r="F28" s="35"/>
      <c r="G28" s="35"/>
      <c r="H28" s="35"/>
      <c r="I28" s="35"/>
      <c r="J28" s="35"/>
      <c r="K28" s="35"/>
      <c r="L28" s="35"/>
      <c r="M28" s="193">
        <f>N95</f>
        <v>0</v>
      </c>
      <c r="N28" s="193"/>
      <c r="O28" s="193"/>
      <c r="P28" s="193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34</v>
      </c>
      <c r="E30" s="35"/>
      <c r="F30" s="35"/>
      <c r="G30" s="35"/>
      <c r="H30" s="35"/>
      <c r="I30" s="35"/>
      <c r="J30" s="35"/>
      <c r="K30" s="35"/>
      <c r="L30" s="35"/>
      <c r="M30" s="226">
        <f>ROUND(M27+M28,2)</f>
        <v>0</v>
      </c>
      <c r="N30" s="224"/>
      <c r="O30" s="224"/>
      <c r="P30" s="224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35</v>
      </c>
      <c r="E32" s="41" t="s">
        <v>36</v>
      </c>
      <c r="F32" s="42">
        <v>0.2</v>
      </c>
      <c r="G32" s="107" t="s">
        <v>37</v>
      </c>
      <c r="H32" s="227">
        <f>ROUND((SUM(BE95:BE96)+SUM(BE114:BE163)), 2)</f>
        <v>0</v>
      </c>
      <c r="I32" s="224"/>
      <c r="J32" s="224"/>
      <c r="K32" s="35"/>
      <c r="L32" s="35"/>
      <c r="M32" s="227">
        <f>ROUND(ROUND((SUM(BE95:BE96)+SUM(BE114:BE163)), 2)*F32, 2)</f>
        <v>0</v>
      </c>
      <c r="N32" s="224"/>
      <c r="O32" s="224"/>
      <c r="P32" s="224"/>
      <c r="Q32" s="35"/>
      <c r="R32" s="36"/>
    </row>
    <row r="33" spans="2:18" s="1" customFormat="1" ht="14.4" customHeight="1">
      <c r="B33" s="34"/>
      <c r="C33" s="35"/>
      <c r="D33" s="35"/>
      <c r="E33" s="41" t="s">
        <v>38</v>
      </c>
      <c r="F33" s="42">
        <v>0.2</v>
      </c>
      <c r="G33" s="107" t="s">
        <v>37</v>
      </c>
      <c r="H33" s="227">
        <f>ROUND((SUM(BF95:BF96)+SUM(BF114:BF163)), 2)</f>
        <v>0</v>
      </c>
      <c r="I33" s="224"/>
      <c r="J33" s="224"/>
      <c r="K33" s="35"/>
      <c r="L33" s="35"/>
      <c r="M33" s="227">
        <f>ROUND(ROUND((SUM(BF95:BF96)+SUM(BF114:BF163)), 2)*F33, 2)</f>
        <v>0</v>
      </c>
      <c r="N33" s="224"/>
      <c r="O33" s="224"/>
      <c r="P33" s="224"/>
      <c r="Q33" s="35"/>
      <c r="R33" s="36"/>
    </row>
    <row r="34" spans="2:18" s="1" customFormat="1" ht="14.4" hidden="1" customHeight="1">
      <c r="B34" s="34"/>
      <c r="C34" s="35"/>
      <c r="D34" s="35"/>
      <c r="E34" s="41" t="s">
        <v>39</v>
      </c>
      <c r="F34" s="42">
        <v>0.2</v>
      </c>
      <c r="G34" s="107" t="s">
        <v>37</v>
      </c>
      <c r="H34" s="227">
        <f>ROUND((SUM(BG95:BG96)+SUM(BG114:BG163)), 2)</f>
        <v>0</v>
      </c>
      <c r="I34" s="224"/>
      <c r="J34" s="224"/>
      <c r="K34" s="35"/>
      <c r="L34" s="35"/>
      <c r="M34" s="227">
        <v>0</v>
      </c>
      <c r="N34" s="224"/>
      <c r="O34" s="224"/>
      <c r="P34" s="224"/>
      <c r="Q34" s="35"/>
      <c r="R34" s="36"/>
    </row>
    <row r="35" spans="2:18" s="1" customFormat="1" ht="14.4" hidden="1" customHeight="1">
      <c r="B35" s="34"/>
      <c r="C35" s="35"/>
      <c r="D35" s="35"/>
      <c r="E35" s="41" t="s">
        <v>40</v>
      </c>
      <c r="F35" s="42">
        <v>0.2</v>
      </c>
      <c r="G35" s="107" t="s">
        <v>37</v>
      </c>
      <c r="H35" s="227">
        <f>ROUND((SUM(BH95:BH96)+SUM(BH114:BH163)), 2)</f>
        <v>0</v>
      </c>
      <c r="I35" s="224"/>
      <c r="J35" s="224"/>
      <c r="K35" s="35"/>
      <c r="L35" s="35"/>
      <c r="M35" s="227">
        <v>0</v>
      </c>
      <c r="N35" s="224"/>
      <c r="O35" s="224"/>
      <c r="P35" s="224"/>
      <c r="Q35" s="35"/>
      <c r="R35" s="36"/>
    </row>
    <row r="36" spans="2:18" s="1" customFormat="1" ht="14.4" hidden="1" customHeight="1">
      <c r="B36" s="34"/>
      <c r="C36" s="35"/>
      <c r="D36" s="35"/>
      <c r="E36" s="41" t="s">
        <v>41</v>
      </c>
      <c r="F36" s="42">
        <v>0</v>
      </c>
      <c r="G36" s="107" t="s">
        <v>37</v>
      </c>
      <c r="H36" s="227">
        <f>ROUND((SUM(BI95:BI96)+SUM(BI114:BI163)), 2)</f>
        <v>0</v>
      </c>
      <c r="I36" s="224"/>
      <c r="J36" s="224"/>
      <c r="K36" s="35"/>
      <c r="L36" s="35"/>
      <c r="M36" s="227">
        <v>0</v>
      </c>
      <c r="N36" s="224"/>
      <c r="O36" s="224"/>
      <c r="P36" s="224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42</v>
      </c>
      <c r="E38" s="74"/>
      <c r="F38" s="74"/>
      <c r="G38" s="109" t="s">
        <v>43</v>
      </c>
      <c r="H38" s="110" t="s">
        <v>44</v>
      </c>
      <c r="I38" s="74"/>
      <c r="J38" s="74"/>
      <c r="K38" s="74"/>
      <c r="L38" s="228">
        <f>SUM(M30:M36)</f>
        <v>0</v>
      </c>
      <c r="M38" s="228"/>
      <c r="N38" s="228"/>
      <c r="O38" s="228"/>
      <c r="P38" s="229"/>
      <c r="Q38" s="103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4">
      <c r="B50" s="34"/>
      <c r="C50" s="35"/>
      <c r="D50" s="49" t="s">
        <v>45</v>
      </c>
      <c r="E50" s="50"/>
      <c r="F50" s="50"/>
      <c r="G50" s="50"/>
      <c r="H50" s="51"/>
      <c r="I50" s="35"/>
      <c r="J50" s="49" t="s">
        <v>46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 t="s">
        <v>2142</v>
      </c>
      <c r="E52" s="27"/>
      <c r="F52" s="27"/>
      <c r="G52" s="27"/>
      <c r="H52" s="53"/>
      <c r="I52" s="27"/>
      <c r="J52" s="52" t="s">
        <v>2142</v>
      </c>
      <c r="K52" s="184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4">
      <c r="B59" s="34"/>
      <c r="C59" s="35"/>
      <c r="D59" s="54" t="s">
        <v>47</v>
      </c>
      <c r="E59" s="55"/>
      <c r="F59" s="55"/>
      <c r="G59" s="56" t="s">
        <v>48</v>
      </c>
      <c r="H59" s="57"/>
      <c r="I59" s="35"/>
      <c r="J59" s="54" t="s">
        <v>47</v>
      </c>
      <c r="K59" s="55"/>
      <c r="L59" s="55"/>
      <c r="M59" s="55"/>
      <c r="N59" s="56" t="s">
        <v>48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4">
      <c r="B61" s="34"/>
      <c r="C61" s="35"/>
      <c r="D61" s="49" t="s">
        <v>49</v>
      </c>
      <c r="E61" s="50"/>
      <c r="F61" s="50"/>
      <c r="G61" s="50"/>
      <c r="H61" s="51"/>
      <c r="I61" s="35"/>
      <c r="J61" s="49" t="s">
        <v>50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4">
      <c r="B70" s="34"/>
      <c r="C70" s="35"/>
      <c r="D70" s="54" t="s">
        <v>47</v>
      </c>
      <c r="E70" s="55"/>
      <c r="F70" s="55"/>
      <c r="G70" s="56" t="s">
        <v>48</v>
      </c>
      <c r="H70" s="57"/>
      <c r="I70" s="35"/>
      <c r="J70" s="54" t="s">
        <v>47</v>
      </c>
      <c r="K70" s="55"/>
      <c r="L70" s="55"/>
      <c r="M70" s="55"/>
      <c r="N70" s="56" t="s">
        <v>48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187" t="s">
        <v>2140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15</v>
      </c>
      <c r="D78" s="35"/>
      <c r="E78" s="35"/>
      <c r="F78" s="222" t="str">
        <f>F6</f>
        <v>Zvýšenie energet.účinnosti adm.budovy -OÚ a KD Druž./pri Hornáde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5"/>
      <c r="R78" s="36"/>
    </row>
    <row r="79" spans="2:18" s="1" customFormat="1" ht="36.9" customHeight="1">
      <c r="B79" s="34"/>
      <c r="C79" s="68" t="s">
        <v>119</v>
      </c>
      <c r="D79" s="35"/>
      <c r="E79" s="35"/>
      <c r="F79" s="207" t="str">
        <f>F7</f>
        <v>11 - Zdravotechnika-ohrev teplej vody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5"/>
      <c r="R79" s="36"/>
    </row>
    <row r="80" spans="2:18" s="1" customFormat="1" ht="6.9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21</v>
      </c>
      <c r="L81" s="35"/>
      <c r="M81" s="225" t="str">
        <f>IF(O9="","",O9)</f>
        <v>18. 8. 2017</v>
      </c>
      <c r="N81" s="225"/>
      <c r="O81" s="225"/>
      <c r="P81" s="225"/>
      <c r="Q81" s="35"/>
      <c r="R81" s="36"/>
    </row>
    <row r="82" spans="2:47" s="1" customFormat="1" ht="6.9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3.2">
      <c r="B83" s="34"/>
      <c r="C83" s="31" t="s">
        <v>23</v>
      </c>
      <c r="D83" s="35"/>
      <c r="E83" s="35"/>
      <c r="F83" s="29" t="str">
        <f>E12</f>
        <v>Obec Družstevná  pri Hornáde, Hlavná 38</v>
      </c>
      <c r="G83" s="35"/>
      <c r="H83" s="35"/>
      <c r="I83" s="35"/>
      <c r="J83" s="35"/>
      <c r="K83" s="31" t="s">
        <v>28</v>
      </c>
      <c r="L83" s="35"/>
      <c r="M83" s="189" t="str">
        <f>E18</f>
        <v xml:space="preserve"> </v>
      </c>
      <c r="N83" s="189"/>
      <c r="O83" s="189"/>
      <c r="P83" s="189"/>
      <c r="Q83" s="189"/>
      <c r="R83" s="36"/>
    </row>
    <row r="84" spans="2:47" s="1" customFormat="1" ht="14.4" customHeight="1">
      <c r="B84" s="34"/>
      <c r="C84" s="31" t="s">
        <v>27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30</v>
      </c>
      <c r="L84" s="35"/>
      <c r="M84" s="189" t="str">
        <f>E21</f>
        <v xml:space="preserve"> </v>
      </c>
      <c r="N84" s="189"/>
      <c r="O84" s="189"/>
      <c r="P84" s="189"/>
      <c r="Q84" s="18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30" t="s">
        <v>123</v>
      </c>
      <c r="D86" s="231"/>
      <c r="E86" s="231"/>
      <c r="F86" s="231"/>
      <c r="G86" s="231"/>
      <c r="H86" s="103"/>
      <c r="I86" s="103"/>
      <c r="J86" s="103"/>
      <c r="K86" s="103"/>
      <c r="L86" s="103"/>
      <c r="M86" s="103"/>
      <c r="N86" s="230" t="s">
        <v>124</v>
      </c>
      <c r="O86" s="231"/>
      <c r="P86" s="231"/>
      <c r="Q86" s="231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4">
        <f>N114</f>
        <v>0</v>
      </c>
      <c r="O88" s="232"/>
      <c r="P88" s="232"/>
      <c r="Q88" s="232"/>
      <c r="R88" s="36"/>
      <c r="AU88" s="20" t="s">
        <v>126</v>
      </c>
    </row>
    <row r="89" spans="2:47" s="6" customFormat="1" ht="24.9" customHeight="1">
      <c r="B89" s="112"/>
      <c r="C89" s="113"/>
      <c r="D89" s="114" t="s">
        <v>133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3">
        <f>N115</f>
        <v>0</v>
      </c>
      <c r="O89" s="234"/>
      <c r="P89" s="234"/>
      <c r="Q89" s="234"/>
      <c r="R89" s="115"/>
    </row>
    <row r="90" spans="2:47" s="7" customFormat="1" ht="19.95" customHeight="1">
      <c r="B90" s="116"/>
      <c r="C90" s="117"/>
      <c r="D90" s="118" t="s">
        <v>135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35">
        <f>N116</f>
        <v>0</v>
      </c>
      <c r="O90" s="236"/>
      <c r="P90" s="236"/>
      <c r="Q90" s="236"/>
      <c r="R90" s="119"/>
    </row>
    <row r="91" spans="2:47" s="7" customFormat="1" ht="19.95" customHeight="1">
      <c r="B91" s="116"/>
      <c r="C91" s="117"/>
      <c r="D91" s="118" t="s">
        <v>2102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35">
        <f>N126</f>
        <v>0</v>
      </c>
      <c r="O91" s="236"/>
      <c r="P91" s="236"/>
      <c r="Q91" s="236"/>
      <c r="R91" s="119"/>
    </row>
    <row r="92" spans="2:47" s="6" customFormat="1" ht="24.9" customHeight="1">
      <c r="B92" s="112"/>
      <c r="C92" s="113"/>
      <c r="D92" s="114" t="s">
        <v>1746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3">
        <f>N161</f>
        <v>0</v>
      </c>
      <c r="O92" s="234"/>
      <c r="P92" s="234"/>
      <c r="Q92" s="234"/>
      <c r="R92" s="115"/>
    </row>
    <row r="93" spans="2:47" s="7" customFormat="1" ht="19.95" customHeight="1">
      <c r="B93" s="116"/>
      <c r="C93" s="117"/>
      <c r="D93" s="118" t="s">
        <v>1748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35">
        <f>N162</f>
        <v>0</v>
      </c>
      <c r="O93" s="236"/>
      <c r="P93" s="236"/>
      <c r="Q93" s="236"/>
      <c r="R93" s="119"/>
    </row>
    <row r="94" spans="2:47" s="1" customFormat="1" ht="21.7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5" spans="2:47" s="1" customFormat="1" ht="29.25" customHeight="1">
      <c r="B95" s="34"/>
      <c r="C95" s="111" t="s">
        <v>139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32">
        <v>0</v>
      </c>
      <c r="O95" s="237"/>
      <c r="P95" s="237"/>
      <c r="Q95" s="237"/>
      <c r="R95" s="36"/>
      <c r="T95" s="120"/>
      <c r="U95" s="121" t="s">
        <v>35</v>
      </c>
    </row>
    <row r="96" spans="2:47" s="1" customFormat="1" ht="18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18" s="1" customFormat="1" ht="29.25" customHeight="1">
      <c r="B97" s="34"/>
      <c r="C97" s="102" t="s">
        <v>113</v>
      </c>
      <c r="D97" s="103"/>
      <c r="E97" s="103"/>
      <c r="F97" s="103"/>
      <c r="G97" s="103"/>
      <c r="H97" s="103"/>
      <c r="I97" s="103"/>
      <c r="J97" s="103"/>
      <c r="K97" s="103"/>
      <c r="L97" s="215">
        <f>ROUND(SUM(N88+N95),2)</f>
        <v>0</v>
      </c>
      <c r="M97" s="215"/>
      <c r="N97" s="215"/>
      <c r="O97" s="215"/>
      <c r="P97" s="215"/>
      <c r="Q97" s="215"/>
      <c r="R97" s="36"/>
    </row>
    <row r="98" spans="2:18" s="1" customFormat="1" ht="6.9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60"/>
    </row>
    <row r="102" spans="2:18" s="1" customFormat="1" ht="6.9" customHeight="1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3"/>
    </row>
    <row r="103" spans="2:18" s="1" customFormat="1" ht="36.9" customHeight="1">
      <c r="B103" s="34"/>
      <c r="C103" s="187" t="s">
        <v>2141</v>
      </c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36"/>
    </row>
    <row r="104" spans="2:18" s="1" customFormat="1" ht="6.9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18" s="1" customFormat="1" ht="30" customHeight="1">
      <c r="B105" s="34"/>
      <c r="C105" s="31" t="s">
        <v>15</v>
      </c>
      <c r="D105" s="35"/>
      <c r="E105" s="35"/>
      <c r="F105" s="222" t="str">
        <f>F6</f>
        <v>Zvýšenie energet.účinnosti adm.budovy -OÚ a KD Druž./pri Hornáde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35"/>
      <c r="R105" s="36"/>
    </row>
    <row r="106" spans="2:18" s="1" customFormat="1" ht="36.9" customHeight="1">
      <c r="B106" s="34"/>
      <c r="C106" s="68" t="s">
        <v>119</v>
      </c>
      <c r="D106" s="35"/>
      <c r="E106" s="35"/>
      <c r="F106" s="207" t="str">
        <f>F7</f>
        <v>11 - Zdravotechnika-ohrev teplej vody</v>
      </c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35"/>
      <c r="R106" s="36"/>
    </row>
    <row r="107" spans="2:18" s="1" customFormat="1" ht="6.9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18" customHeight="1">
      <c r="B108" s="34"/>
      <c r="C108" s="31" t="s">
        <v>19</v>
      </c>
      <c r="D108" s="35"/>
      <c r="E108" s="35"/>
      <c r="F108" s="29" t="str">
        <f>F9</f>
        <v xml:space="preserve"> </v>
      </c>
      <c r="G108" s="35"/>
      <c r="H108" s="35"/>
      <c r="I108" s="35"/>
      <c r="J108" s="35"/>
      <c r="K108" s="31" t="s">
        <v>21</v>
      </c>
      <c r="L108" s="35"/>
      <c r="M108" s="225" t="str">
        <f>IF(O9="","",O9)</f>
        <v>18. 8. 2017</v>
      </c>
      <c r="N108" s="225"/>
      <c r="O108" s="225"/>
      <c r="P108" s="225"/>
      <c r="Q108" s="35"/>
      <c r="R108" s="36"/>
    </row>
    <row r="109" spans="2:18" s="1" customFormat="1" ht="6.9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13.2">
      <c r="B110" s="34"/>
      <c r="C110" s="31" t="s">
        <v>23</v>
      </c>
      <c r="D110" s="35"/>
      <c r="E110" s="35"/>
      <c r="F110" s="29" t="str">
        <f>E12</f>
        <v>Obec Družstevná  pri Hornáde, Hlavná 38</v>
      </c>
      <c r="G110" s="35"/>
      <c r="H110" s="35"/>
      <c r="I110" s="35"/>
      <c r="J110" s="35"/>
      <c r="K110" s="31" t="s">
        <v>28</v>
      </c>
      <c r="L110" s="35"/>
      <c r="M110" s="189" t="str">
        <f>E18</f>
        <v xml:space="preserve"> </v>
      </c>
      <c r="N110" s="189"/>
      <c r="O110" s="189"/>
      <c r="P110" s="189"/>
      <c r="Q110" s="189"/>
      <c r="R110" s="36"/>
    </row>
    <row r="111" spans="2:18" s="1" customFormat="1" ht="14.4" customHeight="1">
      <c r="B111" s="34"/>
      <c r="C111" s="31" t="s">
        <v>27</v>
      </c>
      <c r="D111" s="35"/>
      <c r="E111" s="35"/>
      <c r="F111" s="29" t="str">
        <f>IF(E15="","",E15)</f>
        <v xml:space="preserve"> </v>
      </c>
      <c r="G111" s="35"/>
      <c r="H111" s="35"/>
      <c r="I111" s="35"/>
      <c r="J111" s="35"/>
      <c r="K111" s="31" t="s">
        <v>30</v>
      </c>
      <c r="L111" s="35"/>
      <c r="M111" s="189" t="str">
        <f>E21</f>
        <v xml:space="preserve"> </v>
      </c>
      <c r="N111" s="189"/>
      <c r="O111" s="189"/>
      <c r="P111" s="189"/>
      <c r="Q111" s="189"/>
      <c r="R111" s="36"/>
    </row>
    <row r="112" spans="2:18" s="1" customFormat="1" ht="10.3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8" customFormat="1" ht="29.25" customHeight="1">
      <c r="B113" s="122"/>
      <c r="C113" s="123" t="s">
        <v>140</v>
      </c>
      <c r="D113" s="124" t="s">
        <v>141</v>
      </c>
      <c r="E113" s="124" t="s">
        <v>53</v>
      </c>
      <c r="F113" s="238" t="s">
        <v>142</v>
      </c>
      <c r="G113" s="238"/>
      <c r="H113" s="238"/>
      <c r="I113" s="238"/>
      <c r="J113" s="124" t="s">
        <v>143</v>
      </c>
      <c r="K113" s="124" t="s">
        <v>144</v>
      </c>
      <c r="L113" s="239" t="s">
        <v>145</v>
      </c>
      <c r="M113" s="239"/>
      <c r="N113" s="238" t="s">
        <v>124</v>
      </c>
      <c r="O113" s="238"/>
      <c r="P113" s="238"/>
      <c r="Q113" s="240"/>
      <c r="R113" s="125"/>
      <c r="T113" s="75" t="s">
        <v>146</v>
      </c>
      <c r="U113" s="76" t="s">
        <v>35</v>
      </c>
      <c r="V113" s="76" t="s">
        <v>147</v>
      </c>
      <c r="W113" s="76" t="s">
        <v>148</v>
      </c>
      <c r="X113" s="76" t="s">
        <v>149</v>
      </c>
      <c r="Y113" s="76" t="s">
        <v>150</v>
      </c>
      <c r="Z113" s="76" t="s">
        <v>151</v>
      </c>
      <c r="AA113" s="77" t="s">
        <v>152</v>
      </c>
    </row>
    <row r="114" spans="2:65" s="1" customFormat="1" ht="29.25" customHeight="1">
      <c r="B114" s="34"/>
      <c r="C114" s="79" t="s">
        <v>121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254">
        <f>BK114</f>
        <v>0</v>
      </c>
      <c r="O114" s="255"/>
      <c r="P114" s="255"/>
      <c r="Q114" s="255"/>
      <c r="R114" s="36"/>
      <c r="T114" s="78"/>
      <c r="U114" s="50"/>
      <c r="V114" s="50"/>
      <c r="W114" s="126">
        <f>W115+W161</f>
        <v>0</v>
      </c>
      <c r="X114" s="50"/>
      <c r="Y114" s="126">
        <f>Y115+Y161</f>
        <v>0</v>
      </c>
      <c r="Z114" s="50"/>
      <c r="AA114" s="127">
        <f>AA115+AA161</f>
        <v>0</v>
      </c>
      <c r="AT114" s="20" t="s">
        <v>70</v>
      </c>
      <c r="AU114" s="20" t="s">
        <v>126</v>
      </c>
      <c r="BK114" s="128">
        <f>BK115+BK161</f>
        <v>0</v>
      </c>
    </row>
    <row r="115" spans="2:65" s="9" customFormat="1" ht="37.35" customHeight="1">
      <c r="B115" s="129"/>
      <c r="C115" s="130"/>
      <c r="D115" s="131" t="s">
        <v>133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256">
        <f>BK115</f>
        <v>0</v>
      </c>
      <c r="O115" s="233"/>
      <c r="P115" s="233"/>
      <c r="Q115" s="233"/>
      <c r="R115" s="132"/>
      <c r="T115" s="133"/>
      <c r="U115" s="130"/>
      <c r="V115" s="130"/>
      <c r="W115" s="134">
        <f>W116+W126</f>
        <v>0</v>
      </c>
      <c r="X115" s="130"/>
      <c r="Y115" s="134">
        <f>Y116+Y126</f>
        <v>0</v>
      </c>
      <c r="Z115" s="130"/>
      <c r="AA115" s="135">
        <f>AA116+AA126</f>
        <v>0</v>
      </c>
      <c r="AR115" s="136" t="s">
        <v>160</v>
      </c>
      <c r="AT115" s="137" t="s">
        <v>70</v>
      </c>
      <c r="AU115" s="137" t="s">
        <v>71</v>
      </c>
      <c r="AY115" s="136" t="s">
        <v>153</v>
      </c>
      <c r="BK115" s="138">
        <f>BK116+BK126</f>
        <v>0</v>
      </c>
    </row>
    <row r="116" spans="2:65" s="9" customFormat="1" ht="19.95" customHeight="1">
      <c r="B116" s="129"/>
      <c r="C116" s="130"/>
      <c r="D116" s="139" t="s">
        <v>135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257">
        <f>BK116</f>
        <v>0</v>
      </c>
      <c r="O116" s="258"/>
      <c r="P116" s="258"/>
      <c r="Q116" s="258"/>
      <c r="R116" s="132"/>
      <c r="T116" s="133"/>
      <c r="U116" s="130"/>
      <c r="V116" s="130"/>
      <c r="W116" s="134">
        <f>SUM(W117:W125)</f>
        <v>0</v>
      </c>
      <c r="X116" s="130"/>
      <c r="Y116" s="134">
        <f>SUM(Y117:Y125)</f>
        <v>0</v>
      </c>
      <c r="Z116" s="130"/>
      <c r="AA116" s="135">
        <f>SUM(AA117:AA125)</f>
        <v>0</v>
      </c>
      <c r="AR116" s="136" t="s">
        <v>160</v>
      </c>
      <c r="AT116" s="137" t="s">
        <v>70</v>
      </c>
      <c r="AU116" s="137" t="s">
        <v>79</v>
      </c>
      <c r="AY116" s="136" t="s">
        <v>153</v>
      </c>
      <c r="BK116" s="138">
        <f>SUM(BK117:BK125)</f>
        <v>0</v>
      </c>
    </row>
    <row r="117" spans="2:65" s="1" customFormat="1" ht="31.5" customHeight="1">
      <c r="B117" s="140"/>
      <c r="C117" s="141">
        <v>1</v>
      </c>
      <c r="D117" s="141" t="s">
        <v>155</v>
      </c>
      <c r="E117" s="142" t="s">
        <v>1749</v>
      </c>
      <c r="F117" s="241" t="s">
        <v>2103</v>
      </c>
      <c r="G117" s="241"/>
      <c r="H117" s="241"/>
      <c r="I117" s="241"/>
      <c r="J117" s="143" t="s">
        <v>172</v>
      </c>
      <c r="K117" s="144">
        <v>66</v>
      </c>
      <c r="L117" s="242"/>
      <c r="M117" s="242"/>
      <c r="N117" s="242"/>
      <c r="O117" s="242"/>
      <c r="P117" s="242"/>
      <c r="Q117" s="242"/>
      <c r="R117" s="145"/>
      <c r="T117" s="146" t="s">
        <v>5</v>
      </c>
      <c r="U117" s="43" t="s">
        <v>38</v>
      </c>
      <c r="V117" s="147">
        <v>0</v>
      </c>
      <c r="W117" s="147">
        <f t="shared" ref="W117:W125" si="0">V117*K117</f>
        <v>0</v>
      </c>
      <c r="X117" s="147">
        <v>0</v>
      </c>
      <c r="Y117" s="147">
        <f t="shared" ref="Y117:Y125" si="1">X117*K117</f>
        <v>0</v>
      </c>
      <c r="Z117" s="147">
        <v>0</v>
      </c>
      <c r="AA117" s="148">
        <f t="shared" ref="AA117:AA125" si="2">Z117*K117</f>
        <v>0</v>
      </c>
      <c r="AR117" s="20" t="s">
        <v>169</v>
      </c>
      <c r="AT117" s="20" t="s">
        <v>155</v>
      </c>
      <c r="AU117" s="20" t="s">
        <v>160</v>
      </c>
      <c r="AY117" s="20" t="s">
        <v>153</v>
      </c>
      <c r="BE117" s="149">
        <f t="shared" ref="BE117:BE125" si="3">IF(U117="základná",N117,0)</f>
        <v>0</v>
      </c>
      <c r="BF117" s="149">
        <f t="shared" ref="BF117:BF125" si="4">IF(U117="znížená",N117,0)</f>
        <v>0</v>
      </c>
      <c r="BG117" s="149">
        <f t="shared" ref="BG117:BG125" si="5">IF(U117="zákl. prenesená",N117,0)</f>
        <v>0</v>
      </c>
      <c r="BH117" s="149">
        <f t="shared" ref="BH117:BH125" si="6">IF(U117="zníž. prenesená",N117,0)</f>
        <v>0</v>
      </c>
      <c r="BI117" s="149">
        <f t="shared" ref="BI117:BI125" si="7">IF(U117="nulová",N117,0)</f>
        <v>0</v>
      </c>
      <c r="BJ117" s="20" t="s">
        <v>160</v>
      </c>
      <c r="BK117" s="149">
        <f t="shared" ref="BK117:BK125" si="8">ROUND(L117*K117,2)</f>
        <v>0</v>
      </c>
      <c r="BL117" s="20" t="s">
        <v>169</v>
      </c>
      <c r="BM117" s="20" t="s">
        <v>160</v>
      </c>
    </row>
    <row r="118" spans="2:65" s="1" customFormat="1" ht="22.5" customHeight="1">
      <c r="B118" s="140"/>
      <c r="C118" s="166">
        <v>2</v>
      </c>
      <c r="D118" s="166" t="s">
        <v>246</v>
      </c>
      <c r="E118" s="167" t="s">
        <v>1751</v>
      </c>
      <c r="F118" s="249" t="s">
        <v>2104</v>
      </c>
      <c r="G118" s="249"/>
      <c r="H118" s="249"/>
      <c r="I118" s="249"/>
      <c r="J118" s="168" t="s">
        <v>172</v>
      </c>
      <c r="K118" s="169">
        <v>16</v>
      </c>
      <c r="L118" s="250"/>
      <c r="M118" s="250"/>
      <c r="N118" s="250"/>
      <c r="O118" s="242"/>
      <c r="P118" s="242"/>
      <c r="Q118" s="242"/>
      <c r="R118" s="145"/>
      <c r="T118" s="146" t="s">
        <v>5</v>
      </c>
      <c r="U118" s="43" t="s">
        <v>38</v>
      </c>
      <c r="V118" s="147">
        <v>0</v>
      </c>
      <c r="W118" s="147">
        <f t="shared" si="0"/>
        <v>0</v>
      </c>
      <c r="X118" s="147">
        <v>0</v>
      </c>
      <c r="Y118" s="147">
        <f t="shared" si="1"/>
        <v>0</v>
      </c>
      <c r="Z118" s="147">
        <v>0</v>
      </c>
      <c r="AA118" s="148">
        <f t="shared" si="2"/>
        <v>0</v>
      </c>
      <c r="AR118" s="20" t="s">
        <v>297</v>
      </c>
      <c r="AT118" s="20" t="s">
        <v>246</v>
      </c>
      <c r="AU118" s="20" t="s">
        <v>160</v>
      </c>
      <c r="AY118" s="20" t="s">
        <v>153</v>
      </c>
      <c r="BE118" s="149">
        <f t="shared" si="3"/>
        <v>0</v>
      </c>
      <c r="BF118" s="149">
        <f t="shared" si="4"/>
        <v>0</v>
      </c>
      <c r="BG118" s="149">
        <f t="shared" si="5"/>
        <v>0</v>
      </c>
      <c r="BH118" s="149">
        <f t="shared" si="6"/>
        <v>0</v>
      </c>
      <c r="BI118" s="149">
        <f t="shared" si="7"/>
        <v>0</v>
      </c>
      <c r="BJ118" s="20" t="s">
        <v>160</v>
      </c>
      <c r="BK118" s="149">
        <f t="shared" si="8"/>
        <v>0</v>
      </c>
      <c r="BL118" s="20" t="s">
        <v>169</v>
      </c>
      <c r="BM118" s="20" t="s">
        <v>159</v>
      </c>
    </row>
    <row r="119" spans="2:65" s="1" customFormat="1" ht="22.5" customHeight="1">
      <c r="B119" s="140"/>
      <c r="C119" s="166">
        <v>3</v>
      </c>
      <c r="D119" s="166" t="s">
        <v>246</v>
      </c>
      <c r="E119" s="167" t="s">
        <v>1753</v>
      </c>
      <c r="F119" s="249" t="s">
        <v>2105</v>
      </c>
      <c r="G119" s="249"/>
      <c r="H119" s="249"/>
      <c r="I119" s="249"/>
      <c r="J119" s="168" t="s">
        <v>172</v>
      </c>
      <c r="K119" s="169">
        <v>6</v>
      </c>
      <c r="L119" s="250"/>
      <c r="M119" s="250"/>
      <c r="N119" s="250"/>
      <c r="O119" s="242"/>
      <c r="P119" s="242"/>
      <c r="Q119" s="242"/>
      <c r="R119" s="145"/>
      <c r="T119" s="146" t="s">
        <v>5</v>
      </c>
      <c r="U119" s="43" t="s">
        <v>38</v>
      </c>
      <c r="V119" s="147">
        <v>0</v>
      </c>
      <c r="W119" s="147">
        <f t="shared" si="0"/>
        <v>0</v>
      </c>
      <c r="X119" s="147">
        <v>0</v>
      </c>
      <c r="Y119" s="147">
        <f t="shared" si="1"/>
        <v>0</v>
      </c>
      <c r="Z119" s="147">
        <v>0</v>
      </c>
      <c r="AA119" s="148">
        <f t="shared" si="2"/>
        <v>0</v>
      </c>
      <c r="AR119" s="20" t="s">
        <v>297</v>
      </c>
      <c r="AT119" s="20" t="s">
        <v>246</v>
      </c>
      <c r="AU119" s="20" t="s">
        <v>160</v>
      </c>
      <c r="AY119" s="20" t="s">
        <v>153</v>
      </c>
      <c r="BE119" s="149">
        <f t="shared" si="3"/>
        <v>0</v>
      </c>
      <c r="BF119" s="149">
        <f t="shared" si="4"/>
        <v>0</v>
      </c>
      <c r="BG119" s="149">
        <f t="shared" si="5"/>
        <v>0</v>
      </c>
      <c r="BH119" s="149">
        <f t="shared" si="6"/>
        <v>0</v>
      </c>
      <c r="BI119" s="149">
        <f t="shared" si="7"/>
        <v>0</v>
      </c>
      <c r="BJ119" s="20" t="s">
        <v>160</v>
      </c>
      <c r="BK119" s="149">
        <f t="shared" si="8"/>
        <v>0</v>
      </c>
      <c r="BL119" s="20" t="s">
        <v>169</v>
      </c>
      <c r="BM119" s="20" t="s">
        <v>196</v>
      </c>
    </row>
    <row r="120" spans="2:65" s="1" customFormat="1" ht="22.5" customHeight="1">
      <c r="B120" s="140"/>
      <c r="C120" s="166">
        <v>4</v>
      </c>
      <c r="D120" s="166" t="s">
        <v>246</v>
      </c>
      <c r="E120" s="167" t="s">
        <v>1755</v>
      </c>
      <c r="F120" s="249" t="s">
        <v>2106</v>
      </c>
      <c r="G120" s="249"/>
      <c r="H120" s="249"/>
      <c r="I120" s="249"/>
      <c r="J120" s="168" t="s">
        <v>172</v>
      </c>
      <c r="K120" s="169">
        <v>32</v>
      </c>
      <c r="L120" s="250"/>
      <c r="M120" s="250"/>
      <c r="N120" s="250"/>
      <c r="O120" s="242"/>
      <c r="P120" s="242"/>
      <c r="Q120" s="242"/>
      <c r="R120" s="145"/>
      <c r="T120" s="146" t="s">
        <v>5</v>
      </c>
      <c r="U120" s="43" t="s">
        <v>38</v>
      </c>
      <c r="V120" s="147">
        <v>0</v>
      </c>
      <c r="W120" s="147">
        <f t="shared" si="0"/>
        <v>0</v>
      </c>
      <c r="X120" s="147">
        <v>0</v>
      </c>
      <c r="Y120" s="147">
        <f t="shared" si="1"/>
        <v>0</v>
      </c>
      <c r="Z120" s="147">
        <v>0</v>
      </c>
      <c r="AA120" s="148">
        <f t="shared" si="2"/>
        <v>0</v>
      </c>
      <c r="AR120" s="20" t="s">
        <v>297</v>
      </c>
      <c r="AT120" s="20" t="s">
        <v>246</v>
      </c>
      <c r="AU120" s="20" t="s">
        <v>160</v>
      </c>
      <c r="AY120" s="20" t="s">
        <v>153</v>
      </c>
      <c r="BE120" s="149">
        <f t="shared" si="3"/>
        <v>0</v>
      </c>
      <c r="BF120" s="149">
        <f t="shared" si="4"/>
        <v>0</v>
      </c>
      <c r="BG120" s="149">
        <f t="shared" si="5"/>
        <v>0</v>
      </c>
      <c r="BH120" s="149">
        <f t="shared" si="6"/>
        <v>0</v>
      </c>
      <c r="BI120" s="149">
        <f t="shared" si="7"/>
        <v>0</v>
      </c>
      <c r="BJ120" s="20" t="s">
        <v>160</v>
      </c>
      <c r="BK120" s="149">
        <f t="shared" si="8"/>
        <v>0</v>
      </c>
      <c r="BL120" s="20" t="s">
        <v>169</v>
      </c>
      <c r="BM120" s="20" t="s">
        <v>208</v>
      </c>
    </row>
    <row r="121" spans="2:65" s="1" customFormat="1" ht="22.5" customHeight="1">
      <c r="B121" s="140"/>
      <c r="C121" s="166">
        <v>5</v>
      </c>
      <c r="D121" s="166" t="s">
        <v>246</v>
      </c>
      <c r="E121" s="167" t="s">
        <v>1757</v>
      </c>
      <c r="F121" s="249" t="s">
        <v>2107</v>
      </c>
      <c r="G121" s="249"/>
      <c r="H121" s="249"/>
      <c r="I121" s="249"/>
      <c r="J121" s="168" t="s">
        <v>172</v>
      </c>
      <c r="K121" s="169">
        <v>12</v>
      </c>
      <c r="L121" s="250"/>
      <c r="M121" s="250"/>
      <c r="N121" s="250"/>
      <c r="O121" s="242"/>
      <c r="P121" s="242"/>
      <c r="Q121" s="242"/>
      <c r="R121" s="145"/>
      <c r="T121" s="146" t="s">
        <v>5</v>
      </c>
      <c r="U121" s="43" t="s">
        <v>38</v>
      </c>
      <c r="V121" s="147">
        <v>0</v>
      </c>
      <c r="W121" s="147">
        <f t="shared" si="0"/>
        <v>0</v>
      </c>
      <c r="X121" s="147">
        <v>0</v>
      </c>
      <c r="Y121" s="147">
        <f t="shared" si="1"/>
        <v>0</v>
      </c>
      <c r="Z121" s="147">
        <v>0</v>
      </c>
      <c r="AA121" s="148">
        <f t="shared" si="2"/>
        <v>0</v>
      </c>
      <c r="AR121" s="20" t="s">
        <v>297</v>
      </c>
      <c r="AT121" s="20" t="s">
        <v>246</v>
      </c>
      <c r="AU121" s="20" t="s">
        <v>160</v>
      </c>
      <c r="AY121" s="20" t="s">
        <v>153</v>
      </c>
      <c r="BE121" s="149">
        <f t="shared" si="3"/>
        <v>0</v>
      </c>
      <c r="BF121" s="149">
        <f t="shared" si="4"/>
        <v>0</v>
      </c>
      <c r="BG121" s="149">
        <f t="shared" si="5"/>
        <v>0</v>
      </c>
      <c r="BH121" s="149">
        <f t="shared" si="6"/>
        <v>0</v>
      </c>
      <c r="BI121" s="149">
        <f t="shared" si="7"/>
        <v>0</v>
      </c>
      <c r="BJ121" s="20" t="s">
        <v>160</v>
      </c>
      <c r="BK121" s="149">
        <f t="shared" si="8"/>
        <v>0</v>
      </c>
      <c r="BL121" s="20" t="s">
        <v>169</v>
      </c>
      <c r="BM121" s="20" t="s">
        <v>104</v>
      </c>
    </row>
    <row r="122" spans="2:65" s="1" customFormat="1" ht="31.5" customHeight="1">
      <c r="B122" s="140"/>
      <c r="C122" s="141">
        <v>6</v>
      </c>
      <c r="D122" s="141" t="s">
        <v>155</v>
      </c>
      <c r="E122" s="142" t="s">
        <v>1761</v>
      </c>
      <c r="F122" s="241" t="s">
        <v>1762</v>
      </c>
      <c r="G122" s="241"/>
      <c r="H122" s="241"/>
      <c r="I122" s="241"/>
      <c r="J122" s="143" t="s">
        <v>172</v>
      </c>
      <c r="K122" s="144">
        <v>7</v>
      </c>
      <c r="L122" s="242"/>
      <c r="M122" s="242"/>
      <c r="N122" s="242"/>
      <c r="O122" s="242"/>
      <c r="P122" s="242"/>
      <c r="Q122" s="242"/>
      <c r="R122" s="145"/>
      <c r="T122" s="146" t="s">
        <v>5</v>
      </c>
      <c r="U122" s="43" t="s">
        <v>38</v>
      </c>
      <c r="V122" s="147">
        <v>0</v>
      </c>
      <c r="W122" s="147">
        <f t="shared" si="0"/>
        <v>0</v>
      </c>
      <c r="X122" s="147">
        <v>0</v>
      </c>
      <c r="Y122" s="147">
        <f t="shared" si="1"/>
        <v>0</v>
      </c>
      <c r="Z122" s="147">
        <v>0</v>
      </c>
      <c r="AA122" s="148">
        <f t="shared" si="2"/>
        <v>0</v>
      </c>
      <c r="AR122" s="20" t="s">
        <v>169</v>
      </c>
      <c r="AT122" s="20" t="s">
        <v>155</v>
      </c>
      <c r="AU122" s="20" t="s">
        <v>160</v>
      </c>
      <c r="AY122" s="20" t="s">
        <v>153</v>
      </c>
      <c r="BE122" s="149">
        <f t="shared" si="3"/>
        <v>0</v>
      </c>
      <c r="BF122" s="149">
        <f t="shared" si="4"/>
        <v>0</v>
      </c>
      <c r="BG122" s="149">
        <f t="shared" si="5"/>
        <v>0</v>
      </c>
      <c r="BH122" s="149">
        <f t="shared" si="6"/>
        <v>0</v>
      </c>
      <c r="BI122" s="149">
        <f t="shared" si="7"/>
        <v>0</v>
      </c>
      <c r="BJ122" s="20" t="s">
        <v>160</v>
      </c>
      <c r="BK122" s="149">
        <f t="shared" si="8"/>
        <v>0</v>
      </c>
      <c r="BL122" s="20" t="s">
        <v>169</v>
      </c>
      <c r="BM122" s="20" t="s">
        <v>389</v>
      </c>
    </row>
    <row r="123" spans="2:65" s="1" customFormat="1" ht="31.5" customHeight="1">
      <c r="B123" s="140"/>
      <c r="C123" s="166">
        <v>7</v>
      </c>
      <c r="D123" s="166" t="s">
        <v>246</v>
      </c>
      <c r="E123" s="167" t="s">
        <v>1763</v>
      </c>
      <c r="F123" s="249" t="s">
        <v>1764</v>
      </c>
      <c r="G123" s="249"/>
      <c r="H123" s="249"/>
      <c r="I123" s="249"/>
      <c r="J123" s="168" t="s">
        <v>172</v>
      </c>
      <c r="K123" s="169">
        <v>7</v>
      </c>
      <c r="L123" s="250"/>
      <c r="M123" s="250"/>
      <c r="N123" s="250"/>
      <c r="O123" s="242"/>
      <c r="P123" s="242"/>
      <c r="Q123" s="242"/>
      <c r="R123" s="145"/>
      <c r="T123" s="146" t="s">
        <v>5</v>
      </c>
      <c r="U123" s="43" t="s">
        <v>38</v>
      </c>
      <c r="V123" s="147">
        <v>0</v>
      </c>
      <c r="W123" s="147">
        <f t="shared" si="0"/>
        <v>0</v>
      </c>
      <c r="X123" s="147">
        <v>0</v>
      </c>
      <c r="Y123" s="147">
        <f t="shared" si="1"/>
        <v>0</v>
      </c>
      <c r="Z123" s="147">
        <v>0</v>
      </c>
      <c r="AA123" s="148">
        <f t="shared" si="2"/>
        <v>0</v>
      </c>
      <c r="AR123" s="20" t="s">
        <v>297</v>
      </c>
      <c r="AT123" s="20" t="s">
        <v>246</v>
      </c>
      <c r="AU123" s="20" t="s">
        <v>160</v>
      </c>
      <c r="AY123" s="20" t="s">
        <v>153</v>
      </c>
      <c r="BE123" s="149">
        <f t="shared" si="3"/>
        <v>0</v>
      </c>
      <c r="BF123" s="149">
        <f t="shared" si="4"/>
        <v>0</v>
      </c>
      <c r="BG123" s="149">
        <f t="shared" si="5"/>
        <v>0</v>
      </c>
      <c r="BH123" s="149">
        <f t="shared" si="6"/>
        <v>0</v>
      </c>
      <c r="BI123" s="149">
        <f t="shared" si="7"/>
        <v>0</v>
      </c>
      <c r="BJ123" s="20" t="s">
        <v>160</v>
      </c>
      <c r="BK123" s="149">
        <f t="shared" si="8"/>
        <v>0</v>
      </c>
      <c r="BL123" s="20" t="s">
        <v>169</v>
      </c>
      <c r="BM123" s="20" t="s">
        <v>365</v>
      </c>
    </row>
    <row r="124" spans="2:65" s="1" customFormat="1" ht="31.5" customHeight="1">
      <c r="B124" s="140"/>
      <c r="C124" s="141">
        <v>8</v>
      </c>
      <c r="D124" s="141" t="s">
        <v>155</v>
      </c>
      <c r="E124" s="142" t="s">
        <v>1765</v>
      </c>
      <c r="F124" s="241" t="s">
        <v>1766</v>
      </c>
      <c r="G124" s="241"/>
      <c r="H124" s="241"/>
      <c r="I124" s="241"/>
      <c r="J124" s="143" t="s">
        <v>182</v>
      </c>
      <c r="K124" s="144">
        <v>0.1</v>
      </c>
      <c r="L124" s="242"/>
      <c r="M124" s="242"/>
      <c r="N124" s="242"/>
      <c r="O124" s="242"/>
      <c r="P124" s="242"/>
      <c r="Q124" s="242"/>
      <c r="R124" s="145"/>
      <c r="T124" s="146" t="s">
        <v>5</v>
      </c>
      <c r="U124" s="43" t="s">
        <v>38</v>
      </c>
      <c r="V124" s="147">
        <v>0</v>
      </c>
      <c r="W124" s="147">
        <f t="shared" si="0"/>
        <v>0</v>
      </c>
      <c r="X124" s="147">
        <v>0</v>
      </c>
      <c r="Y124" s="147">
        <f t="shared" si="1"/>
        <v>0</v>
      </c>
      <c r="Z124" s="147">
        <v>0</v>
      </c>
      <c r="AA124" s="148">
        <f t="shared" si="2"/>
        <v>0</v>
      </c>
      <c r="AR124" s="20" t="s">
        <v>169</v>
      </c>
      <c r="AT124" s="20" t="s">
        <v>155</v>
      </c>
      <c r="AU124" s="20" t="s">
        <v>160</v>
      </c>
      <c r="AY124" s="20" t="s">
        <v>153</v>
      </c>
      <c r="BE124" s="149">
        <f t="shared" si="3"/>
        <v>0</v>
      </c>
      <c r="BF124" s="149">
        <f t="shared" si="4"/>
        <v>0</v>
      </c>
      <c r="BG124" s="149">
        <f t="shared" si="5"/>
        <v>0</v>
      </c>
      <c r="BH124" s="149">
        <f t="shared" si="6"/>
        <v>0</v>
      </c>
      <c r="BI124" s="149">
        <f t="shared" si="7"/>
        <v>0</v>
      </c>
      <c r="BJ124" s="20" t="s">
        <v>160</v>
      </c>
      <c r="BK124" s="149">
        <f t="shared" si="8"/>
        <v>0</v>
      </c>
      <c r="BL124" s="20" t="s">
        <v>169</v>
      </c>
      <c r="BM124" s="20" t="s">
        <v>169</v>
      </c>
    </row>
    <row r="125" spans="2:65" s="1" customFormat="1" ht="31.5" customHeight="1">
      <c r="B125" s="140"/>
      <c r="C125" s="141">
        <v>9</v>
      </c>
      <c r="D125" s="141" t="s">
        <v>155</v>
      </c>
      <c r="E125" s="142" t="s">
        <v>1767</v>
      </c>
      <c r="F125" s="241" t="s">
        <v>1768</v>
      </c>
      <c r="G125" s="241"/>
      <c r="H125" s="241"/>
      <c r="I125" s="241"/>
      <c r="J125" s="143" t="s">
        <v>182</v>
      </c>
      <c r="K125" s="144">
        <v>0.1</v>
      </c>
      <c r="L125" s="242"/>
      <c r="M125" s="242"/>
      <c r="N125" s="242"/>
      <c r="O125" s="242"/>
      <c r="P125" s="242"/>
      <c r="Q125" s="242"/>
      <c r="R125" s="145"/>
      <c r="T125" s="146" t="s">
        <v>5</v>
      </c>
      <c r="U125" s="43" t="s">
        <v>38</v>
      </c>
      <c r="V125" s="147">
        <v>0</v>
      </c>
      <c r="W125" s="147">
        <f t="shared" si="0"/>
        <v>0</v>
      </c>
      <c r="X125" s="147">
        <v>0</v>
      </c>
      <c r="Y125" s="147">
        <f t="shared" si="1"/>
        <v>0</v>
      </c>
      <c r="Z125" s="147">
        <v>0</v>
      </c>
      <c r="AA125" s="148">
        <f t="shared" si="2"/>
        <v>0</v>
      </c>
      <c r="AR125" s="20" t="s">
        <v>169</v>
      </c>
      <c r="AT125" s="20" t="s">
        <v>155</v>
      </c>
      <c r="AU125" s="20" t="s">
        <v>160</v>
      </c>
      <c r="AY125" s="20" t="s">
        <v>153</v>
      </c>
      <c r="BE125" s="149">
        <f t="shared" si="3"/>
        <v>0</v>
      </c>
      <c r="BF125" s="149">
        <f t="shared" si="4"/>
        <v>0</v>
      </c>
      <c r="BG125" s="149">
        <f t="shared" si="5"/>
        <v>0</v>
      </c>
      <c r="BH125" s="149">
        <f t="shared" si="6"/>
        <v>0</v>
      </c>
      <c r="BI125" s="149">
        <f t="shared" si="7"/>
        <v>0</v>
      </c>
      <c r="BJ125" s="20" t="s">
        <v>160</v>
      </c>
      <c r="BK125" s="149">
        <f t="shared" si="8"/>
        <v>0</v>
      </c>
      <c r="BL125" s="20" t="s">
        <v>169</v>
      </c>
      <c r="BM125" s="20" t="s">
        <v>461</v>
      </c>
    </row>
    <row r="126" spans="2:65" s="9" customFormat="1" ht="29.85" customHeight="1">
      <c r="B126" s="129"/>
      <c r="C126" s="130"/>
      <c r="D126" s="139" t="s">
        <v>2102</v>
      </c>
      <c r="E126" s="139"/>
      <c r="F126" s="139"/>
      <c r="G126" s="139"/>
      <c r="H126" s="139"/>
      <c r="I126" s="139"/>
      <c r="J126" s="139"/>
      <c r="K126" s="139"/>
      <c r="L126" s="139"/>
      <c r="M126" s="139"/>
      <c r="N126" s="259"/>
      <c r="O126" s="260"/>
      <c r="P126" s="260"/>
      <c r="Q126" s="260"/>
      <c r="R126" s="132"/>
      <c r="T126" s="133"/>
      <c r="U126" s="130"/>
      <c r="V126" s="130"/>
      <c r="W126" s="134">
        <f>SUM(W127:W160)</f>
        <v>0</v>
      </c>
      <c r="X126" s="130"/>
      <c r="Y126" s="134">
        <f>SUM(Y127:Y160)</f>
        <v>0</v>
      </c>
      <c r="Z126" s="130"/>
      <c r="AA126" s="135">
        <f>SUM(AA127:AA160)</f>
        <v>0</v>
      </c>
      <c r="AR126" s="136" t="s">
        <v>160</v>
      </c>
      <c r="AT126" s="137" t="s">
        <v>70</v>
      </c>
      <c r="AU126" s="137" t="s">
        <v>79</v>
      </c>
      <c r="AY126" s="136" t="s">
        <v>153</v>
      </c>
      <c r="BK126" s="138">
        <f>SUM(BK127:BK160)</f>
        <v>0</v>
      </c>
    </row>
    <row r="127" spans="2:65" s="1" customFormat="1" ht="44.25" customHeight="1">
      <c r="B127" s="140"/>
      <c r="C127" s="141">
        <v>10</v>
      </c>
      <c r="D127" s="141" t="s">
        <v>155</v>
      </c>
      <c r="E127" s="142" t="s">
        <v>1893</v>
      </c>
      <c r="F127" s="241" t="s">
        <v>1894</v>
      </c>
      <c r="G127" s="241"/>
      <c r="H127" s="241"/>
      <c r="I127" s="241"/>
      <c r="J127" s="143" t="s">
        <v>172</v>
      </c>
      <c r="K127" s="144">
        <v>16</v>
      </c>
      <c r="L127" s="242"/>
      <c r="M127" s="242"/>
      <c r="N127" s="242"/>
      <c r="O127" s="242"/>
      <c r="P127" s="242"/>
      <c r="Q127" s="242"/>
      <c r="R127" s="145"/>
      <c r="T127" s="146" t="s">
        <v>5</v>
      </c>
      <c r="U127" s="43" t="s">
        <v>38</v>
      </c>
      <c r="V127" s="147">
        <v>0</v>
      </c>
      <c r="W127" s="147">
        <f t="shared" ref="W127:W160" si="9">V127*K127</f>
        <v>0</v>
      </c>
      <c r="X127" s="147">
        <v>0</v>
      </c>
      <c r="Y127" s="147">
        <f t="shared" ref="Y127:Y160" si="10">X127*K127</f>
        <v>0</v>
      </c>
      <c r="Z127" s="147">
        <v>0</v>
      </c>
      <c r="AA127" s="148">
        <f t="shared" ref="AA127:AA160" si="11">Z127*K127</f>
        <v>0</v>
      </c>
      <c r="AR127" s="20" t="s">
        <v>169</v>
      </c>
      <c r="AT127" s="20" t="s">
        <v>155</v>
      </c>
      <c r="AU127" s="20" t="s">
        <v>160</v>
      </c>
      <c r="AY127" s="20" t="s">
        <v>153</v>
      </c>
      <c r="BE127" s="149">
        <f t="shared" ref="BE127:BE160" si="12">IF(U127="základná",N127,0)</f>
        <v>0</v>
      </c>
      <c r="BF127" s="149">
        <f t="shared" ref="BF127:BF160" si="13">IF(U127="znížená",N127,0)</f>
        <v>0</v>
      </c>
      <c r="BG127" s="149">
        <f t="shared" ref="BG127:BG160" si="14">IF(U127="zákl. prenesená",N127,0)</f>
        <v>0</v>
      </c>
      <c r="BH127" s="149">
        <f t="shared" ref="BH127:BH160" si="15">IF(U127="zníž. prenesená",N127,0)</f>
        <v>0</v>
      </c>
      <c r="BI127" s="149">
        <f t="shared" ref="BI127:BI160" si="16">IF(U127="nulová",N127,0)</f>
        <v>0</v>
      </c>
      <c r="BJ127" s="20" t="s">
        <v>160</v>
      </c>
      <c r="BK127" s="149">
        <f t="shared" ref="BK127:BK160" si="17">ROUND(L127*K127,2)</f>
        <v>0</v>
      </c>
      <c r="BL127" s="20" t="s">
        <v>169</v>
      </c>
      <c r="BM127" s="20" t="s">
        <v>10</v>
      </c>
    </row>
    <row r="128" spans="2:65" s="1" customFormat="1" ht="44.25" customHeight="1">
      <c r="B128" s="140"/>
      <c r="C128" s="141">
        <v>11</v>
      </c>
      <c r="D128" s="141" t="s">
        <v>155</v>
      </c>
      <c r="E128" s="142" t="s">
        <v>1895</v>
      </c>
      <c r="F128" s="241" t="s">
        <v>1896</v>
      </c>
      <c r="G128" s="241"/>
      <c r="H128" s="241"/>
      <c r="I128" s="241"/>
      <c r="J128" s="143" t="s">
        <v>172</v>
      </c>
      <c r="K128" s="144">
        <v>6</v>
      </c>
      <c r="L128" s="242"/>
      <c r="M128" s="242"/>
      <c r="N128" s="242"/>
      <c r="O128" s="242"/>
      <c r="P128" s="242"/>
      <c r="Q128" s="242"/>
      <c r="R128" s="145"/>
      <c r="T128" s="146" t="s">
        <v>5</v>
      </c>
      <c r="U128" s="43" t="s">
        <v>38</v>
      </c>
      <c r="V128" s="147">
        <v>0</v>
      </c>
      <c r="W128" s="147">
        <f t="shared" si="9"/>
        <v>0</v>
      </c>
      <c r="X128" s="147">
        <v>0</v>
      </c>
      <c r="Y128" s="147">
        <f t="shared" si="10"/>
        <v>0</v>
      </c>
      <c r="Z128" s="147">
        <v>0</v>
      </c>
      <c r="AA128" s="148">
        <f t="shared" si="11"/>
        <v>0</v>
      </c>
      <c r="AR128" s="20" t="s">
        <v>169</v>
      </c>
      <c r="AT128" s="20" t="s">
        <v>155</v>
      </c>
      <c r="AU128" s="20" t="s">
        <v>160</v>
      </c>
      <c r="AY128" s="20" t="s">
        <v>153</v>
      </c>
      <c r="BE128" s="149">
        <f t="shared" si="12"/>
        <v>0</v>
      </c>
      <c r="BF128" s="149">
        <f t="shared" si="13"/>
        <v>0</v>
      </c>
      <c r="BG128" s="149">
        <f t="shared" si="14"/>
        <v>0</v>
      </c>
      <c r="BH128" s="149">
        <f t="shared" si="15"/>
        <v>0</v>
      </c>
      <c r="BI128" s="149">
        <f t="shared" si="16"/>
        <v>0</v>
      </c>
      <c r="BJ128" s="20" t="s">
        <v>160</v>
      </c>
      <c r="BK128" s="149">
        <f t="shared" si="17"/>
        <v>0</v>
      </c>
      <c r="BL128" s="20" t="s">
        <v>169</v>
      </c>
      <c r="BM128" s="20" t="s">
        <v>527</v>
      </c>
    </row>
    <row r="129" spans="2:65" s="1" customFormat="1" ht="44.25" customHeight="1">
      <c r="B129" s="140"/>
      <c r="C129" s="141">
        <v>12</v>
      </c>
      <c r="D129" s="141" t="s">
        <v>155</v>
      </c>
      <c r="E129" s="142" t="s">
        <v>1897</v>
      </c>
      <c r="F129" s="241" t="s">
        <v>1898</v>
      </c>
      <c r="G129" s="241"/>
      <c r="H129" s="241"/>
      <c r="I129" s="241"/>
      <c r="J129" s="143" t="s">
        <v>172</v>
      </c>
      <c r="K129" s="144">
        <v>32</v>
      </c>
      <c r="L129" s="242"/>
      <c r="M129" s="242"/>
      <c r="N129" s="242"/>
      <c r="O129" s="242"/>
      <c r="P129" s="242"/>
      <c r="Q129" s="242"/>
      <c r="R129" s="145"/>
      <c r="T129" s="146" t="s">
        <v>5</v>
      </c>
      <c r="U129" s="43" t="s">
        <v>38</v>
      </c>
      <c r="V129" s="147">
        <v>0</v>
      </c>
      <c r="W129" s="147">
        <f t="shared" si="9"/>
        <v>0</v>
      </c>
      <c r="X129" s="147">
        <v>0</v>
      </c>
      <c r="Y129" s="147">
        <f t="shared" si="10"/>
        <v>0</v>
      </c>
      <c r="Z129" s="147">
        <v>0</v>
      </c>
      <c r="AA129" s="148">
        <f t="shared" si="11"/>
        <v>0</v>
      </c>
      <c r="AR129" s="20" t="s">
        <v>169</v>
      </c>
      <c r="AT129" s="20" t="s">
        <v>155</v>
      </c>
      <c r="AU129" s="20" t="s">
        <v>160</v>
      </c>
      <c r="AY129" s="20" t="s">
        <v>153</v>
      </c>
      <c r="BE129" s="149">
        <f t="shared" si="12"/>
        <v>0</v>
      </c>
      <c r="BF129" s="149">
        <f t="shared" si="13"/>
        <v>0</v>
      </c>
      <c r="BG129" s="149">
        <f t="shared" si="14"/>
        <v>0</v>
      </c>
      <c r="BH129" s="149">
        <f t="shared" si="15"/>
        <v>0</v>
      </c>
      <c r="BI129" s="149">
        <f t="shared" si="16"/>
        <v>0</v>
      </c>
      <c r="BJ129" s="20" t="s">
        <v>160</v>
      </c>
      <c r="BK129" s="149">
        <f t="shared" si="17"/>
        <v>0</v>
      </c>
      <c r="BL129" s="20" t="s">
        <v>169</v>
      </c>
      <c r="BM129" s="20" t="s">
        <v>256</v>
      </c>
    </row>
    <row r="130" spans="2:65" s="1" customFormat="1" ht="44.25" customHeight="1">
      <c r="B130" s="140"/>
      <c r="C130" s="141">
        <v>13</v>
      </c>
      <c r="D130" s="141" t="s">
        <v>155</v>
      </c>
      <c r="E130" s="142" t="s">
        <v>1899</v>
      </c>
      <c r="F130" s="241" t="s">
        <v>1900</v>
      </c>
      <c r="G130" s="241"/>
      <c r="H130" s="241"/>
      <c r="I130" s="241"/>
      <c r="J130" s="143" t="s">
        <v>172</v>
      </c>
      <c r="K130" s="144">
        <v>12</v>
      </c>
      <c r="L130" s="242"/>
      <c r="M130" s="242"/>
      <c r="N130" s="242"/>
      <c r="O130" s="242"/>
      <c r="P130" s="242"/>
      <c r="Q130" s="242"/>
      <c r="R130" s="145"/>
      <c r="T130" s="146" t="s">
        <v>5</v>
      </c>
      <c r="U130" s="43" t="s">
        <v>38</v>
      </c>
      <c r="V130" s="147">
        <v>0</v>
      </c>
      <c r="W130" s="147">
        <f t="shared" si="9"/>
        <v>0</v>
      </c>
      <c r="X130" s="147">
        <v>0</v>
      </c>
      <c r="Y130" s="147">
        <f t="shared" si="10"/>
        <v>0</v>
      </c>
      <c r="Z130" s="147">
        <v>0</v>
      </c>
      <c r="AA130" s="148">
        <f t="shared" si="11"/>
        <v>0</v>
      </c>
      <c r="AR130" s="20" t="s">
        <v>169</v>
      </c>
      <c r="AT130" s="20" t="s">
        <v>155</v>
      </c>
      <c r="AU130" s="20" t="s">
        <v>160</v>
      </c>
      <c r="AY130" s="20" t="s">
        <v>153</v>
      </c>
      <c r="BE130" s="149">
        <f t="shared" si="12"/>
        <v>0</v>
      </c>
      <c r="BF130" s="149">
        <f t="shared" si="13"/>
        <v>0</v>
      </c>
      <c r="BG130" s="149">
        <f t="shared" si="14"/>
        <v>0</v>
      </c>
      <c r="BH130" s="149">
        <f t="shared" si="15"/>
        <v>0</v>
      </c>
      <c r="BI130" s="149">
        <f t="shared" si="16"/>
        <v>0</v>
      </c>
      <c r="BJ130" s="20" t="s">
        <v>160</v>
      </c>
      <c r="BK130" s="149">
        <f t="shared" si="17"/>
        <v>0</v>
      </c>
      <c r="BL130" s="20" t="s">
        <v>169</v>
      </c>
      <c r="BM130" s="20" t="s">
        <v>551</v>
      </c>
    </row>
    <row r="131" spans="2:65" s="1" customFormat="1" ht="44.25" customHeight="1">
      <c r="B131" s="140"/>
      <c r="C131" s="141">
        <v>14</v>
      </c>
      <c r="D131" s="141" t="s">
        <v>155</v>
      </c>
      <c r="E131" s="142" t="s">
        <v>1901</v>
      </c>
      <c r="F131" s="241" t="s">
        <v>1902</v>
      </c>
      <c r="G131" s="241"/>
      <c r="H131" s="241"/>
      <c r="I131" s="241"/>
      <c r="J131" s="143" t="s">
        <v>172</v>
      </c>
      <c r="K131" s="144">
        <v>7</v>
      </c>
      <c r="L131" s="242"/>
      <c r="M131" s="242"/>
      <c r="N131" s="242"/>
      <c r="O131" s="242"/>
      <c r="P131" s="242"/>
      <c r="Q131" s="242"/>
      <c r="R131" s="145"/>
      <c r="T131" s="146" t="s">
        <v>5</v>
      </c>
      <c r="U131" s="43" t="s">
        <v>38</v>
      </c>
      <c r="V131" s="147">
        <v>0</v>
      </c>
      <c r="W131" s="147">
        <f t="shared" si="9"/>
        <v>0</v>
      </c>
      <c r="X131" s="147">
        <v>0</v>
      </c>
      <c r="Y131" s="147">
        <f t="shared" si="10"/>
        <v>0</v>
      </c>
      <c r="Z131" s="147">
        <v>0</v>
      </c>
      <c r="AA131" s="148">
        <f t="shared" si="11"/>
        <v>0</v>
      </c>
      <c r="AR131" s="20" t="s">
        <v>169</v>
      </c>
      <c r="AT131" s="20" t="s">
        <v>155</v>
      </c>
      <c r="AU131" s="20" t="s">
        <v>160</v>
      </c>
      <c r="AY131" s="20" t="s">
        <v>153</v>
      </c>
      <c r="BE131" s="149">
        <f t="shared" si="12"/>
        <v>0</v>
      </c>
      <c r="BF131" s="149">
        <f t="shared" si="13"/>
        <v>0</v>
      </c>
      <c r="BG131" s="149">
        <f t="shared" si="14"/>
        <v>0</v>
      </c>
      <c r="BH131" s="149">
        <f t="shared" si="15"/>
        <v>0</v>
      </c>
      <c r="BI131" s="149">
        <f t="shared" si="16"/>
        <v>0</v>
      </c>
      <c r="BJ131" s="20" t="s">
        <v>160</v>
      </c>
      <c r="BK131" s="149">
        <f t="shared" si="17"/>
        <v>0</v>
      </c>
      <c r="BL131" s="20" t="s">
        <v>169</v>
      </c>
      <c r="BM131" s="20" t="s">
        <v>271</v>
      </c>
    </row>
    <row r="132" spans="2:65" s="1" customFormat="1" ht="31.5" customHeight="1">
      <c r="B132" s="140"/>
      <c r="C132" s="166">
        <v>15</v>
      </c>
      <c r="D132" s="166" t="s">
        <v>246</v>
      </c>
      <c r="E132" s="167" t="s">
        <v>1905</v>
      </c>
      <c r="F132" s="249" t="s">
        <v>2323</v>
      </c>
      <c r="G132" s="249"/>
      <c r="H132" s="249"/>
      <c r="I132" s="249"/>
      <c r="J132" s="168" t="s">
        <v>1906</v>
      </c>
      <c r="K132" s="169">
        <v>1</v>
      </c>
      <c r="L132" s="250"/>
      <c r="M132" s="250"/>
      <c r="N132" s="250"/>
      <c r="O132" s="242"/>
      <c r="P132" s="242"/>
      <c r="Q132" s="242"/>
      <c r="R132" s="145"/>
      <c r="T132" s="146" t="s">
        <v>5</v>
      </c>
      <c r="U132" s="43" t="s">
        <v>38</v>
      </c>
      <c r="V132" s="147">
        <v>0</v>
      </c>
      <c r="W132" s="147">
        <f t="shared" si="9"/>
        <v>0</v>
      </c>
      <c r="X132" s="147">
        <v>0</v>
      </c>
      <c r="Y132" s="147">
        <f t="shared" si="10"/>
        <v>0</v>
      </c>
      <c r="Z132" s="147">
        <v>0</v>
      </c>
      <c r="AA132" s="148">
        <f t="shared" si="11"/>
        <v>0</v>
      </c>
      <c r="AR132" s="20" t="s">
        <v>297</v>
      </c>
      <c r="AT132" s="20" t="s">
        <v>246</v>
      </c>
      <c r="AU132" s="20" t="s">
        <v>160</v>
      </c>
      <c r="AY132" s="20" t="s">
        <v>153</v>
      </c>
      <c r="BE132" s="149">
        <f t="shared" si="12"/>
        <v>0</v>
      </c>
      <c r="BF132" s="149">
        <f t="shared" si="13"/>
        <v>0</v>
      </c>
      <c r="BG132" s="149">
        <f t="shared" si="14"/>
        <v>0</v>
      </c>
      <c r="BH132" s="149">
        <f t="shared" si="15"/>
        <v>0</v>
      </c>
      <c r="BI132" s="149">
        <f t="shared" si="16"/>
        <v>0</v>
      </c>
      <c r="BJ132" s="20" t="s">
        <v>160</v>
      </c>
      <c r="BK132" s="149">
        <f t="shared" si="17"/>
        <v>0</v>
      </c>
      <c r="BL132" s="20" t="s">
        <v>169</v>
      </c>
      <c r="BM132" s="20" t="s">
        <v>650</v>
      </c>
    </row>
    <row r="133" spans="2:65" s="1" customFormat="1" ht="22.5" customHeight="1">
      <c r="B133" s="140"/>
      <c r="C133" s="166">
        <v>16</v>
      </c>
      <c r="D133" s="166" t="s">
        <v>246</v>
      </c>
      <c r="E133" s="167" t="s">
        <v>1908</v>
      </c>
      <c r="F133" s="249" t="s">
        <v>2324</v>
      </c>
      <c r="G133" s="249"/>
      <c r="H133" s="249"/>
      <c r="I133" s="249"/>
      <c r="J133" s="168" t="s">
        <v>2108</v>
      </c>
      <c r="K133" s="169">
        <v>3</v>
      </c>
      <c r="L133" s="250"/>
      <c r="M133" s="250"/>
      <c r="N133" s="250"/>
      <c r="O133" s="242"/>
      <c r="P133" s="242"/>
      <c r="Q133" s="242"/>
      <c r="R133" s="145"/>
      <c r="T133" s="146" t="s">
        <v>5</v>
      </c>
      <c r="U133" s="43" t="s">
        <v>38</v>
      </c>
      <c r="V133" s="147">
        <v>0</v>
      </c>
      <c r="W133" s="147">
        <f t="shared" si="9"/>
        <v>0</v>
      </c>
      <c r="X133" s="147">
        <v>0</v>
      </c>
      <c r="Y133" s="147">
        <f t="shared" si="10"/>
        <v>0</v>
      </c>
      <c r="Z133" s="147">
        <v>0</v>
      </c>
      <c r="AA133" s="148">
        <f t="shared" si="11"/>
        <v>0</v>
      </c>
      <c r="AR133" s="20" t="s">
        <v>297</v>
      </c>
      <c r="AT133" s="20" t="s">
        <v>246</v>
      </c>
      <c r="AU133" s="20" t="s">
        <v>160</v>
      </c>
      <c r="AY133" s="20" t="s">
        <v>153</v>
      </c>
      <c r="BE133" s="149">
        <f t="shared" si="12"/>
        <v>0</v>
      </c>
      <c r="BF133" s="149">
        <f t="shared" si="13"/>
        <v>0</v>
      </c>
      <c r="BG133" s="149">
        <f t="shared" si="14"/>
        <v>0</v>
      </c>
      <c r="BH133" s="149">
        <f t="shared" si="15"/>
        <v>0</v>
      </c>
      <c r="BI133" s="149">
        <f t="shared" si="16"/>
        <v>0</v>
      </c>
      <c r="BJ133" s="20" t="s">
        <v>160</v>
      </c>
      <c r="BK133" s="149">
        <f t="shared" si="17"/>
        <v>0</v>
      </c>
      <c r="BL133" s="20" t="s">
        <v>169</v>
      </c>
      <c r="BM133" s="20" t="s">
        <v>297</v>
      </c>
    </row>
    <row r="134" spans="2:65" s="1" customFormat="1" ht="22.5" customHeight="1">
      <c r="B134" s="140"/>
      <c r="C134" s="141">
        <v>17</v>
      </c>
      <c r="D134" s="141" t="s">
        <v>155</v>
      </c>
      <c r="E134" s="142" t="s">
        <v>1909</v>
      </c>
      <c r="F134" s="241" t="s">
        <v>2109</v>
      </c>
      <c r="G134" s="241"/>
      <c r="H134" s="241"/>
      <c r="I134" s="241"/>
      <c r="J134" s="143" t="s">
        <v>172</v>
      </c>
      <c r="K134" s="144">
        <v>73</v>
      </c>
      <c r="L134" s="242"/>
      <c r="M134" s="242"/>
      <c r="N134" s="242"/>
      <c r="O134" s="242"/>
      <c r="P134" s="242"/>
      <c r="Q134" s="242"/>
      <c r="R134" s="145"/>
      <c r="T134" s="146" t="s">
        <v>5</v>
      </c>
      <c r="U134" s="43" t="s">
        <v>38</v>
      </c>
      <c r="V134" s="147">
        <v>0</v>
      </c>
      <c r="W134" s="147">
        <f t="shared" si="9"/>
        <v>0</v>
      </c>
      <c r="X134" s="147">
        <v>0</v>
      </c>
      <c r="Y134" s="147">
        <f t="shared" si="10"/>
        <v>0</v>
      </c>
      <c r="Z134" s="147">
        <v>0</v>
      </c>
      <c r="AA134" s="148">
        <f t="shared" si="11"/>
        <v>0</v>
      </c>
      <c r="AR134" s="20" t="s">
        <v>169</v>
      </c>
      <c r="AT134" s="20" t="s">
        <v>155</v>
      </c>
      <c r="AU134" s="20" t="s">
        <v>160</v>
      </c>
      <c r="AY134" s="20" t="s">
        <v>153</v>
      </c>
      <c r="BE134" s="149">
        <f t="shared" si="12"/>
        <v>0</v>
      </c>
      <c r="BF134" s="149">
        <f t="shared" si="13"/>
        <v>0</v>
      </c>
      <c r="BG134" s="149">
        <f t="shared" si="14"/>
        <v>0</v>
      </c>
      <c r="BH134" s="149">
        <f t="shared" si="15"/>
        <v>0</v>
      </c>
      <c r="BI134" s="149">
        <f t="shared" si="16"/>
        <v>0</v>
      </c>
      <c r="BJ134" s="20" t="s">
        <v>160</v>
      </c>
      <c r="BK134" s="149">
        <f t="shared" si="17"/>
        <v>0</v>
      </c>
      <c r="BL134" s="20" t="s">
        <v>169</v>
      </c>
      <c r="BM134" s="20" t="s">
        <v>305</v>
      </c>
    </row>
    <row r="135" spans="2:65" s="1" customFormat="1" ht="31.5" customHeight="1">
      <c r="B135" s="140"/>
      <c r="C135" s="141">
        <v>18</v>
      </c>
      <c r="D135" s="141" t="s">
        <v>155</v>
      </c>
      <c r="E135" s="142" t="s">
        <v>2110</v>
      </c>
      <c r="F135" s="241" t="s">
        <v>2111</v>
      </c>
      <c r="G135" s="241"/>
      <c r="H135" s="241"/>
      <c r="I135" s="241"/>
      <c r="J135" s="143" t="s">
        <v>172</v>
      </c>
      <c r="K135" s="144">
        <v>73</v>
      </c>
      <c r="L135" s="242"/>
      <c r="M135" s="242"/>
      <c r="N135" s="242"/>
      <c r="O135" s="242"/>
      <c r="P135" s="242"/>
      <c r="Q135" s="242"/>
      <c r="R135" s="145"/>
      <c r="T135" s="146" t="s">
        <v>5</v>
      </c>
      <c r="U135" s="43" t="s">
        <v>38</v>
      </c>
      <c r="V135" s="147">
        <v>0</v>
      </c>
      <c r="W135" s="147">
        <f t="shared" si="9"/>
        <v>0</v>
      </c>
      <c r="X135" s="147">
        <v>0</v>
      </c>
      <c r="Y135" s="147">
        <f t="shared" si="10"/>
        <v>0</v>
      </c>
      <c r="Z135" s="147">
        <v>0</v>
      </c>
      <c r="AA135" s="148">
        <f t="shared" si="11"/>
        <v>0</v>
      </c>
      <c r="AR135" s="20" t="s">
        <v>169</v>
      </c>
      <c r="AT135" s="20" t="s">
        <v>155</v>
      </c>
      <c r="AU135" s="20" t="s">
        <v>160</v>
      </c>
      <c r="AY135" s="20" t="s">
        <v>153</v>
      </c>
      <c r="BE135" s="149">
        <f t="shared" si="12"/>
        <v>0</v>
      </c>
      <c r="BF135" s="149">
        <f t="shared" si="13"/>
        <v>0</v>
      </c>
      <c r="BG135" s="149">
        <f t="shared" si="14"/>
        <v>0</v>
      </c>
      <c r="BH135" s="149">
        <f t="shared" si="15"/>
        <v>0</v>
      </c>
      <c r="BI135" s="149">
        <f t="shared" si="16"/>
        <v>0</v>
      </c>
      <c r="BJ135" s="20" t="s">
        <v>160</v>
      </c>
      <c r="BK135" s="149">
        <f t="shared" si="17"/>
        <v>0</v>
      </c>
      <c r="BL135" s="20" t="s">
        <v>169</v>
      </c>
      <c r="BM135" s="20" t="s">
        <v>815</v>
      </c>
    </row>
    <row r="136" spans="2:65" s="1" customFormat="1" ht="31.5" customHeight="1">
      <c r="B136" s="140"/>
      <c r="C136" s="141">
        <v>19</v>
      </c>
      <c r="D136" s="141" t="s">
        <v>155</v>
      </c>
      <c r="E136" s="142" t="s">
        <v>1913</v>
      </c>
      <c r="F136" s="241" t="s">
        <v>1914</v>
      </c>
      <c r="G136" s="241"/>
      <c r="H136" s="241"/>
      <c r="I136" s="241"/>
      <c r="J136" s="143" t="s">
        <v>182</v>
      </c>
      <c r="K136" s="144">
        <v>0.3</v>
      </c>
      <c r="L136" s="242"/>
      <c r="M136" s="242"/>
      <c r="N136" s="242"/>
      <c r="O136" s="242"/>
      <c r="P136" s="242"/>
      <c r="Q136" s="242"/>
      <c r="R136" s="145"/>
      <c r="T136" s="146" t="s">
        <v>5</v>
      </c>
      <c r="U136" s="43" t="s">
        <v>38</v>
      </c>
      <c r="V136" s="147">
        <v>0</v>
      </c>
      <c r="W136" s="147">
        <f t="shared" si="9"/>
        <v>0</v>
      </c>
      <c r="X136" s="147">
        <v>0</v>
      </c>
      <c r="Y136" s="147">
        <f t="shared" si="10"/>
        <v>0</v>
      </c>
      <c r="Z136" s="147">
        <v>0</v>
      </c>
      <c r="AA136" s="148">
        <f t="shared" si="11"/>
        <v>0</v>
      </c>
      <c r="AR136" s="20" t="s">
        <v>169</v>
      </c>
      <c r="AT136" s="20" t="s">
        <v>155</v>
      </c>
      <c r="AU136" s="20" t="s">
        <v>160</v>
      </c>
      <c r="AY136" s="20" t="s">
        <v>153</v>
      </c>
      <c r="BE136" s="149">
        <f t="shared" si="12"/>
        <v>0</v>
      </c>
      <c r="BF136" s="149">
        <f t="shared" si="13"/>
        <v>0</v>
      </c>
      <c r="BG136" s="149">
        <f t="shared" si="14"/>
        <v>0</v>
      </c>
      <c r="BH136" s="149">
        <f t="shared" si="15"/>
        <v>0</v>
      </c>
      <c r="BI136" s="149">
        <f t="shared" si="16"/>
        <v>0</v>
      </c>
      <c r="BJ136" s="20" t="s">
        <v>160</v>
      </c>
      <c r="BK136" s="149">
        <f t="shared" si="17"/>
        <v>0</v>
      </c>
      <c r="BL136" s="20" t="s">
        <v>169</v>
      </c>
      <c r="BM136" s="20" t="s">
        <v>322</v>
      </c>
    </row>
    <row r="137" spans="2:65" s="1" customFormat="1" ht="31.5" customHeight="1">
      <c r="B137" s="140"/>
      <c r="C137" s="141">
        <v>20</v>
      </c>
      <c r="D137" s="141" t="s">
        <v>155</v>
      </c>
      <c r="E137" s="142" t="s">
        <v>1915</v>
      </c>
      <c r="F137" s="241" t="s">
        <v>1916</v>
      </c>
      <c r="G137" s="241"/>
      <c r="H137" s="241"/>
      <c r="I137" s="241"/>
      <c r="J137" s="143" t="s">
        <v>182</v>
      </c>
      <c r="K137" s="144">
        <v>0.3</v>
      </c>
      <c r="L137" s="242"/>
      <c r="M137" s="242"/>
      <c r="N137" s="242"/>
      <c r="O137" s="242"/>
      <c r="P137" s="242"/>
      <c r="Q137" s="242"/>
      <c r="R137" s="145"/>
      <c r="T137" s="146" t="s">
        <v>5</v>
      </c>
      <c r="U137" s="43" t="s">
        <v>38</v>
      </c>
      <c r="V137" s="147">
        <v>0</v>
      </c>
      <c r="W137" s="147">
        <f t="shared" si="9"/>
        <v>0</v>
      </c>
      <c r="X137" s="147">
        <v>0</v>
      </c>
      <c r="Y137" s="147">
        <f t="shared" si="10"/>
        <v>0</v>
      </c>
      <c r="Z137" s="147">
        <v>0</v>
      </c>
      <c r="AA137" s="148">
        <f t="shared" si="11"/>
        <v>0</v>
      </c>
      <c r="AR137" s="20" t="s">
        <v>169</v>
      </c>
      <c r="AT137" s="20" t="s">
        <v>155</v>
      </c>
      <c r="AU137" s="20" t="s">
        <v>160</v>
      </c>
      <c r="AY137" s="20" t="s">
        <v>153</v>
      </c>
      <c r="BE137" s="149">
        <f t="shared" si="12"/>
        <v>0</v>
      </c>
      <c r="BF137" s="149">
        <f t="shared" si="13"/>
        <v>0</v>
      </c>
      <c r="BG137" s="149">
        <f t="shared" si="14"/>
        <v>0</v>
      </c>
      <c r="BH137" s="149">
        <f t="shared" si="15"/>
        <v>0</v>
      </c>
      <c r="BI137" s="149">
        <f t="shared" si="16"/>
        <v>0</v>
      </c>
      <c r="BJ137" s="20" t="s">
        <v>160</v>
      </c>
      <c r="BK137" s="149">
        <f t="shared" si="17"/>
        <v>0</v>
      </c>
      <c r="BL137" s="20" t="s">
        <v>169</v>
      </c>
      <c r="BM137" s="20" t="s">
        <v>340</v>
      </c>
    </row>
    <row r="138" spans="2:65" s="1" customFormat="1" ht="31.5" customHeight="1">
      <c r="B138" s="140"/>
      <c r="C138" s="141">
        <v>21</v>
      </c>
      <c r="D138" s="141" t="s">
        <v>155</v>
      </c>
      <c r="E138" s="142" t="s">
        <v>2112</v>
      </c>
      <c r="F138" s="241" t="s">
        <v>2113</v>
      </c>
      <c r="G138" s="241"/>
      <c r="H138" s="241"/>
      <c r="I138" s="241"/>
      <c r="J138" s="143" t="s">
        <v>158</v>
      </c>
      <c r="K138" s="144">
        <v>1</v>
      </c>
      <c r="L138" s="242"/>
      <c r="M138" s="242"/>
      <c r="N138" s="242"/>
      <c r="O138" s="242"/>
      <c r="P138" s="242"/>
      <c r="Q138" s="242"/>
      <c r="R138" s="145"/>
      <c r="T138" s="146" t="s">
        <v>5</v>
      </c>
      <c r="U138" s="43" t="s">
        <v>38</v>
      </c>
      <c r="V138" s="147">
        <v>0</v>
      </c>
      <c r="W138" s="147">
        <f t="shared" si="9"/>
        <v>0</v>
      </c>
      <c r="X138" s="147">
        <v>0</v>
      </c>
      <c r="Y138" s="147">
        <f t="shared" si="10"/>
        <v>0</v>
      </c>
      <c r="Z138" s="147">
        <v>0</v>
      </c>
      <c r="AA138" s="148">
        <f t="shared" si="11"/>
        <v>0</v>
      </c>
      <c r="AR138" s="20" t="s">
        <v>169</v>
      </c>
      <c r="AT138" s="20" t="s">
        <v>155</v>
      </c>
      <c r="AU138" s="20" t="s">
        <v>160</v>
      </c>
      <c r="AY138" s="20" t="s">
        <v>153</v>
      </c>
      <c r="BE138" s="149">
        <f t="shared" si="12"/>
        <v>0</v>
      </c>
      <c r="BF138" s="149">
        <f t="shared" si="13"/>
        <v>0</v>
      </c>
      <c r="BG138" s="149">
        <f t="shared" si="14"/>
        <v>0</v>
      </c>
      <c r="BH138" s="149">
        <f t="shared" si="15"/>
        <v>0</v>
      </c>
      <c r="BI138" s="149">
        <f t="shared" si="16"/>
        <v>0</v>
      </c>
      <c r="BJ138" s="20" t="s">
        <v>160</v>
      </c>
      <c r="BK138" s="149">
        <f t="shared" si="17"/>
        <v>0</v>
      </c>
      <c r="BL138" s="20" t="s">
        <v>169</v>
      </c>
      <c r="BM138" s="20" t="s">
        <v>162</v>
      </c>
    </row>
    <row r="139" spans="2:65" s="1" customFormat="1" ht="31.5" customHeight="1">
      <c r="B139" s="140"/>
      <c r="C139" s="141">
        <v>22</v>
      </c>
      <c r="D139" s="141" t="s">
        <v>155</v>
      </c>
      <c r="E139" s="142" t="s">
        <v>2114</v>
      </c>
      <c r="F139" s="241" t="s">
        <v>2115</v>
      </c>
      <c r="G139" s="241"/>
      <c r="H139" s="241"/>
      <c r="I139" s="241"/>
      <c r="J139" s="143" t="s">
        <v>158</v>
      </c>
      <c r="K139" s="144">
        <v>1</v>
      </c>
      <c r="L139" s="242"/>
      <c r="M139" s="242"/>
      <c r="N139" s="242"/>
      <c r="O139" s="242"/>
      <c r="P139" s="242"/>
      <c r="Q139" s="242"/>
      <c r="R139" s="145"/>
      <c r="T139" s="146" t="s">
        <v>5</v>
      </c>
      <c r="U139" s="43" t="s">
        <v>38</v>
      </c>
      <c r="V139" s="147">
        <v>0</v>
      </c>
      <c r="W139" s="147">
        <f t="shared" si="9"/>
        <v>0</v>
      </c>
      <c r="X139" s="147">
        <v>0</v>
      </c>
      <c r="Y139" s="147">
        <f t="shared" si="10"/>
        <v>0</v>
      </c>
      <c r="Z139" s="147">
        <v>0</v>
      </c>
      <c r="AA139" s="148">
        <f t="shared" si="11"/>
        <v>0</v>
      </c>
      <c r="AR139" s="20" t="s">
        <v>169</v>
      </c>
      <c r="AT139" s="20" t="s">
        <v>155</v>
      </c>
      <c r="AU139" s="20" t="s">
        <v>160</v>
      </c>
      <c r="AY139" s="20" t="s">
        <v>153</v>
      </c>
      <c r="BE139" s="149">
        <f t="shared" si="12"/>
        <v>0</v>
      </c>
      <c r="BF139" s="149">
        <f t="shared" si="13"/>
        <v>0</v>
      </c>
      <c r="BG139" s="149">
        <f t="shared" si="14"/>
        <v>0</v>
      </c>
      <c r="BH139" s="149">
        <f t="shared" si="15"/>
        <v>0</v>
      </c>
      <c r="BI139" s="149">
        <f t="shared" si="16"/>
        <v>0</v>
      </c>
      <c r="BJ139" s="20" t="s">
        <v>160</v>
      </c>
      <c r="BK139" s="149">
        <f t="shared" si="17"/>
        <v>0</v>
      </c>
      <c r="BL139" s="20" t="s">
        <v>169</v>
      </c>
      <c r="BM139" s="20" t="s">
        <v>351</v>
      </c>
    </row>
    <row r="140" spans="2:65" s="1" customFormat="1" ht="82.5" customHeight="1">
      <c r="B140" s="140"/>
      <c r="C140" s="166">
        <v>23</v>
      </c>
      <c r="D140" s="166" t="s">
        <v>246</v>
      </c>
      <c r="E140" s="167" t="s">
        <v>2116</v>
      </c>
      <c r="F140" s="249" t="s">
        <v>2325</v>
      </c>
      <c r="G140" s="249"/>
      <c r="H140" s="249"/>
      <c r="I140" s="249"/>
      <c r="J140" s="168" t="s">
        <v>158</v>
      </c>
      <c r="K140" s="169">
        <v>1</v>
      </c>
      <c r="L140" s="250"/>
      <c r="M140" s="250"/>
      <c r="N140" s="250"/>
      <c r="O140" s="242"/>
      <c r="P140" s="242"/>
      <c r="Q140" s="242"/>
      <c r="R140" s="145"/>
      <c r="T140" s="146" t="s">
        <v>5</v>
      </c>
      <c r="U140" s="43" t="s">
        <v>38</v>
      </c>
      <c r="V140" s="147">
        <v>0</v>
      </c>
      <c r="W140" s="147">
        <f t="shared" si="9"/>
        <v>0</v>
      </c>
      <c r="X140" s="147">
        <v>0</v>
      </c>
      <c r="Y140" s="147">
        <f t="shared" si="10"/>
        <v>0</v>
      </c>
      <c r="Z140" s="147">
        <v>0</v>
      </c>
      <c r="AA140" s="148">
        <f t="shared" si="11"/>
        <v>0</v>
      </c>
      <c r="AR140" s="20" t="s">
        <v>297</v>
      </c>
      <c r="AT140" s="20" t="s">
        <v>246</v>
      </c>
      <c r="AU140" s="20" t="s">
        <v>160</v>
      </c>
      <c r="AY140" s="20" t="s">
        <v>153</v>
      </c>
      <c r="BE140" s="149">
        <f t="shared" si="12"/>
        <v>0</v>
      </c>
      <c r="BF140" s="149">
        <f t="shared" si="13"/>
        <v>0</v>
      </c>
      <c r="BG140" s="149">
        <f t="shared" si="14"/>
        <v>0</v>
      </c>
      <c r="BH140" s="149">
        <f t="shared" si="15"/>
        <v>0</v>
      </c>
      <c r="BI140" s="149">
        <f t="shared" si="16"/>
        <v>0</v>
      </c>
      <c r="BJ140" s="20" t="s">
        <v>160</v>
      </c>
      <c r="BK140" s="149">
        <f t="shared" si="17"/>
        <v>0</v>
      </c>
      <c r="BL140" s="20" t="s">
        <v>169</v>
      </c>
      <c r="BM140" s="20" t="s">
        <v>312</v>
      </c>
    </row>
    <row r="141" spans="2:65" s="1" customFormat="1" ht="57" customHeight="1">
      <c r="B141" s="140"/>
      <c r="C141" s="166">
        <v>24</v>
      </c>
      <c r="D141" s="166" t="s">
        <v>246</v>
      </c>
      <c r="E141" s="167" t="s">
        <v>2039</v>
      </c>
      <c r="F141" s="249" t="s">
        <v>2326</v>
      </c>
      <c r="G141" s="249"/>
      <c r="H141" s="249"/>
      <c r="I141" s="249"/>
      <c r="J141" s="168" t="s">
        <v>172</v>
      </c>
      <c r="K141" s="169">
        <v>10</v>
      </c>
      <c r="L141" s="250"/>
      <c r="M141" s="250"/>
      <c r="N141" s="250"/>
      <c r="O141" s="242"/>
      <c r="P141" s="242"/>
      <c r="Q141" s="242"/>
      <c r="R141" s="145"/>
      <c r="T141" s="146" t="s">
        <v>5</v>
      </c>
      <c r="U141" s="43" t="s">
        <v>38</v>
      </c>
      <c r="V141" s="147">
        <v>0</v>
      </c>
      <c r="W141" s="147">
        <f t="shared" si="9"/>
        <v>0</v>
      </c>
      <c r="X141" s="147">
        <v>0</v>
      </c>
      <c r="Y141" s="147">
        <f t="shared" si="10"/>
        <v>0</v>
      </c>
      <c r="Z141" s="147">
        <v>0</v>
      </c>
      <c r="AA141" s="148">
        <f t="shared" si="11"/>
        <v>0</v>
      </c>
      <c r="AR141" s="20" t="s">
        <v>297</v>
      </c>
      <c r="AT141" s="20" t="s">
        <v>246</v>
      </c>
      <c r="AU141" s="20" t="s">
        <v>160</v>
      </c>
      <c r="AY141" s="20" t="s">
        <v>153</v>
      </c>
      <c r="BE141" s="149">
        <f t="shared" si="12"/>
        <v>0</v>
      </c>
      <c r="BF141" s="149">
        <f t="shared" si="13"/>
        <v>0</v>
      </c>
      <c r="BG141" s="149">
        <f t="shared" si="14"/>
        <v>0</v>
      </c>
      <c r="BH141" s="149">
        <f t="shared" si="15"/>
        <v>0</v>
      </c>
      <c r="BI141" s="149">
        <f t="shared" si="16"/>
        <v>0</v>
      </c>
      <c r="BJ141" s="20" t="s">
        <v>160</v>
      </c>
      <c r="BK141" s="149">
        <f t="shared" si="17"/>
        <v>0</v>
      </c>
      <c r="BL141" s="20" t="s">
        <v>169</v>
      </c>
      <c r="BM141" s="20" t="s">
        <v>318</v>
      </c>
    </row>
    <row r="142" spans="2:65" s="1" customFormat="1" ht="57" customHeight="1">
      <c r="B142" s="140"/>
      <c r="C142" s="166">
        <v>25</v>
      </c>
      <c r="D142" s="166" t="s">
        <v>246</v>
      </c>
      <c r="E142" s="167" t="s">
        <v>2117</v>
      </c>
      <c r="F142" s="249" t="s">
        <v>2327</v>
      </c>
      <c r="G142" s="249"/>
      <c r="H142" s="249"/>
      <c r="I142" s="249"/>
      <c r="J142" s="168" t="s">
        <v>172</v>
      </c>
      <c r="K142" s="169">
        <v>10</v>
      </c>
      <c r="L142" s="250"/>
      <c r="M142" s="250"/>
      <c r="N142" s="250"/>
      <c r="O142" s="242"/>
      <c r="P142" s="242"/>
      <c r="Q142" s="242"/>
      <c r="R142" s="145"/>
      <c r="T142" s="146" t="s">
        <v>5</v>
      </c>
      <c r="U142" s="43" t="s">
        <v>38</v>
      </c>
      <c r="V142" s="147">
        <v>0</v>
      </c>
      <c r="W142" s="147">
        <f t="shared" si="9"/>
        <v>0</v>
      </c>
      <c r="X142" s="147">
        <v>0</v>
      </c>
      <c r="Y142" s="147">
        <f t="shared" si="10"/>
        <v>0</v>
      </c>
      <c r="Z142" s="147">
        <v>0</v>
      </c>
      <c r="AA142" s="148">
        <f t="shared" si="11"/>
        <v>0</v>
      </c>
      <c r="AR142" s="20" t="s">
        <v>297</v>
      </c>
      <c r="AT142" s="20" t="s">
        <v>246</v>
      </c>
      <c r="AU142" s="20" t="s">
        <v>160</v>
      </c>
      <c r="AY142" s="20" t="s">
        <v>153</v>
      </c>
      <c r="BE142" s="149">
        <f t="shared" si="12"/>
        <v>0</v>
      </c>
      <c r="BF142" s="149">
        <f t="shared" si="13"/>
        <v>0</v>
      </c>
      <c r="BG142" s="149">
        <f t="shared" si="14"/>
        <v>0</v>
      </c>
      <c r="BH142" s="149">
        <f t="shared" si="15"/>
        <v>0</v>
      </c>
      <c r="BI142" s="149">
        <f t="shared" si="16"/>
        <v>0</v>
      </c>
      <c r="BJ142" s="20" t="s">
        <v>160</v>
      </c>
      <c r="BK142" s="149">
        <f t="shared" si="17"/>
        <v>0</v>
      </c>
      <c r="BL142" s="20" t="s">
        <v>169</v>
      </c>
      <c r="BM142" s="20" t="s">
        <v>332</v>
      </c>
    </row>
    <row r="143" spans="2:65" s="1" customFormat="1" ht="22.5" customHeight="1">
      <c r="B143" s="140"/>
      <c r="C143" s="141">
        <v>26</v>
      </c>
      <c r="D143" s="141" t="s">
        <v>155</v>
      </c>
      <c r="E143" s="142" t="s">
        <v>1866</v>
      </c>
      <c r="F143" s="241" t="s">
        <v>1867</v>
      </c>
      <c r="G143" s="241"/>
      <c r="H143" s="241"/>
      <c r="I143" s="241"/>
      <c r="J143" s="143" t="s">
        <v>158</v>
      </c>
      <c r="K143" s="144">
        <v>2</v>
      </c>
      <c r="L143" s="242"/>
      <c r="M143" s="242"/>
      <c r="N143" s="242"/>
      <c r="O143" s="242"/>
      <c r="P143" s="242"/>
      <c r="Q143" s="242"/>
      <c r="R143" s="145"/>
      <c r="T143" s="146" t="s">
        <v>5</v>
      </c>
      <c r="U143" s="43" t="s">
        <v>38</v>
      </c>
      <c r="V143" s="147">
        <v>0</v>
      </c>
      <c r="W143" s="147">
        <f t="shared" si="9"/>
        <v>0</v>
      </c>
      <c r="X143" s="147">
        <v>0</v>
      </c>
      <c r="Y143" s="147">
        <f t="shared" si="10"/>
        <v>0</v>
      </c>
      <c r="Z143" s="147">
        <v>0</v>
      </c>
      <c r="AA143" s="148">
        <f t="shared" si="11"/>
        <v>0</v>
      </c>
      <c r="AR143" s="20" t="s">
        <v>169</v>
      </c>
      <c r="AT143" s="20" t="s">
        <v>155</v>
      </c>
      <c r="AU143" s="20" t="s">
        <v>160</v>
      </c>
      <c r="AY143" s="20" t="s">
        <v>153</v>
      </c>
      <c r="BE143" s="149">
        <f t="shared" si="12"/>
        <v>0</v>
      </c>
      <c r="BF143" s="149">
        <f t="shared" si="13"/>
        <v>0</v>
      </c>
      <c r="BG143" s="149">
        <f t="shared" si="14"/>
        <v>0</v>
      </c>
      <c r="BH143" s="149">
        <f t="shared" si="15"/>
        <v>0</v>
      </c>
      <c r="BI143" s="149">
        <f t="shared" si="16"/>
        <v>0</v>
      </c>
      <c r="BJ143" s="20" t="s">
        <v>160</v>
      </c>
      <c r="BK143" s="149">
        <f t="shared" si="17"/>
        <v>0</v>
      </c>
      <c r="BL143" s="20" t="s">
        <v>169</v>
      </c>
      <c r="BM143" s="20" t="s">
        <v>338</v>
      </c>
    </row>
    <row r="144" spans="2:65" s="1" customFormat="1" ht="31.5" customHeight="1">
      <c r="B144" s="140"/>
      <c r="C144" s="166">
        <v>27</v>
      </c>
      <c r="D144" s="166" t="s">
        <v>246</v>
      </c>
      <c r="E144" s="167" t="s">
        <v>2118</v>
      </c>
      <c r="F144" s="249" t="s">
        <v>2119</v>
      </c>
      <c r="G144" s="249"/>
      <c r="H144" s="249"/>
      <c r="I144" s="249"/>
      <c r="J144" s="168" t="s">
        <v>158</v>
      </c>
      <c r="K144" s="169">
        <v>1</v>
      </c>
      <c r="L144" s="250"/>
      <c r="M144" s="250"/>
      <c r="N144" s="250"/>
      <c r="O144" s="242"/>
      <c r="P144" s="242"/>
      <c r="Q144" s="242"/>
      <c r="R144" s="145"/>
      <c r="T144" s="146" t="s">
        <v>5</v>
      </c>
      <c r="U144" s="43" t="s">
        <v>38</v>
      </c>
      <c r="V144" s="147">
        <v>0</v>
      </c>
      <c r="W144" s="147">
        <f t="shared" si="9"/>
        <v>0</v>
      </c>
      <c r="X144" s="147">
        <v>0</v>
      </c>
      <c r="Y144" s="147">
        <f t="shared" si="10"/>
        <v>0</v>
      </c>
      <c r="Z144" s="147">
        <v>0</v>
      </c>
      <c r="AA144" s="148">
        <f t="shared" si="11"/>
        <v>0</v>
      </c>
      <c r="AR144" s="20" t="s">
        <v>297</v>
      </c>
      <c r="AT144" s="20" t="s">
        <v>246</v>
      </c>
      <c r="AU144" s="20" t="s">
        <v>160</v>
      </c>
      <c r="AY144" s="20" t="s">
        <v>153</v>
      </c>
      <c r="BE144" s="149">
        <f t="shared" si="12"/>
        <v>0</v>
      </c>
      <c r="BF144" s="149">
        <f t="shared" si="13"/>
        <v>0</v>
      </c>
      <c r="BG144" s="149">
        <f t="shared" si="14"/>
        <v>0</v>
      </c>
      <c r="BH144" s="149">
        <f t="shared" si="15"/>
        <v>0</v>
      </c>
      <c r="BI144" s="149">
        <f t="shared" si="16"/>
        <v>0</v>
      </c>
      <c r="BJ144" s="20" t="s">
        <v>160</v>
      </c>
      <c r="BK144" s="149">
        <f t="shared" si="17"/>
        <v>0</v>
      </c>
      <c r="BL144" s="20" t="s">
        <v>169</v>
      </c>
      <c r="BM144" s="20" t="s">
        <v>505</v>
      </c>
    </row>
    <row r="145" spans="2:65" s="1" customFormat="1" ht="31.5" customHeight="1">
      <c r="B145" s="140"/>
      <c r="C145" s="166">
        <v>28</v>
      </c>
      <c r="D145" s="166" t="s">
        <v>246</v>
      </c>
      <c r="E145" s="167" t="s">
        <v>1886</v>
      </c>
      <c r="F145" s="249" t="s">
        <v>2120</v>
      </c>
      <c r="G145" s="249"/>
      <c r="H145" s="249"/>
      <c r="I145" s="249"/>
      <c r="J145" s="168" t="s">
        <v>158</v>
      </c>
      <c r="K145" s="169">
        <v>1</v>
      </c>
      <c r="L145" s="250"/>
      <c r="M145" s="250"/>
      <c r="N145" s="250"/>
      <c r="O145" s="242"/>
      <c r="P145" s="242"/>
      <c r="Q145" s="242"/>
      <c r="R145" s="145"/>
      <c r="T145" s="146" t="s">
        <v>5</v>
      </c>
      <c r="U145" s="43" t="s">
        <v>38</v>
      </c>
      <c r="V145" s="147">
        <v>0</v>
      </c>
      <c r="W145" s="147">
        <f t="shared" si="9"/>
        <v>0</v>
      </c>
      <c r="X145" s="147">
        <v>0</v>
      </c>
      <c r="Y145" s="147">
        <f t="shared" si="10"/>
        <v>0</v>
      </c>
      <c r="Z145" s="147">
        <v>0</v>
      </c>
      <c r="AA145" s="148">
        <f t="shared" si="11"/>
        <v>0</v>
      </c>
      <c r="AR145" s="20" t="s">
        <v>297</v>
      </c>
      <c r="AT145" s="20" t="s">
        <v>246</v>
      </c>
      <c r="AU145" s="20" t="s">
        <v>160</v>
      </c>
      <c r="AY145" s="20" t="s">
        <v>153</v>
      </c>
      <c r="BE145" s="149">
        <f t="shared" si="12"/>
        <v>0</v>
      </c>
      <c r="BF145" s="149">
        <f t="shared" si="13"/>
        <v>0</v>
      </c>
      <c r="BG145" s="149">
        <f t="shared" si="14"/>
        <v>0</v>
      </c>
      <c r="BH145" s="149">
        <f t="shared" si="15"/>
        <v>0</v>
      </c>
      <c r="BI145" s="149">
        <f t="shared" si="16"/>
        <v>0</v>
      </c>
      <c r="BJ145" s="20" t="s">
        <v>160</v>
      </c>
      <c r="BK145" s="149">
        <f t="shared" si="17"/>
        <v>0</v>
      </c>
      <c r="BL145" s="20" t="s">
        <v>169</v>
      </c>
      <c r="BM145" s="20" t="s">
        <v>245</v>
      </c>
    </row>
    <row r="146" spans="2:65" s="1" customFormat="1" ht="31.5" customHeight="1">
      <c r="B146" s="140"/>
      <c r="C146" s="141">
        <v>29</v>
      </c>
      <c r="D146" s="141" t="s">
        <v>155</v>
      </c>
      <c r="E146" s="142" t="s">
        <v>1792</v>
      </c>
      <c r="F146" s="241" t="s">
        <v>2121</v>
      </c>
      <c r="G146" s="241"/>
      <c r="H146" s="241"/>
      <c r="I146" s="241"/>
      <c r="J146" s="143" t="s">
        <v>158</v>
      </c>
      <c r="K146" s="144">
        <v>1</v>
      </c>
      <c r="L146" s="242"/>
      <c r="M146" s="242"/>
      <c r="N146" s="242"/>
      <c r="O146" s="242"/>
      <c r="P146" s="242"/>
      <c r="Q146" s="242"/>
      <c r="R146" s="145"/>
      <c r="T146" s="146" t="s">
        <v>5</v>
      </c>
      <c r="U146" s="43" t="s">
        <v>38</v>
      </c>
      <c r="V146" s="147">
        <v>0</v>
      </c>
      <c r="W146" s="147">
        <f t="shared" si="9"/>
        <v>0</v>
      </c>
      <c r="X146" s="147">
        <v>0</v>
      </c>
      <c r="Y146" s="147">
        <f t="shared" si="10"/>
        <v>0</v>
      </c>
      <c r="Z146" s="147">
        <v>0</v>
      </c>
      <c r="AA146" s="148">
        <f t="shared" si="11"/>
        <v>0</v>
      </c>
      <c r="AR146" s="20" t="s">
        <v>169</v>
      </c>
      <c r="AT146" s="20" t="s">
        <v>155</v>
      </c>
      <c r="AU146" s="20" t="s">
        <v>160</v>
      </c>
      <c r="AY146" s="20" t="s">
        <v>153</v>
      </c>
      <c r="BE146" s="149">
        <f t="shared" si="12"/>
        <v>0</v>
      </c>
      <c r="BF146" s="149">
        <f t="shared" si="13"/>
        <v>0</v>
      </c>
      <c r="BG146" s="149">
        <f t="shared" si="14"/>
        <v>0</v>
      </c>
      <c r="BH146" s="149">
        <f t="shared" si="15"/>
        <v>0</v>
      </c>
      <c r="BI146" s="149">
        <f t="shared" si="16"/>
        <v>0</v>
      </c>
      <c r="BJ146" s="20" t="s">
        <v>160</v>
      </c>
      <c r="BK146" s="149">
        <f t="shared" si="17"/>
        <v>0</v>
      </c>
      <c r="BL146" s="20" t="s">
        <v>169</v>
      </c>
      <c r="BM146" s="20" t="s">
        <v>260</v>
      </c>
    </row>
    <row r="147" spans="2:65" s="1" customFormat="1" ht="31.5" customHeight="1">
      <c r="B147" s="140"/>
      <c r="C147" s="166">
        <v>30</v>
      </c>
      <c r="D147" s="166" t="s">
        <v>246</v>
      </c>
      <c r="E147" s="167" t="s">
        <v>2122</v>
      </c>
      <c r="F147" s="249" t="s">
        <v>2328</v>
      </c>
      <c r="G147" s="249"/>
      <c r="H147" s="249"/>
      <c r="I147" s="249"/>
      <c r="J147" s="168" t="s">
        <v>158</v>
      </c>
      <c r="K147" s="169">
        <v>1</v>
      </c>
      <c r="L147" s="250"/>
      <c r="M147" s="250"/>
      <c r="N147" s="250"/>
      <c r="O147" s="242"/>
      <c r="P147" s="242"/>
      <c r="Q147" s="242"/>
      <c r="R147" s="145"/>
      <c r="T147" s="146" t="s">
        <v>5</v>
      </c>
      <c r="U147" s="43" t="s">
        <v>38</v>
      </c>
      <c r="V147" s="147">
        <v>0</v>
      </c>
      <c r="W147" s="147">
        <f t="shared" si="9"/>
        <v>0</v>
      </c>
      <c r="X147" s="147">
        <v>0</v>
      </c>
      <c r="Y147" s="147">
        <f t="shared" si="10"/>
        <v>0</v>
      </c>
      <c r="Z147" s="147">
        <v>0</v>
      </c>
      <c r="AA147" s="148">
        <f t="shared" si="11"/>
        <v>0</v>
      </c>
      <c r="AR147" s="20" t="s">
        <v>297</v>
      </c>
      <c r="AT147" s="20" t="s">
        <v>246</v>
      </c>
      <c r="AU147" s="20" t="s">
        <v>160</v>
      </c>
      <c r="AY147" s="20" t="s">
        <v>153</v>
      </c>
      <c r="BE147" s="149">
        <f t="shared" si="12"/>
        <v>0</v>
      </c>
      <c r="BF147" s="149">
        <f t="shared" si="13"/>
        <v>0</v>
      </c>
      <c r="BG147" s="149">
        <f t="shared" si="14"/>
        <v>0</v>
      </c>
      <c r="BH147" s="149">
        <f t="shared" si="15"/>
        <v>0</v>
      </c>
      <c r="BI147" s="149">
        <f t="shared" si="16"/>
        <v>0</v>
      </c>
      <c r="BJ147" s="20" t="s">
        <v>160</v>
      </c>
      <c r="BK147" s="149">
        <f t="shared" si="17"/>
        <v>0</v>
      </c>
      <c r="BL147" s="20" t="s">
        <v>169</v>
      </c>
      <c r="BM147" s="20" t="s">
        <v>422</v>
      </c>
    </row>
    <row r="148" spans="2:65" s="1" customFormat="1" ht="22.5" customHeight="1">
      <c r="B148" s="140"/>
      <c r="C148" s="141">
        <v>31</v>
      </c>
      <c r="D148" s="141" t="s">
        <v>155</v>
      </c>
      <c r="E148" s="142" t="s">
        <v>1833</v>
      </c>
      <c r="F148" s="241" t="s">
        <v>2123</v>
      </c>
      <c r="G148" s="241"/>
      <c r="H148" s="241"/>
      <c r="I148" s="241"/>
      <c r="J148" s="143" t="s">
        <v>158</v>
      </c>
      <c r="K148" s="144">
        <v>1</v>
      </c>
      <c r="L148" s="242"/>
      <c r="M148" s="242"/>
      <c r="N148" s="242"/>
      <c r="O148" s="242"/>
      <c r="P148" s="242"/>
      <c r="Q148" s="242"/>
      <c r="R148" s="145"/>
      <c r="T148" s="146" t="s">
        <v>5</v>
      </c>
      <c r="U148" s="43" t="s">
        <v>38</v>
      </c>
      <c r="V148" s="147">
        <v>0</v>
      </c>
      <c r="W148" s="147">
        <f t="shared" si="9"/>
        <v>0</v>
      </c>
      <c r="X148" s="147">
        <v>0</v>
      </c>
      <c r="Y148" s="147">
        <f t="shared" si="10"/>
        <v>0</v>
      </c>
      <c r="Z148" s="147">
        <v>0</v>
      </c>
      <c r="AA148" s="148">
        <f t="shared" si="11"/>
        <v>0</v>
      </c>
      <c r="AR148" s="20" t="s">
        <v>169</v>
      </c>
      <c r="AT148" s="20" t="s">
        <v>155</v>
      </c>
      <c r="AU148" s="20" t="s">
        <v>160</v>
      </c>
      <c r="AY148" s="20" t="s">
        <v>153</v>
      </c>
      <c r="BE148" s="149">
        <f t="shared" si="12"/>
        <v>0</v>
      </c>
      <c r="BF148" s="149">
        <f t="shared" si="13"/>
        <v>0</v>
      </c>
      <c r="BG148" s="149">
        <f t="shared" si="14"/>
        <v>0</v>
      </c>
      <c r="BH148" s="149">
        <f t="shared" si="15"/>
        <v>0</v>
      </c>
      <c r="BI148" s="149">
        <f t="shared" si="16"/>
        <v>0</v>
      </c>
      <c r="BJ148" s="20" t="s">
        <v>160</v>
      </c>
      <c r="BK148" s="149">
        <f t="shared" si="17"/>
        <v>0</v>
      </c>
      <c r="BL148" s="20" t="s">
        <v>169</v>
      </c>
      <c r="BM148" s="20" t="s">
        <v>413</v>
      </c>
    </row>
    <row r="149" spans="2:65" s="1" customFormat="1" ht="31.5" customHeight="1">
      <c r="B149" s="140"/>
      <c r="C149" s="166">
        <v>32</v>
      </c>
      <c r="D149" s="166" t="s">
        <v>246</v>
      </c>
      <c r="E149" s="167" t="s">
        <v>1881</v>
      </c>
      <c r="F149" s="249" t="s">
        <v>2124</v>
      </c>
      <c r="G149" s="249"/>
      <c r="H149" s="249"/>
      <c r="I149" s="249"/>
      <c r="J149" s="168" t="s">
        <v>158</v>
      </c>
      <c r="K149" s="169">
        <v>1</v>
      </c>
      <c r="L149" s="250"/>
      <c r="M149" s="250"/>
      <c r="N149" s="250"/>
      <c r="O149" s="242"/>
      <c r="P149" s="242"/>
      <c r="Q149" s="242"/>
      <c r="R149" s="145"/>
      <c r="T149" s="146" t="s">
        <v>5</v>
      </c>
      <c r="U149" s="43" t="s">
        <v>38</v>
      </c>
      <c r="V149" s="147">
        <v>0</v>
      </c>
      <c r="W149" s="147">
        <f t="shared" si="9"/>
        <v>0</v>
      </c>
      <c r="X149" s="147">
        <v>0</v>
      </c>
      <c r="Y149" s="147">
        <f t="shared" si="10"/>
        <v>0</v>
      </c>
      <c r="Z149" s="147">
        <v>0</v>
      </c>
      <c r="AA149" s="148">
        <f t="shared" si="11"/>
        <v>0</v>
      </c>
      <c r="AR149" s="20" t="s">
        <v>297</v>
      </c>
      <c r="AT149" s="20" t="s">
        <v>246</v>
      </c>
      <c r="AU149" s="20" t="s">
        <v>160</v>
      </c>
      <c r="AY149" s="20" t="s">
        <v>153</v>
      </c>
      <c r="BE149" s="149">
        <f t="shared" si="12"/>
        <v>0</v>
      </c>
      <c r="BF149" s="149">
        <f t="shared" si="13"/>
        <v>0</v>
      </c>
      <c r="BG149" s="149">
        <f t="shared" si="14"/>
        <v>0</v>
      </c>
      <c r="BH149" s="149">
        <f t="shared" si="15"/>
        <v>0</v>
      </c>
      <c r="BI149" s="149">
        <f t="shared" si="16"/>
        <v>0</v>
      </c>
      <c r="BJ149" s="20" t="s">
        <v>160</v>
      </c>
      <c r="BK149" s="149">
        <f t="shared" si="17"/>
        <v>0</v>
      </c>
      <c r="BL149" s="20" t="s">
        <v>169</v>
      </c>
      <c r="BM149" s="20" t="s">
        <v>359</v>
      </c>
    </row>
    <row r="150" spans="2:65" s="1" customFormat="1" ht="22.5" customHeight="1">
      <c r="B150" s="140"/>
      <c r="C150" s="141">
        <v>33</v>
      </c>
      <c r="D150" s="141" t="s">
        <v>155</v>
      </c>
      <c r="E150" s="142" t="s">
        <v>2125</v>
      </c>
      <c r="F150" s="241" t="s">
        <v>2126</v>
      </c>
      <c r="G150" s="241"/>
      <c r="H150" s="241"/>
      <c r="I150" s="241"/>
      <c r="J150" s="143" t="s">
        <v>158</v>
      </c>
      <c r="K150" s="144">
        <v>3</v>
      </c>
      <c r="L150" s="242"/>
      <c r="M150" s="242"/>
      <c r="N150" s="242"/>
      <c r="O150" s="242"/>
      <c r="P150" s="242"/>
      <c r="Q150" s="242"/>
      <c r="R150" s="145"/>
      <c r="T150" s="146" t="s">
        <v>5</v>
      </c>
      <c r="U150" s="43" t="s">
        <v>38</v>
      </c>
      <c r="V150" s="147">
        <v>0</v>
      </c>
      <c r="W150" s="147">
        <f t="shared" si="9"/>
        <v>0</v>
      </c>
      <c r="X150" s="147">
        <v>0</v>
      </c>
      <c r="Y150" s="147">
        <f t="shared" si="10"/>
        <v>0</v>
      </c>
      <c r="Z150" s="147">
        <v>0</v>
      </c>
      <c r="AA150" s="148">
        <f t="shared" si="11"/>
        <v>0</v>
      </c>
      <c r="AR150" s="20" t="s">
        <v>169</v>
      </c>
      <c r="AT150" s="20" t="s">
        <v>155</v>
      </c>
      <c r="AU150" s="20" t="s">
        <v>160</v>
      </c>
      <c r="AY150" s="20" t="s">
        <v>153</v>
      </c>
      <c r="BE150" s="149">
        <f t="shared" si="12"/>
        <v>0</v>
      </c>
      <c r="BF150" s="149">
        <f t="shared" si="13"/>
        <v>0</v>
      </c>
      <c r="BG150" s="149">
        <f t="shared" si="14"/>
        <v>0</v>
      </c>
      <c r="BH150" s="149">
        <f t="shared" si="15"/>
        <v>0</v>
      </c>
      <c r="BI150" s="149">
        <f t="shared" si="16"/>
        <v>0</v>
      </c>
      <c r="BJ150" s="20" t="s">
        <v>160</v>
      </c>
      <c r="BK150" s="149">
        <f t="shared" si="17"/>
        <v>0</v>
      </c>
      <c r="BL150" s="20" t="s">
        <v>169</v>
      </c>
      <c r="BM150" s="20" t="s">
        <v>404</v>
      </c>
    </row>
    <row r="151" spans="2:65" s="1" customFormat="1" ht="31.5" customHeight="1">
      <c r="B151" s="140"/>
      <c r="C151" s="166">
        <v>34</v>
      </c>
      <c r="D151" s="166" t="s">
        <v>246</v>
      </c>
      <c r="E151" s="167" t="s">
        <v>1868</v>
      </c>
      <c r="F151" s="249" t="s">
        <v>2127</v>
      </c>
      <c r="G151" s="249"/>
      <c r="H151" s="249"/>
      <c r="I151" s="249"/>
      <c r="J151" s="168" t="s">
        <v>158</v>
      </c>
      <c r="K151" s="169">
        <v>1</v>
      </c>
      <c r="L151" s="250"/>
      <c r="M151" s="250"/>
      <c r="N151" s="250"/>
      <c r="O151" s="242"/>
      <c r="P151" s="242"/>
      <c r="Q151" s="242"/>
      <c r="R151" s="145"/>
      <c r="T151" s="146" t="s">
        <v>5</v>
      </c>
      <c r="U151" s="43" t="s">
        <v>38</v>
      </c>
      <c r="V151" s="147">
        <v>0</v>
      </c>
      <c r="W151" s="147">
        <f t="shared" si="9"/>
        <v>0</v>
      </c>
      <c r="X151" s="147">
        <v>0</v>
      </c>
      <c r="Y151" s="147">
        <f t="shared" si="10"/>
        <v>0</v>
      </c>
      <c r="Z151" s="147">
        <v>0</v>
      </c>
      <c r="AA151" s="148">
        <f t="shared" si="11"/>
        <v>0</v>
      </c>
      <c r="AR151" s="20" t="s">
        <v>297</v>
      </c>
      <c r="AT151" s="20" t="s">
        <v>246</v>
      </c>
      <c r="AU151" s="20" t="s">
        <v>160</v>
      </c>
      <c r="AY151" s="20" t="s">
        <v>153</v>
      </c>
      <c r="BE151" s="149">
        <f t="shared" si="12"/>
        <v>0</v>
      </c>
      <c r="BF151" s="149">
        <f t="shared" si="13"/>
        <v>0</v>
      </c>
      <c r="BG151" s="149">
        <f t="shared" si="14"/>
        <v>0</v>
      </c>
      <c r="BH151" s="149">
        <f t="shared" si="15"/>
        <v>0</v>
      </c>
      <c r="BI151" s="149">
        <f t="shared" si="16"/>
        <v>0</v>
      </c>
      <c r="BJ151" s="20" t="s">
        <v>160</v>
      </c>
      <c r="BK151" s="149">
        <f t="shared" si="17"/>
        <v>0</v>
      </c>
      <c r="BL151" s="20" t="s">
        <v>169</v>
      </c>
      <c r="BM151" s="20" t="s">
        <v>416</v>
      </c>
    </row>
    <row r="152" spans="2:65" s="1" customFormat="1" ht="31.5" customHeight="1">
      <c r="B152" s="140"/>
      <c r="C152" s="166">
        <v>35</v>
      </c>
      <c r="D152" s="166" t="s">
        <v>246</v>
      </c>
      <c r="E152" s="167" t="s">
        <v>1869</v>
      </c>
      <c r="F152" s="249" t="s">
        <v>1870</v>
      </c>
      <c r="G152" s="249"/>
      <c r="H152" s="249"/>
      <c r="I152" s="249"/>
      <c r="J152" s="168" t="s">
        <v>158</v>
      </c>
      <c r="K152" s="169">
        <v>2</v>
      </c>
      <c r="L152" s="250"/>
      <c r="M152" s="250"/>
      <c r="N152" s="250"/>
      <c r="O152" s="242"/>
      <c r="P152" s="242"/>
      <c r="Q152" s="242"/>
      <c r="R152" s="145"/>
      <c r="T152" s="146" t="s">
        <v>5</v>
      </c>
      <c r="U152" s="43" t="s">
        <v>38</v>
      </c>
      <c r="V152" s="147">
        <v>0</v>
      </c>
      <c r="W152" s="147">
        <f t="shared" si="9"/>
        <v>0</v>
      </c>
      <c r="X152" s="147">
        <v>0</v>
      </c>
      <c r="Y152" s="147">
        <f t="shared" si="10"/>
        <v>0</v>
      </c>
      <c r="Z152" s="147">
        <v>0</v>
      </c>
      <c r="AA152" s="148">
        <f t="shared" si="11"/>
        <v>0</v>
      </c>
      <c r="AR152" s="20" t="s">
        <v>297</v>
      </c>
      <c r="AT152" s="20" t="s">
        <v>246</v>
      </c>
      <c r="AU152" s="20" t="s">
        <v>160</v>
      </c>
      <c r="AY152" s="20" t="s">
        <v>153</v>
      </c>
      <c r="BE152" s="149">
        <f t="shared" si="12"/>
        <v>0</v>
      </c>
      <c r="BF152" s="149">
        <f t="shared" si="13"/>
        <v>0</v>
      </c>
      <c r="BG152" s="149">
        <f t="shared" si="14"/>
        <v>0</v>
      </c>
      <c r="BH152" s="149">
        <f t="shared" si="15"/>
        <v>0</v>
      </c>
      <c r="BI152" s="149">
        <f t="shared" si="16"/>
        <v>0</v>
      </c>
      <c r="BJ152" s="20" t="s">
        <v>160</v>
      </c>
      <c r="BK152" s="149">
        <f t="shared" si="17"/>
        <v>0</v>
      </c>
      <c r="BL152" s="20" t="s">
        <v>169</v>
      </c>
      <c r="BM152" s="20" t="s">
        <v>440</v>
      </c>
    </row>
    <row r="153" spans="2:65" s="1" customFormat="1" ht="22.5" customHeight="1">
      <c r="B153" s="140"/>
      <c r="C153" s="141">
        <v>36</v>
      </c>
      <c r="D153" s="141" t="s">
        <v>155</v>
      </c>
      <c r="E153" s="142" t="s">
        <v>1919</v>
      </c>
      <c r="F153" s="241" t="s">
        <v>2128</v>
      </c>
      <c r="G153" s="241"/>
      <c r="H153" s="241"/>
      <c r="I153" s="241"/>
      <c r="J153" s="143" t="s">
        <v>158</v>
      </c>
      <c r="K153" s="144">
        <v>3</v>
      </c>
      <c r="L153" s="242"/>
      <c r="M153" s="242"/>
      <c r="N153" s="242"/>
      <c r="O153" s="242"/>
      <c r="P153" s="242"/>
      <c r="Q153" s="242"/>
      <c r="R153" s="145"/>
      <c r="T153" s="146" t="s">
        <v>5</v>
      </c>
      <c r="U153" s="43" t="s">
        <v>38</v>
      </c>
      <c r="V153" s="147">
        <v>0</v>
      </c>
      <c r="W153" s="147">
        <f t="shared" si="9"/>
        <v>0</v>
      </c>
      <c r="X153" s="147">
        <v>0</v>
      </c>
      <c r="Y153" s="147">
        <f t="shared" si="10"/>
        <v>0</v>
      </c>
      <c r="Z153" s="147">
        <v>0</v>
      </c>
      <c r="AA153" s="148">
        <f t="shared" si="11"/>
        <v>0</v>
      </c>
      <c r="AR153" s="20" t="s">
        <v>169</v>
      </c>
      <c r="AT153" s="20" t="s">
        <v>155</v>
      </c>
      <c r="AU153" s="20" t="s">
        <v>160</v>
      </c>
      <c r="AY153" s="20" t="s">
        <v>153</v>
      </c>
      <c r="BE153" s="149">
        <f t="shared" si="12"/>
        <v>0</v>
      </c>
      <c r="BF153" s="149">
        <f t="shared" si="13"/>
        <v>0</v>
      </c>
      <c r="BG153" s="149">
        <f t="shared" si="14"/>
        <v>0</v>
      </c>
      <c r="BH153" s="149">
        <f t="shared" si="15"/>
        <v>0</v>
      </c>
      <c r="BI153" s="149">
        <f t="shared" si="16"/>
        <v>0</v>
      </c>
      <c r="BJ153" s="20" t="s">
        <v>160</v>
      </c>
      <c r="BK153" s="149">
        <f t="shared" si="17"/>
        <v>0</v>
      </c>
      <c r="BL153" s="20" t="s">
        <v>169</v>
      </c>
      <c r="BM153" s="20" t="s">
        <v>428</v>
      </c>
    </row>
    <row r="154" spans="2:65" s="1" customFormat="1" ht="22.5" customHeight="1">
      <c r="B154" s="140"/>
      <c r="C154" s="166">
        <v>37</v>
      </c>
      <c r="D154" s="166" t="s">
        <v>246</v>
      </c>
      <c r="E154" s="167" t="s">
        <v>2129</v>
      </c>
      <c r="F154" s="249" t="s">
        <v>2130</v>
      </c>
      <c r="G154" s="249"/>
      <c r="H154" s="249"/>
      <c r="I154" s="249"/>
      <c r="J154" s="168" t="s">
        <v>158</v>
      </c>
      <c r="K154" s="169">
        <v>2</v>
      </c>
      <c r="L154" s="250"/>
      <c r="M154" s="250"/>
      <c r="N154" s="250"/>
      <c r="O154" s="242"/>
      <c r="P154" s="242"/>
      <c r="Q154" s="242"/>
      <c r="R154" s="145"/>
      <c r="T154" s="146" t="s">
        <v>5</v>
      </c>
      <c r="U154" s="43" t="s">
        <v>38</v>
      </c>
      <c r="V154" s="147">
        <v>0</v>
      </c>
      <c r="W154" s="147">
        <f t="shared" si="9"/>
        <v>0</v>
      </c>
      <c r="X154" s="147">
        <v>0</v>
      </c>
      <c r="Y154" s="147">
        <f t="shared" si="10"/>
        <v>0</v>
      </c>
      <c r="Z154" s="147">
        <v>0</v>
      </c>
      <c r="AA154" s="148">
        <f t="shared" si="11"/>
        <v>0</v>
      </c>
      <c r="AR154" s="20" t="s">
        <v>297</v>
      </c>
      <c r="AT154" s="20" t="s">
        <v>246</v>
      </c>
      <c r="AU154" s="20" t="s">
        <v>160</v>
      </c>
      <c r="AY154" s="20" t="s">
        <v>153</v>
      </c>
      <c r="BE154" s="149">
        <f t="shared" si="12"/>
        <v>0</v>
      </c>
      <c r="BF154" s="149">
        <f t="shared" si="13"/>
        <v>0</v>
      </c>
      <c r="BG154" s="149">
        <f t="shared" si="14"/>
        <v>0</v>
      </c>
      <c r="BH154" s="149">
        <f t="shared" si="15"/>
        <v>0</v>
      </c>
      <c r="BI154" s="149">
        <f t="shared" si="16"/>
        <v>0</v>
      </c>
      <c r="BJ154" s="20" t="s">
        <v>160</v>
      </c>
      <c r="BK154" s="149">
        <f t="shared" si="17"/>
        <v>0</v>
      </c>
      <c r="BL154" s="20" t="s">
        <v>169</v>
      </c>
      <c r="BM154" s="20" t="s">
        <v>369</v>
      </c>
    </row>
    <row r="155" spans="2:65" s="1" customFormat="1" ht="22.5" customHeight="1">
      <c r="B155" s="140"/>
      <c r="C155" s="166">
        <v>38</v>
      </c>
      <c r="D155" s="166" t="s">
        <v>246</v>
      </c>
      <c r="E155" s="167" t="s">
        <v>2131</v>
      </c>
      <c r="F155" s="249" t="s">
        <v>2329</v>
      </c>
      <c r="G155" s="249"/>
      <c r="H155" s="249"/>
      <c r="I155" s="249"/>
      <c r="J155" s="168" t="s">
        <v>158</v>
      </c>
      <c r="K155" s="169">
        <v>1</v>
      </c>
      <c r="L155" s="250"/>
      <c r="M155" s="250"/>
      <c r="N155" s="250"/>
      <c r="O155" s="242"/>
      <c r="P155" s="242"/>
      <c r="Q155" s="242"/>
      <c r="R155" s="145"/>
      <c r="T155" s="146" t="s">
        <v>5</v>
      </c>
      <c r="U155" s="43" t="s">
        <v>38</v>
      </c>
      <c r="V155" s="147">
        <v>0</v>
      </c>
      <c r="W155" s="147">
        <f t="shared" si="9"/>
        <v>0</v>
      </c>
      <c r="X155" s="147">
        <v>0</v>
      </c>
      <c r="Y155" s="147">
        <f t="shared" si="10"/>
        <v>0</v>
      </c>
      <c r="Z155" s="147">
        <v>0</v>
      </c>
      <c r="AA155" s="148">
        <f t="shared" si="11"/>
        <v>0</v>
      </c>
      <c r="AR155" s="20" t="s">
        <v>297</v>
      </c>
      <c r="AT155" s="20" t="s">
        <v>246</v>
      </c>
      <c r="AU155" s="20" t="s">
        <v>160</v>
      </c>
      <c r="AY155" s="20" t="s">
        <v>153</v>
      </c>
      <c r="BE155" s="149">
        <f t="shared" si="12"/>
        <v>0</v>
      </c>
      <c r="BF155" s="149">
        <f t="shared" si="13"/>
        <v>0</v>
      </c>
      <c r="BG155" s="149">
        <f t="shared" si="14"/>
        <v>0</v>
      </c>
      <c r="BH155" s="149">
        <f t="shared" si="15"/>
        <v>0</v>
      </c>
      <c r="BI155" s="149">
        <f t="shared" si="16"/>
        <v>0</v>
      </c>
      <c r="BJ155" s="20" t="s">
        <v>160</v>
      </c>
      <c r="BK155" s="149">
        <f t="shared" si="17"/>
        <v>0</v>
      </c>
      <c r="BL155" s="20" t="s">
        <v>169</v>
      </c>
      <c r="BM155" s="20" t="s">
        <v>393</v>
      </c>
    </row>
    <row r="156" spans="2:65" s="1" customFormat="1" ht="22.5" customHeight="1">
      <c r="B156" s="140"/>
      <c r="C156" s="141">
        <v>39</v>
      </c>
      <c r="D156" s="141" t="s">
        <v>155</v>
      </c>
      <c r="E156" s="142" t="s">
        <v>2132</v>
      </c>
      <c r="F156" s="241" t="s">
        <v>2133</v>
      </c>
      <c r="G156" s="241"/>
      <c r="H156" s="241"/>
      <c r="I156" s="241"/>
      <c r="J156" s="143" t="s">
        <v>158</v>
      </c>
      <c r="K156" s="144">
        <v>16</v>
      </c>
      <c r="L156" s="242"/>
      <c r="M156" s="242"/>
      <c r="N156" s="242"/>
      <c r="O156" s="242"/>
      <c r="P156" s="242"/>
      <c r="Q156" s="242"/>
      <c r="R156" s="145"/>
      <c r="T156" s="146" t="s">
        <v>5</v>
      </c>
      <c r="U156" s="43" t="s">
        <v>38</v>
      </c>
      <c r="V156" s="147">
        <v>0</v>
      </c>
      <c r="W156" s="147">
        <f t="shared" si="9"/>
        <v>0</v>
      </c>
      <c r="X156" s="147">
        <v>0</v>
      </c>
      <c r="Y156" s="147">
        <f t="shared" si="10"/>
        <v>0</v>
      </c>
      <c r="Z156" s="147">
        <v>0</v>
      </c>
      <c r="AA156" s="148">
        <f t="shared" si="11"/>
        <v>0</v>
      </c>
      <c r="AR156" s="20" t="s">
        <v>169</v>
      </c>
      <c r="AT156" s="20" t="s">
        <v>155</v>
      </c>
      <c r="AU156" s="20" t="s">
        <v>160</v>
      </c>
      <c r="AY156" s="20" t="s">
        <v>153</v>
      </c>
      <c r="BE156" s="149">
        <f t="shared" si="12"/>
        <v>0</v>
      </c>
      <c r="BF156" s="149">
        <f t="shared" si="13"/>
        <v>0</v>
      </c>
      <c r="BG156" s="149">
        <f t="shared" si="14"/>
        <v>0</v>
      </c>
      <c r="BH156" s="149">
        <f t="shared" si="15"/>
        <v>0</v>
      </c>
      <c r="BI156" s="149">
        <f t="shared" si="16"/>
        <v>0</v>
      </c>
      <c r="BJ156" s="20" t="s">
        <v>160</v>
      </c>
      <c r="BK156" s="149">
        <f t="shared" si="17"/>
        <v>0</v>
      </c>
      <c r="BL156" s="20" t="s">
        <v>169</v>
      </c>
      <c r="BM156" s="20" t="s">
        <v>443</v>
      </c>
    </row>
    <row r="157" spans="2:65" s="1" customFormat="1" ht="69.75" customHeight="1">
      <c r="B157" s="140"/>
      <c r="C157" s="166">
        <v>40</v>
      </c>
      <c r="D157" s="166" t="s">
        <v>246</v>
      </c>
      <c r="E157" s="167" t="s">
        <v>2134</v>
      </c>
      <c r="F157" s="249" t="s">
        <v>2330</v>
      </c>
      <c r="G157" s="249"/>
      <c r="H157" s="249"/>
      <c r="I157" s="249"/>
      <c r="J157" s="168" t="s">
        <v>158</v>
      </c>
      <c r="K157" s="169">
        <v>15</v>
      </c>
      <c r="L157" s="250"/>
      <c r="M157" s="250"/>
      <c r="N157" s="250"/>
      <c r="O157" s="242"/>
      <c r="P157" s="242"/>
      <c r="Q157" s="242"/>
      <c r="R157" s="145"/>
      <c r="T157" s="146" t="s">
        <v>5</v>
      </c>
      <c r="U157" s="43" t="s">
        <v>38</v>
      </c>
      <c r="V157" s="147">
        <v>0</v>
      </c>
      <c r="W157" s="147">
        <f t="shared" si="9"/>
        <v>0</v>
      </c>
      <c r="X157" s="147">
        <v>0</v>
      </c>
      <c r="Y157" s="147">
        <f t="shared" si="10"/>
        <v>0</v>
      </c>
      <c r="Z157" s="147">
        <v>0</v>
      </c>
      <c r="AA157" s="148">
        <f t="shared" si="11"/>
        <v>0</v>
      </c>
      <c r="AR157" s="20" t="s">
        <v>297</v>
      </c>
      <c r="AT157" s="20" t="s">
        <v>246</v>
      </c>
      <c r="AU157" s="20" t="s">
        <v>160</v>
      </c>
      <c r="AY157" s="20" t="s">
        <v>153</v>
      </c>
      <c r="BE157" s="149">
        <f t="shared" si="12"/>
        <v>0</v>
      </c>
      <c r="BF157" s="149">
        <f t="shared" si="13"/>
        <v>0</v>
      </c>
      <c r="BG157" s="149">
        <f t="shared" si="14"/>
        <v>0</v>
      </c>
      <c r="BH157" s="149">
        <f t="shared" si="15"/>
        <v>0</v>
      </c>
      <c r="BI157" s="149">
        <f t="shared" si="16"/>
        <v>0</v>
      </c>
      <c r="BJ157" s="20" t="s">
        <v>160</v>
      </c>
      <c r="BK157" s="149">
        <f t="shared" si="17"/>
        <v>0</v>
      </c>
      <c r="BL157" s="20" t="s">
        <v>169</v>
      </c>
      <c r="BM157" s="20" t="s">
        <v>285</v>
      </c>
    </row>
    <row r="158" spans="2:65" s="1" customFormat="1" ht="69.75" customHeight="1">
      <c r="B158" s="140"/>
      <c r="C158" s="166">
        <v>41</v>
      </c>
      <c r="D158" s="166" t="s">
        <v>246</v>
      </c>
      <c r="E158" s="167" t="s">
        <v>2135</v>
      </c>
      <c r="F158" s="249" t="s">
        <v>2331</v>
      </c>
      <c r="G158" s="249"/>
      <c r="H158" s="249"/>
      <c r="I158" s="249"/>
      <c r="J158" s="168" t="s">
        <v>158</v>
      </c>
      <c r="K158" s="169">
        <v>1</v>
      </c>
      <c r="L158" s="250"/>
      <c r="M158" s="250"/>
      <c r="N158" s="250"/>
      <c r="O158" s="242"/>
      <c r="P158" s="242"/>
      <c r="Q158" s="242"/>
      <c r="R158" s="145"/>
      <c r="T158" s="146" t="s">
        <v>5</v>
      </c>
      <c r="U158" s="43" t="s">
        <v>38</v>
      </c>
      <c r="V158" s="147">
        <v>0</v>
      </c>
      <c r="W158" s="147">
        <f t="shared" si="9"/>
        <v>0</v>
      </c>
      <c r="X158" s="147">
        <v>0</v>
      </c>
      <c r="Y158" s="147">
        <f t="shared" si="10"/>
        <v>0</v>
      </c>
      <c r="Z158" s="147">
        <v>0</v>
      </c>
      <c r="AA158" s="148">
        <f t="shared" si="11"/>
        <v>0</v>
      </c>
      <c r="AR158" s="20" t="s">
        <v>297</v>
      </c>
      <c r="AT158" s="20" t="s">
        <v>246</v>
      </c>
      <c r="AU158" s="20" t="s">
        <v>160</v>
      </c>
      <c r="AY158" s="20" t="s">
        <v>153</v>
      </c>
      <c r="BE158" s="149">
        <f t="shared" si="12"/>
        <v>0</v>
      </c>
      <c r="BF158" s="149">
        <f t="shared" si="13"/>
        <v>0</v>
      </c>
      <c r="BG158" s="149">
        <f t="shared" si="14"/>
        <v>0</v>
      </c>
      <c r="BH158" s="149">
        <f t="shared" si="15"/>
        <v>0</v>
      </c>
      <c r="BI158" s="149">
        <f t="shared" si="16"/>
        <v>0</v>
      </c>
      <c r="BJ158" s="20" t="s">
        <v>160</v>
      </c>
      <c r="BK158" s="149">
        <f t="shared" si="17"/>
        <v>0</v>
      </c>
      <c r="BL158" s="20" t="s">
        <v>169</v>
      </c>
      <c r="BM158" s="20" t="s">
        <v>154</v>
      </c>
    </row>
    <row r="159" spans="2:65" s="1" customFormat="1" ht="31.5" customHeight="1">
      <c r="B159" s="140"/>
      <c r="C159" s="141">
        <v>42</v>
      </c>
      <c r="D159" s="141" t="s">
        <v>155</v>
      </c>
      <c r="E159" s="142" t="s">
        <v>1889</v>
      </c>
      <c r="F159" s="241" t="s">
        <v>1890</v>
      </c>
      <c r="G159" s="241"/>
      <c r="H159" s="241"/>
      <c r="I159" s="241"/>
      <c r="J159" s="143" t="s">
        <v>182</v>
      </c>
      <c r="K159" s="144">
        <v>0.15</v>
      </c>
      <c r="L159" s="242"/>
      <c r="M159" s="242"/>
      <c r="N159" s="242"/>
      <c r="O159" s="242"/>
      <c r="P159" s="242"/>
      <c r="Q159" s="242"/>
      <c r="R159" s="145"/>
      <c r="T159" s="146" t="s">
        <v>5</v>
      </c>
      <c r="U159" s="43" t="s">
        <v>38</v>
      </c>
      <c r="V159" s="147">
        <v>0</v>
      </c>
      <c r="W159" s="147">
        <f t="shared" si="9"/>
        <v>0</v>
      </c>
      <c r="X159" s="147">
        <v>0</v>
      </c>
      <c r="Y159" s="147">
        <f t="shared" si="10"/>
        <v>0</v>
      </c>
      <c r="Z159" s="147">
        <v>0</v>
      </c>
      <c r="AA159" s="148">
        <f t="shared" si="11"/>
        <v>0</v>
      </c>
      <c r="AR159" s="20" t="s">
        <v>169</v>
      </c>
      <c r="AT159" s="20" t="s">
        <v>155</v>
      </c>
      <c r="AU159" s="20" t="s">
        <v>160</v>
      </c>
      <c r="AY159" s="20" t="s">
        <v>153</v>
      </c>
      <c r="BE159" s="149">
        <f t="shared" si="12"/>
        <v>0</v>
      </c>
      <c r="BF159" s="149">
        <f t="shared" si="13"/>
        <v>0</v>
      </c>
      <c r="BG159" s="149">
        <f t="shared" si="14"/>
        <v>0</v>
      </c>
      <c r="BH159" s="149">
        <f t="shared" si="15"/>
        <v>0</v>
      </c>
      <c r="BI159" s="149">
        <f t="shared" si="16"/>
        <v>0</v>
      </c>
      <c r="BJ159" s="20" t="s">
        <v>160</v>
      </c>
      <c r="BK159" s="149">
        <f t="shared" si="17"/>
        <v>0</v>
      </c>
      <c r="BL159" s="20" t="s">
        <v>169</v>
      </c>
      <c r="BM159" s="20" t="s">
        <v>204</v>
      </c>
    </row>
    <row r="160" spans="2:65" s="1" customFormat="1" ht="31.5" customHeight="1">
      <c r="B160" s="140"/>
      <c r="C160" s="141">
        <v>43</v>
      </c>
      <c r="D160" s="141" t="s">
        <v>155</v>
      </c>
      <c r="E160" s="142" t="s">
        <v>1891</v>
      </c>
      <c r="F160" s="241" t="s">
        <v>1892</v>
      </c>
      <c r="G160" s="241"/>
      <c r="H160" s="241"/>
      <c r="I160" s="241"/>
      <c r="J160" s="143" t="s">
        <v>182</v>
      </c>
      <c r="K160" s="144">
        <v>0.15</v>
      </c>
      <c r="L160" s="242"/>
      <c r="M160" s="242"/>
      <c r="N160" s="242"/>
      <c r="O160" s="242"/>
      <c r="P160" s="242"/>
      <c r="Q160" s="242"/>
      <c r="R160" s="145"/>
      <c r="T160" s="146" t="s">
        <v>5</v>
      </c>
      <c r="U160" s="43" t="s">
        <v>38</v>
      </c>
      <c r="V160" s="147">
        <v>0</v>
      </c>
      <c r="W160" s="147">
        <f t="shared" si="9"/>
        <v>0</v>
      </c>
      <c r="X160" s="147">
        <v>0</v>
      </c>
      <c r="Y160" s="147">
        <f t="shared" si="10"/>
        <v>0</v>
      </c>
      <c r="Z160" s="147">
        <v>0</v>
      </c>
      <c r="AA160" s="148">
        <f t="shared" si="11"/>
        <v>0</v>
      </c>
      <c r="AR160" s="20" t="s">
        <v>169</v>
      </c>
      <c r="AT160" s="20" t="s">
        <v>155</v>
      </c>
      <c r="AU160" s="20" t="s">
        <v>160</v>
      </c>
      <c r="AY160" s="20" t="s">
        <v>153</v>
      </c>
      <c r="BE160" s="149">
        <f t="shared" si="12"/>
        <v>0</v>
      </c>
      <c r="BF160" s="149">
        <f t="shared" si="13"/>
        <v>0</v>
      </c>
      <c r="BG160" s="149">
        <f t="shared" si="14"/>
        <v>0</v>
      </c>
      <c r="BH160" s="149">
        <f t="shared" si="15"/>
        <v>0</v>
      </c>
      <c r="BI160" s="149">
        <f t="shared" si="16"/>
        <v>0</v>
      </c>
      <c r="BJ160" s="20" t="s">
        <v>160</v>
      </c>
      <c r="BK160" s="149">
        <f t="shared" si="17"/>
        <v>0</v>
      </c>
      <c r="BL160" s="20" t="s">
        <v>169</v>
      </c>
      <c r="BM160" s="20" t="s">
        <v>1174</v>
      </c>
    </row>
    <row r="161" spans="2:65" s="9" customFormat="1" ht="37.35" customHeight="1">
      <c r="B161" s="129"/>
      <c r="C161" s="130"/>
      <c r="D161" s="131" t="s">
        <v>1746</v>
      </c>
      <c r="E161" s="131"/>
      <c r="F161" s="131"/>
      <c r="G161" s="131"/>
      <c r="H161" s="131"/>
      <c r="I161" s="131"/>
      <c r="J161" s="131"/>
      <c r="K161" s="131"/>
      <c r="L161" s="131"/>
      <c r="M161" s="131"/>
      <c r="N161" s="261"/>
      <c r="O161" s="262"/>
      <c r="P161" s="262"/>
      <c r="Q161" s="262"/>
      <c r="R161" s="132"/>
      <c r="T161" s="133"/>
      <c r="U161" s="130"/>
      <c r="V161" s="130"/>
      <c r="W161" s="134">
        <f>W162</f>
        <v>0</v>
      </c>
      <c r="X161" s="130"/>
      <c r="Y161" s="134">
        <f>Y162</f>
        <v>0</v>
      </c>
      <c r="Z161" s="130"/>
      <c r="AA161" s="135">
        <f>AA162</f>
        <v>0</v>
      </c>
      <c r="AR161" s="136" t="s">
        <v>184</v>
      </c>
      <c r="AT161" s="137" t="s">
        <v>70</v>
      </c>
      <c r="AU161" s="137" t="s">
        <v>71</v>
      </c>
      <c r="AY161" s="136" t="s">
        <v>153</v>
      </c>
      <c r="BK161" s="138">
        <f>BK162</f>
        <v>0</v>
      </c>
    </row>
    <row r="162" spans="2:65" s="9" customFormat="1" ht="19.95" customHeight="1">
      <c r="B162" s="129"/>
      <c r="C162" s="130"/>
      <c r="D162" s="139" t="s">
        <v>1748</v>
      </c>
      <c r="E162" s="139"/>
      <c r="F162" s="139"/>
      <c r="G162" s="139"/>
      <c r="H162" s="139"/>
      <c r="I162" s="139"/>
      <c r="J162" s="139"/>
      <c r="K162" s="139"/>
      <c r="L162" s="139"/>
      <c r="M162" s="139"/>
      <c r="N162" s="257"/>
      <c r="O162" s="258"/>
      <c r="P162" s="258"/>
      <c r="Q162" s="258"/>
      <c r="R162" s="132"/>
      <c r="T162" s="133"/>
      <c r="U162" s="130"/>
      <c r="V162" s="130"/>
      <c r="W162" s="134">
        <f>W163</f>
        <v>0</v>
      </c>
      <c r="X162" s="130"/>
      <c r="Y162" s="134">
        <f>Y163</f>
        <v>0</v>
      </c>
      <c r="Z162" s="130"/>
      <c r="AA162" s="135">
        <f>AA163</f>
        <v>0</v>
      </c>
      <c r="AR162" s="136" t="s">
        <v>184</v>
      </c>
      <c r="AT162" s="137" t="s">
        <v>70</v>
      </c>
      <c r="AU162" s="137" t="s">
        <v>79</v>
      </c>
      <c r="AY162" s="136" t="s">
        <v>153</v>
      </c>
      <c r="BK162" s="138">
        <f>BK163</f>
        <v>0</v>
      </c>
    </row>
    <row r="163" spans="2:65" s="1" customFormat="1" ht="22.5" customHeight="1">
      <c r="B163" s="140"/>
      <c r="C163" s="141">
        <v>44</v>
      </c>
      <c r="D163" s="141" t="s">
        <v>155</v>
      </c>
      <c r="E163" s="142" t="s">
        <v>1471</v>
      </c>
      <c r="F163" s="241" t="s">
        <v>2136</v>
      </c>
      <c r="G163" s="241"/>
      <c r="H163" s="241"/>
      <c r="I163" s="241"/>
      <c r="J163" s="143" t="s">
        <v>172</v>
      </c>
      <c r="K163" s="144">
        <v>25</v>
      </c>
      <c r="L163" s="242"/>
      <c r="M163" s="242"/>
      <c r="N163" s="242"/>
      <c r="O163" s="242"/>
      <c r="P163" s="242"/>
      <c r="Q163" s="242"/>
      <c r="R163" s="145"/>
      <c r="T163" s="146" t="s">
        <v>5</v>
      </c>
      <c r="U163" s="181" t="s">
        <v>38</v>
      </c>
      <c r="V163" s="182">
        <v>0</v>
      </c>
      <c r="W163" s="182">
        <f>V163*K163</f>
        <v>0</v>
      </c>
      <c r="X163" s="182">
        <v>0</v>
      </c>
      <c r="Y163" s="182">
        <f>X163*K163</f>
        <v>0</v>
      </c>
      <c r="Z163" s="182">
        <v>0</v>
      </c>
      <c r="AA163" s="183">
        <f>Z163*K163</f>
        <v>0</v>
      </c>
      <c r="AR163" s="20" t="s">
        <v>359</v>
      </c>
      <c r="AT163" s="20" t="s">
        <v>155</v>
      </c>
      <c r="AU163" s="20" t="s">
        <v>160</v>
      </c>
      <c r="AY163" s="20" t="s">
        <v>153</v>
      </c>
      <c r="BE163" s="149">
        <f>IF(U163="základná",N163,0)</f>
        <v>0</v>
      </c>
      <c r="BF163" s="149">
        <f>IF(U163="znížená",N163,0)</f>
        <v>0</v>
      </c>
      <c r="BG163" s="149">
        <f>IF(U163="zákl. prenesená",N163,0)</f>
        <v>0</v>
      </c>
      <c r="BH163" s="149">
        <f>IF(U163="zníž. prenesená",N163,0)</f>
        <v>0</v>
      </c>
      <c r="BI163" s="149">
        <f>IF(U163="nulová",N163,0)</f>
        <v>0</v>
      </c>
      <c r="BJ163" s="20" t="s">
        <v>160</v>
      </c>
      <c r="BK163" s="149">
        <f>ROUND(L163*K163,2)</f>
        <v>0</v>
      </c>
      <c r="BL163" s="20" t="s">
        <v>359</v>
      </c>
      <c r="BM163" s="20" t="s">
        <v>1058</v>
      </c>
    </row>
    <row r="164" spans="2:65" s="1" customFormat="1" ht="6.9" customHeight="1">
      <c r="B164" s="58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60"/>
    </row>
  </sheetData>
  <mergeCells count="193">
    <mergeCell ref="H1:K1"/>
    <mergeCell ref="S2:AC2"/>
    <mergeCell ref="F163:I163"/>
    <mergeCell ref="L163:M163"/>
    <mergeCell ref="N163:Q163"/>
    <mergeCell ref="N114:Q114"/>
    <mergeCell ref="N115:Q115"/>
    <mergeCell ref="N116:Q116"/>
    <mergeCell ref="N126:Q126"/>
    <mergeCell ref="N161:Q161"/>
    <mergeCell ref="N162:Q162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4:I124"/>
    <mergeCell ref="L124:M124"/>
    <mergeCell ref="N124:Q124"/>
    <mergeCell ref="F125:I125"/>
    <mergeCell ref="L125:M125"/>
    <mergeCell ref="N125:Q125"/>
    <mergeCell ref="F127:I127"/>
    <mergeCell ref="L127:M127"/>
    <mergeCell ref="N127:Q127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B00-000000000000}"/>
    <hyperlink ref="H1:K1" location="C86" display="2) Rekapitulácia rozpočtu" xr:uid="{00000000-0004-0000-0B00-000001000000}"/>
    <hyperlink ref="L1" location="C113" display="3) Rozpočet" xr:uid="{00000000-0004-0000-0B00-000002000000}"/>
    <hyperlink ref="S1:T1" location="'Rekapitulácia stavby'!C2" display="Rekapitulácia stavby" xr:uid="{00000000-0004-0000-0B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63"/>
  <sheetViews>
    <sheetView showGridLines="0" workbookViewId="0">
      <pane ySplit="1" topLeftCell="A246" activePane="bottomLeft" state="frozen"/>
      <selection pane="bottomLeft" activeCell="F254" sqref="F254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114</v>
      </c>
      <c r="G1" s="16"/>
      <c r="H1" s="253" t="s">
        <v>115</v>
      </c>
      <c r="I1" s="253"/>
      <c r="J1" s="253"/>
      <c r="K1" s="253"/>
      <c r="L1" s="16" t="s">
        <v>116</v>
      </c>
      <c r="M1" s="14"/>
      <c r="N1" s="14"/>
      <c r="O1" s="15" t="s">
        <v>117</v>
      </c>
      <c r="P1" s="14"/>
      <c r="Q1" s="14"/>
      <c r="R1" s="14"/>
      <c r="S1" s="16" t="s">
        <v>118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0" t="s">
        <v>80</v>
      </c>
    </row>
    <row r="3" spans="1:6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71</v>
      </c>
    </row>
    <row r="4" spans="1:66" ht="36.9" customHeight="1">
      <c r="B4" s="24"/>
      <c r="C4" s="187" t="s">
        <v>2139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"/>
      <c r="T4" s="26" t="s">
        <v>12</v>
      </c>
      <c r="AT4" s="20" t="s">
        <v>6</v>
      </c>
    </row>
    <row r="5" spans="1:66" ht="6.9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15</v>
      </c>
      <c r="E6" s="27"/>
      <c r="F6" s="222" t="str">
        <f>'Rekapitulácia stavby'!K6</f>
        <v>Zvýšenie energet.účinnosti adm.budovy -OÚ a KD Druž./pri Hornáde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7"/>
      <c r="R6" s="25"/>
    </row>
    <row r="7" spans="1:66" s="1" customFormat="1" ht="32.85" customHeight="1">
      <c r="B7" s="34"/>
      <c r="C7" s="35"/>
      <c r="D7" s="30" t="s">
        <v>119</v>
      </c>
      <c r="E7" s="35"/>
      <c r="F7" s="191" t="s">
        <v>120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5"/>
      <c r="R7" s="36"/>
    </row>
    <row r="8" spans="1:66" s="1" customFormat="1" ht="14.4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25" t="str">
        <f>'Rekapitulácia stavby'!AN8</f>
        <v>18. 8. 2017</v>
      </c>
      <c r="P9" s="225"/>
      <c r="Q9" s="35"/>
      <c r="R9" s="36"/>
    </row>
    <row r="10" spans="1:66" s="1" customFormat="1" ht="10.9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9" t="str">
        <f>IF('Rekapitulácia stavby'!AN10="","",'Rekapitulácia stavby'!AN10)</f>
        <v/>
      </c>
      <c r="P11" s="189"/>
      <c r="Q11" s="35"/>
      <c r="R11" s="36"/>
    </row>
    <row r="12" spans="1:66" s="1" customFormat="1" ht="18" customHeight="1">
      <c r="B12" s="34"/>
      <c r="C12" s="35"/>
      <c r="D12" s="35"/>
      <c r="E12" s="29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26</v>
      </c>
      <c r="N12" s="35"/>
      <c r="O12" s="189" t="str">
        <f>IF('Rekapitulácia stavby'!AN11="","",'Rekapitulácia stavby'!AN11)</f>
        <v/>
      </c>
      <c r="P12" s="189"/>
      <c r="Q12" s="35"/>
      <c r="R12" s="36"/>
    </row>
    <row r="13" spans="1:66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" customHeight="1">
      <c r="B14" s="34"/>
      <c r="C14" s="35"/>
      <c r="D14" s="31" t="s">
        <v>27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9" t="str">
        <f>IF('Rekapitulácia stavby'!AN13="","",'Rekapitulácia stavby'!AN13)</f>
        <v/>
      </c>
      <c r="P14" s="18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IF('Rekapitulácia stavby'!E14="","",'Rekapitulácia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26</v>
      </c>
      <c r="N15" s="35"/>
      <c r="O15" s="189" t="str">
        <f>IF('Rekapitulácia stavby'!AN14="","",'Rekapitulácia stavby'!AN14)</f>
        <v/>
      </c>
      <c r="P15" s="189"/>
      <c r="Q15" s="35"/>
      <c r="R15" s="36"/>
    </row>
    <row r="16" spans="1:66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31" t="s">
        <v>28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9" t="str">
        <f>IF('Rekapitulácia stavby'!AN16="","",'Rekapitulácia stavby'!AN16)</f>
        <v/>
      </c>
      <c r="P17" s="189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26</v>
      </c>
      <c r="N18" s="35"/>
      <c r="O18" s="189" t="str">
        <f>IF('Rekapitulácia stavby'!AN17="","",'Rekapitulácia stavby'!AN17)</f>
        <v/>
      </c>
      <c r="P18" s="189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31" t="s">
        <v>30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9" t="str">
        <f>IF('Rekapitulácia stavby'!AN19="","",'Rekapitulácia stavby'!AN19)</f>
        <v/>
      </c>
      <c r="P20" s="18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26</v>
      </c>
      <c r="N21" s="35"/>
      <c r="O21" s="189" t="str">
        <f>IF('Rekapitulácia stavby'!AN20="","",'Rekapitulácia stavby'!AN20)</f>
        <v/>
      </c>
      <c r="P21" s="189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31" t="s">
        <v>31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2" t="s">
        <v>5</v>
      </c>
      <c r="F24" s="192"/>
      <c r="G24" s="192"/>
      <c r="H24" s="192"/>
      <c r="I24" s="192"/>
      <c r="J24" s="192"/>
      <c r="K24" s="192"/>
      <c r="L24" s="192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05" t="s">
        <v>121</v>
      </c>
      <c r="E27" s="35"/>
      <c r="F27" s="35"/>
      <c r="G27" s="35"/>
      <c r="H27" s="35"/>
      <c r="I27" s="35"/>
      <c r="J27" s="35"/>
      <c r="K27" s="35"/>
      <c r="L27" s="35"/>
      <c r="M27" s="193">
        <f>N88</f>
        <v>0</v>
      </c>
      <c r="N27" s="193"/>
      <c r="O27" s="193"/>
      <c r="P27" s="193"/>
      <c r="Q27" s="35"/>
      <c r="R27" s="36"/>
    </row>
    <row r="28" spans="2:18" s="1" customFormat="1" ht="14.4" customHeight="1">
      <c r="B28" s="34"/>
      <c r="C28" s="35"/>
      <c r="D28" s="33" t="s">
        <v>122</v>
      </c>
      <c r="E28" s="35"/>
      <c r="F28" s="35"/>
      <c r="G28" s="35"/>
      <c r="H28" s="35"/>
      <c r="I28" s="35"/>
      <c r="J28" s="35"/>
      <c r="K28" s="35"/>
      <c r="L28" s="35"/>
      <c r="M28" s="193">
        <f>N102</f>
        <v>0</v>
      </c>
      <c r="N28" s="193"/>
      <c r="O28" s="193"/>
      <c r="P28" s="193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34</v>
      </c>
      <c r="E30" s="35"/>
      <c r="F30" s="35"/>
      <c r="G30" s="35"/>
      <c r="H30" s="35"/>
      <c r="I30" s="35"/>
      <c r="J30" s="35"/>
      <c r="K30" s="35"/>
      <c r="L30" s="35"/>
      <c r="M30" s="226">
        <f>ROUND(M27+M28,2)</f>
        <v>0</v>
      </c>
      <c r="N30" s="224"/>
      <c r="O30" s="224"/>
      <c r="P30" s="224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35</v>
      </c>
      <c r="E32" s="41" t="s">
        <v>36</v>
      </c>
      <c r="F32" s="42">
        <v>0.2</v>
      </c>
      <c r="G32" s="107" t="s">
        <v>37</v>
      </c>
      <c r="H32" s="227">
        <f>ROUND((SUM(BE102:BE103)+SUM(BE121:BE262)), 2)</f>
        <v>0</v>
      </c>
      <c r="I32" s="224"/>
      <c r="J32" s="224"/>
      <c r="K32" s="35"/>
      <c r="L32" s="35"/>
      <c r="M32" s="227">
        <f>ROUND(ROUND((SUM(BE102:BE103)+SUM(BE121:BE262)), 2)*F32, 2)</f>
        <v>0</v>
      </c>
      <c r="N32" s="224"/>
      <c r="O32" s="224"/>
      <c r="P32" s="224"/>
      <c r="Q32" s="35"/>
      <c r="R32" s="36"/>
    </row>
    <row r="33" spans="2:18" s="1" customFormat="1" ht="14.4" customHeight="1">
      <c r="B33" s="34"/>
      <c r="C33" s="35"/>
      <c r="D33" s="35"/>
      <c r="E33" s="41" t="s">
        <v>38</v>
      </c>
      <c r="F33" s="42">
        <v>0.2</v>
      </c>
      <c r="G33" s="107" t="s">
        <v>37</v>
      </c>
      <c r="H33" s="227">
        <f>ROUND((SUM(BF102:BF103)+SUM(BF121:BF262)), 2)</f>
        <v>0</v>
      </c>
      <c r="I33" s="224"/>
      <c r="J33" s="224"/>
      <c r="K33" s="35"/>
      <c r="L33" s="35"/>
      <c r="M33" s="227">
        <f>ROUND(ROUND((SUM(BF102:BF103)+SUM(BF121:BF262)), 2)*F33, 2)</f>
        <v>0</v>
      </c>
      <c r="N33" s="224"/>
      <c r="O33" s="224"/>
      <c r="P33" s="224"/>
      <c r="Q33" s="35"/>
      <c r="R33" s="36"/>
    </row>
    <row r="34" spans="2:18" s="1" customFormat="1" ht="14.4" hidden="1" customHeight="1">
      <c r="B34" s="34"/>
      <c r="C34" s="35"/>
      <c r="D34" s="35"/>
      <c r="E34" s="41" t="s">
        <v>39</v>
      </c>
      <c r="F34" s="42">
        <v>0.2</v>
      </c>
      <c r="G34" s="107" t="s">
        <v>37</v>
      </c>
      <c r="H34" s="227">
        <f>ROUND((SUM(BG102:BG103)+SUM(BG121:BG262)), 2)</f>
        <v>0</v>
      </c>
      <c r="I34" s="224"/>
      <c r="J34" s="224"/>
      <c r="K34" s="35"/>
      <c r="L34" s="35"/>
      <c r="M34" s="227">
        <v>0</v>
      </c>
      <c r="N34" s="224"/>
      <c r="O34" s="224"/>
      <c r="P34" s="224"/>
      <c r="Q34" s="35"/>
      <c r="R34" s="36"/>
    </row>
    <row r="35" spans="2:18" s="1" customFormat="1" ht="14.4" hidden="1" customHeight="1">
      <c r="B35" s="34"/>
      <c r="C35" s="35"/>
      <c r="D35" s="35"/>
      <c r="E35" s="41" t="s">
        <v>40</v>
      </c>
      <c r="F35" s="42">
        <v>0.2</v>
      </c>
      <c r="G35" s="107" t="s">
        <v>37</v>
      </c>
      <c r="H35" s="227">
        <f>ROUND((SUM(BH102:BH103)+SUM(BH121:BH262)), 2)</f>
        <v>0</v>
      </c>
      <c r="I35" s="224"/>
      <c r="J35" s="224"/>
      <c r="K35" s="35"/>
      <c r="L35" s="35"/>
      <c r="M35" s="227">
        <v>0</v>
      </c>
      <c r="N35" s="224"/>
      <c r="O35" s="224"/>
      <c r="P35" s="224"/>
      <c r="Q35" s="35"/>
      <c r="R35" s="36"/>
    </row>
    <row r="36" spans="2:18" s="1" customFormat="1" ht="14.4" hidden="1" customHeight="1">
      <c r="B36" s="34"/>
      <c r="C36" s="35"/>
      <c r="D36" s="35"/>
      <c r="E36" s="41" t="s">
        <v>41</v>
      </c>
      <c r="F36" s="42">
        <v>0</v>
      </c>
      <c r="G36" s="107" t="s">
        <v>37</v>
      </c>
      <c r="H36" s="227">
        <f>ROUND((SUM(BI102:BI103)+SUM(BI121:BI262)), 2)</f>
        <v>0</v>
      </c>
      <c r="I36" s="224"/>
      <c r="J36" s="224"/>
      <c r="K36" s="35"/>
      <c r="L36" s="35"/>
      <c r="M36" s="227">
        <v>0</v>
      </c>
      <c r="N36" s="224"/>
      <c r="O36" s="224"/>
      <c r="P36" s="224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42</v>
      </c>
      <c r="E38" s="74"/>
      <c r="F38" s="74"/>
      <c r="G38" s="109" t="s">
        <v>43</v>
      </c>
      <c r="H38" s="110" t="s">
        <v>44</v>
      </c>
      <c r="I38" s="74"/>
      <c r="J38" s="74"/>
      <c r="K38" s="74"/>
      <c r="L38" s="228">
        <f>SUM(M30:M36)</f>
        <v>0</v>
      </c>
      <c r="M38" s="228"/>
      <c r="N38" s="228"/>
      <c r="O38" s="228"/>
      <c r="P38" s="229"/>
      <c r="Q38" s="103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4">
      <c r="B50" s="34"/>
      <c r="C50" s="35"/>
      <c r="D50" s="49" t="s">
        <v>45</v>
      </c>
      <c r="E50" s="50"/>
      <c r="F50" s="50"/>
      <c r="G50" s="50"/>
      <c r="H50" s="51"/>
      <c r="I50" s="35"/>
      <c r="J50" s="49" t="s">
        <v>46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 t="s">
        <v>2146</v>
      </c>
      <c r="E52" s="27"/>
      <c r="F52" s="27"/>
      <c r="G52" s="27"/>
      <c r="H52" s="53"/>
      <c r="I52" s="27"/>
      <c r="J52" s="52" t="s">
        <v>2147</v>
      </c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4">
      <c r="B59" s="34"/>
      <c r="C59" s="35"/>
      <c r="D59" s="54" t="s">
        <v>47</v>
      </c>
      <c r="E59" s="55"/>
      <c r="F59" s="55"/>
      <c r="G59" s="56" t="s">
        <v>48</v>
      </c>
      <c r="H59" s="57"/>
      <c r="I59" s="35"/>
      <c r="J59" s="54" t="s">
        <v>47</v>
      </c>
      <c r="K59" s="55"/>
      <c r="L59" s="55"/>
      <c r="M59" s="55"/>
      <c r="N59" s="56" t="s">
        <v>48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4">
      <c r="B61" s="34"/>
      <c r="C61" s="35"/>
      <c r="D61" s="49" t="s">
        <v>49</v>
      </c>
      <c r="E61" s="50"/>
      <c r="F61" s="50"/>
      <c r="G61" s="50"/>
      <c r="H61" s="51"/>
      <c r="I61" s="35"/>
      <c r="J61" s="49" t="s">
        <v>50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4">
      <c r="B70" s="34"/>
      <c r="C70" s="35"/>
      <c r="D70" s="54" t="s">
        <v>47</v>
      </c>
      <c r="E70" s="55"/>
      <c r="F70" s="55"/>
      <c r="G70" s="56" t="s">
        <v>48</v>
      </c>
      <c r="H70" s="57"/>
      <c r="I70" s="35"/>
      <c r="J70" s="54" t="s">
        <v>47</v>
      </c>
      <c r="K70" s="55"/>
      <c r="L70" s="55"/>
      <c r="M70" s="55"/>
      <c r="N70" s="56" t="s">
        <v>48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187" t="s">
        <v>2140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15</v>
      </c>
      <c r="D78" s="35"/>
      <c r="E78" s="35"/>
      <c r="F78" s="222" t="str">
        <f>F6</f>
        <v>Zvýšenie energet.účinnosti adm.budovy -OÚ a KD Druž./pri Hornáde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5"/>
      <c r="R78" s="36"/>
    </row>
    <row r="79" spans="2:18" s="1" customFormat="1" ht="36.9" customHeight="1">
      <c r="B79" s="34"/>
      <c r="C79" s="68" t="s">
        <v>119</v>
      </c>
      <c r="D79" s="35"/>
      <c r="E79" s="35"/>
      <c r="F79" s="207" t="str">
        <f>F7</f>
        <v>01 - Strecha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5"/>
      <c r="R79" s="36"/>
    </row>
    <row r="80" spans="2:18" s="1" customFormat="1" ht="6.9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Družstevna pri Hornáde</v>
      </c>
      <c r="G81" s="35"/>
      <c r="H81" s="35"/>
      <c r="I81" s="35"/>
      <c r="J81" s="35"/>
      <c r="K81" s="31" t="s">
        <v>21</v>
      </c>
      <c r="L81" s="35"/>
      <c r="M81" s="225" t="str">
        <f>IF(O9="","",O9)</f>
        <v>18. 8. 2017</v>
      </c>
      <c r="N81" s="225"/>
      <c r="O81" s="225"/>
      <c r="P81" s="225"/>
      <c r="Q81" s="35"/>
      <c r="R81" s="36"/>
    </row>
    <row r="82" spans="2:47" s="1" customFormat="1" ht="6.9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3.2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28</v>
      </c>
      <c r="L83" s="35"/>
      <c r="M83" s="189" t="str">
        <f>E18</f>
        <v xml:space="preserve"> </v>
      </c>
      <c r="N83" s="189"/>
      <c r="O83" s="189"/>
      <c r="P83" s="189"/>
      <c r="Q83" s="189"/>
      <c r="R83" s="36"/>
    </row>
    <row r="84" spans="2:47" s="1" customFormat="1" ht="14.4" customHeight="1">
      <c r="B84" s="34"/>
      <c r="C84" s="31" t="s">
        <v>27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30</v>
      </c>
      <c r="L84" s="35"/>
      <c r="M84" s="189" t="str">
        <f>E21</f>
        <v xml:space="preserve"> </v>
      </c>
      <c r="N84" s="189"/>
      <c r="O84" s="189"/>
      <c r="P84" s="189"/>
      <c r="Q84" s="18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30" t="s">
        <v>123</v>
      </c>
      <c r="D86" s="231"/>
      <c r="E86" s="231"/>
      <c r="F86" s="231"/>
      <c r="G86" s="231"/>
      <c r="H86" s="103"/>
      <c r="I86" s="103"/>
      <c r="J86" s="103"/>
      <c r="K86" s="103"/>
      <c r="L86" s="103"/>
      <c r="M86" s="103"/>
      <c r="N86" s="230" t="s">
        <v>124</v>
      </c>
      <c r="O86" s="231"/>
      <c r="P86" s="231"/>
      <c r="Q86" s="231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4">
        <f>N121</f>
        <v>0</v>
      </c>
      <c r="O88" s="232"/>
      <c r="P88" s="232"/>
      <c r="Q88" s="232"/>
      <c r="R88" s="36"/>
      <c r="AU88" s="20" t="s">
        <v>126</v>
      </c>
    </row>
    <row r="89" spans="2:47" s="6" customFormat="1" ht="24.9" customHeight="1">
      <c r="B89" s="112"/>
      <c r="C89" s="113"/>
      <c r="D89" s="114" t="s">
        <v>127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3">
        <f>N122</f>
        <v>0</v>
      </c>
      <c r="O89" s="234"/>
      <c r="P89" s="234"/>
      <c r="Q89" s="234"/>
      <c r="R89" s="115"/>
    </row>
    <row r="90" spans="2:47" s="7" customFormat="1" ht="19.95" customHeight="1">
      <c r="B90" s="116"/>
      <c r="C90" s="117"/>
      <c r="D90" s="118" t="s">
        <v>128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35">
        <f>N123</f>
        <v>0</v>
      </c>
      <c r="O90" s="236"/>
      <c r="P90" s="236"/>
      <c r="Q90" s="236"/>
      <c r="R90" s="119"/>
    </row>
    <row r="91" spans="2:47" s="7" customFormat="1" ht="19.95" customHeight="1">
      <c r="B91" s="116"/>
      <c r="C91" s="117"/>
      <c r="D91" s="118" t="s">
        <v>129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35">
        <f>N125</f>
        <v>0</v>
      </c>
      <c r="O91" s="236"/>
      <c r="P91" s="236"/>
      <c r="Q91" s="236"/>
      <c r="R91" s="119"/>
    </row>
    <row r="92" spans="2:47" s="7" customFormat="1" ht="19.95" customHeight="1">
      <c r="B92" s="116"/>
      <c r="C92" s="117"/>
      <c r="D92" s="118" t="s">
        <v>130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35">
        <f>N128</f>
        <v>0</v>
      </c>
      <c r="O92" s="236"/>
      <c r="P92" s="236"/>
      <c r="Q92" s="236"/>
      <c r="R92" s="119"/>
    </row>
    <row r="93" spans="2:47" s="7" customFormat="1" ht="19.95" customHeight="1">
      <c r="B93" s="116"/>
      <c r="C93" s="117"/>
      <c r="D93" s="118" t="s">
        <v>131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35">
        <f>N131</f>
        <v>0</v>
      </c>
      <c r="O93" s="236"/>
      <c r="P93" s="236"/>
      <c r="Q93" s="236"/>
      <c r="R93" s="119"/>
    </row>
    <row r="94" spans="2:47" s="7" customFormat="1" ht="19.95" customHeight="1">
      <c r="B94" s="116"/>
      <c r="C94" s="117"/>
      <c r="D94" s="118" t="s">
        <v>132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35">
        <f>N144</f>
        <v>0</v>
      </c>
      <c r="O94" s="236"/>
      <c r="P94" s="236"/>
      <c r="Q94" s="236"/>
      <c r="R94" s="119"/>
    </row>
    <row r="95" spans="2:47" s="6" customFormat="1" ht="24.9" customHeight="1">
      <c r="B95" s="112"/>
      <c r="C95" s="113"/>
      <c r="D95" s="114" t="s">
        <v>133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3">
        <f>N146</f>
        <v>0</v>
      </c>
      <c r="O95" s="234"/>
      <c r="P95" s="234"/>
      <c r="Q95" s="234"/>
      <c r="R95" s="115"/>
    </row>
    <row r="96" spans="2:47" s="7" customFormat="1" ht="19.95" customHeight="1">
      <c r="B96" s="116"/>
      <c r="C96" s="117"/>
      <c r="D96" s="118" t="s">
        <v>134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35">
        <f>N147</f>
        <v>0</v>
      </c>
      <c r="O96" s="236"/>
      <c r="P96" s="236"/>
      <c r="Q96" s="236"/>
      <c r="R96" s="119"/>
    </row>
    <row r="97" spans="2:21" s="7" customFormat="1" ht="19.95" customHeight="1">
      <c r="B97" s="116"/>
      <c r="C97" s="117"/>
      <c r="D97" s="118" t="s">
        <v>135</v>
      </c>
      <c r="E97" s="117"/>
      <c r="F97" s="117"/>
      <c r="G97" s="117"/>
      <c r="H97" s="117"/>
      <c r="I97" s="117"/>
      <c r="J97" s="117"/>
      <c r="K97" s="117"/>
      <c r="L97" s="117"/>
      <c r="M97" s="117"/>
      <c r="N97" s="235">
        <f>N188</f>
        <v>0</v>
      </c>
      <c r="O97" s="236"/>
      <c r="P97" s="236"/>
      <c r="Q97" s="236"/>
      <c r="R97" s="119"/>
    </row>
    <row r="98" spans="2:21" s="7" customFormat="1" ht="19.95" customHeight="1">
      <c r="B98" s="116"/>
      <c r="C98" s="117"/>
      <c r="D98" s="118" t="s">
        <v>136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35">
        <f>N216</f>
        <v>0</v>
      </c>
      <c r="O98" s="236"/>
      <c r="P98" s="236"/>
      <c r="Q98" s="236"/>
      <c r="R98" s="119"/>
    </row>
    <row r="99" spans="2:21" s="7" customFormat="1" ht="19.95" customHeight="1">
      <c r="B99" s="116"/>
      <c r="C99" s="117"/>
      <c r="D99" s="118" t="s">
        <v>137</v>
      </c>
      <c r="E99" s="117"/>
      <c r="F99" s="117"/>
      <c r="G99" s="117"/>
      <c r="H99" s="117"/>
      <c r="I99" s="117"/>
      <c r="J99" s="117"/>
      <c r="K99" s="117"/>
      <c r="L99" s="117"/>
      <c r="M99" s="117"/>
      <c r="N99" s="235">
        <f>N225</f>
        <v>0</v>
      </c>
      <c r="O99" s="236"/>
      <c r="P99" s="236"/>
      <c r="Q99" s="236"/>
      <c r="R99" s="119"/>
    </row>
    <row r="100" spans="2:21" s="7" customFormat="1" ht="19.95" customHeight="1">
      <c r="B100" s="116"/>
      <c r="C100" s="117"/>
      <c r="D100" s="118" t="s">
        <v>138</v>
      </c>
      <c r="E100" s="117"/>
      <c r="F100" s="117"/>
      <c r="G100" s="117"/>
      <c r="H100" s="117"/>
      <c r="I100" s="117"/>
      <c r="J100" s="117"/>
      <c r="K100" s="117"/>
      <c r="L100" s="117"/>
      <c r="M100" s="117"/>
      <c r="N100" s="235">
        <f>N254</f>
        <v>0</v>
      </c>
      <c r="O100" s="236"/>
      <c r="P100" s="236"/>
      <c r="Q100" s="236"/>
      <c r="R100" s="119"/>
    </row>
    <row r="101" spans="2:21" s="1" customFormat="1" ht="21.7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21" s="1" customFormat="1" ht="29.25" customHeight="1">
      <c r="B102" s="34"/>
      <c r="C102" s="111" t="s">
        <v>139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32">
        <v>0</v>
      </c>
      <c r="O102" s="237"/>
      <c r="P102" s="237"/>
      <c r="Q102" s="237"/>
      <c r="R102" s="36"/>
      <c r="T102" s="120"/>
      <c r="U102" s="121" t="s">
        <v>35</v>
      </c>
    </row>
    <row r="103" spans="2:21" s="1" customFormat="1" ht="18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21" s="1" customFormat="1" ht="29.25" customHeight="1">
      <c r="B104" s="34"/>
      <c r="C104" s="102" t="s">
        <v>113</v>
      </c>
      <c r="D104" s="103"/>
      <c r="E104" s="103"/>
      <c r="F104" s="103"/>
      <c r="G104" s="103"/>
      <c r="H104" s="103"/>
      <c r="I104" s="103"/>
      <c r="J104" s="103"/>
      <c r="K104" s="103"/>
      <c r="L104" s="215">
        <f>ROUND(SUM(N88+N102),2)</f>
        <v>0</v>
      </c>
      <c r="M104" s="215"/>
      <c r="N104" s="215"/>
      <c r="O104" s="215"/>
      <c r="P104" s="215"/>
      <c r="Q104" s="215"/>
      <c r="R104" s="36"/>
    </row>
    <row r="105" spans="2:21" s="1" customFormat="1" ht="6.9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9" spans="2:21" s="1" customFormat="1" ht="6.9" customHeight="1"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spans="2:21" s="1" customFormat="1" ht="36.9" customHeight="1">
      <c r="B110" s="34"/>
      <c r="C110" s="187" t="s">
        <v>2141</v>
      </c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36"/>
    </row>
    <row r="111" spans="2:21" s="1" customFormat="1" ht="6.9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1" s="1" customFormat="1" ht="30" customHeight="1">
      <c r="B112" s="34"/>
      <c r="C112" s="31" t="s">
        <v>15</v>
      </c>
      <c r="D112" s="35"/>
      <c r="E112" s="35"/>
      <c r="F112" s="222" t="str">
        <f>F6</f>
        <v>Zvýšenie energet.účinnosti adm.budovy -OÚ a KD Druž./pri Hornáde</v>
      </c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35"/>
      <c r="R112" s="36"/>
    </row>
    <row r="113" spans="2:65" s="1" customFormat="1" ht="36.9" customHeight="1">
      <c r="B113" s="34"/>
      <c r="C113" s="68" t="s">
        <v>119</v>
      </c>
      <c r="D113" s="35"/>
      <c r="E113" s="35"/>
      <c r="F113" s="207" t="str">
        <f>F7</f>
        <v>01 - Strecha</v>
      </c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35"/>
      <c r="R113" s="36"/>
    </row>
    <row r="114" spans="2:65" s="1" customFormat="1" ht="6.9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18" customHeight="1">
      <c r="B115" s="34"/>
      <c r="C115" s="31" t="s">
        <v>19</v>
      </c>
      <c r="D115" s="35"/>
      <c r="E115" s="35"/>
      <c r="F115" s="29" t="str">
        <f>F9</f>
        <v>Družstevna pri Hornáde</v>
      </c>
      <c r="G115" s="35"/>
      <c r="H115" s="35"/>
      <c r="I115" s="35"/>
      <c r="J115" s="35"/>
      <c r="K115" s="31" t="s">
        <v>21</v>
      </c>
      <c r="L115" s="35"/>
      <c r="M115" s="225" t="str">
        <f>IF(O9="","",O9)</f>
        <v>18. 8. 2017</v>
      </c>
      <c r="N115" s="225"/>
      <c r="O115" s="225"/>
      <c r="P115" s="225"/>
      <c r="Q115" s="35"/>
      <c r="R115" s="36"/>
    </row>
    <row r="116" spans="2:65" s="1" customFormat="1" ht="6.9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3.2">
      <c r="B117" s="34"/>
      <c r="C117" s="31" t="s">
        <v>23</v>
      </c>
      <c r="D117" s="35"/>
      <c r="E117" s="35"/>
      <c r="F117" s="29" t="str">
        <f>E12</f>
        <v xml:space="preserve"> </v>
      </c>
      <c r="G117" s="35"/>
      <c r="H117" s="35"/>
      <c r="I117" s="35"/>
      <c r="J117" s="35"/>
      <c r="K117" s="31" t="s">
        <v>28</v>
      </c>
      <c r="L117" s="35"/>
      <c r="M117" s="189" t="str">
        <f>E18</f>
        <v xml:space="preserve"> </v>
      </c>
      <c r="N117" s="189"/>
      <c r="O117" s="189"/>
      <c r="P117" s="189"/>
      <c r="Q117" s="189"/>
      <c r="R117" s="36"/>
    </row>
    <row r="118" spans="2:65" s="1" customFormat="1" ht="14.4" customHeight="1">
      <c r="B118" s="34"/>
      <c r="C118" s="31" t="s">
        <v>27</v>
      </c>
      <c r="D118" s="35"/>
      <c r="E118" s="35"/>
      <c r="F118" s="29" t="str">
        <f>IF(E15="","",E15)</f>
        <v xml:space="preserve"> </v>
      </c>
      <c r="G118" s="35"/>
      <c r="H118" s="35"/>
      <c r="I118" s="35"/>
      <c r="J118" s="35"/>
      <c r="K118" s="31" t="s">
        <v>30</v>
      </c>
      <c r="L118" s="35"/>
      <c r="M118" s="189" t="str">
        <f>E21</f>
        <v xml:space="preserve"> </v>
      </c>
      <c r="N118" s="189"/>
      <c r="O118" s="189"/>
      <c r="P118" s="189"/>
      <c r="Q118" s="189"/>
      <c r="R118" s="36"/>
    </row>
    <row r="119" spans="2:65" s="1" customFormat="1" ht="10.3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5" s="8" customFormat="1" ht="29.25" customHeight="1">
      <c r="B120" s="122"/>
      <c r="C120" s="123" t="s">
        <v>140</v>
      </c>
      <c r="D120" s="124" t="s">
        <v>141</v>
      </c>
      <c r="E120" s="124" t="s">
        <v>53</v>
      </c>
      <c r="F120" s="238" t="s">
        <v>142</v>
      </c>
      <c r="G120" s="238"/>
      <c r="H120" s="238"/>
      <c r="I120" s="238"/>
      <c r="J120" s="124" t="s">
        <v>143</v>
      </c>
      <c r="K120" s="124" t="s">
        <v>144</v>
      </c>
      <c r="L120" s="239" t="s">
        <v>145</v>
      </c>
      <c r="M120" s="239"/>
      <c r="N120" s="238" t="s">
        <v>124</v>
      </c>
      <c r="O120" s="238"/>
      <c r="P120" s="238"/>
      <c r="Q120" s="240"/>
      <c r="R120" s="125"/>
      <c r="T120" s="75" t="s">
        <v>146</v>
      </c>
      <c r="U120" s="76" t="s">
        <v>35</v>
      </c>
      <c r="V120" s="76" t="s">
        <v>147</v>
      </c>
      <c r="W120" s="76" t="s">
        <v>148</v>
      </c>
      <c r="X120" s="76" t="s">
        <v>149</v>
      </c>
      <c r="Y120" s="76" t="s">
        <v>150</v>
      </c>
      <c r="Z120" s="76" t="s">
        <v>151</v>
      </c>
      <c r="AA120" s="77" t="s">
        <v>152</v>
      </c>
    </row>
    <row r="121" spans="2:65" s="1" customFormat="1" ht="29.25" customHeight="1">
      <c r="B121" s="34"/>
      <c r="C121" s="79" t="s">
        <v>121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254">
        <f>BK121</f>
        <v>0</v>
      </c>
      <c r="O121" s="255"/>
      <c r="P121" s="255"/>
      <c r="Q121" s="255"/>
      <c r="R121" s="36"/>
      <c r="T121" s="78"/>
      <c r="U121" s="50"/>
      <c r="V121" s="50"/>
      <c r="W121" s="126">
        <f>W122+W146</f>
        <v>1547.0234135999997</v>
      </c>
      <c r="X121" s="50"/>
      <c r="Y121" s="126">
        <f>Y122+Y146</f>
        <v>21.843623500000003</v>
      </c>
      <c r="Z121" s="50"/>
      <c r="AA121" s="127">
        <f>AA122+AA146</f>
        <v>5.4817914999999999</v>
      </c>
      <c r="AT121" s="20" t="s">
        <v>70</v>
      </c>
      <c r="AU121" s="20" t="s">
        <v>126</v>
      </c>
      <c r="BK121" s="128">
        <f>BK122+BK146</f>
        <v>0</v>
      </c>
    </row>
    <row r="122" spans="2:65" s="9" customFormat="1" ht="37.35" customHeight="1">
      <c r="B122" s="129"/>
      <c r="C122" s="130"/>
      <c r="D122" s="131" t="s">
        <v>127</v>
      </c>
      <c r="E122" s="131"/>
      <c r="F122" s="131"/>
      <c r="G122" s="131"/>
      <c r="H122" s="131"/>
      <c r="I122" s="131"/>
      <c r="J122" s="131"/>
      <c r="K122" s="131"/>
      <c r="L122" s="131"/>
      <c r="M122" s="131"/>
      <c r="N122" s="256">
        <f>BK122</f>
        <v>0</v>
      </c>
      <c r="O122" s="233"/>
      <c r="P122" s="233"/>
      <c r="Q122" s="233"/>
      <c r="R122" s="132"/>
      <c r="T122" s="133"/>
      <c r="U122" s="130"/>
      <c r="V122" s="130"/>
      <c r="W122" s="134">
        <f>W123+W125+W128+W131+W144</f>
        <v>165.41090610000001</v>
      </c>
      <c r="X122" s="130"/>
      <c r="Y122" s="134">
        <f>Y123+Y125+Y128+Y131+Y144</f>
        <v>1.2270262000000001</v>
      </c>
      <c r="Z122" s="130"/>
      <c r="AA122" s="135">
        <f>AA123+AA125+AA128+AA131+AA144</f>
        <v>0.88182000000000005</v>
      </c>
      <c r="AR122" s="136" t="s">
        <v>79</v>
      </c>
      <c r="AT122" s="137" t="s">
        <v>70</v>
      </c>
      <c r="AU122" s="137" t="s">
        <v>71</v>
      </c>
      <c r="AY122" s="136" t="s">
        <v>153</v>
      </c>
      <c r="BK122" s="138">
        <f>BK123+BK125+BK128+BK131+BK144</f>
        <v>0</v>
      </c>
    </row>
    <row r="123" spans="2:65" s="9" customFormat="1" ht="19.95" customHeight="1">
      <c r="B123" s="129"/>
      <c r="C123" s="130"/>
      <c r="D123" s="139" t="s">
        <v>128</v>
      </c>
      <c r="E123" s="139"/>
      <c r="F123" s="139"/>
      <c r="G123" s="139"/>
      <c r="H123" s="139"/>
      <c r="I123" s="139"/>
      <c r="J123" s="139"/>
      <c r="K123" s="139"/>
      <c r="L123" s="139"/>
      <c r="M123" s="139"/>
      <c r="N123" s="257">
        <f>BK123</f>
        <v>0</v>
      </c>
      <c r="O123" s="258"/>
      <c r="P123" s="258"/>
      <c r="Q123" s="258"/>
      <c r="R123" s="132"/>
      <c r="T123" s="133"/>
      <c r="U123" s="130"/>
      <c r="V123" s="130"/>
      <c r="W123" s="134">
        <f>W124</f>
        <v>0.72448999999999997</v>
      </c>
      <c r="X123" s="130"/>
      <c r="Y123" s="134">
        <f>Y124</f>
        <v>0.25414999999999999</v>
      </c>
      <c r="Z123" s="130"/>
      <c r="AA123" s="135">
        <f>AA124</f>
        <v>0</v>
      </c>
      <c r="AR123" s="136" t="s">
        <v>79</v>
      </c>
      <c r="AT123" s="137" t="s">
        <v>70</v>
      </c>
      <c r="AU123" s="137" t="s">
        <v>79</v>
      </c>
      <c r="AY123" s="136" t="s">
        <v>153</v>
      </c>
      <c r="BK123" s="138">
        <f>BK124</f>
        <v>0</v>
      </c>
    </row>
    <row r="124" spans="2:65" s="1" customFormat="1" ht="22.5" customHeight="1">
      <c r="B124" s="140"/>
      <c r="C124" s="141">
        <v>1</v>
      </c>
      <c r="D124" s="141" t="s">
        <v>155</v>
      </c>
      <c r="E124" s="142" t="s">
        <v>156</v>
      </c>
      <c r="F124" s="241" t="s">
        <v>157</v>
      </c>
      <c r="G124" s="241"/>
      <c r="H124" s="241"/>
      <c r="I124" s="241"/>
      <c r="J124" s="143" t="s">
        <v>158</v>
      </c>
      <c r="K124" s="144">
        <v>1</v>
      </c>
      <c r="L124" s="242"/>
      <c r="M124" s="242"/>
      <c r="N124" s="242"/>
      <c r="O124" s="242"/>
      <c r="P124" s="242"/>
      <c r="Q124" s="242"/>
      <c r="R124" s="145"/>
      <c r="T124" s="146" t="s">
        <v>5</v>
      </c>
      <c r="U124" s="43" t="s">
        <v>38</v>
      </c>
      <c r="V124" s="147">
        <v>0.72448999999999997</v>
      </c>
      <c r="W124" s="147">
        <f>V124*K124</f>
        <v>0.72448999999999997</v>
      </c>
      <c r="X124" s="147">
        <v>0.25414999999999999</v>
      </c>
      <c r="Y124" s="147">
        <f>X124*K124</f>
        <v>0.25414999999999999</v>
      </c>
      <c r="Z124" s="147">
        <v>0</v>
      </c>
      <c r="AA124" s="148">
        <f>Z124*K124</f>
        <v>0</v>
      </c>
      <c r="AR124" s="20" t="s">
        <v>159</v>
      </c>
      <c r="AT124" s="20" t="s">
        <v>155</v>
      </c>
      <c r="AU124" s="20" t="s">
        <v>160</v>
      </c>
      <c r="AY124" s="20" t="s">
        <v>153</v>
      </c>
      <c r="BE124" s="149">
        <f>IF(U124="základná",N124,0)</f>
        <v>0</v>
      </c>
      <c r="BF124" s="149">
        <f>IF(U124="znížená",N124,0)</f>
        <v>0</v>
      </c>
      <c r="BG124" s="149">
        <f>IF(U124="zákl. prenesená",N124,0)</f>
        <v>0</v>
      </c>
      <c r="BH124" s="149">
        <f>IF(U124="zníž. prenesená",N124,0)</f>
        <v>0</v>
      </c>
      <c r="BI124" s="149">
        <f>IF(U124="nulová",N124,0)</f>
        <v>0</v>
      </c>
      <c r="BJ124" s="20" t="s">
        <v>160</v>
      </c>
      <c r="BK124" s="149">
        <f>ROUND(L124*K124,2)</f>
        <v>0</v>
      </c>
      <c r="BL124" s="20" t="s">
        <v>159</v>
      </c>
      <c r="BM124" s="20" t="s">
        <v>161</v>
      </c>
    </row>
    <row r="125" spans="2:65" s="9" customFormat="1" ht="29.85" customHeight="1">
      <c r="B125" s="129"/>
      <c r="C125" s="130"/>
      <c r="D125" s="139" t="s">
        <v>129</v>
      </c>
      <c r="E125" s="139"/>
      <c r="F125" s="139"/>
      <c r="G125" s="139"/>
      <c r="H125" s="139"/>
      <c r="I125" s="139"/>
      <c r="J125" s="139"/>
      <c r="K125" s="139"/>
      <c r="L125" s="139"/>
      <c r="M125" s="139"/>
      <c r="N125" s="259"/>
      <c r="O125" s="260"/>
      <c r="P125" s="260"/>
      <c r="Q125" s="260"/>
      <c r="R125" s="132"/>
      <c r="T125" s="133"/>
      <c r="U125" s="130"/>
      <c r="V125" s="130"/>
      <c r="W125" s="134">
        <f>SUM(W126:W127)</f>
        <v>3.5068760999999999</v>
      </c>
      <c r="X125" s="130"/>
      <c r="Y125" s="134">
        <f>SUM(Y126:Y127)</f>
        <v>0.61777620000000011</v>
      </c>
      <c r="Z125" s="130"/>
      <c r="AA125" s="135">
        <f>SUM(AA126:AA127)</f>
        <v>0</v>
      </c>
      <c r="AR125" s="136" t="s">
        <v>79</v>
      </c>
      <c r="AT125" s="137" t="s">
        <v>70</v>
      </c>
      <c r="AU125" s="137" t="s">
        <v>79</v>
      </c>
      <c r="AY125" s="136" t="s">
        <v>153</v>
      </c>
      <c r="BK125" s="138">
        <f>SUM(BK126:BK127)</f>
        <v>0</v>
      </c>
    </row>
    <row r="126" spans="2:65" s="1" customFormat="1" ht="44.25" customHeight="1">
      <c r="B126" s="140"/>
      <c r="C126" s="141">
        <v>2</v>
      </c>
      <c r="D126" s="141" t="s">
        <v>155</v>
      </c>
      <c r="E126" s="142" t="s">
        <v>163</v>
      </c>
      <c r="F126" s="241" t="s">
        <v>164</v>
      </c>
      <c r="G126" s="241"/>
      <c r="H126" s="241"/>
      <c r="I126" s="241"/>
      <c r="J126" s="143" t="s">
        <v>165</v>
      </c>
      <c r="K126" s="144">
        <v>0.27</v>
      </c>
      <c r="L126" s="242"/>
      <c r="M126" s="242"/>
      <c r="N126" s="242"/>
      <c r="O126" s="242"/>
      <c r="P126" s="242"/>
      <c r="Q126" s="242"/>
      <c r="R126" s="145"/>
      <c r="T126" s="146" t="s">
        <v>5</v>
      </c>
      <c r="U126" s="43" t="s">
        <v>38</v>
      </c>
      <c r="V126" s="147">
        <v>12.988429999999999</v>
      </c>
      <c r="W126" s="147">
        <f>V126*K126</f>
        <v>3.5068760999999999</v>
      </c>
      <c r="X126" s="147">
        <v>2.2880600000000002</v>
      </c>
      <c r="Y126" s="147">
        <f>X126*K126</f>
        <v>0.61777620000000011</v>
      </c>
      <c r="Z126" s="147">
        <v>0</v>
      </c>
      <c r="AA126" s="148">
        <f>Z126*K126</f>
        <v>0</v>
      </c>
      <c r="AR126" s="20" t="s">
        <v>159</v>
      </c>
      <c r="AT126" s="20" t="s">
        <v>155</v>
      </c>
      <c r="AU126" s="20" t="s">
        <v>160</v>
      </c>
      <c r="AY126" s="20" t="s">
        <v>153</v>
      </c>
      <c r="BE126" s="149">
        <f>IF(U126="základná",N126,0)</f>
        <v>0</v>
      </c>
      <c r="BF126" s="149">
        <f>IF(U126="znížená",N126,0)</f>
        <v>0</v>
      </c>
      <c r="BG126" s="149">
        <f>IF(U126="zákl. prenesená",N126,0)</f>
        <v>0</v>
      </c>
      <c r="BH126" s="149">
        <f>IF(U126="zníž. prenesená",N126,0)</f>
        <v>0</v>
      </c>
      <c r="BI126" s="149">
        <f>IF(U126="nulová",N126,0)</f>
        <v>0</v>
      </c>
      <c r="BJ126" s="20" t="s">
        <v>160</v>
      </c>
      <c r="BK126" s="149">
        <f>ROUND(L126*K126,2)</f>
        <v>0</v>
      </c>
      <c r="BL126" s="20" t="s">
        <v>159</v>
      </c>
      <c r="BM126" s="20" t="s">
        <v>166</v>
      </c>
    </row>
    <row r="127" spans="2:65" s="10" customFormat="1" ht="22.5" customHeight="1">
      <c r="B127" s="150"/>
      <c r="C127" s="151"/>
      <c r="D127" s="151"/>
      <c r="E127" s="152" t="s">
        <v>5</v>
      </c>
      <c r="F127" s="243" t="s">
        <v>167</v>
      </c>
      <c r="G127" s="244"/>
      <c r="H127" s="244"/>
      <c r="I127" s="244"/>
      <c r="J127" s="151"/>
      <c r="K127" s="153">
        <v>0.27</v>
      </c>
      <c r="L127" s="151"/>
      <c r="M127" s="151"/>
      <c r="N127" s="151"/>
      <c r="O127" s="151"/>
      <c r="P127" s="151"/>
      <c r="Q127" s="151"/>
      <c r="R127" s="154"/>
      <c r="T127" s="155"/>
      <c r="U127" s="151"/>
      <c r="V127" s="151"/>
      <c r="W127" s="151"/>
      <c r="X127" s="151"/>
      <c r="Y127" s="151"/>
      <c r="Z127" s="151"/>
      <c r="AA127" s="156"/>
      <c r="AT127" s="157" t="s">
        <v>168</v>
      </c>
      <c r="AU127" s="157" t="s">
        <v>160</v>
      </c>
      <c r="AV127" s="10" t="s">
        <v>160</v>
      </c>
      <c r="AW127" s="10" t="s">
        <v>29</v>
      </c>
      <c r="AX127" s="10" t="s">
        <v>79</v>
      </c>
      <c r="AY127" s="157" t="s">
        <v>153</v>
      </c>
    </row>
    <row r="128" spans="2:65" s="9" customFormat="1" ht="29.85" customHeight="1">
      <c r="B128" s="129"/>
      <c r="C128" s="130"/>
      <c r="D128" s="139" t="s">
        <v>130</v>
      </c>
      <c r="E128" s="139"/>
      <c r="F128" s="139"/>
      <c r="G128" s="139"/>
      <c r="H128" s="139"/>
      <c r="I128" s="139"/>
      <c r="J128" s="139"/>
      <c r="K128" s="139"/>
      <c r="L128" s="139"/>
      <c r="M128" s="139"/>
      <c r="N128" s="257"/>
      <c r="O128" s="258"/>
      <c r="P128" s="258"/>
      <c r="Q128" s="258"/>
      <c r="R128" s="132"/>
      <c r="T128" s="133"/>
      <c r="U128" s="130"/>
      <c r="V128" s="130"/>
      <c r="W128" s="134">
        <f>SUM(W129:W130)</f>
        <v>139.35999999999999</v>
      </c>
      <c r="X128" s="130"/>
      <c r="Y128" s="134">
        <f>SUM(Y129:Y130)</f>
        <v>0.35509999999999997</v>
      </c>
      <c r="Z128" s="130"/>
      <c r="AA128" s="135">
        <f>SUM(AA129:AA130)</f>
        <v>0</v>
      </c>
      <c r="AR128" s="136" t="s">
        <v>79</v>
      </c>
      <c r="AT128" s="137" t="s">
        <v>70</v>
      </c>
      <c r="AU128" s="137" t="s">
        <v>79</v>
      </c>
      <c r="AY128" s="136" t="s">
        <v>153</v>
      </c>
      <c r="BK128" s="138">
        <f>SUM(BK129:BK130)</f>
        <v>0</v>
      </c>
    </row>
    <row r="129" spans="2:65" s="1" customFormat="1" ht="31.5" customHeight="1">
      <c r="B129" s="140"/>
      <c r="C129" s="141">
        <v>3</v>
      </c>
      <c r="D129" s="141" t="s">
        <v>155</v>
      </c>
      <c r="E129" s="142" t="s">
        <v>170</v>
      </c>
      <c r="F129" s="241" t="s">
        <v>171</v>
      </c>
      <c r="G129" s="241"/>
      <c r="H129" s="241"/>
      <c r="I129" s="241"/>
      <c r="J129" s="143" t="s">
        <v>172</v>
      </c>
      <c r="K129" s="144">
        <v>670</v>
      </c>
      <c r="L129" s="242"/>
      <c r="M129" s="242"/>
      <c r="N129" s="242"/>
      <c r="O129" s="242"/>
      <c r="P129" s="242"/>
      <c r="Q129" s="242"/>
      <c r="R129" s="145"/>
      <c r="T129" s="146" t="s">
        <v>5</v>
      </c>
      <c r="U129" s="43" t="s">
        <v>38</v>
      </c>
      <c r="V129" s="147">
        <v>0.20799999999999999</v>
      </c>
      <c r="W129" s="147">
        <f>V129*K129</f>
        <v>139.35999999999999</v>
      </c>
      <c r="X129" s="147">
        <v>5.2999999999999998E-4</v>
      </c>
      <c r="Y129" s="147">
        <f>X129*K129</f>
        <v>0.35509999999999997</v>
      </c>
      <c r="Z129" s="147">
        <v>0</v>
      </c>
      <c r="AA129" s="148">
        <f>Z129*K129</f>
        <v>0</v>
      </c>
      <c r="AR129" s="20" t="s">
        <v>159</v>
      </c>
      <c r="AT129" s="20" t="s">
        <v>155</v>
      </c>
      <c r="AU129" s="20" t="s">
        <v>160</v>
      </c>
      <c r="AY129" s="20" t="s">
        <v>153</v>
      </c>
      <c r="BE129" s="149">
        <f>IF(U129="základná",N129,0)</f>
        <v>0</v>
      </c>
      <c r="BF129" s="149">
        <f>IF(U129="znížená",N129,0)</f>
        <v>0</v>
      </c>
      <c r="BG129" s="149">
        <f>IF(U129="zákl. prenesená",N129,0)</f>
        <v>0</v>
      </c>
      <c r="BH129" s="149">
        <f>IF(U129="zníž. prenesená",N129,0)</f>
        <v>0</v>
      </c>
      <c r="BI129" s="149">
        <f>IF(U129="nulová",N129,0)</f>
        <v>0</v>
      </c>
      <c r="BJ129" s="20" t="s">
        <v>160</v>
      </c>
      <c r="BK129" s="149">
        <f>ROUND(L129*K129,2)</f>
        <v>0</v>
      </c>
      <c r="BL129" s="20" t="s">
        <v>159</v>
      </c>
      <c r="BM129" s="20" t="s">
        <v>173</v>
      </c>
    </row>
    <row r="130" spans="2:65" s="10" customFormat="1" ht="22.5" customHeight="1">
      <c r="B130" s="150"/>
      <c r="C130" s="151"/>
      <c r="D130" s="151"/>
      <c r="E130" s="152" t="s">
        <v>5</v>
      </c>
      <c r="F130" s="243" t="s">
        <v>174</v>
      </c>
      <c r="G130" s="244"/>
      <c r="H130" s="244"/>
      <c r="I130" s="244"/>
      <c r="J130" s="151"/>
      <c r="K130" s="153">
        <v>670</v>
      </c>
      <c r="L130" s="151"/>
      <c r="M130" s="151"/>
      <c r="N130" s="151"/>
      <c r="O130" s="151"/>
      <c r="P130" s="151"/>
      <c r="Q130" s="151"/>
      <c r="R130" s="154"/>
      <c r="T130" s="155"/>
      <c r="U130" s="151"/>
      <c r="V130" s="151"/>
      <c r="W130" s="151"/>
      <c r="X130" s="151"/>
      <c r="Y130" s="151"/>
      <c r="Z130" s="151"/>
      <c r="AA130" s="156"/>
      <c r="AT130" s="157" t="s">
        <v>168</v>
      </c>
      <c r="AU130" s="157" t="s">
        <v>160</v>
      </c>
      <c r="AV130" s="10" t="s">
        <v>160</v>
      </c>
      <c r="AW130" s="10" t="s">
        <v>29</v>
      </c>
      <c r="AX130" s="10" t="s">
        <v>79</v>
      </c>
      <c r="AY130" s="157" t="s">
        <v>153</v>
      </c>
    </row>
    <row r="131" spans="2:65" s="9" customFormat="1" ht="29.85" customHeight="1">
      <c r="B131" s="129"/>
      <c r="C131" s="130"/>
      <c r="D131" s="139" t="s">
        <v>131</v>
      </c>
      <c r="E131" s="139"/>
      <c r="F131" s="139"/>
      <c r="G131" s="139"/>
      <c r="H131" s="139"/>
      <c r="I131" s="139"/>
      <c r="J131" s="139"/>
      <c r="K131" s="139"/>
      <c r="L131" s="139"/>
      <c r="M131" s="139"/>
      <c r="N131" s="257"/>
      <c r="O131" s="258"/>
      <c r="P131" s="258"/>
      <c r="Q131" s="258"/>
      <c r="R131" s="132"/>
      <c r="T131" s="133"/>
      <c r="U131" s="130"/>
      <c r="V131" s="130"/>
      <c r="W131" s="134">
        <f>SUM(W132:W143)</f>
        <v>18.790050000000001</v>
      </c>
      <c r="X131" s="130"/>
      <c r="Y131" s="134">
        <f>SUM(Y132:Y143)</f>
        <v>0</v>
      </c>
      <c r="Z131" s="130"/>
      <c r="AA131" s="135">
        <f>SUM(AA132:AA143)</f>
        <v>0.88182000000000005</v>
      </c>
      <c r="AR131" s="136" t="s">
        <v>79</v>
      </c>
      <c r="AT131" s="137" t="s">
        <v>70</v>
      </c>
      <c r="AU131" s="137" t="s">
        <v>79</v>
      </c>
      <c r="AY131" s="136" t="s">
        <v>153</v>
      </c>
      <c r="BK131" s="138">
        <f>SUM(BK132:BK143)</f>
        <v>0</v>
      </c>
    </row>
    <row r="132" spans="2:65" s="1" customFormat="1" ht="31.5" customHeight="1">
      <c r="B132" s="140"/>
      <c r="C132" s="141">
        <v>4</v>
      </c>
      <c r="D132" s="141" t="s">
        <v>155</v>
      </c>
      <c r="E132" s="142" t="s">
        <v>176</v>
      </c>
      <c r="F132" s="241" t="s">
        <v>177</v>
      </c>
      <c r="G132" s="241"/>
      <c r="H132" s="241"/>
      <c r="I132" s="241"/>
      <c r="J132" s="143" t="s">
        <v>165</v>
      </c>
      <c r="K132" s="144">
        <v>0.54</v>
      </c>
      <c r="L132" s="242"/>
      <c r="M132" s="242"/>
      <c r="N132" s="242"/>
      <c r="O132" s="242"/>
      <c r="P132" s="242"/>
      <c r="Q132" s="242"/>
      <c r="R132" s="145"/>
      <c r="T132" s="146" t="s">
        <v>5</v>
      </c>
      <c r="U132" s="43" t="s">
        <v>38</v>
      </c>
      <c r="V132" s="147">
        <v>2.464</v>
      </c>
      <c r="W132" s="147">
        <f>V132*K132</f>
        <v>1.33056</v>
      </c>
      <c r="X132" s="147">
        <v>0</v>
      </c>
      <c r="Y132" s="147">
        <f>X132*K132</f>
        <v>0</v>
      </c>
      <c r="Z132" s="147">
        <v>1.633</v>
      </c>
      <c r="AA132" s="148">
        <f>Z132*K132</f>
        <v>0.88182000000000005</v>
      </c>
      <c r="AR132" s="20" t="s">
        <v>169</v>
      </c>
      <c r="AT132" s="20" t="s">
        <v>155</v>
      </c>
      <c r="AU132" s="20" t="s">
        <v>160</v>
      </c>
      <c r="AY132" s="20" t="s">
        <v>153</v>
      </c>
      <c r="BE132" s="149">
        <f>IF(U132="základná",N132,0)</f>
        <v>0</v>
      </c>
      <c r="BF132" s="149">
        <f>IF(U132="znížená",N132,0)</f>
        <v>0</v>
      </c>
      <c r="BG132" s="149">
        <f>IF(U132="zákl. prenesená",N132,0)</f>
        <v>0</v>
      </c>
      <c r="BH132" s="149">
        <f>IF(U132="zníž. prenesená",N132,0)</f>
        <v>0</v>
      </c>
      <c r="BI132" s="149">
        <f>IF(U132="nulová",N132,0)</f>
        <v>0</v>
      </c>
      <c r="BJ132" s="20" t="s">
        <v>160</v>
      </c>
      <c r="BK132" s="149">
        <f>ROUND(L132*K132,2)</f>
        <v>0</v>
      </c>
      <c r="BL132" s="20" t="s">
        <v>169</v>
      </c>
      <c r="BM132" s="20" t="s">
        <v>178</v>
      </c>
    </row>
    <row r="133" spans="2:65" s="10" customFormat="1" ht="22.5" customHeight="1">
      <c r="B133" s="150"/>
      <c r="C133" s="151"/>
      <c r="D133" s="151"/>
      <c r="E133" s="152" t="s">
        <v>5</v>
      </c>
      <c r="F133" s="243" t="s">
        <v>179</v>
      </c>
      <c r="G133" s="244"/>
      <c r="H133" s="244"/>
      <c r="I133" s="244"/>
      <c r="J133" s="151"/>
      <c r="K133" s="153">
        <v>0.54</v>
      </c>
      <c r="L133" s="151"/>
      <c r="M133" s="151"/>
      <c r="N133" s="151"/>
      <c r="O133" s="151"/>
      <c r="P133" s="151"/>
      <c r="Q133" s="151"/>
      <c r="R133" s="154"/>
      <c r="T133" s="155"/>
      <c r="U133" s="151"/>
      <c r="V133" s="151"/>
      <c r="W133" s="151"/>
      <c r="X133" s="151"/>
      <c r="Y133" s="151"/>
      <c r="Z133" s="151"/>
      <c r="AA133" s="156"/>
      <c r="AT133" s="157" t="s">
        <v>168</v>
      </c>
      <c r="AU133" s="157" t="s">
        <v>160</v>
      </c>
      <c r="AV133" s="10" t="s">
        <v>160</v>
      </c>
      <c r="AW133" s="10" t="s">
        <v>29</v>
      </c>
      <c r="AX133" s="10" t="s">
        <v>79</v>
      </c>
      <c r="AY133" s="157" t="s">
        <v>153</v>
      </c>
    </row>
    <row r="134" spans="2:65" s="1" customFormat="1" ht="31.5" customHeight="1">
      <c r="B134" s="140"/>
      <c r="C134" s="141">
        <v>5</v>
      </c>
      <c r="D134" s="141" t="s">
        <v>155</v>
      </c>
      <c r="E134" s="142" t="s">
        <v>180</v>
      </c>
      <c r="F134" s="241" t="s">
        <v>181</v>
      </c>
      <c r="G134" s="241"/>
      <c r="H134" s="241"/>
      <c r="I134" s="241"/>
      <c r="J134" s="143" t="s">
        <v>182</v>
      </c>
      <c r="K134" s="144">
        <v>5.48</v>
      </c>
      <c r="L134" s="242"/>
      <c r="M134" s="242"/>
      <c r="N134" s="242"/>
      <c r="O134" s="242"/>
      <c r="P134" s="242"/>
      <c r="Q134" s="242"/>
      <c r="R134" s="145"/>
      <c r="T134" s="146" t="s">
        <v>5</v>
      </c>
      <c r="U134" s="43" t="s">
        <v>38</v>
      </c>
      <c r="V134" s="147">
        <v>0.88200000000000001</v>
      </c>
      <c r="W134" s="147">
        <f>V134*K134</f>
        <v>4.8333600000000008</v>
      </c>
      <c r="X134" s="147">
        <v>0</v>
      </c>
      <c r="Y134" s="147">
        <f>X134*K134</f>
        <v>0</v>
      </c>
      <c r="Z134" s="147">
        <v>0</v>
      </c>
      <c r="AA134" s="148">
        <f>Z134*K134</f>
        <v>0</v>
      </c>
      <c r="AR134" s="20" t="s">
        <v>159</v>
      </c>
      <c r="AT134" s="20" t="s">
        <v>155</v>
      </c>
      <c r="AU134" s="20" t="s">
        <v>160</v>
      </c>
      <c r="AY134" s="20" t="s">
        <v>153</v>
      </c>
      <c r="BE134" s="149">
        <f>IF(U134="základná",N134,0)</f>
        <v>0</v>
      </c>
      <c r="BF134" s="149">
        <f>IF(U134="znížená",N134,0)</f>
        <v>0</v>
      </c>
      <c r="BG134" s="149">
        <f>IF(U134="zákl. prenesená",N134,0)</f>
        <v>0</v>
      </c>
      <c r="BH134" s="149">
        <f>IF(U134="zníž. prenesená",N134,0)</f>
        <v>0</v>
      </c>
      <c r="BI134" s="149">
        <f>IF(U134="nulová",N134,0)</f>
        <v>0</v>
      </c>
      <c r="BJ134" s="20" t="s">
        <v>160</v>
      </c>
      <c r="BK134" s="149">
        <f>ROUND(L134*K134,2)</f>
        <v>0</v>
      </c>
      <c r="BL134" s="20" t="s">
        <v>159</v>
      </c>
      <c r="BM134" s="20" t="s">
        <v>183</v>
      </c>
    </row>
    <row r="135" spans="2:65" s="1" customFormat="1" ht="31.5" customHeight="1">
      <c r="B135" s="140"/>
      <c r="C135" s="141">
        <v>6</v>
      </c>
      <c r="D135" s="141" t="s">
        <v>155</v>
      </c>
      <c r="E135" s="142" t="s">
        <v>185</v>
      </c>
      <c r="F135" s="241" t="s">
        <v>186</v>
      </c>
      <c r="G135" s="241"/>
      <c r="H135" s="241"/>
      <c r="I135" s="241"/>
      <c r="J135" s="143" t="s">
        <v>182</v>
      </c>
      <c r="K135" s="144">
        <v>5.48</v>
      </c>
      <c r="L135" s="242"/>
      <c r="M135" s="242"/>
      <c r="N135" s="242"/>
      <c r="O135" s="242"/>
      <c r="P135" s="242"/>
      <c r="Q135" s="242"/>
      <c r="R135" s="145"/>
      <c r="T135" s="146" t="s">
        <v>5</v>
      </c>
      <c r="U135" s="43" t="s">
        <v>38</v>
      </c>
      <c r="V135" s="147">
        <v>0.61799999999999999</v>
      </c>
      <c r="W135" s="147">
        <f>V135*K135</f>
        <v>3.3866400000000003</v>
      </c>
      <c r="X135" s="147">
        <v>0</v>
      </c>
      <c r="Y135" s="147">
        <f>X135*K135</f>
        <v>0</v>
      </c>
      <c r="Z135" s="147">
        <v>0</v>
      </c>
      <c r="AA135" s="148">
        <f>Z135*K135</f>
        <v>0</v>
      </c>
      <c r="AR135" s="20" t="s">
        <v>159</v>
      </c>
      <c r="AT135" s="20" t="s">
        <v>155</v>
      </c>
      <c r="AU135" s="20" t="s">
        <v>160</v>
      </c>
      <c r="AY135" s="20" t="s">
        <v>153</v>
      </c>
      <c r="BE135" s="149">
        <f>IF(U135="základná",N135,0)</f>
        <v>0</v>
      </c>
      <c r="BF135" s="149">
        <f>IF(U135="znížená",N135,0)</f>
        <v>0</v>
      </c>
      <c r="BG135" s="149">
        <f>IF(U135="zákl. prenesená",N135,0)</f>
        <v>0</v>
      </c>
      <c r="BH135" s="149">
        <f>IF(U135="zníž. prenesená",N135,0)</f>
        <v>0</v>
      </c>
      <c r="BI135" s="149">
        <f>IF(U135="nulová",N135,0)</f>
        <v>0</v>
      </c>
      <c r="BJ135" s="20" t="s">
        <v>160</v>
      </c>
      <c r="BK135" s="149">
        <f>ROUND(L135*K135,2)</f>
        <v>0</v>
      </c>
      <c r="BL135" s="20" t="s">
        <v>159</v>
      </c>
      <c r="BM135" s="20" t="s">
        <v>187</v>
      </c>
    </row>
    <row r="136" spans="2:65" s="1" customFormat="1" ht="31.5" customHeight="1">
      <c r="B136" s="140"/>
      <c r="C136" s="141">
        <v>7</v>
      </c>
      <c r="D136" s="141" t="s">
        <v>155</v>
      </c>
      <c r="E136" s="142" t="s">
        <v>188</v>
      </c>
      <c r="F136" s="241" t="s">
        <v>189</v>
      </c>
      <c r="G136" s="241"/>
      <c r="H136" s="241"/>
      <c r="I136" s="241"/>
      <c r="J136" s="143" t="s">
        <v>182</v>
      </c>
      <c r="K136" s="144">
        <v>5.48</v>
      </c>
      <c r="L136" s="242"/>
      <c r="M136" s="242"/>
      <c r="N136" s="242"/>
      <c r="O136" s="242"/>
      <c r="P136" s="242"/>
      <c r="Q136" s="242"/>
      <c r="R136" s="145"/>
      <c r="T136" s="146" t="s">
        <v>5</v>
      </c>
      <c r="U136" s="43" t="s">
        <v>38</v>
      </c>
      <c r="V136" s="147">
        <v>0.59799999999999998</v>
      </c>
      <c r="W136" s="147">
        <f>V136*K136</f>
        <v>3.27704</v>
      </c>
      <c r="X136" s="147">
        <v>0</v>
      </c>
      <c r="Y136" s="147">
        <f>X136*K136</f>
        <v>0</v>
      </c>
      <c r="Z136" s="147">
        <v>0</v>
      </c>
      <c r="AA136" s="148">
        <f>Z136*K136</f>
        <v>0</v>
      </c>
      <c r="AR136" s="20" t="s">
        <v>159</v>
      </c>
      <c r="AT136" s="20" t="s">
        <v>155</v>
      </c>
      <c r="AU136" s="20" t="s">
        <v>160</v>
      </c>
      <c r="AY136" s="20" t="s">
        <v>153</v>
      </c>
      <c r="BE136" s="149">
        <f>IF(U136="základná",N136,0)</f>
        <v>0</v>
      </c>
      <c r="BF136" s="149">
        <f>IF(U136="znížená",N136,0)</f>
        <v>0</v>
      </c>
      <c r="BG136" s="149">
        <f>IF(U136="zákl. prenesená",N136,0)</f>
        <v>0</v>
      </c>
      <c r="BH136" s="149">
        <f>IF(U136="zníž. prenesená",N136,0)</f>
        <v>0</v>
      </c>
      <c r="BI136" s="149">
        <f>IF(U136="nulová",N136,0)</f>
        <v>0</v>
      </c>
      <c r="BJ136" s="20" t="s">
        <v>160</v>
      </c>
      <c r="BK136" s="149">
        <f>ROUND(L136*K136,2)</f>
        <v>0</v>
      </c>
      <c r="BL136" s="20" t="s">
        <v>159</v>
      </c>
      <c r="BM136" s="20" t="s">
        <v>190</v>
      </c>
    </row>
    <row r="137" spans="2:65" s="1" customFormat="1" ht="31.5" customHeight="1">
      <c r="B137" s="140"/>
      <c r="C137" s="141">
        <v>8</v>
      </c>
      <c r="D137" s="141" t="s">
        <v>155</v>
      </c>
      <c r="E137" s="142" t="s">
        <v>192</v>
      </c>
      <c r="F137" s="241" t="s">
        <v>193</v>
      </c>
      <c r="G137" s="241"/>
      <c r="H137" s="241"/>
      <c r="I137" s="241"/>
      <c r="J137" s="143" t="s">
        <v>182</v>
      </c>
      <c r="K137" s="144">
        <v>76.75</v>
      </c>
      <c r="L137" s="242"/>
      <c r="M137" s="242"/>
      <c r="N137" s="242"/>
      <c r="O137" s="242"/>
      <c r="P137" s="242"/>
      <c r="Q137" s="242"/>
      <c r="R137" s="145"/>
      <c r="T137" s="146" t="s">
        <v>5</v>
      </c>
      <c r="U137" s="43" t="s">
        <v>38</v>
      </c>
      <c r="V137" s="147">
        <v>7.0000000000000001E-3</v>
      </c>
      <c r="W137" s="147">
        <f>V137*K137</f>
        <v>0.53725000000000001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0" t="s">
        <v>159</v>
      </c>
      <c r="AT137" s="20" t="s">
        <v>155</v>
      </c>
      <c r="AU137" s="20" t="s">
        <v>160</v>
      </c>
      <c r="AY137" s="20" t="s">
        <v>153</v>
      </c>
      <c r="BE137" s="149">
        <f>IF(U137="základná",N137,0)</f>
        <v>0</v>
      </c>
      <c r="BF137" s="149">
        <f>IF(U137="znížená",N137,0)</f>
        <v>0</v>
      </c>
      <c r="BG137" s="149">
        <f>IF(U137="zákl. prenesená",N137,0)</f>
        <v>0</v>
      </c>
      <c r="BH137" s="149">
        <f>IF(U137="zníž. prenesená",N137,0)</f>
        <v>0</v>
      </c>
      <c r="BI137" s="149">
        <f>IF(U137="nulová",N137,0)</f>
        <v>0</v>
      </c>
      <c r="BJ137" s="20" t="s">
        <v>160</v>
      </c>
      <c r="BK137" s="149">
        <f>ROUND(L137*K137,2)</f>
        <v>0</v>
      </c>
      <c r="BL137" s="20" t="s">
        <v>159</v>
      </c>
      <c r="BM137" s="20" t="s">
        <v>194</v>
      </c>
    </row>
    <row r="138" spans="2:65" s="10" customFormat="1" ht="22.5" customHeight="1">
      <c r="B138" s="150"/>
      <c r="C138" s="151"/>
      <c r="D138" s="151"/>
      <c r="E138" s="152" t="s">
        <v>5</v>
      </c>
      <c r="F138" s="243" t="s">
        <v>195</v>
      </c>
      <c r="G138" s="244"/>
      <c r="H138" s="244"/>
      <c r="I138" s="244"/>
      <c r="J138" s="151"/>
      <c r="K138" s="153">
        <v>76.75</v>
      </c>
      <c r="L138" s="151"/>
      <c r="M138" s="151"/>
      <c r="N138" s="151"/>
      <c r="O138" s="151"/>
      <c r="P138" s="151"/>
      <c r="Q138" s="151"/>
      <c r="R138" s="154"/>
      <c r="T138" s="155"/>
      <c r="U138" s="151"/>
      <c r="V138" s="151"/>
      <c r="W138" s="151"/>
      <c r="X138" s="151"/>
      <c r="Y138" s="151"/>
      <c r="Z138" s="151"/>
      <c r="AA138" s="156"/>
      <c r="AT138" s="157" t="s">
        <v>168</v>
      </c>
      <c r="AU138" s="157" t="s">
        <v>160</v>
      </c>
      <c r="AV138" s="10" t="s">
        <v>160</v>
      </c>
      <c r="AW138" s="10" t="s">
        <v>29</v>
      </c>
      <c r="AX138" s="10" t="s">
        <v>79</v>
      </c>
      <c r="AY138" s="157" t="s">
        <v>153</v>
      </c>
    </row>
    <row r="139" spans="2:65" s="1" customFormat="1" ht="31.5" customHeight="1">
      <c r="B139" s="140"/>
      <c r="C139" s="141">
        <v>9</v>
      </c>
      <c r="D139" s="141" t="s">
        <v>155</v>
      </c>
      <c r="E139" s="142" t="s">
        <v>197</v>
      </c>
      <c r="F139" s="241" t="s">
        <v>198</v>
      </c>
      <c r="G139" s="241"/>
      <c r="H139" s="241"/>
      <c r="I139" s="241"/>
      <c r="J139" s="143" t="s">
        <v>182</v>
      </c>
      <c r="K139" s="144">
        <v>5.48</v>
      </c>
      <c r="L139" s="242"/>
      <c r="M139" s="242"/>
      <c r="N139" s="242"/>
      <c r="O139" s="242"/>
      <c r="P139" s="242"/>
      <c r="Q139" s="242"/>
      <c r="R139" s="145"/>
      <c r="T139" s="146" t="s">
        <v>5</v>
      </c>
      <c r="U139" s="43" t="s">
        <v>38</v>
      </c>
      <c r="V139" s="147">
        <v>0.89</v>
      </c>
      <c r="W139" s="147">
        <f>V139*K139</f>
        <v>4.8772000000000002</v>
      </c>
      <c r="X139" s="147">
        <v>0</v>
      </c>
      <c r="Y139" s="147">
        <f>X139*K139</f>
        <v>0</v>
      </c>
      <c r="Z139" s="147">
        <v>0</v>
      </c>
      <c r="AA139" s="148">
        <f>Z139*K139</f>
        <v>0</v>
      </c>
      <c r="AR139" s="20" t="s">
        <v>159</v>
      </c>
      <c r="AT139" s="20" t="s">
        <v>155</v>
      </c>
      <c r="AU139" s="20" t="s">
        <v>160</v>
      </c>
      <c r="AY139" s="20" t="s">
        <v>153</v>
      </c>
      <c r="BE139" s="149">
        <f>IF(U139="základná",N139,0)</f>
        <v>0</v>
      </c>
      <c r="BF139" s="149">
        <f>IF(U139="znížená",N139,0)</f>
        <v>0</v>
      </c>
      <c r="BG139" s="149">
        <f>IF(U139="zákl. prenesená",N139,0)</f>
        <v>0</v>
      </c>
      <c r="BH139" s="149">
        <f>IF(U139="zníž. prenesená",N139,0)</f>
        <v>0</v>
      </c>
      <c r="BI139" s="149">
        <f>IF(U139="nulová",N139,0)</f>
        <v>0</v>
      </c>
      <c r="BJ139" s="20" t="s">
        <v>160</v>
      </c>
      <c r="BK139" s="149">
        <f>ROUND(L139*K139,2)</f>
        <v>0</v>
      </c>
      <c r="BL139" s="20" t="s">
        <v>159</v>
      </c>
      <c r="BM139" s="20" t="s">
        <v>199</v>
      </c>
    </row>
    <row r="140" spans="2:65" s="1" customFormat="1" ht="31.5" customHeight="1">
      <c r="B140" s="140"/>
      <c r="C140" s="141">
        <v>10</v>
      </c>
      <c r="D140" s="141" t="s">
        <v>155</v>
      </c>
      <c r="E140" s="142" t="s">
        <v>201</v>
      </c>
      <c r="F140" s="241" t="s">
        <v>202</v>
      </c>
      <c r="G140" s="241"/>
      <c r="H140" s="241"/>
      <c r="I140" s="241"/>
      <c r="J140" s="143" t="s">
        <v>182</v>
      </c>
      <c r="K140" s="144">
        <v>5.48</v>
      </c>
      <c r="L140" s="242"/>
      <c r="M140" s="242"/>
      <c r="N140" s="242"/>
      <c r="O140" s="242"/>
      <c r="P140" s="242"/>
      <c r="Q140" s="242"/>
      <c r="R140" s="145"/>
      <c r="T140" s="146" t="s">
        <v>5</v>
      </c>
      <c r="U140" s="43" t="s">
        <v>38</v>
      </c>
      <c r="V140" s="147">
        <v>0.1</v>
      </c>
      <c r="W140" s="147">
        <f>V140*K140</f>
        <v>0.54800000000000004</v>
      </c>
      <c r="X140" s="147">
        <v>0</v>
      </c>
      <c r="Y140" s="147">
        <f>X140*K140</f>
        <v>0</v>
      </c>
      <c r="Z140" s="147">
        <v>0</v>
      </c>
      <c r="AA140" s="148">
        <f>Z140*K140</f>
        <v>0</v>
      </c>
      <c r="AR140" s="20" t="s">
        <v>159</v>
      </c>
      <c r="AT140" s="20" t="s">
        <v>155</v>
      </c>
      <c r="AU140" s="20" t="s">
        <v>160</v>
      </c>
      <c r="AY140" s="20" t="s">
        <v>153</v>
      </c>
      <c r="BE140" s="149">
        <f>IF(U140="základná",N140,0)</f>
        <v>0</v>
      </c>
      <c r="BF140" s="149">
        <f>IF(U140="znížená",N140,0)</f>
        <v>0</v>
      </c>
      <c r="BG140" s="149">
        <f>IF(U140="zákl. prenesená",N140,0)</f>
        <v>0</v>
      </c>
      <c r="BH140" s="149">
        <f>IF(U140="zníž. prenesená",N140,0)</f>
        <v>0</v>
      </c>
      <c r="BI140" s="149">
        <f>IF(U140="nulová",N140,0)</f>
        <v>0</v>
      </c>
      <c r="BJ140" s="20" t="s">
        <v>160</v>
      </c>
      <c r="BK140" s="149">
        <f>ROUND(L140*K140,2)</f>
        <v>0</v>
      </c>
      <c r="BL140" s="20" t="s">
        <v>159</v>
      </c>
      <c r="BM140" s="20" t="s">
        <v>203</v>
      </c>
    </row>
    <row r="141" spans="2:65" s="1" customFormat="1" ht="31.5" customHeight="1">
      <c r="B141" s="140"/>
      <c r="C141" s="141">
        <v>11</v>
      </c>
      <c r="D141" s="141" t="s">
        <v>155</v>
      </c>
      <c r="E141" s="142" t="s">
        <v>205</v>
      </c>
      <c r="F141" s="241" t="s">
        <v>206</v>
      </c>
      <c r="G141" s="241"/>
      <c r="H141" s="241"/>
      <c r="I141" s="241"/>
      <c r="J141" s="143" t="s">
        <v>182</v>
      </c>
      <c r="K141" s="144">
        <v>0.89</v>
      </c>
      <c r="L141" s="242"/>
      <c r="M141" s="242"/>
      <c r="N141" s="242"/>
      <c r="O141" s="242"/>
      <c r="P141" s="242"/>
      <c r="Q141" s="242"/>
      <c r="R141" s="145"/>
      <c r="T141" s="146" t="s">
        <v>5</v>
      </c>
      <c r="U141" s="43" t="s">
        <v>38</v>
      </c>
      <c r="V141" s="147">
        <v>0</v>
      </c>
      <c r="W141" s="147">
        <f>V141*K141</f>
        <v>0</v>
      </c>
      <c r="X141" s="147">
        <v>0</v>
      </c>
      <c r="Y141" s="147">
        <f>X141*K141</f>
        <v>0</v>
      </c>
      <c r="Z141" s="147">
        <v>0</v>
      </c>
      <c r="AA141" s="148">
        <f>Z141*K141</f>
        <v>0</v>
      </c>
      <c r="AR141" s="20" t="s">
        <v>159</v>
      </c>
      <c r="AT141" s="20" t="s">
        <v>155</v>
      </c>
      <c r="AU141" s="20" t="s">
        <v>160</v>
      </c>
      <c r="AY141" s="20" t="s">
        <v>153</v>
      </c>
      <c r="BE141" s="149">
        <f>IF(U141="základná",N141,0)</f>
        <v>0</v>
      </c>
      <c r="BF141" s="149">
        <f>IF(U141="znížená",N141,0)</f>
        <v>0</v>
      </c>
      <c r="BG141" s="149">
        <f>IF(U141="zákl. prenesená",N141,0)</f>
        <v>0</v>
      </c>
      <c r="BH141" s="149">
        <f>IF(U141="zníž. prenesená",N141,0)</f>
        <v>0</v>
      </c>
      <c r="BI141" s="149">
        <f>IF(U141="nulová",N141,0)</f>
        <v>0</v>
      </c>
      <c r="BJ141" s="20" t="s">
        <v>160</v>
      </c>
      <c r="BK141" s="149">
        <f>ROUND(L141*K141,2)</f>
        <v>0</v>
      </c>
      <c r="BL141" s="20" t="s">
        <v>159</v>
      </c>
      <c r="BM141" s="20" t="s">
        <v>207</v>
      </c>
    </row>
    <row r="142" spans="2:65" s="1" customFormat="1" ht="31.5" customHeight="1">
      <c r="B142" s="140"/>
      <c r="C142" s="141">
        <v>12</v>
      </c>
      <c r="D142" s="141" t="s">
        <v>155</v>
      </c>
      <c r="E142" s="142" t="s">
        <v>209</v>
      </c>
      <c r="F142" s="241" t="s">
        <v>210</v>
      </c>
      <c r="G142" s="241"/>
      <c r="H142" s="241"/>
      <c r="I142" s="241"/>
      <c r="J142" s="143" t="s">
        <v>182</v>
      </c>
      <c r="K142" s="144">
        <v>5.48</v>
      </c>
      <c r="L142" s="242"/>
      <c r="M142" s="242"/>
      <c r="N142" s="242"/>
      <c r="O142" s="242"/>
      <c r="P142" s="242"/>
      <c r="Q142" s="242"/>
      <c r="R142" s="145"/>
      <c r="T142" s="146" t="s">
        <v>5</v>
      </c>
      <c r="U142" s="43" t="s">
        <v>38</v>
      </c>
      <c r="V142" s="147">
        <v>0</v>
      </c>
      <c r="W142" s="147">
        <f>V142*K142</f>
        <v>0</v>
      </c>
      <c r="X142" s="147">
        <v>0</v>
      </c>
      <c r="Y142" s="147">
        <f>X142*K142</f>
        <v>0</v>
      </c>
      <c r="Z142" s="147">
        <v>0</v>
      </c>
      <c r="AA142" s="148">
        <f>Z142*K142</f>
        <v>0</v>
      </c>
      <c r="AR142" s="20" t="s">
        <v>159</v>
      </c>
      <c r="AT142" s="20" t="s">
        <v>155</v>
      </c>
      <c r="AU142" s="20" t="s">
        <v>160</v>
      </c>
      <c r="AY142" s="20" t="s">
        <v>153</v>
      </c>
      <c r="BE142" s="149">
        <f>IF(U142="základná",N142,0)</f>
        <v>0</v>
      </c>
      <c r="BF142" s="149">
        <f>IF(U142="znížená",N142,0)</f>
        <v>0</v>
      </c>
      <c r="BG142" s="149">
        <f>IF(U142="zákl. prenesená",N142,0)</f>
        <v>0</v>
      </c>
      <c r="BH142" s="149">
        <f>IF(U142="zníž. prenesená",N142,0)</f>
        <v>0</v>
      </c>
      <c r="BI142" s="149">
        <f>IF(U142="nulová",N142,0)</f>
        <v>0</v>
      </c>
      <c r="BJ142" s="20" t="s">
        <v>160</v>
      </c>
      <c r="BK142" s="149">
        <f>ROUND(L142*K142,2)</f>
        <v>0</v>
      </c>
      <c r="BL142" s="20" t="s">
        <v>159</v>
      </c>
      <c r="BM142" s="20" t="s">
        <v>211</v>
      </c>
    </row>
    <row r="143" spans="2:65" s="1" customFormat="1" ht="22.5" customHeight="1">
      <c r="B143" s="140"/>
      <c r="C143" s="141">
        <v>13</v>
      </c>
      <c r="D143" s="141" t="s">
        <v>155</v>
      </c>
      <c r="E143" s="142" t="s">
        <v>213</v>
      </c>
      <c r="F143" s="241" t="s">
        <v>214</v>
      </c>
      <c r="G143" s="241"/>
      <c r="H143" s="241"/>
      <c r="I143" s="241"/>
      <c r="J143" s="143" t="s">
        <v>158</v>
      </c>
      <c r="K143" s="144">
        <v>1</v>
      </c>
      <c r="L143" s="242"/>
      <c r="M143" s="242"/>
      <c r="N143" s="242"/>
      <c r="O143" s="242"/>
      <c r="P143" s="242"/>
      <c r="Q143" s="242"/>
      <c r="R143" s="145"/>
      <c r="T143" s="146" t="s">
        <v>5</v>
      </c>
      <c r="U143" s="43" t="s">
        <v>38</v>
      </c>
      <c r="V143" s="147">
        <v>0</v>
      </c>
      <c r="W143" s="147">
        <f>V143*K143</f>
        <v>0</v>
      </c>
      <c r="X143" s="147">
        <v>0</v>
      </c>
      <c r="Y143" s="147">
        <f>X143*K143</f>
        <v>0</v>
      </c>
      <c r="Z143" s="147">
        <v>0</v>
      </c>
      <c r="AA143" s="148">
        <f>Z143*K143</f>
        <v>0</v>
      </c>
      <c r="AR143" s="20" t="s">
        <v>159</v>
      </c>
      <c r="AT143" s="20" t="s">
        <v>155</v>
      </c>
      <c r="AU143" s="20" t="s">
        <v>160</v>
      </c>
      <c r="AY143" s="20" t="s">
        <v>153</v>
      </c>
      <c r="BE143" s="149">
        <f>IF(U143="základná",N143,0)</f>
        <v>0</v>
      </c>
      <c r="BF143" s="149">
        <f>IF(U143="znížená",N143,0)</f>
        <v>0</v>
      </c>
      <c r="BG143" s="149">
        <f>IF(U143="zákl. prenesená",N143,0)</f>
        <v>0</v>
      </c>
      <c r="BH143" s="149">
        <f>IF(U143="zníž. prenesená",N143,0)</f>
        <v>0</v>
      </c>
      <c r="BI143" s="149">
        <f>IF(U143="nulová",N143,0)</f>
        <v>0</v>
      </c>
      <c r="BJ143" s="20" t="s">
        <v>160</v>
      </c>
      <c r="BK143" s="149">
        <f>ROUND(L143*K143,2)</f>
        <v>0</v>
      </c>
      <c r="BL143" s="20" t="s">
        <v>159</v>
      </c>
      <c r="BM143" s="20" t="s">
        <v>215</v>
      </c>
    </row>
    <row r="144" spans="2:65" s="9" customFormat="1" ht="29.85" customHeight="1">
      <c r="B144" s="129"/>
      <c r="C144" s="130"/>
      <c r="D144" s="139" t="s">
        <v>132</v>
      </c>
      <c r="E144" s="139"/>
      <c r="F144" s="139"/>
      <c r="G144" s="139"/>
      <c r="H144" s="139"/>
      <c r="I144" s="139"/>
      <c r="J144" s="139"/>
      <c r="K144" s="139"/>
      <c r="L144" s="139"/>
      <c r="M144" s="139"/>
      <c r="N144" s="259"/>
      <c r="O144" s="260"/>
      <c r="P144" s="260"/>
      <c r="Q144" s="260"/>
      <c r="R144" s="132"/>
      <c r="T144" s="133"/>
      <c r="U144" s="130"/>
      <c r="V144" s="130"/>
      <c r="W144" s="134">
        <f>W145</f>
        <v>3.02949</v>
      </c>
      <c r="X144" s="130"/>
      <c r="Y144" s="134">
        <f>Y145</f>
        <v>0</v>
      </c>
      <c r="Z144" s="130"/>
      <c r="AA144" s="135">
        <f>AA145</f>
        <v>0</v>
      </c>
      <c r="AR144" s="136" t="s">
        <v>79</v>
      </c>
      <c r="AT144" s="137" t="s">
        <v>70</v>
      </c>
      <c r="AU144" s="137" t="s">
        <v>79</v>
      </c>
      <c r="AY144" s="136" t="s">
        <v>153</v>
      </c>
      <c r="BK144" s="138">
        <f>BK145</f>
        <v>0</v>
      </c>
    </row>
    <row r="145" spans="2:65" s="1" customFormat="1" ht="31.5" customHeight="1">
      <c r="B145" s="140"/>
      <c r="C145" s="141">
        <v>14</v>
      </c>
      <c r="D145" s="141" t="s">
        <v>155</v>
      </c>
      <c r="E145" s="142" t="s">
        <v>217</v>
      </c>
      <c r="F145" s="241" t="s">
        <v>218</v>
      </c>
      <c r="G145" s="241"/>
      <c r="H145" s="241"/>
      <c r="I145" s="241"/>
      <c r="J145" s="143" t="s">
        <v>182</v>
      </c>
      <c r="K145" s="144">
        <v>1.23</v>
      </c>
      <c r="L145" s="242"/>
      <c r="M145" s="242"/>
      <c r="N145" s="242"/>
      <c r="O145" s="242"/>
      <c r="P145" s="242"/>
      <c r="Q145" s="242"/>
      <c r="R145" s="145"/>
      <c r="T145" s="146" t="s">
        <v>5</v>
      </c>
      <c r="U145" s="43" t="s">
        <v>38</v>
      </c>
      <c r="V145" s="147">
        <v>2.4630000000000001</v>
      </c>
      <c r="W145" s="147">
        <f>V145*K145</f>
        <v>3.02949</v>
      </c>
      <c r="X145" s="147">
        <v>0</v>
      </c>
      <c r="Y145" s="147">
        <f>X145*K145</f>
        <v>0</v>
      </c>
      <c r="Z145" s="147">
        <v>0</v>
      </c>
      <c r="AA145" s="148">
        <f>Z145*K145</f>
        <v>0</v>
      </c>
      <c r="AR145" s="20" t="s">
        <v>159</v>
      </c>
      <c r="AT145" s="20" t="s">
        <v>155</v>
      </c>
      <c r="AU145" s="20" t="s">
        <v>160</v>
      </c>
      <c r="AY145" s="20" t="s">
        <v>153</v>
      </c>
      <c r="BE145" s="149">
        <f>IF(U145="základná",N145,0)</f>
        <v>0</v>
      </c>
      <c r="BF145" s="149">
        <f>IF(U145="znížená",N145,0)</f>
        <v>0</v>
      </c>
      <c r="BG145" s="149">
        <f>IF(U145="zákl. prenesená",N145,0)</f>
        <v>0</v>
      </c>
      <c r="BH145" s="149">
        <f>IF(U145="zníž. prenesená",N145,0)</f>
        <v>0</v>
      </c>
      <c r="BI145" s="149">
        <f>IF(U145="nulová",N145,0)</f>
        <v>0</v>
      </c>
      <c r="BJ145" s="20" t="s">
        <v>160</v>
      </c>
      <c r="BK145" s="149">
        <f>ROUND(L145*K145,2)</f>
        <v>0</v>
      </c>
      <c r="BL145" s="20" t="s">
        <v>159</v>
      </c>
      <c r="BM145" s="20" t="s">
        <v>219</v>
      </c>
    </row>
    <row r="146" spans="2:65" s="9" customFormat="1" ht="37.35" customHeight="1">
      <c r="B146" s="129"/>
      <c r="C146" s="130"/>
      <c r="D146" s="131" t="s">
        <v>133</v>
      </c>
      <c r="E146" s="131"/>
      <c r="F146" s="131"/>
      <c r="G146" s="131"/>
      <c r="H146" s="131"/>
      <c r="I146" s="131"/>
      <c r="J146" s="131"/>
      <c r="K146" s="131"/>
      <c r="L146" s="131"/>
      <c r="M146" s="131"/>
      <c r="N146" s="261"/>
      <c r="O146" s="262"/>
      <c r="P146" s="262"/>
      <c r="Q146" s="262"/>
      <c r="R146" s="132"/>
      <c r="T146" s="133"/>
      <c r="U146" s="130"/>
      <c r="V146" s="130"/>
      <c r="W146" s="134">
        <f>W147+W188+W216+W225+W254</f>
        <v>1381.6125074999998</v>
      </c>
      <c r="X146" s="130"/>
      <c r="Y146" s="134">
        <f>Y147+Y188+Y216+Y225+Y254</f>
        <v>20.616597300000002</v>
      </c>
      <c r="Z146" s="130"/>
      <c r="AA146" s="135">
        <f>AA147+AA188+AA216+AA225+AA254</f>
        <v>4.5999714999999997</v>
      </c>
      <c r="AR146" s="136" t="s">
        <v>160</v>
      </c>
      <c r="AT146" s="137" t="s">
        <v>70</v>
      </c>
      <c r="AU146" s="137" t="s">
        <v>71</v>
      </c>
      <c r="AY146" s="136" t="s">
        <v>153</v>
      </c>
      <c r="BK146" s="138">
        <f>BK147+BK188+BK216+BK225+BK254</f>
        <v>0</v>
      </c>
    </row>
    <row r="147" spans="2:65" s="9" customFormat="1" ht="19.95" customHeight="1">
      <c r="B147" s="129"/>
      <c r="C147" s="130"/>
      <c r="D147" s="139" t="s">
        <v>134</v>
      </c>
      <c r="E147" s="139"/>
      <c r="F147" s="139"/>
      <c r="G147" s="139"/>
      <c r="H147" s="139"/>
      <c r="I147" s="139"/>
      <c r="J147" s="139"/>
      <c r="K147" s="139"/>
      <c r="L147" s="139"/>
      <c r="M147" s="139"/>
      <c r="N147" s="257"/>
      <c r="O147" s="258"/>
      <c r="P147" s="258"/>
      <c r="Q147" s="258"/>
      <c r="R147" s="132"/>
      <c r="T147" s="133"/>
      <c r="U147" s="130"/>
      <c r="V147" s="130"/>
      <c r="W147" s="134">
        <f>SUM(W148:W187)</f>
        <v>333.39686319999998</v>
      </c>
      <c r="X147" s="130"/>
      <c r="Y147" s="134">
        <f>SUM(Y148:Y187)</f>
        <v>3.6887515</v>
      </c>
      <c r="Z147" s="130"/>
      <c r="AA147" s="135">
        <f>SUM(AA148:AA187)</f>
        <v>0</v>
      </c>
      <c r="AR147" s="136" t="s">
        <v>79</v>
      </c>
      <c r="AT147" s="137" t="s">
        <v>70</v>
      </c>
      <c r="AU147" s="137" t="s">
        <v>79</v>
      </c>
      <c r="AY147" s="136" t="s">
        <v>153</v>
      </c>
      <c r="BK147" s="138">
        <f>SUM(BK148:BK187)</f>
        <v>0</v>
      </c>
    </row>
    <row r="148" spans="2:65" s="1" customFormat="1" ht="22.5" customHeight="1">
      <c r="B148" s="140"/>
      <c r="C148" s="141">
        <v>15</v>
      </c>
      <c r="D148" s="141" t="s">
        <v>155</v>
      </c>
      <c r="E148" s="142" t="s">
        <v>221</v>
      </c>
      <c r="F148" s="241" t="s">
        <v>222</v>
      </c>
      <c r="G148" s="241"/>
      <c r="H148" s="241"/>
      <c r="I148" s="241"/>
      <c r="J148" s="143" t="s">
        <v>223</v>
      </c>
      <c r="K148" s="144">
        <v>293.51</v>
      </c>
      <c r="L148" s="242"/>
      <c r="M148" s="242"/>
      <c r="N148" s="242"/>
      <c r="O148" s="242"/>
      <c r="P148" s="242"/>
      <c r="Q148" s="242"/>
      <c r="R148" s="145"/>
      <c r="T148" s="146" t="s">
        <v>5</v>
      </c>
      <c r="U148" s="43" t="s">
        <v>38</v>
      </c>
      <c r="V148" s="147">
        <v>3.2000000000000001E-2</v>
      </c>
      <c r="W148" s="147">
        <f>V148*K148</f>
        <v>9.3923199999999998</v>
      </c>
      <c r="X148" s="147">
        <v>0</v>
      </c>
      <c r="Y148" s="147">
        <f>X148*K148</f>
        <v>0</v>
      </c>
      <c r="Z148" s="147">
        <v>0</v>
      </c>
      <c r="AA148" s="148">
        <f>Z148*K148</f>
        <v>0</v>
      </c>
      <c r="AR148" s="20" t="s">
        <v>159</v>
      </c>
      <c r="AT148" s="20" t="s">
        <v>155</v>
      </c>
      <c r="AU148" s="20" t="s">
        <v>160</v>
      </c>
      <c r="AY148" s="20" t="s">
        <v>153</v>
      </c>
      <c r="BE148" s="149">
        <f>IF(U148="základná",N148,0)</f>
        <v>0</v>
      </c>
      <c r="BF148" s="149">
        <f>IF(U148="znížená",N148,0)</f>
        <v>0</v>
      </c>
      <c r="BG148" s="149">
        <f>IF(U148="zákl. prenesená",N148,0)</f>
        <v>0</v>
      </c>
      <c r="BH148" s="149">
        <f>IF(U148="zníž. prenesená",N148,0)</f>
        <v>0</v>
      </c>
      <c r="BI148" s="149">
        <f>IF(U148="nulová",N148,0)</f>
        <v>0</v>
      </c>
      <c r="BJ148" s="20" t="s">
        <v>160</v>
      </c>
      <c r="BK148" s="149">
        <f>ROUND(L148*K148,2)</f>
        <v>0</v>
      </c>
      <c r="BL148" s="20" t="s">
        <v>159</v>
      </c>
      <c r="BM148" s="20" t="s">
        <v>224</v>
      </c>
    </row>
    <row r="149" spans="2:65" s="10" customFormat="1" ht="15" customHeight="1">
      <c r="B149" s="150"/>
      <c r="C149" s="151"/>
      <c r="D149" s="151"/>
      <c r="E149" s="152" t="s">
        <v>5</v>
      </c>
      <c r="F149" s="243" t="s">
        <v>225</v>
      </c>
      <c r="G149" s="244"/>
      <c r="H149" s="244"/>
      <c r="I149" s="244"/>
      <c r="J149" s="151"/>
      <c r="K149" s="153">
        <v>67.709999999999994</v>
      </c>
      <c r="L149" s="151"/>
      <c r="M149" s="151"/>
      <c r="N149" s="151"/>
      <c r="O149" s="151"/>
      <c r="P149" s="151"/>
      <c r="Q149" s="151"/>
      <c r="R149" s="154"/>
      <c r="T149" s="155"/>
      <c r="U149" s="151"/>
      <c r="V149" s="151"/>
      <c r="W149" s="151"/>
      <c r="X149" s="151"/>
      <c r="Y149" s="151"/>
      <c r="Z149" s="151"/>
      <c r="AA149" s="156"/>
      <c r="AT149" s="157" t="s">
        <v>168</v>
      </c>
      <c r="AU149" s="157" t="s">
        <v>160</v>
      </c>
      <c r="AV149" s="10" t="s">
        <v>160</v>
      </c>
      <c r="AW149" s="10" t="s">
        <v>29</v>
      </c>
      <c r="AX149" s="10" t="s">
        <v>71</v>
      </c>
      <c r="AY149" s="157" t="s">
        <v>153</v>
      </c>
    </row>
    <row r="150" spans="2:65" s="10" customFormat="1" ht="15" customHeight="1">
      <c r="B150" s="150"/>
      <c r="C150" s="151"/>
      <c r="D150" s="151"/>
      <c r="E150" s="152" t="s">
        <v>5</v>
      </c>
      <c r="F150" s="245" t="s">
        <v>226</v>
      </c>
      <c r="G150" s="246"/>
      <c r="H150" s="246"/>
      <c r="I150" s="246"/>
      <c r="J150" s="151"/>
      <c r="K150" s="153">
        <v>225.8</v>
      </c>
      <c r="L150" s="151"/>
      <c r="M150" s="151"/>
      <c r="N150" s="151"/>
      <c r="O150" s="151"/>
      <c r="P150" s="151"/>
      <c r="Q150" s="151"/>
      <c r="R150" s="154"/>
      <c r="T150" s="155"/>
      <c r="U150" s="151"/>
      <c r="V150" s="151"/>
      <c r="W150" s="151"/>
      <c r="X150" s="151"/>
      <c r="Y150" s="151"/>
      <c r="Z150" s="151"/>
      <c r="AA150" s="156"/>
      <c r="AT150" s="157" t="s">
        <v>168</v>
      </c>
      <c r="AU150" s="157" t="s">
        <v>160</v>
      </c>
      <c r="AV150" s="10" t="s">
        <v>160</v>
      </c>
      <c r="AW150" s="10" t="s">
        <v>29</v>
      </c>
      <c r="AX150" s="10" t="s">
        <v>71</v>
      </c>
      <c r="AY150" s="157" t="s">
        <v>153</v>
      </c>
    </row>
    <row r="151" spans="2:65" s="11" customFormat="1" ht="15" customHeight="1">
      <c r="B151" s="158"/>
      <c r="C151" s="159"/>
      <c r="D151" s="159"/>
      <c r="E151" s="160" t="s">
        <v>5</v>
      </c>
      <c r="F151" s="247" t="s">
        <v>227</v>
      </c>
      <c r="G151" s="248"/>
      <c r="H151" s="248"/>
      <c r="I151" s="248"/>
      <c r="J151" s="159"/>
      <c r="K151" s="161">
        <v>293.51</v>
      </c>
      <c r="L151" s="159"/>
      <c r="M151" s="159"/>
      <c r="N151" s="159"/>
      <c r="O151" s="159"/>
      <c r="P151" s="159"/>
      <c r="Q151" s="159"/>
      <c r="R151" s="162"/>
      <c r="T151" s="163"/>
      <c r="U151" s="159"/>
      <c r="V151" s="159"/>
      <c r="W151" s="159"/>
      <c r="X151" s="159"/>
      <c r="Y151" s="159"/>
      <c r="Z151" s="159"/>
      <c r="AA151" s="164"/>
      <c r="AT151" s="165" t="s">
        <v>168</v>
      </c>
      <c r="AU151" s="165" t="s">
        <v>160</v>
      </c>
      <c r="AV151" s="11" t="s">
        <v>159</v>
      </c>
      <c r="AW151" s="11" t="s">
        <v>29</v>
      </c>
      <c r="AX151" s="11" t="s">
        <v>79</v>
      </c>
      <c r="AY151" s="165" t="s">
        <v>153</v>
      </c>
    </row>
    <row r="152" spans="2:65" s="1" customFormat="1" ht="44.25" customHeight="1">
      <c r="B152" s="140"/>
      <c r="C152" s="141">
        <v>16</v>
      </c>
      <c r="D152" s="141" t="s">
        <v>155</v>
      </c>
      <c r="E152" s="142" t="s">
        <v>229</v>
      </c>
      <c r="F152" s="241" t="s">
        <v>230</v>
      </c>
      <c r="G152" s="241"/>
      <c r="H152" s="241"/>
      <c r="I152" s="241"/>
      <c r="J152" s="143" t="s">
        <v>223</v>
      </c>
      <c r="K152" s="144">
        <v>924.17</v>
      </c>
      <c r="L152" s="242"/>
      <c r="M152" s="242"/>
      <c r="N152" s="242"/>
      <c r="O152" s="242"/>
      <c r="P152" s="242"/>
      <c r="Q152" s="242"/>
      <c r="R152" s="145"/>
      <c r="T152" s="146" t="s">
        <v>5</v>
      </c>
      <c r="U152" s="43" t="s">
        <v>38</v>
      </c>
      <c r="V152" s="147">
        <v>0.24399999999999999</v>
      </c>
      <c r="W152" s="147">
        <f>V152*K152</f>
        <v>225.49748</v>
      </c>
      <c r="X152" s="147">
        <v>0</v>
      </c>
      <c r="Y152" s="147">
        <f>X152*K152</f>
        <v>0</v>
      </c>
      <c r="Z152" s="147">
        <v>0</v>
      </c>
      <c r="AA152" s="148">
        <f>Z152*K152</f>
        <v>0</v>
      </c>
      <c r="AR152" s="20" t="s">
        <v>159</v>
      </c>
      <c r="AT152" s="20" t="s">
        <v>155</v>
      </c>
      <c r="AU152" s="20" t="s">
        <v>160</v>
      </c>
      <c r="AY152" s="20" t="s">
        <v>153</v>
      </c>
      <c r="BE152" s="149">
        <f>IF(U152="základná",N152,0)</f>
        <v>0</v>
      </c>
      <c r="BF152" s="149">
        <f>IF(U152="znížená",N152,0)</f>
        <v>0</v>
      </c>
      <c r="BG152" s="149">
        <f>IF(U152="zákl. prenesená",N152,0)</f>
        <v>0</v>
      </c>
      <c r="BH152" s="149">
        <f>IF(U152="zníž. prenesená",N152,0)</f>
        <v>0</v>
      </c>
      <c r="BI152" s="149">
        <f>IF(U152="nulová",N152,0)</f>
        <v>0</v>
      </c>
      <c r="BJ152" s="20" t="s">
        <v>160</v>
      </c>
      <c r="BK152" s="149">
        <f>ROUND(L152*K152,2)</f>
        <v>0</v>
      </c>
      <c r="BL152" s="20" t="s">
        <v>159</v>
      </c>
      <c r="BM152" s="20" t="s">
        <v>231</v>
      </c>
    </row>
    <row r="153" spans="2:65" s="10" customFormat="1" ht="15" customHeight="1">
      <c r="B153" s="150"/>
      <c r="C153" s="151"/>
      <c r="D153" s="151"/>
      <c r="E153" s="152" t="s">
        <v>5</v>
      </c>
      <c r="F153" s="243" t="s">
        <v>232</v>
      </c>
      <c r="G153" s="244"/>
      <c r="H153" s="244"/>
      <c r="I153" s="244"/>
      <c r="J153" s="151"/>
      <c r="K153" s="153">
        <v>75.84</v>
      </c>
      <c r="L153" s="151"/>
      <c r="M153" s="151"/>
      <c r="N153" s="151"/>
      <c r="O153" s="151"/>
      <c r="P153" s="151"/>
      <c r="Q153" s="151"/>
      <c r="R153" s="154"/>
      <c r="T153" s="155"/>
      <c r="U153" s="151"/>
      <c r="V153" s="151"/>
      <c r="W153" s="151"/>
      <c r="X153" s="151"/>
      <c r="Y153" s="151"/>
      <c r="Z153" s="151"/>
      <c r="AA153" s="156"/>
      <c r="AT153" s="157" t="s">
        <v>168</v>
      </c>
      <c r="AU153" s="157" t="s">
        <v>160</v>
      </c>
      <c r="AV153" s="10" t="s">
        <v>160</v>
      </c>
      <c r="AW153" s="10" t="s">
        <v>29</v>
      </c>
      <c r="AX153" s="10" t="s">
        <v>71</v>
      </c>
      <c r="AY153" s="157" t="s">
        <v>153</v>
      </c>
    </row>
    <row r="154" spans="2:65" s="10" customFormat="1" ht="15" customHeight="1">
      <c r="B154" s="150"/>
      <c r="C154" s="151"/>
      <c r="D154" s="151"/>
      <c r="E154" s="152" t="s">
        <v>5</v>
      </c>
      <c r="F154" s="245" t="s">
        <v>233</v>
      </c>
      <c r="G154" s="246"/>
      <c r="H154" s="246"/>
      <c r="I154" s="246"/>
      <c r="J154" s="151"/>
      <c r="K154" s="153">
        <v>1.89</v>
      </c>
      <c r="L154" s="151"/>
      <c r="M154" s="151"/>
      <c r="N154" s="151"/>
      <c r="O154" s="151"/>
      <c r="P154" s="151"/>
      <c r="Q154" s="151"/>
      <c r="R154" s="154"/>
      <c r="T154" s="155"/>
      <c r="U154" s="151"/>
      <c r="V154" s="151"/>
      <c r="W154" s="151"/>
      <c r="X154" s="151"/>
      <c r="Y154" s="151"/>
      <c r="Z154" s="151"/>
      <c r="AA154" s="156"/>
      <c r="AT154" s="157" t="s">
        <v>168</v>
      </c>
      <c r="AU154" s="157" t="s">
        <v>160</v>
      </c>
      <c r="AV154" s="10" t="s">
        <v>160</v>
      </c>
      <c r="AW154" s="10" t="s">
        <v>29</v>
      </c>
      <c r="AX154" s="10" t="s">
        <v>71</v>
      </c>
      <c r="AY154" s="157" t="s">
        <v>153</v>
      </c>
    </row>
    <row r="155" spans="2:65" s="10" customFormat="1" ht="15" customHeight="1">
      <c r="B155" s="150"/>
      <c r="C155" s="151"/>
      <c r="D155" s="151"/>
      <c r="E155" s="152" t="s">
        <v>5</v>
      </c>
      <c r="F155" s="245" t="s">
        <v>234</v>
      </c>
      <c r="G155" s="246"/>
      <c r="H155" s="246"/>
      <c r="I155" s="246"/>
      <c r="J155" s="151"/>
      <c r="K155" s="153">
        <v>238.07</v>
      </c>
      <c r="L155" s="151"/>
      <c r="M155" s="151"/>
      <c r="N155" s="151"/>
      <c r="O155" s="151"/>
      <c r="P155" s="151"/>
      <c r="Q155" s="151"/>
      <c r="R155" s="154"/>
      <c r="T155" s="155"/>
      <c r="U155" s="151"/>
      <c r="V155" s="151"/>
      <c r="W155" s="151"/>
      <c r="X155" s="151"/>
      <c r="Y155" s="151"/>
      <c r="Z155" s="151"/>
      <c r="AA155" s="156"/>
      <c r="AT155" s="157" t="s">
        <v>168</v>
      </c>
      <c r="AU155" s="157" t="s">
        <v>160</v>
      </c>
      <c r="AV155" s="10" t="s">
        <v>160</v>
      </c>
      <c r="AW155" s="10" t="s">
        <v>29</v>
      </c>
      <c r="AX155" s="10" t="s">
        <v>71</v>
      </c>
      <c r="AY155" s="157" t="s">
        <v>153</v>
      </c>
    </row>
    <row r="156" spans="2:65" s="10" customFormat="1" ht="15" customHeight="1">
      <c r="B156" s="150"/>
      <c r="C156" s="151"/>
      <c r="D156" s="151"/>
      <c r="E156" s="152" t="s">
        <v>5</v>
      </c>
      <c r="F156" s="245" t="s">
        <v>235</v>
      </c>
      <c r="G156" s="246"/>
      <c r="H156" s="246"/>
      <c r="I156" s="246"/>
      <c r="J156" s="151"/>
      <c r="K156" s="153">
        <v>9.1300000000000008</v>
      </c>
      <c r="L156" s="151"/>
      <c r="M156" s="151"/>
      <c r="N156" s="151"/>
      <c r="O156" s="151"/>
      <c r="P156" s="151"/>
      <c r="Q156" s="151"/>
      <c r="R156" s="154"/>
      <c r="T156" s="155"/>
      <c r="U156" s="151"/>
      <c r="V156" s="151"/>
      <c r="W156" s="151"/>
      <c r="X156" s="151"/>
      <c r="Y156" s="151"/>
      <c r="Z156" s="151"/>
      <c r="AA156" s="156"/>
      <c r="AT156" s="157" t="s">
        <v>168</v>
      </c>
      <c r="AU156" s="157" t="s">
        <v>160</v>
      </c>
      <c r="AV156" s="10" t="s">
        <v>160</v>
      </c>
      <c r="AW156" s="10" t="s">
        <v>29</v>
      </c>
      <c r="AX156" s="10" t="s">
        <v>71</v>
      </c>
      <c r="AY156" s="157" t="s">
        <v>153</v>
      </c>
    </row>
    <row r="157" spans="2:65" s="10" customFormat="1" ht="15" customHeight="1">
      <c r="B157" s="150"/>
      <c r="C157" s="151"/>
      <c r="D157" s="151"/>
      <c r="E157" s="152" t="s">
        <v>5</v>
      </c>
      <c r="F157" s="245" t="s">
        <v>236</v>
      </c>
      <c r="G157" s="246"/>
      <c r="H157" s="246"/>
      <c r="I157" s="246"/>
      <c r="J157" s="151"/>
      <c r="K157" s="153">
        <v>2.85</v>
      </c>
      <c r="L157" s="151"/>
      <c r="M157" s="151"/>
      <c r="N157" s="151"/>
      <c r="O157" s="151"/>
      <c r="P157" s="151"/>
      <c r="Q157" s="151"/>
      <c r="R157" s="154"/>
      <c r="T157" s="155"/>
      <c r="U157" s="151"/>
      <c r="V157" s="151"/>
      <c r="W157" s="151"/>
      <c r="X157" s="151"/>
      <c r="Y157" s="151"/>
      <c r="Z157" s="151"/>
      <c r="AA157" s="156"/>
      <c r="AT157" s="157" t="s">
        <v>168</v>
      </c>
      <c r="AU157" s="157" t="s">
        <v>160</v>
      </c>
      <c r="AV157" s="10" t="s">
        <v>160</v>
      </c>
      <c r="AW157" s="10" t="s">
        <v>29</v>
      </c>
      <c r="AX157" s="10" t="s">
        <v>71</v>
      </c>
      <c r="AY157" s="157" t="s">
        <v>153</v>
      </c>
    </row>
    <row r="158" spans="2:65" s="10" customFormat="1" ht="15" customHeight="1">
      <c r="B158" s="150"/>
      <c r="C158" s="151"/>
      <c r="D158" s="151"/>
      <c r="E158" s="152" t="s">
        <v>5</v>
      </c>
      <c r="F158" s="245" t="s">
        <v>237</v>
      </c>
      <c r="G158" s="246"/>
      <c r="H158" s="246"/>
      <c r="I158" s="246"/>
      <c r="J158" s="151"/>
      <c r="K158" s="153">
        <v>202.17</v>
      </c>
      <c r="L158" s="151"/>
      <c r="M158" s="151"/>
      <c r="N158" s="151"/>
      <c r="O158" s="151"/>
      <c r="P158" s="151"/>
      <c r="Q158" s="151"/>
      <c r="R158" s="154"/>
      <c r="T158" s="155"/>
      <c r="U158" s="151"/>
      <c r="V158" s="151"/>
      <c r="W158" s="151"/>
      <c r="X158" s="151"/>
      <c r="Y158" s="151"/>
      <c r="Z158" s="151"/>
      <c r="AA158" s="156"/>
      <c r="AT158" s="157" t="s">
        <v>168</v>
      </c>
      <c r="AU158" s="157" t="s">
        <v>160</v>
      </c>
      <c r="AV158" s="10" t="s">
        <v>160</v>
      </c>
      <c r="AW158" s="10" t="s">
        <v>29</v>
      </c>
      <c r="AX158" s="10" t="s">
        <v>71</v>
      </c>
      <c r="AY158" s="157" t="s">
        <v>153</v>
      </c>
    </row>
    <row r="159" spans="2:65" s="10" customFormat="1" ht="15" customHeight="1">
      <c r="B159" s="150"/>
      <c r="C159" s="151"/>
      <c r="D159" s="151"/>
      <c r="E159" s="152" t="s">
        <v>5</v>
      </c>
      <c r="F159" s="245" t="s">
        <v>238</v>
      </c>
      <c r="G159" s="246"/>
      <c r="H159" s="246"/>
      <c r="I159" s="246"/>
      <c r="J159" s="151"/>
      <c r="K159" s="153">
        <v>202.35</v>
      </c>
      <c r="L159" s="151"/>
      <c r="M159" s="151"/>
      <c r="N159" s="151"/>
      <c r="O159" s="151"/>
      <c r="P159" s="151"/>
      <c r="Q159" s="151"/>
      <c r="R159" s="154"/>
      <c r="T159" s="155"/>
      <c r="U159" s="151"/>
      <c r="V159" s="151"/>
      <c r="W159" s="151"/>
      <c r="X159" s="151"/>
      <c r="Y159" s="151"/>
      <c r="Z159" s="151"/>
      <c r="AA159" s="156"/>
      <c r="AT159" s="157" t="s">
        <v>168</v>
      </c>
      <c r="AU159" s="157" t="s">
        <v>160</v>
      </c>
      <c r="AV159" s="10" t="s">
        <v>160</v>
      </c>
      <c r="AW159" s="10" t="s">
        <v>29</v>
      </c>
      <c r="AX159" s="10" t="s">
        <v>71</v>
      </c>
      <c r="AY159" s="157" t="s">
        <v>153</v>
      </c>
    </row>
    <row r="160" spans="2:65" s="10" customFormat="1" ht="15" customHeight="1">
      <c r="B160" s="150"/>
      <c r="C160" s="151"/>
      <c r="D160" s="151"/>
      <c r="E160" s="152" t="s">
        <v>5</v>
      </c>
      <c r="F160" s="245" t="s">
        <v>239</v>
      </c>
      <c r="G160" s="246"/>
      <c r="H160" s="246"/>
      <c r="I160" s="246"/>
      <c r="J160" s="151"/>
      <c r="K160" s="153">
        <v>14.78</v>
      </c>
      <c r="L160" s="151"/>
      <c r="M160" s="151"/>
      <c r="N160" s="151"/>
      <c r="O160" s="151"/>
      <c r="P160" s="151"/>
      <c r="Q160" s="151"/>
      <c r="R160" s="154"/>
      <c r="T160" s="155"/>
      <c r="U160" s="151"/>
      <c r="V160" s="151"/>
      <c r="W160" s="151"/>
      <c r="X160" s="151"/>
      <c r="Y160" s="151"/>
      <c r="Z160" s="151"/>
      <c r="AA160" s="156"/>
      <c r="AT160" s="157" t="s">
        <v>168</v>
      </c>
      <c r="AU160" s="157" t="s">
        <v>160</v>
      </c>
      <c r="AV160" s="10" t="s">
        <v>160</v>
      </c>
      <c r="AW160" s="10" t="s">
        <v>29</v>
      </c>
      <c r="AX160" s="10" t="s">
        <v>71</v>
      </c>
      <c r="AY160" s="157" t="s">
        <v>153</v>
      </c>
    </row>
    <row r="161" spans="2:65" s="10" customFormat="1" ht="15" customHeight="1">
      <c r="B161" s="150"/>
      <c r="C161" s="151"/>
      <c r="D161" s="151"/>
      <c r="E161" s="152" t="s">
        <v>5</v>
      </c>
      <c r="F161" s="245" t="s">
        <v>240</v>
      </c>
      <c r="G161" s="246"/>
      <c r="H161" s="246"/>
      <c r="I161" s="246"/>
      <c r="J161" s="151"/>
      <c r="K161" s="153">
        <v>3.56</v>
      </c>
      <c r="L161" s="151"/>
      <c r="M161" s="151"/>
      <c r="N161" s="151"/>
      <c r="O161" s="151"/>
      <c r="P161" s="151"/>
      <c r="Q161" s="151"/>
      <c r="R161" s="154"/>
      <c r="T161" s="155"/>
      <c r="U161" s="151"/>
      <c r="V161" s="151"/>
      <c r="W161" s="151"/>
      <c r="X161" s="151"/>
      <c r="Y161" s="151"/>
      <c r="Z161" s="151"/>
      <c r="AA161" s="156"/>
      <c r="AT161" s="157" t="s">
        <v>168</v>
      </c>
      <c r="AU161" s="157" t="s">
        <v>160</v>
      </c>
      <c r="AV161" s="10" t="s">
        <v>160</v>
      </c>
      <c r="AW161" s="10" t="s">
        <v>29</v>
      </c>
      <c r="AX161" s="10" t="s">
        <v>71</v>
      </c>
      <c r="AY161" s="157" t="s">
        <v>153</v>
      </c>
    </row>
    <row r="162" spans="2:65" s="10" customFormat="1" ht="15" customHeight="1">
      <c r="B162" s="150"/>
      <c r="C162" s="151"/>
      <c r="D162" s="151"/>
      <c r="E162" s="152" t="s">
        <v>5</v>
      </c>
      <c r="F162" s="245" t="s">
        <v>241</v>
      </c>
      <c r="G162" s="246"/>
      <c r="H162" s="246"/>
      <c r="I162" s="246"/>
      <c r="J162" s="151"/>
      <c r="K162" s="153">
        <v>125.19</v>
      </c>
      <c r="L162" s="151"/>
      <c r="M162" s="151"/>
      <c r="N162" s="151"/>
      <c r="O162" s="151"/>
      <c r="P162" s="151"/>
      <c r="Q162" s="151"/>
      <c r="R162" s="154"/>
      <c r="T162" s="155"/>
      <c r="U162" s="151"/>
      <c r="V162" s="151"/>
      <c r="W162" s="151"/>
      <c r="X162" s="151"/>
      <c r="Y162" s="151"/>
      <c r="Z162" s="151"/>
      <c r="AA162" s="156"/>
      <c r="AT162" s="157" t="s">
        <v>168</v>
      </c>
      <c r="AU162" s="157" t="s">
        <v>160</v>
      </c>
      <c r="AV162" s="10" t="s">
        <v>160</v>
      </c>
      <c r="AW162" s="10" t="s">
        <v>29</v>
      </c>
      <c r="AX162" s="10" t="s">
        <v>71</v>
      </c>
      <c r="AY162" s="157" t="s">
        <v>153</v>
      </c>
    </row>
    <row r="163" spans="2:65" s="10" customFormat="1" ht="15" customHeight="1">
      <c r="B163" s="150"/>
      <c r="C163" s="151"/>
      <c r="D163" s="151"/>
      <c r="E163" s="152" t="s">
        <v>5</v>
      </c>
      <c r="F163" s="245" t="s">
        <v>242</v>
      </c>
      <c r="G163" s="246"/>
      <c r="H163" s="246"/>
      <c r="I163" s="246"/>
      <c r="J163" s="151"/>
      <c r="K163" s="153">
        <v>34.200000000000003</v>
      </c>
      <c r="L163" s="151"/>
      <c r="M163" s="151"/>
      <c r="N163" s="151"/>
      <c r="O163" s="151"/>
      <c r="P163" s="151"/>
      <c r="Q163" s="151"/>
      <c r="R163" s="154"/>
      <c r="T163" s="155"/>
      <c r="U163" s="151"/>
      <c r="V163" s="151"/>
      <c r="W163" s="151"/>
      <c r="X163" s="151"/>
      <c r="Y163" s="151"/>
      <c r="Z163" s="151"/>
      <c r="AA163" s="156"/>
      <c r="AT163" s="157" t="s">
        <v>168</v>
      </c>
      <c r="AU163" s="157" t="s">
        <v>160</v>
      </c>
      <c r="AV163" s="10" t="s">
        <v>160</v>
      </c>
      <c r="AW163" s="10" t="s">
        <v>29</v>
      </c>
      <c r="AX163" s="10" t="s">
        <v>71</v>
      </c>
      <c r="AY163" s="157" t="s">
        <v>153</v>
      </c>
    </row>
    <row r="164" spans="2:65" s="10" customFormat="1" ht="15" customHeight="1">
      <c r="B164" s="150"/>
      <c r="C164" s="151"/>
      <c r="D164" s="151"/>
      <c r="E164" s="152" t="s">
        <v>5</v>
      </c>
      <c r="F164" s="245" t="s">
        <v>243</v>
      </c>
      <c r="G164" s="246"/>
      <c r="H164" s="246"/>
      <c r="I164" s="246"/>
      <c r="J164" s="151"/>
      <c r="K164" s="153">
        <v>3.64</v>
      </c>
      <c r="L164" s="151"/>
      <c r="M164" s="151"/>
      <c r="N164" s="151"/>
      <c r="O164" s="151"/>
      <c r="P164" s="151"/>
      <c r="Q164" s="151"/>
      <c r="R164" s="154"/>
      <c r="T164" s="155"/>
      <c r="U164" s="151"/>
      <c r="V164" s="151"/>
      <c r="W164" s="151"/>
      <c r="X164" s="151"/>
      <c r="Y164" s="151"/>
      <c r="Z164" s="151"/>
      <c r="AA164" s="156"/>
      <c r="AT164" s="157" t="s">
        <v>168</v>
      </c>
      <c r="AU164" s="157" t="s">
        <v>160</v>
      </c>
      <c r="AV164" s="10" t="s">
        <v>160</v>
      </c>
      <c r="AW164" s="10" t="s">
        <v>29</v>
      </c>
      <c r="AX164" s="10" t="s">
        <v>71</v>
      </c>
      <c r="AY164" s="157" t="s">
        <v>153</v>
      </c>
    </row>
    <row r="165" spans="2:65" s="10" customFormat="1" ht="15" customHeight="1">
      <c r="B165" s="150"/>
      <c r="C165" s="151"/>
      <c r="D165" s="151"/>
      <c r="E165" s="152" t="s">
        <v>5</v>
      </c>
      <c r="F165" s="245" t="s">
        <v>244</v>
      </c>
      <c r="G165" s="246"/>
      <c r="H165" s="246"/>
      <c r="I165" s="246"/>
      <c r="J165" s="151"/>
      <c r="K165" s="153">
        <v>10.5</v>
      </c>
      <c r="L165" s="151"/>
      <c r="M165" s="151"/>
      <c r="N165" s="151"/>
      <c r="O165" s="151"/>
      <c r="P165" s="151"/>
      <c r="Q165" s="151"/>
      <c r="R165" s="154"/>
      <c r="T165" s="155"/>
      <c r="U165" s="151"/>
      <c r="V165" s="151"/>
      <c r="W165" s="151"/>
      <c r="X165" s="151"/>
      <c r="Y165" s="151"/>
      <c r="Z165" s="151"/>
      <c r="AA165" s="156"/>
      <c r="AT165" s="157" t="s">
        <v>168</v>
      </c>
      <c r="AU165" s="157" t="s">
        <v>160</v>
      </c>
      <c r="AV165" s="10" t="s">
        <v>160</v>
      </c>
      <c r="AW165" s="10" t="s">
        <v>29</v>
      </c>
      <c r="AX165" s="10" t="s">
        <v>71</v>
      </c>
      <c r="AY165" s="157" t="s">
        <v>153</v>
      </c>
    </row>
    <row r="166" spans="2:65" s="11" customFormat="1" ht="15" customHeight="1">
      <c r="B166" s="158"/>
      <c r="C166" s="159"/>
      <c r="D166" s="159"/>
      <c r="E166" s="160" t="s">
        <v>5</v>
      </c>
      <c r="F166" s="247" t="s">
        <v>227</v>
      </c>
      <c r="G166" s="248"/>
      <c r="H166" s="248"/>
      <c r="I166" s="248"/>
      <c r="J166" s="159"/>
      <c r="K166" s="161">
        <v>924.17</v>
      </c>
      <c r="L166" s="159"/>
      <c r="M166" s="159"/>
      <c r="N166" s="159"/>
      <c r="O166" s="159"/>
      <c r="P166" s="159"/>
      <c r="Q166" s="159"/>
      <c r="R166" s="162"/>
      <c r="T166" s="163"/>
      <c r="U166" s="159"/>
      <c r="V166" s="159"/>
      <c r="W166" s="159"/>
      <c r="X166" s="159"/>
      <c r="Y166" s="159"/>
      <c r="Z166" s="159"/>
      <c r="AA166" s="164"/>
      <c r="AT166" s="165" t="s">
        <v>168</v>
      </c>
      <c r="AU166" s="165" t="s">
        <v>160</v>
      </c>
      <c r="AV166" s="11" t="s">
        <v>159</v>
      </c>
      <c r="AW166" s="11" t="s">
        <v>29</v>
      </c>
      <c r="AX166" s="11" t="s">
        <v>79</v>
      </c>
      <c r="AY166" s="165" t="s">
        <v>153</v>
      </c>
    </row>
    <row r="167" spans="2:65" s="1" customFormat="1" ht="22.5" customHeight="1">
      <c r="B167" s="140"/>
      <c r="C167" s="166">
        <v>17</v>
      </c>
      <c r="D167" s="166" t="s">
        <v>246</v>
      </c>
      <c r="E167" s="167" t="s">
        <v>247</v>
      </c>
      <c r="F167" s="249" t="s">
        <v>2149</v>
      </c>
      <c r="G167" s="249"/>
      <c r="H167" s="249"/>
      <c r="I167" s="249"/>
      <c r="J167" s="168" t="s">
        <v>158</v>
      </c>
      <c r="K167" s="169">
        <v>2901.89</v>
      </c>
      <c r="L167" s="250"/>
      <c r="M167" s="250"/>
      <c r="N167" s="250"/>
      <c r="O167" s="242"/>
      <c r="P167" s="242"/>
      <c r="Q167" s="242"/>
      <c r="R167" s="145"/>
      <c r="T167" s="146" t="s">
        <v>5</v>
      </c>
      <c r="U167" s="43" t="s">
        <v>38</v>
      </c>
      <c r="V167" s="147">
        <v>0</v>
      </c>
      <c r="W167" s="147">
        <f>V167*K167</f>
        <v>0</v>
      </c>
      <c r="X167" s="147">
        <v>1.4999999999999999E-4</v>
      </c>
      <c r="Y167" s="147">
        <f>X167*K167</f>
        <v>0.43528349999999993</v>
      </c>
      <c r="Z167" s="147">
        <v>0</v>
      </c>
      <c r="AA167" s="148">
        <f>Z167*K167</f>
        <v>0</v>
      </c>
      <c r="AR167" s="20" t="s">
        <v>208</v>
      </c>
      <c r="AT167" s="20" t="s">
        <v>246</v>
      </c>
      <c r="AU167" s="20" t="s">
        <v>160</v>
      </c>
      <c r="AY167" s="20" t="s">
        <v>153</v>
      </c>
      <c r="BE167" s="149">
        <f>IF(U167="základná",N167,0)</f>
        <v>0</v>
      </c>
      <c r="BF167" s="149">
        <f>IF(U167="znížená",N167,0)</f>
        <v>0</v>
      </c>
      <c r="BG167" s="149">
        <f>IF(U167="zákl. prenesená",N167,0)</f>
        <v>0</v>
      </c>
      <c r="BH167" s="149">
        <f>IF(U167="zníž. prenesená",N167,0)</f>
        <v>0</v>
      </c>
      <c r="BI167" s="149">
        <f>IF(U167="nulová",N167,0)</f>
        <v>0</v>
      </c>
      <c r="BJ167" s="20" t="s">
        <v>160</v>
      </c>
      <c r="BK167" s="149">
        <f>ROUND(L167*K167,2)</f>
        <v>0</v>
      </c>
      <c r="BL167" s="20" t="s">
        <v>159</v>
      </c>
      <c r="BM167" s="20" t="s">
        <v>248</v>
      </c>
    </row>
    <row r="168" spans="2:65" s="1" customFormat="1" ht="31.5" customHeight="1">
      <c r="B168" s="140"/>
      <c r="C168" s="166">
        <v>18</v>
      </c>
      <c r="D168" s="166" t="s">
        <v>246</v>
      </c>
      <c r="E168" s="167" t="s">
        <v>250</v>
      </c>
      <c r="F168" s="249" t="s">
        <v>2148</v>
      </c>
      <c r="G168" s="249"/>
      <c r="H168" s="249"/>
      <c r="I168" s="249"/>
      <c r="J168" s="168" t="s">
        <v>223</v>
      </c>
      <c r="K168" s="169">
        <v>1062.8</v>
      </c>
      <c r="L168" s="250"/>
      <c r="M168" s="250"/>
      <c r="N168" s="250"/>
      <c r="O168" s="242"/>
      <c r="P168" s="242"/>
      <c r="Q168" s="242"/>
      <c r="R168" s="145"/>
      <c r="T168" s="146" t="s">
        <v>5</v>
      </c>
      <c r="U168" s="43" t="s">
        <v>38</v>
      </c>
      <c r="V168" s="147">
        <v>0</v>
      </c>
      <c r="W168" s="147">
        <f>V168*K168</f>
        <v>0</v>
      </c>
      <c r="X168" s="147">
        <v>2.2000000000000001E-3</v>
      </c>
      <c r="Y168" s="147">
        <f>X168*K168</f>
        <v>2.3381600000000002</v>
      </c>
      <c r="Z168" s="147">
        <v>0</v>
      </c>
      <c r="AA168" s="148">
        <f>Z168*K168</f>
        <v>0</v>
      </c>
      <c r="AR168" s="20" t="s">
        <v>208</v>
      </c>
      <c r="AT168" s="20" t="s">
        <v>246</v>
      </c>
      <c r="AU168" s="20" t="s">
        <v>160</v>
      </c>
      <c r="AY168" s="20" t="s">
        <v>153</v>
      </c>
      <c r="BE168" s="149">
        <f>IF(U168="základná",N168,0)</f>
        <v>0</v>
      </c>
      <c r="BF168" s="149">
        <f>IF(U168="znížená",N168,0)</f>
        <v>0</v>
      </c>
      <c r="BG168" s="149">
        <f>IF(U168="zákl. prenesená",N168,0)</f>
        <v>0</v>
      </c>
      <c r="BH168" s="149">
        <f>IF(U168="zníž. prenesená",N168,0)</f>
        <v>0</v>
      </c>
      <c r="BI168" s="149">
        <f>IF(U168="nulová",N168,0)</f>
        <v>0</v>
      </c>
      <c r="BJ168" s="20" t="s">
        <v>160</v>
      </c>
      <c r="BK168" s="149">
        <f>ROUND(L168*K168,2)</f>
        <v>0</v>
      </c>
      <c r="BL168" s="20" t="s">
        <v>159</v>
      </c>
      <c r="BM168" s="20" t="s">
        <v>251</v>
      </c>
    </row>
    <row r="169" spans="2:65" s="1" customFormat="1" ht="44.25" customHeight="1">
      <c r="B169" s="140"/>
      <c r="C169" s="141">
        <v>19</v>
      </c>
      <c r="D169" s="141" t="s">
        <v>155</v>
      </c>
      <c r="E169" s="142" t="s">
        <v>253</v>
      </c>
      <c r="F169" s="241" t="s">
        <v>254</v>
      </c>
      <c r="G169" s="241"/>
      <c r="H169" s="241"/>
      <c r="I169" s="241"/>
      <c r="J169" s="143" t="s">
        <v>158</v>
      </c>
      <c r="K169" s="144">
        <v>1</v>
      </c>
      <c r="L169" s="242"/>
      <c r="M169" s="242"/>
      <c r="N169" s="242"/>
      <c r="O169" s="242"/>
      <c r="P169" s="242"/>
      <c r="Q169" s="242"/>
      <c r="R169" s="145"/>
      <c r="T169" s="146" t="s">
        <v>5</v>
      </c>
      <c r="U169" s="43" t="s">
        <v>38</v>
      </c>
      <c r="V169" s="147">
        <v>0.35</v>
      </c>
      <c r="W169" s="147">
        <f>V169*K169</f>
        <v>0.35</v>
      </c>
      <c r="X169" s="147">
        <v>3.2000000000000003E-4</v>
      </c>
      <c r="Y169" s="147">
        <f>X169*K169</f>
        <v>3.2000000000000003E-4</v>
      </c>
      <c r="Z169" s="147">
        <v>0</v>
      </c>
      <c r="AA169" s="148">
        <f>Z169*K169</f>
        <v>0</v>
      </c>
      <c r="AR169" s="20" t="s">
        <v>159</v>
      </c>
      <c r="AT169" s="20" t="s">
        <v>155</v>
      </c>
      <c r="AU169" s="20" t="s">
        <v>160</v>
      </c>
      <c r="AY169" s="20" t="s">
        <v>153</v>
      </c>
      <c r="BE169" s="149">
        <f>IF(U169="základná",N169,0)</f>
        <v>0</v>
      </c>
      <c r="BF169" s="149">
        <f>IF(U169="znížená",N169,0)</f>
        <v>0</v>
      </c>
      <c r="BG169" s="149">
        <f>IF(U169="zákl. prenesená",N169,0)</f>
        <v>0</v>
      </c>
      <c r="BH169" s="149">
        <f>IF(U169="zníž. prenesená",N169,0)</f>
        <v>0</v>
      </c>
      <c r="BI169" s="149">
        <f>IF(U169="nulová",N169,0)</f>
        <v>0</v>
      </c>
      <c r="BJ169" s="20" t="s">
        <v>160</v>
      </c>
      <c r="BK169" s="149">
        <f>ROUND(L169*K169,2)</f>
        <v>0</v>
      </c>
      <c r="BL169" s="20" t="s">
        <v>159</v>
      </c>
      <c r="BM169" s="20" t="s">
        <v>255</v>
      </c>
    </row>
    <row r="170" spans="2:65" s="1" customFormat="1" ht="31.5" customHeight="1">
      <c r="B170" s="140"/>
      <c r="C170" s="166">
        <v>20</v>
      </c>
      <c r="D170" s="166" t="s">
        <v>246</v>
      </c>
      <c r="E170" s="167" t="s">
        <v>257</v>
      </c>
      <c r="F170" s="249" t="s">
        <v>2150</v>
      </c>
      <c r="G170" s="249"/>
      <c r="H170" s="249"/>
      <c r="I170" s="249"/>
      <c r="J170" s="168" t="s">
        <v>223</v>
      </c>
      <c r="K170" s="169">
        <v>0.6</v>
      </c>
      <c r="L170" s="250"/>
      <c r="M170" s="250"/>
      <c r="N170" s="250"/>
      <c r="O170" s="242"/>
      <c r="P170" s="242"/>
      <c r="Q170" s="242"/>
      <c r="R170" s="145"/>
      <c r="T170" s="146" t="s">
        <v>5</v>
      </c>
      <c r="U170" s="43" t="s">
        <v>38</v>
      </c>
      <c r="V170" s="147">
        <v>0</v>
      </c>
      <c r="W170" s="147">
        <f>V170*K170</f>
        <v>0</v>
      </c>
      <c r="X170" s="147">
        <v>2.2000000000000001E-3</v>
      </c>
      <c r="Y170" s="147">
        <f>X170*K170</f>
        <v>1.32E-3</v>
      </c>
      <c r="Z170" s="147">
        <v>0</v>
      </c>
      <c r="AA170" s="148">
        <f>Z170*K170</f>
        <v>0</v>
      </c>
      <c r="AR170" s="20" t="s">
        <v>208</v>
      </c>
      <c r="AT170" s="20" t="s">
        <v>246</v>
      </c>
      <c r="AU170" s="20" t="s">
        <v>160</v>
      </c>
      <c r="AY170" s="20" t="s">
        <v>153</v>
      </c>
      <c r="BE170" s="149">
        <f>IF(U170="základná",N170,0)</f>
        <v>0</v>
      </c>
      <c r="BF170" s="149">
        <f>IF(U170="znížená",N170,0)</f>
        <v>0</v>
      </c>
      <c r="BG170" s="149">
        <f>IF(U170="zákl. prenesená",N170,0)</f>
        <v>0</v>
      </c>
      <c r="BH170" s="149">
        <f>IF(U170="zníž. prenesená",N170,0)</f>
        <v>0</v>
      </c>
      <c r="BI170" s="149">
        <f>IF(U170="nulová",N170,0)</f>
        <v>0</v>
      </c>
      <c r="BJ170" s="20" t="s">
        <v>160</v>
      </c>
      <c r="BK170" s="149">
        <f>ROUND(L170*K170,2)</f>
        <v>0</v>
      </c>
      <c r="BL170" s="20" t="s">
        <v>159</v>
      </c>
      <c r="BM170" s="20" t="s">
        <v>258</v>
      </c>
    </row>
    <row r="171" spans="2:65" s="10" customFormat="1" ht="22.5" customHeight="1">
      <c r="B171" s="150"/>
      <c r="C171" s="151"/>
      <c r="D171" s="151"/>
      <c r="E171" s="152" t="s">
        <v>5</v>
      </c>
      <c r="F171" s="243" t="s">
        <v>259</v>
      </c>
      <c r="G171" s="244"/>
      <c r="H171" s="244"/>
      <c r="I171" s="244"/>
      <c r="J171" s="151"/>
      <c r="K171" s="153">
        <v>0.6</v>
      </c>
      <c r="L171" s="151"/>
      <c r="M171" s="151"/>
      <c r="N171" s="151"/>
      <c r="O171" s="151"/>
      <c r="P171" s="151"/>
      <c r="Q171" s="151"/>
      <c r="R171" s="154"/>
      <c r="T171" s="155"/>
      <c r="U171" s="151"/>
      <c r="V171" s="151"/>
      <c r="W171" s="151"/>
      <c r="X171" s="151"/>
      <c r="Y171" s="151"/>
      <c r="Z171" s="151"/>
      <c r="AA171" s="156"/>
      <c r="AT171" s="157" t="s">
        <v>168</v>
      </c>
      <c r="AU171" s="157" t="s">
        <v>160</v>
      </c>
      <c r="AV171" s="10" t="s">
        <v>160</v>
      </c>
      <c r="AW171" s="10" t="s">
        <v>29</v>
      </c>
      <c r="AX171" s="10" t="s">
        <v>79</v>
      </c>
      <c r="AY171" s="157" t="s">
        <v>153</v>
      </c>
    </row>
    <row r="172" spans="2:65" s="1" customFormat="1" ht="31.5" customHeight="1">
      <c r="B172" s="140"/>
      <c r="C172" s="141">
        <v>21</v>
      </c>
      <c r="D172" s="141" t="s">
        <v>155</v>
      </c>
      <c r="E172" s="142" t="s">
        <v>261</v>
      </c>
      <c r="F172" s="241" t="s">
        <v>262</v>
      </c>
      <c r="G172" s="241"/>
      <c r="H172" s="241"/>
      <c r="I172" s="241"/>
      <c r="J172" s="143" t="s">
        <v>158</v>
      </c>
      <c r="K172" s="144">
        <v>27</v>
      </c>
      <c r="L172" s="242"/>
      <c r="M172" s="242"/>
      <c r="N172" s="242"/>
      <c r="O172" s="242"/>
      <c r="P172" s="242"/>
      <c r="Q172" s="242"/>
      <c r="R172" s="145"/>
      <c r="T172" s="146" t="s">
        <v>5</v>
      </c>
      <c r="U172" s="43" t="s">
        <v>38</v>
      </c>
      <c r="V172" s="147">
        <v>0.35204999999999997</v>
      </c>
      <c r="W172" s="147">
        <f>V172*K172</f>
        <v>9.50535</v>
      </c>
      <c r="X172" s="147">
        <v>1.0000000000000001E-5</v>
      </c>
      <c r="Y172" s="147">
        <f>X172*K172</f>
        <v>2.7E-4</v>
      </c>
      <c r="Z172" s="147">
        <v>0</v>
      </c>
      <c r="AA172" s="148">
        <f>Z172*K172</f>
        <v>0</v>
      </c>
      <c r="AR172" s="20" t="s">
        <v>159</v>
      </c>
      <c r="AT172" s="20" t="s">
        <v>155</v>
      </c>
      <c r="AU172" s="20" t="s">
        <v>160</v>
      </c>
      <c r="AY172" s="20" t="s">
        <v>153</v>
      </c>
      <c r="BE172" s="149">
        <f>IF(U172="základná",N172,0)</f>
        <v>0</v>
      </c>
      <c r="BF172" s="149">
        <f>IF(U172="znížená",N172,0)</f>
        <v>0</v>
      </c>
      <c r="BG172" s="149">
        <f>IF(U172="zákl. prenesená",N172,0)</f>
        <v>0</v>
      </c>
      <c r="BH172" s="149">
        <f>IF(U172="zníž. prenesená",N172,0)</f>
        <v>0</v>
      </c>
      <c r="BI172" s="149">
        <f>IF(U172="nulová",N172,0)</f>
        <v>0</v>
      </c>
      <c r="BJ172" s="20" t="s">
        <v>160</v>
      </c>
      <c r="BK172" s="149">
        <f>ROUND(L172*K172,2)</f>
        <v>0</v>
      </c>
      <c r="BL172" s="20" t="s">
        <v>159</v>
      </c>
      <c r="BM172" s="20" t="s">
        <v>263</v>
      </c>
    </row>
    <row r="173" spans="2:65" s="1" customFormat="1" ht="31.5" customHeight="1">
      <c r="B173" s="140"/>
      <c r="C173" s="166">
        <v>22</v>
      </c>
      <c r="D173" s="166" t="s">
        <v>246</v>
      </c>
      <c r="E173" s="167" t="s">
        <v>265</v>
      </c>
      <c r="F173" s="249" t="s">
        <v>2151</v>
      </c>
      <c r="G173" s="249"/>
      <c r="H173" s="249"/>
      <c r="I173" s="249"/>
      <c r="J173" s="168" t="s">
        <v>223</v>
      </c>
      <c r="K173" s="169">
        <v>1.08</v>
      </c>
      <c r="L173" s="250"/>
      <c r="M173" s="250"/>
      <c r="N173" s="250"/>
      <c r="O173" s="242"/>
      <c r="P173" s="242"/>
      <c r="Q173" s="242"/>
      <c r="R173" s="145"/>
      <c r="T173" s="146" t="s">
        <v>5</v>
      </c>
      <c r="U173" s="43" t="s">
        <v>38</v>
      </c>
      <c r="V173" s="147">
        <v>0</v>
      </c>
      <c r="W173" s="147">
        <f>V173*K173</f>
        <v>0</v>
      </c>
      <c r="X173" s="147">
        <v>1.9E-3</v>
      </c>
      <c r="Y173" s="147">
        <f>X173*K173</f>
        <v>2.052E-3</v>
      </c>
      <c r="Z173" s="147">
        <v>0</v>
      </c>
      <c r="AA173" s="148">
        <f>Z173*K173</f>
        <v>0</v>
      </c>
      <c r="AR173" s="20" t="s">
        <v>208</v>
      </c>
      <c r="AT173" s="20" t="s">
        <v>246</v>
      </c>
      <c r="AU173" s="20" t="s">
        <v>160</v>
      </c>
      <c r="AY173" s="20" t="s">
        <v>153</v>
      </c>
      <c r="BE173" s="149">
        <f>IF(U173="základná",N173,0)</f>
        <v>0</v>
      </c>
      <c r="BF173" s="149">
        <f>IF(U173="znížená",N173,0)</f>
        <v>0</v>
      </c>
      <c r="BG173" s="149">
        <f>IF(U173="zákl. prenesená",N173,0)</f>
        <v>0</v>
      </c>
      <c r="BH173" s="149">
        <f>IF(U173="zníž. prenesená",N173,0)</f>
        <v>0</v>
      </c>
      <c r="BI173" s="149">
        <f>IF(U173="nulová",N173,0)</f>
        <v>0</v>
      </c>
      <c r="BJ173" s="20" t="s">
        <v>160</v>
      </c>
      <c r="BK173" s="149">
        <f>ROUND(L173*K173,2)</f>
        <v>0</v>
      </c>
      <c r="BL173" s="20" t="s">
        <v>159</v>
      </c>
      <c r="BM173" s="20" t="s">
        <v>266</v>
      </c>
    </row>
    <row r="174" spans="2:65" s="1" customFormat="1" ht="31.5" customHeight="1">
      <c r="B174" s="140"/>
      <c r="C174" s="141">
        <v>23</v>
      </c>
      <c r="D174" s="141" t="s">
        <v>155</v>
      </c>
      <c r="E174" s="142" t="s">
        <v>268</v>
      </c>
      <c r="F174" s="241" t="s">
        <v>269</v>
      </c>
      <c r="G174" s="241"/>
      <c r="H174" s="241"/>
      <c r="I174" s="241"/>
      <c r="J174" s="143" t="s">
        <v>223</v>
      </c>
      <c r="K174" s="144">
        <v>924.17</v>
      </c>
      <c r="L174" s="242"/>
      <c r="M174" s="242"/>
      <c r="N174" s="242"/>
      <c r="O174" s="242"/>
      <c r="P174" s="242"/>
      <c r="Q174" s="242"/>
      <c r="R174" s="145"/>
      <c r="T174" s="146" t="s">
        <v>5</v>
      </c>
      <c r="U174" s="43" t="s">
        <v>38</v>
      </c>
      <c r="V174" s="147">
        <v>2.8000000000000001E-2</v>
      </c>
      <c r="W174" s="147">
        <f>V174*K174</f>
        <v>25.876760000000001</v>
      </c>
      <c r="X174" s="147">
        <v>0</v>
      </c>
      <c r="Y174" s="147">
        <f>X174*K174</f>
        <v>0</v>
      </c>
      <c r="Z174" s="147">
        <v>0</v>
      </c>
      <c r="AA174" s="148">
        <f>Z174*K174</f>
        <v>0</v>
      </c>
      <c r="AR174" s="20" t="s">
        <v>159</v>
      </c>
      <c r="AT174" s="20" t="s">
        <v>155</v>
      </c>
      <c r="AU174" s="20" t="s">
        <v>160</v>
      </c>
      <c r="AY174" s="20" t="s">
        <v>153</v>
      </c>
      <c r="BE174" s="149">
        <f>IF(U174="základná",N174,0)</f>
        <v>0</v>
      </c>
      <c r="BF174" s="149">
        <f>IF(U174="znížená",N174,0)</f>
        <v>0</v>
      </c>
      <c r="BG174" s="149">
        <f>IF(U174="zákl. prenesená",N174,0)</f>
        <v>0</v>
      </c>
      <c r="BH174" s="149">
        <f>IF(U174="zníž. prenesená",N174,0)</f>
        <v>0</v>
      </c>
      <c r="BI174" s="149">
        <f>IF(U174="nulová",N174,0)</f>
        <v>0</v>
      </c>
      <c r="BJ174" s="20" t="s">
        <v>160</v>
      </c>
      <c r="BK174" s="149">
        <f>ROUND(L174*K174,2)</f>
        <v>0</v>
      </c>
      <c r="BL174" s="20" t="s">
        <v>159</v>
      </c>
      <c r="BM174" s="20" t="s">
        <v>270</v>
      </c>
    </row>
    <row r="175" spans="2:65" s="1" customFormat="1" ht="31.5" customHeight="1">
      <c r="B175" s="140"/>
      <c r="C175" s="166">
        <v>24</v>
      </c>
      <c r="D175" s="166" t="s">
        <v>246</v>
      </c>
      <c r="E175" s="167" t="s">
        <v>272</v>
      </c>
      <c r="F175" s="249" t="s">
        <v>2152</v>
      </c>
      <c r="G175" s="249"/>
      <c r="H175" s="249"/>
      <c r="I175" s="249"/>
      <c r="J175" s="168" t="s">
        <v>223</v>
      </c>
      <c r="K175" s="169">
        <v>1062.8</v>
      </c>
      <c r="L175" s="250"/>
      <c r="M175" s="250"/>
      <c r="N175" s="250"/>
      <c r="O175" s="242"/>
      <c r="P175" s="242"/>
      <c r="Q175" s="242"/>
      <c r="R175" s="145"/>
      <c r="T175" s="146" t="s">
        <v>5</v>
      </c>
      <c r="U175" s="43" t="s">
        <v>38</v>
      </c>
      <c r="V175" s="147">
        <v>0</v>
      </c>
      <c r="W175" s="147">
        <f>V175*K175</f>
        <v>0</v>
      </c>
      <c r="X175" s="147">
        <v>0</v>
      </c>
      <c r="Y175" s="147">
        <f>X175*K175</f>
        <v>0</v>
      </c>
      <c r="Z175" s="147">
        <v>0</v>
      </c>
      <c r="AA175" s="148">
        <f>Z175*K175</f>
        <v>0</v>
      </c>
      <c r="AR175" s="20" t="s">
        <v>208</v>
      </c>
      <c r="AT175" s="20" t="s">
        <v>246</v>
      </c>
      <c r="AU175" s="20" t="s">
        <v>160</v>
      </c>
      <c r="AY175" s="20" t="s">
        <v>153</v>
      </c>
      <c r="BE175" s="149">
        <f>IF(U175="základná",N175,0)</f>
        <v>0</v>
      </c>
      <c r="BF175" s="149">
        <f>IF(U175="znížená",N175,0)</f>
        <v>0</v>
      </c>
      <c r="BG175" s="149">
        <f>IF(U175="zákl. prenesená",N175,0)</f>
        <v>0</v>
      </c>
      <c r="BH175" s="149">
        <f>IF(U175="zníž. prenesená",N175,0)</f>
        <v>0</v>
      </c>
      <c r="BI175" s="149">
        <f>IF(U175="nulová",N175,0)</f>
        <v>0</v>
      </c>
      <c r="BJ175" s="20" t="s">
        <v>160</v>
      </c>
      <c r="BK175" s="149">
        <f>ROUND(L175*K175,2)</f>
        <v>0</v>
      </c>
      <c r="BL175" s="20" t="s">
        <v>159</v>
      </c>
      <c r="BM175" s="20" t="s">
        <v>273</v>
      </c>
    </row>
    <row r="176" spans="2:65" s="10" customFormat="1" ht="22.5" customHeight="1">
      <c r="B176" s="150"/>
      <c r="C176" s="151"/>
      <c r="D176" s="151"/>
      <c r="E176" s="152" t="s">
        <v>5</v>
      </c>
      <c r="F176" s="243" t="s">
        <v>274</v>
      </c>
      <c r="G176" s="244"/>
      <c r="H176" s="244"/>
      <c r="I176" s="244"/>
      <c r="J176" s="151"/>
      <c r="K176" s="153">
        <v>1062.8</v>
      </c>
      <c r="L176" s="151"/>
      <c r="M176" s="151"/>
      <c r="N176" s="151"/>
      <c r="O176" s="151"/>
      <c r="P176" s="151"/>
      <c r="Q176" s="151"/>
      <c r="R176" s="154"/>
      <c r="T176" s="155"/>
      <c r="U176" s="151"/>
      <c r="V176" s="151"/>
      <c r="W176" s="151"/>
      <c r="X176" s="151"/>
      <c r="Y176" s="151"/>
      <c r="Z176" s="151"/>
      <c r="AA176" s="156"/>
      <c r="AT176" s="157" t="s">
        <v>168</v>
      </c>
      <c r="AU176" s="157" t="s">
        <v>160</v>
      </c>
      <c r="AV176" s="10" t="s">
        <v>160</v>
      </c>
      <c r="AW176" s="10" t="s">
        <v>29</v>
      </c>
      <c r="AX176" s="10" t="s">
        <v>79</v>
      </c>
      <c r="AY176" s="157" t="s">
        <v>153</v>
      </c>
    </row>
    <row r="177" spans="2:65" s="1" customFormat="1" ht="44.25" customHeight="1">
      <c r="B177" s="140"/>
      <c r="C177" s="141">
        <v>25</v>
      </c>
      <c r="D177" s="141" t="s">
        <v>155</v>
      </c>
      <c r="E177" s="142" t="s">
        <v>276</v>
      </c>
      <c r="F177" s="241" t="s">
        <v>277</v>
      </c>
      <c r="G177" s="241"/>
      <c r="H177" s="241"/>
      <c r="I177" s="241"/>
      <c r="J177" s="143" t="s">
        <v>172</v>
      </c>
      <c r="K177" s="144">
        <v>134.04</v>
      </c>
      <c r="L177" s="242"/>
      <c r="M177" s="242"/>
      <c r="N177" s="242"/>
      <c r="O177" s="242"/>
      <c r="P177" s="242"/>
      <c r="Q177" s="242"/>
      <c r="R177" s="145"/>
      <c r="T177" s="146" t="s">
        <v>5</v>
      </c>
      <c r="U177" s="43" t="s">
        <v>38</v>
      </c>
      <c r="V177" s="147">
        <v>0.46833000000000002</v>
      </c>
      <c r="W177" s="147">
        <f>V177*K177</f>
        <v>62.774953199999999</v>
      </c>
      <c r="X177" s="147">
        <v>3.0000000000000001E-5</v>
      </c>
      <c r="Y177" s="147">
        <f>X177*K177</f>
        <v>4.0211999999999999E-3</v>
      </c>
      <c r="Z177" s="147">
        <v>0</v>
      </c>
      <c r="AA177" s="148">
        <f>Z177*K177</f>
        <v>0</v>
      </c>
      <c r="AR177" s="20" t="s">
        <v>159</v>
      </c>
      <c r="AT177" s="20" t="s">
        <v>155</v>
      </c>
      <c r="AU177" s="20" t="s">
        <v>160</v>
      </c>
      <c r="AY177" s="20" t="s">
        <v>153</v>
      </c>
      <c r="BE177" s="149">
        <f>IF(U177="základná",N177,0)</f>
        <v>0</v>
      </c>
      <c r="BF177" s="149">
        <f>IF(U177="znížená",N177,0)</f>
        <v>0</v>
      </c>
      <c r="BG177" s="149">
        <f>IF(U177="zákl. prenesená",N177,0)</f>
        <v>0</v>
      </c>
      <c r="BH177" s="149">
        <f>IF(U177="zníž. prenesená",N177,0)</f>
        <v>0</v>
      </c>
      <c r="BI177" s="149">
        <f>IF(U177="nulová",N177,0)</f>
        <v>0</v>
      </c>
      <c r="BJ177" s="20" t="s">
        <v>160</v>
      </c>
      <c r="BK177" s="149">
        <f>ROUND(L177*K177,2)</f>
        <v>0</v>
      </c>
      <c r="BL177" s="20" t="s">
        <v>159</v>
      </c>
      <c r="BM177" s="20" t="s">
        <v>278</v>
      </c>
    </row>
    <row r="178" spans="2:65" s="10" customFormat="1" ht="15" customHeight="1">
      <c r="B178" s="150"/>
      <c r="C178" s="151"/>
      <c r="D178" s="151"/>
      <c r="E178" s="152" t="s">
        <v>5</v>
      </c>
      <c r="F178" s="243" t="s">
        <v>279</v>
      </c>
      <c r="G178" s="244"/>
      <c r="H178" s="244"/>
      <c r="I178" s="244"/>
      <c r="J178" s="151"/>
      <c r="K178" s="153">
        <v>38.58</v>
      </c>
      <c r="L178" s="151"/>
      <c r="M178" s="151"/>
      <c r="N178" s="151"/>
      <c r="O178" s="151"/>
      <c r="P178" s="151"/>
      <c r="Q178" s="151"/>
      <c r="R178" s="154"/>
      <c r="T178" s="155"/>
      <c r="U178" s="151"/>
      <c r="V178" s="151"/>
      <c r="W178" s="151"/>
      <c r="X178" s="151"/>
      <c r="Y178" s="151"/>
      <c r="Z178" s="151"/>
      <c r="AA178" s="156"/>
      <c r="AT178" s="157" t="s">
        <v>168</v>
      </c>
      <c r="AU178" s="157" t="s">
        <v>160</v>
      </c>
      <c r="AV178" s="10" t="s">
        <v>160</v>
      </c>
      <c r="AW178" s="10" t="s">
        <v>29</v>
      </c>
      <c r="AX178" s="10" t="s">
        <v>71</v>
      </c>
      <c r="AY178" s="157" t="s">
        <v>153</v>
      </c>
    </row>
    <row r="179" spans="2:65" s="10" customFormat="1" ht="15" customHeight="1">
      <c r="B179" s="150"/>
      <c r="C179" s="151"/>
      <c r="D179" s="151"/>
      <c r="E179" s="152" t="s">
        <v>5</v>
      </c>
      <c r="F179" s="245" t="s">
        <v>280</v>
      </c>
      <c r="G179" s="246"/>
      <c r="H179" s="246"/>
      <c r="I179" s="246"/>
      <c r="J179" s="151"/>
      <c r="K179" s="153">
        <v>11.41</v>
      </c>
      <c r="L179" s="151"/>
      <c r="M179" s="151"/>
      <c r="N179" s="151"/>
      <c r="O179" s="151"/>
      <c r="P179" s="151"/>
      <c r="Q179" s="151"/>
      <c r="R179" s="154"/>
      <c r="T179" s="155"/>
      <c r="U179" s="151"/>
      <c r="V179" s="151"/>
      <c r="W179" s="151"/>
      <c r="X179" s="151"/>
      <c r="Y179" s="151"/>
      <c r="Z179" s="151"/>
      <c r="AA179" s="156"/>
      <c r="AT179" s="157" t="s">
        <v>168</v>
      </c>
      <c r="AU179" s="157" t="s">
        <v>160</v>
      </c>
      <c r="AV179" s="10" t="s">
        <v>160</v>
      </c>
      <c r="AW179" s="10" t="s">
        <v>29</v>
      </c>
      <c r="AX179" s="10" t="s">
        <v>71</v>
      </c>
      <c r="AY179" s="157" t="s">
        <v>153</v>
      </c>
    </row>
    <row r="180" spans="2:65" s="10" customFormat="1" ht="15" customHeight="1">
      <c r="B180" s="150"/>
      <c r="C180" s="151"/>
      <c r="D180" s="151"/>
      <c r="E180" s="152" t="s">
        <v>5</v>
      </c>
      <c r="F180" s="245" t="s">
        <v>281</v>
      </c>
      <c r="G180" s="246"/>
      <c r="H180" s="246"/>
      <c r="I180" s="246"/>
      <c r="J180" s="151"/>
      <c r="K180" s="153">
        <v>53.55</v>
      </c>
      <c r="L180" s="151"/>
      <c r="M180" s="151"/>
      <c r="N180" s="151"/>
      <c r="O180" s="151"/>
      <c r="P180" s="151"/>
      <c r="Q180" s="151"/>
      <c r="R180" s="154"/>
      <c r="T180" s="155"/>
      <c r="U180" s="151"/>
      <c r="V180" s="151"/>
      <c r="W180" s="151"/>
      <c r="X180" s="151"/>
      <c r="Y180" s="151"/>
      <c r="Z180" s="151"/>
      <c r="AA180" s="156"/>
      <c r="AT180" s="157" t="s">
        <v>168</v>
      </c>
      <c r="AU180" s="157" t="s">
        <v>160</v>
      </c>
      <c r="AV180" s="10" t="s">
        <v>160</v>
      </c>
      <c r="AW180" s="10" t="s">
        <v>29</v>
      </c>
      <c r="AX180" s="10" t="s">
        <v>71</v>
      </c>
      <c r="AY180" s="157" t="s">
        <v>153</v>
      </c>
    </row>
    <row r="181" spans="2:65" s="10" customFormat="1" ht="15" customHeight="1">
      <c r="B181" s="150"/>
      <c r="C181" s="151"/>
      <c r="D181" s="151"/>
      <c r="E181" s="152" t="s">
        <v>5</v>
      </c>
      <c r="F181" s="245" t="s">
        <v>282</v>
      </c>
      <c r="G181" s="246"/>
      <c r="H181" s="246"/>
      <c r="I181" s="246"/>
      <c r="J181" s="151"/>
      <c r="K181" s="153">
        <v>17.600000000000001</v>
      </c>
      <c r="L181" s="151"/>
      <c r="M181" s="151"/>
      <c r="N181" s="151"/>
      <c r="O181" s="151"/>
      <c r="P181" s="151"/>
      <c r="Q181" s="151"/>
      <c r="R181" s="154"/>
      <c r="T181" s="155"/>
      <c r="U181" s="151"/>
      <c r="V181" s="151"/>
      <c r="W181" s="151"/>
      <c r="X181" s="151"/>
      <c r="Y181" s="151"/>
      <c r="Z181" s="151"/>
      <c r="AA181" s="156"/>
      <c r="AT181" s="157" t="s">
        <v>168</v>
      </c>
      <c r="AU181" s="157" t="s">
        <v>160</v>
      </c>
      <c r="AV181" s="10" t="s">
        <v>160</v>
      </c>
      <c r="AW181" s="10" t="s">
        <v>29</v>
      </c>
      <c r="AX181" s="10" t="s">
        <v>71</v>
      </c>
      <c r="AY181" s="157" t="s">
        <v>153</v>
      </c>
    </row>
    <row r="182" spans="2:65" s="10" customFormat="1" ht="15" customHeight="1">
      <c r="B182" s="150"/>
      <c r="C182" s="151"/>
      <c r="D182" s="151"/>
      <c r="E182" s="152" t="s">
        <v>5</v>
      </c>
      <c r="F182" s="245" t="s">
        <v>283</v>
      </c>
      <c r="G182" s="246"/>
      <c r="H182" s="246"/>
      <c r="I182" s="246"/>
      <c r="J182" s="151"/>
      <c r="K182" s="153">
        <v>7.45</v>
      </c>
      <c r="L182" s="151"/>
      <c r="M182" s="151"/>
      <c r="N182" s="151"/>
      <c r="O182" s="151"/>
      <c r="P182" s="151"/>
      <c r="Q182" s="151"/>
      <c r="R182" s="154"/>
      <c r="T182" s="155"/>
      <c r="U182" s="151"/>
      <c r="V182" s="151"/>
      <c r="W182" s="151"/>
      <c r="X182" s="151"/>
      <c r="Y182" s="151"/>
      <c r="Z182" s="151"/>
      <c r="AA182" s="156"/>
      <c r="AT182" s="157" t="s">
        <v>168</v>
      </c>
      <c r="AU182" s="157" t="s">
        <v>160</v>
      </c>
      <c r="AV182" s="10" t="s">
        <v>160</v>
      </c>
      <c r="AW182" s="10" t="s">
        <v>29</v>
      </c>
      <c r="AX182" s="10" t="s">
        <v>71</v>
      </c>
      <c r="AY182" s="157" t="s">
        <v>153</v>
      </c>
    </row>
    <row r="183" spans="2:65" s="10" customFormat="1" ht="15" customHeight="1">
      <c r="B183" s="150"/>
      <c r="C183" s="151"/>
      <c r="D183" s="151"/>
      <c r="E183" s="152" t="s">
        <v>5</v>
      </c>
      <c r="F183" s="245" t="s">
        <v>284</v>
      </c>
      <c r="G183" s="246"/>
      <c r="H183" s="246"/>
      <c r="I183" s="246"/>
      <c r="J183" s="151"/>
      <c r="K183" s="153">
        <v>5.45</v>
      </c>
      <c r="L183" s="151"/>
      <c r="M183" s="151"/>
      <c r="N183" s="151"/>
      <c r="O183" s="151"/>
      <c r="P183" s="151"/>
      <c r="Q183" s="151"/>
      <c r="R183" s="154"/>
      <c r="T183" s="155"/>
      <c r="U183" s="151"/>
      <c r="V183" s="151"/>
      <c r="W183" s="151"/>
      <c r="X183" s="151"/>
      <c r="Y183" s="151"/>
      <c r="Z183" s="151"/>
      <c r="AA183" s="156"/>
      <c r="AT183" s="157" t="s">
        <v>168</v>
      </c>
      <c r="AU183" s="157" t="s">
        <v>160</v>
      </c>
      <c r="AV183" s="10" t="s">
        <v>160</v>
      </c>
      <c r="AW183" s="10" t="s">
        <v>29</v>
      </c>
      <c r="AX183" s="10" t="s">
        <v>71</v>
      </c>
      <c r="AY183" s="157" t="s">
        <v>153</v>
      </c>
    </row>
    <row r="184" spans="2:65" s="11" customFormat="1" ht="15" customHeight="1">
      <c r="B184" s="158"/>
      <c r="C184" s="159"/>
      <c r="D184" s="159"/>
      <c r="E184" s="160" t="s">
        <v>5</v>
      </c>
      <c r="F184" s="247" t="s">
        <v>227</v>
      </c>
      <c r="G184" s="248"/>
      <c r="H184" s="248"/>
      <c r="I184" s="248"/>
      <c r="J184" s="159"/>
      <c r="K184" s="161">
        <v>134.04</v>
      </c>
      <c r="L184" s="159"/>
      <c r="M184" s="159"/>
      <c r="N184" s="159"/>
      <c r="O184" s="159"/>
      <c r="P184" s="159"/>
      <c r="Q184" s="159"/>
      <c r="R184" s="162"/>
      <c r="T184" s="163"/>
      <c r="U184" s="159"/>
      <c r="V184" s="159"/>
      <c r="W184" s="159"/>
      <c r="X184" s="159"/>
      <c r="Y184" s="159"/>
      <c r="Z184" s="159"/>
      <c r="AA184" s="164"/>
      <c r="AT184" s="165" t="s">
        <v>168</v>
      </c>
      <c r="AU184" s="165" t="s">
        <v>160</v>
      </c>
      <c r="AV184" s="11" t="s">
        <v>159</v>
      </c>
      <c r="AW184" s="11" t="s">
        <v>29</v>
      </c>
      <c r="AX184" s="11" t="s">
        <v>79</v>
      </c>
      <c r="AY184" s="165" t="s">
        <v>153</v>
      </c>
    </row>
    <row r="185" spans="2:65" s="1" customFormat="1" ht="22.5" customHeight="1">
      <c r="B185" s="140"/>
      <c r="C185" s="166">
        <v>26</v>
      </c>
      <c r="D185" s="166" t="s">
        <v>246</v>
      </c>
      <c r="E185" s="167" t="s">
        <v>286</v>
      </c>
      <c r="F185" s="249" t="s">
        <v>287</v>
      </c>
      <c r="G185" s="249"/>
      <c r="H185" s="249"/>
      <c r="I185" s="249"/>
      <c r="J185" s="168" t="s">
        <v>158</v>
      </c>
      <c r="K185" s="169">
        <v>1072.32</v>
      </c>
      <c r="L185" s="250"/>
      <c r="M185" s="250"/>
      <c r="N185" s="250"/>
      <c r="O185" s="242"/>
      <c r="P185" s="242"/>
      <c r="Q185" s="242"/>
      <c r="R185" s="145"/>
      <c r="T185" s="146" t="s">
        <v>5</v>
      </c>
      <c r="U185" s="43" t="s">
        <v>38</v>
      </c>
      <c r="V185" s="147">
        <v>0</v>
      </c>
      <c r="W185" s="147">
        <f>V185*K185</f>
        <v>0</v>
      </c>
      <c r="X185" s="147">
        <v>3.5E-4</v>
      </c>
      <c r="Y185" s="147">
        <f>X185*K185</f>
        <v>0.37531199999999998</v>
      </c>
      <c r="Z185" s="147">
        <v>0</v>
      </c>
      <c r="AA185" s="148">
        <f>Z185*K185</f>
        <v>0</v>
      </c>
      <c r="AR185" s="20" t="s">
        <v>208</v>
      </c>
      <c r="AT185" s="20" t="s">
        <v>246</v>
      </c>
      <c r="AU185" s="20" t="s">
        <v>160</v>
      </c>
      <c r="AY185" s="20" t="s">
        <v>153</v>
      </c>
      <c r="BE185" s="149">
        <f>IF(U185="základná",N185,0)</f>
        <v>0</v>
      </c>
      <c r="BF185" s="149">
        <f>IF(U185="znížená",N185,0)</f>
        <v>0</v>
      </c>
      <c r="BG185" s="149">
        <f>IF(U185="zákl. prenesená",N185,0)</f>
        <v>0</v>
      </c>
      <c r="BH185" s="149">
        <f>IF(U185="zníž. prenesená",N185,0)</f>
        <v>0</v>
      </c>
      <c r="BI185" s="149">
        <f>IF(U185="nulová",N185,0)</f>
        <v>0</v>
      </c>
      <c r="BJ185" s="20" t="s">
        <v>160</v>
      </c>
      <c r="BK185" s="149">
        <f>ROUND(L185*K185,2)</f>
        <v>0</v>
      </c>
      <c r="BL185" s="20" t="s">
        <v>159</v>
      </c>
      <c r="BM185" s="20" t="s">
        <v>288</v>
      </c>
    </row>
    <row r="186" spans="2:65" s="1" customFormat="1" ht="31.5" customHeight="1">
      <c r="B186" s="140"/>
      <c r="C186" s="166">
        <v>27</v>
      </c>
      <c r="D186" s="166" t="s">
        <v>246</v>
      </c>
      <c r="E186" s="167" t="s">
        <v>290</v>
      </c>
      <c r="F186" s="249" t="s">
        <v>2153</v>
      </c>
      <c r="G186" s="249"/>
      <c r="H186" s="249"/>
      <c r="I186" s="249"/>
      <c r="J186" s="168" t="s">
        <v>223</v>
      </c>
      <c r="K186" s="169">
        <v>54.96</v>
      </c>
      <c r="L186" s="250"/>
      <c r="M186" s="250"/>
      <c r="N186" s="250"/>
      <c r="O186" s="242"/>
      <c r="P186" s="242"/>
      <c r="Q186" s="242"/>
      <c r="R186" s="145"/>
      <c r="T186" s="146" t="s">
        <v>5</v>
      </c>
      <c r="U186" s="43" t="s">
        <v>38</v>
      </c>
      <c r="V186" s="147">
        <v>0</v>
      </c>
      <c r="W186" s="147">
        <f>V186*K186</f>
        <v>0</v>
      </c>
      <c r="X186" s="147">
        <v>9.6799999999999994E-3</v>
      </c>
      <c r="Y186" s="147">
        <f>X186*K186</f>
        <v>0.53201279999999995</v>
      </c>
      <c r="Z186" s="147">
        <v>0</v>
      </c>
      <c r="AA186" s="148">
        <f>Z186*K186</f>
        <v>0</v>
      </c>
      <c r="AR186" s="20" t="s">
        <v>208</v>
      </c>
      <c r="AT186" s="20" t="s">
        <v>246</v>
      </c>
      <c r="AU186" s="20" t="s">
        <v>160</v>
      </c>
      <c r="AY186" s="20" t="s">
        <v>153</v>
      </c>
      <c r="BE186" s="149">
        <f>IF(U186="základná",N186,0)</f>
        <v>0</v>
      </c>
      <c r="BF186" s="149">
        <f>IF(U186="znížená",N186,0)</f>
        <v>0</v>
      </c>
      <c r="BG186" s="149">
        <f>IF(U186="zákl. prenesená",N186,0)</f>
        <v>0</v>
      </c>
      <c r="BH186" s="149">
        <f>IF(U186="zníž. prenesená",N186,0)</f>
        <v>0</v>
      </c>
      <c r="BI186" s="149">
        <f>IF(U186="nulová",N186,0)</f>
        <v>0</v>
      </c>
      <c r="BJ186" s="20" t="s">
        <v>160</v>
      </c>
      <c r="BK186" s="149">
        <f>ROUND(L186*K186,2)</f>
        <v>0</v>
      </c>
      <c r="BL186" s="20" t="s">
        <v>159</v>
      </c>
      <c r="BM186" s="20" t="s">
        <v>291</v>
      </c>
    </row>
    <row r="187" spans="2:65" s="1" customFormat="1" ht="31.5" customHeight="1">
      <c r="B187" s="140"/>
      <c r="C187" s="141">
        <v>28</v>
      </c>
      <c r="D187" s="141" t="s">
        <v>155</v>
      </c>
      <c r="E187" s="142" t="s">
        <v>293</v>
      </c>
      <c r="F187" s="241" t="s">
        <v>294</v>
      </c>
      <c r="G187" s="241"/>
      <c r="H187" s="241"/>
      <c r="I187" s="241"/>
      <c r="J187" s="143" t="s">
        <v>295</v>
      </c>
      <c r="K187" s="144">
        <v>130.16999999999999</v>
      </c>
      <c r="L187" s="242"/>
      <c r="M187" s="242"/>
      <c r="N187" s="242"/>
      <c r="O187" s="242"/>
      <c r="P187" s="242"/>
      <c r="Q187" s="242"/>
      <c r="R187" s="145"/>
      <c r="T187" s="146" t="s">
        <v>5</v>
      </c>
      <c r="U187" s="43" t="s">
        <v>38</v>
      </c>
      <c r="V187" s="147">
        <v>0</v>
      </c>
      <c r="W187" s="147">
        <f>V187*K187</f>
        <v>0</v>
      </c>
      <c r="X187" s="147">
        <v>0</v>
      </c>
      <c r="Y187" s="147">
        <f>X187*K187</f>
        <v>0</v>
      </c>
      <c r="Z187" s="147">
        <v>0</v>
      </c>
      <c r="AA187" s="148">
        <f>Z187*K187</f>
        <v>0</v>
      </c>
      <c r="AR187" s="20" t="s">
        <v>159</v>
      </c>
      <c r="AT187" s="20" t="s">
        <v>155</v>
      </c>
      <c r="AU187" s="20" t="s">
        <v>160</v>
      </c>
      <c r="AY187" s="20" t="s">
        <v>153</v>
      </c>
      <c r="BE187" s="149">
        <f>IF(U187="základná",N187,0)</f>
        <v>0</v>
      </c>
      <c r="BF187" s="149">
        <f>IF(U187="znížená",N187,0)</f>
        <v>0</v>
      </c>
      <c r="BG187" s="149">
        <f>IF(U187="zákl. prenesená",N187,0)</f>
        <v>0</v>
      </c>
      <c r="BH187" s="149">
        <f>IF(U187="zníž. prenesená",N187,0)</f>
        <v>0</v>
      </c>
      <c r="BI187" s="149">
        <f>IF(U187="nulová",N187,0)</f>
        <v>0</v>
      </c>
      <c r="BJ187" s="20" t="s">
        <v>160</v>
      </c>
      <c r="BK187" s="149">
        <f>ROUND(L187*K187,2)</f>
        <v>0</v>
      </c>
      <c r="BL187" s="20" t="s">
        <v>159</v>
      </c>
      <c r="BM187" s="20" t="s">
        <v>296</v>
      </c>
    </row>
    <row r="188" spans="2:65" s="9" customFormat="1" ht="29.85" customHeight="1">
      <c r="B188" s="129"/>
      <c r="C188" s="130"/>
      <c r="D188" s="139" t="s">
        <v>135</v>
      </c>
      <c r="E188" s="139"/>
      <c r="F188" s="139"/>
      <c r="G188" s="139"/>
      <c r="H188" s="139"/>
      <c r="I188" s="139"/>
      <c r="J188" s="139"/>
      <c r="K188" s="139"/>
      <c r="L188" s="139"/>
      <c r="M188" s="139"/>
      <c r="N188" s="259"/>
      <c r="O188" s="260"/>
      <c r="P188" s="260"/>
      <c r="Q188" s="260"/>
      <c r="R188" s="132"/>
      <c r="T188" s="133"/>
      <c r="U188" s="130"/>
      <c r="V188" s="130"/>
      <c r="W188" s="134">
        <f>SUM(W189:W215)</f>
        <v>249.01926979999999</v>
      </c>
      <c r="X188" s="130"/>
      <c r="Y188" s="134">
        <f>SUM(Y189:Y215)</f>
        <v>8.4175077000000016</v>
      </c>
      <c r="Z188" s="130"/>
      <c r="AA188" s="135">
        <f>SUM(AA189:AA215)</f>
        <v>0</v>
      </c>
      <c r="AR188" s="136" t="s">
        <v>79</v>
      </c>
      <c r="AT188" s="137" t="s">
        <v>70</v>
      </c>
      <c r="AU188" s="137" t="s">
        <v>79</v>
      </c>
      <c r="AY188" s="136" t="s">
        <v>153</v>
      </c>
      <c r="BK188" s="138">
        <f>SUM(BK189:BK215)</f>
        <v>0</v>
      </c>
    </row>
    <row r="189" spans="2:65" s="1" customFormat="1" ht="44.25" customHeight="1">
      <c r="B189" s="140"/>
      <c r="C189" s="141">
        <v>29</v>
      </c>
      <c r="D189" s="141" t="s">
        <v>155</v>
      </c>
      <c r="E189" s="142" t="s">
        <v>298</v>
      </c>
      <c r="F189" s="241" t="s">
        <v>299</v>
      </c>
      <c r="G189" s="241"/>
      <c r="H189" s="241"/>
      <c r="I189" s="241"/>
      <c r="J189" s="143" t="s">
        <v>223</v>
      </c>
      <c r="K189" s="144">
        <v>14.14</v>
      </c>
      <c r="L189" s="242"/>
      <c r="M189" s="242"/>
      <c r="N189" s="242"/>
      <c r="O189" s="242"/>
      <c r="P189" s="242"/>
      <c r="Q189" s="242"/>
      <c r="R189" s="145"/>
      <c r="T189" s="146" t="s">
        <v>5</v>
      </c>
      <c r="U189" s="43" t="s">
        <v>38</v>
      </c>
      <c r="V189" s="147">
        <v>0.245</v>
      </c>
      <c r="W189" s="147">
        <f>V189*K189</f>
        <v>3.4643000000000002</v>
      </c>
      <c r="X189" s="147">
        <v>1.2E-4</v>
      </c>
      <c r="Y189" s="147">
        <f>X189*K189</f>
        <v>1.6968E-3</v>
      </c>
      <c r="Z189" s="147">
        <v>0</v>
      </c>
      <c r="AA189" s="148">
        <f>Z189*K189</f>
        <v>0</v>
      </c>
      <c r="AR189" s="20" t="s">
        <v>159</v>
      </c>
      <c r="AT189" s="20" t="s">
        <v>155</v>
      </c>
      <c r="AU189" s="20" t="s">
        <v>160</v>
      </c>
      <c r="AY189" s="20" t="s">
        <v>153</v>
      </c>
      <c r="BE189" s="149">
        <f>IF(U189="základná",N189,0)</f>
        <v>0</v>
      </c>
      <c r="BF189" s="149">
        <f>IF(U189="znížená",N189,0)</f>
        <v>0</v>
      </c>
      <c r="BG189" s="149">
        <f>IF(U189="zákl. prenesená",N189,0)</f>
        <v>0</v>
      </c>
      <c r="BH189" s="149">
        <f>IF(U189="zníž. prenesená",N189,0)</f>
        <v>0</v>
      </c>
      <c r="BI189" s="149">
        <f>IF(U189="nulová",N189,0)</f>
        <v>0</v>
      </c>
      <c r="BJ189" s="20" t="s">
        <v>160</v>
      </c>
      <c r="BK189" s="149">
        <f>ROUND(L189*K189,2)</f>
        <v>0</v>
      </c>
      <c r="BL189" s="20" t="s">
        <v>159</v>
      </c>
      <c r="BM189" s="20" t="s">
        <v>300</v>
      </c>
    </row>
    <row r="190" spans="2:65" s="10" customFormat="1" ht="15" customHeight="1">
      <c r="B190" s="150"/>
      <c r="C190" s="151"/>
      <c r="D190" s="151"/>
      <c r="E190" s="152" t="s">
        <v>5</v>
      </c>
      <c r="F190" s="243" t="s">
        <v>301</v>
      </c>
      <c r="G190" s="244"/>
      <c r="H190" s="244"/>
      <c r="I190" s="244"/>
      <c r="J190" s="151"/>
      <c r="K190" s="153">
        <v>3.64</v>
      </c>
      <c r="L190" s="151"/>
      <c r="M190" s="151"/>
      <c r="N190" s="151"/>
      <c r="O190" s="151"/>
      <c r="P190" s="151"/>
      <c r="Q190" s="151"/>
      <c r="R190" s="154"/>
      <c r="T190" s="155"/>
      <c r="U190" s="151"/>
      <c r="V190" s="151"/>
      <c r="W190" s="151"/>
      <c r="X190" s="151"/>
      <c r="Y190" s="151"/>
      <c r="Z190" s="151"/>
      <c r="AA190" s="156"/>
      <c r="AT190" s="157" t="s">
        <v>168</v>
      </c>
      <c r="AU190" s="157" t="s">
        <v>160</v>
      </c>
      <c r="AV190" s="10" t="s">
        <v>160</v>
      </c>
      <c r="AW190" s="10" t="s">
        <v>29</v>
      </c>
      <c r="AX190" s="10" t="s">
        <v>71</v>
      </c>
      <c r="AY190" s="157" t="s">
        <v>153</v>
      </c>
    </row>
    <row r="191" spans="2:65" s="10" customFormat="1" ht="15" customHeight="1">
      <c r="B191" s="150"/>
      <c r="C191" s="151"/>
      <c r="D191" s="151"/>
      <c r="E191" s="152" t="s">
        <v>5</v>
      </c>
      <c r="F191" s="245" t="s">
        <v>244</v>
      </c>
      <c r="G191" s="246"/>
      <c r="H191" s="246"/>
      <c r="I191" s="246"/>
      <c r="J191" s="151"/>
      <c r="K191" s="153">
        <v>10.5</v>
      </c>
      <c r="L191" s="151"/>
      <c r="M191" s="151"/>
      <c r="N191" s="151"/>
      <c r="O191" s="151"/>
      <c r="P191" s="151"/>
      <c r="Q191" s="151"/>
      <c r="R191" s="154"/>
      <c r="T191" s="155"/>
      <c r="U191" s="151"/>
      <c r="V191" s="151"/>
      <c r="W191" s="151"/>
      <c r="X191" s="151"/>
      <c r="Y191" s="151"/>
      <c r="Z191" s="151"/>
      <c r="AA191" s="156"/>
      <c r="AT191" s="157" t="s">
        <v>168</v>
      </c>
      <c r="AU191" s="157" t="s">
        <v>160</v>
      </c>
      <c r="AV191" s="10" t="s">
        <v>160</v>
      </c>
      <c r="AW191" s="10" t="s">
        <v>29</v>
      </c>
      <c r="AX191" s="10" t="s">
        <v>71</v>
      </c>
      <c r="AY191" s="157" t="s">
        <v>153</v>
      </c>
    </row>
    <row r="192" spans="2:65" s="11" customFormat="1" ht="15" customHeight="1">
      <c r="B192" s="158"/>
      <c r="C192" s="159"/>
      <c r="D192" s="159"/>
      <c r="E192" s="160" t="s">
        <v>5</v>
      </c>
      <c r="F192" s="247" t="s">
        <v>227</v>
      </c>
      <c r="G192" s="248"/>
      <c r="H192" s="248"/>
      <c r="I192" s="248"/>
      <c r="J192" s="159"/>
      <c r="K192" s="161">
        <v>14.14</v>
      </c>
      <c r="L192" s="159"/>
      <c r="M192" s="159"/>
      <c r="N192" s="159"/>
      <c r="O192" s="159"/>
      <c r="P192" s="159"/>
      <c r="Q192" s="159"/>
      <c r="R192" s="162"/>
      <c r="T192" s="163"/>
      <c r="U192" s="159"/>
      <c r="V192" s="159"/>
      <c r="W192" s="159"/>
      <c r="X192" s="159"/>
      <c r="Y192" s="159"/>
      <c r="Z192" s="159"/>
      <c r="AA192" s="164"/>
      <c r="AT192" s="165" t="s">
        <v>168</v>
      </c>
      <c r="AU192" s="165" t="s">
        <v>160</v>
      </c>
      <c r="AV192" s="11" t="s">
        <v>159</v>
      </c>
      <c r="AW192" s="11" t="s">
        <v>29</v>
      </c>
      <c r="AX192" s="11" t="s">
        <v>79</v>
      </c>
      <c r="AY192" s="165" t="s">
        <v>153</v>
      </c>
    </row>
    <row r="193" spans="2:65" s="1" customFormat="1" ht="31.5" customHeight="1">
      <c r="B193" s="140"/>
      <c r="C193" s="166">
        <v>30</v>
      </c>
      <c r="D193" s="166" t="s">
        <v>246</v>
      </c>
      <c r="E193" s="167" t="s">
        <v>303</v>
      </c>
      <c r="F193" s="249" t="s">
        <v>2154</v>
      </c>
      <c r="G193" s="249"/>
      <c r="H193" s="249"/>
      <c r="I193" s="249"/>
      <c r="J193" s="168" t="s">
        <v>223</v>
      </c>
      <c r="K193" s="169">
        <v>14.14</v>
      </c>
      <c r="L193" s="250"/>
      <c r="M193" s="250"/>
      <c r="N193" s="250"/>
      <c r="O193" s="242"/>
      <c r="P193" s="242"/>
      <c r="Q193" s="242"/>
      <c r="R193" s="145"/>
      <c r="T193" s="146" t="s">
        <v>5</v>
      </c>
      <c r="U193" s="43" t="s">
        <v>38</v>
      </c>
      <c r="V193" s="147">
        <v>0</v>
      </c>
      <c r="W193" s="147">
        <f>V193*K193</f>
        <v>0</v>
      </c>
      <c r="X193" s="147">
        <v>1.65E-3</v>
      </c>
      <c r="Y193" s="147">
        <f>X193*K193</f>
        <v>2.3331000000000001E-2</v>
      </c>
      <c r="Z193" s="147">
        <v>0</v>
      </c>
      <c r="AA193" s="148">
        <f>Z193*K193</f>
        <v>0</v>
      </c>
      <c r="AR193" s="20" t="s">
        <v>208</v>
      </c>
      <c r="AT193" s="20" t="s">
        <v>246</v>
      </c>
      <c r="AU193" s="20" t="s">
        <v>160</v>
      </c>
      <c r="AY193" s="20" t="s">
        <v>153</v>
      </c>
      <c r="BE193" s="149">
        <f>IF(U193="základná",N193,0)</f>
        <v>0</v>
      </c>
      <c r="BF193" s="149">
        <f>IF(U193="znížená",N193,0)</f>
        <v>0</v>
      </c>
      <c r="BG193" s="149">
        <f>IF(U193="zákl. prenesená",N193,0)</f>
        <v>0</v>
      </c>
      <c r="BH193" s="149">
        <f>IF(U193="zníž. prenesená",N193,0)</f>
        <v>0</v>
      </c>
      <c r="BI193" s="149">
        <f>IF(U193="nulová",N193,0)</f>
        <v>0</v>
      </c>
      <c r="BJ193" s="20" t="s">
        <v>160</v>
      </c>
      <c r="BK193" s="149">
        <f>ROUND(L193*K193,2)</f>
        <v>0</v>
      </c>
      <c r="BL193" s="20" t="s">
        <v>159</v>
      </c>
      <c r="BM193" s="20" t="s">
        <v>304</v>
      </c>
    </row>
    <row r="194" spans="2:65" s="1" customFormat="1" ht="44.25" customHeight="1">
      <c r="B194" s="140"/>
      <c r="C194" s="141">
        <v>31</v>
      </c>
      <c r="D194" s="141" t="s">
        <v>155</v>
      </c>
      <c r="E194" s="142" t="s">
        <v>306</v>
      </c>
      <c r="F194" s="241" t="s">
        <v>307</v>
      </c>
      <c r="G194" s="241"/>
      <c r="H194" s="241"/>
      <c r="I194" s="241"/>
      <c r="J194" s="143" t="s">
        <v>223</v>
      </c>
      <c r="K194" s="144">
        <v>803.74</v>
      </c>
      <c r="L194" s="242"/>
      <c r="M194" s="242"/>
      <c r="N194" s="242"/>
      <c r="O194" s="242"/>
      <c r="P194" s="242"/>
      <c r="Q194" s="242"/>
      <c r="R194" s="145"/>
      <c r="T194" s="146" t="s">
        <v>5</v>
      </c>
      <c r="U194" s="43" t="s">
        <v>38</v>
      </c>
      <c r="V194" s="147">
        <v>0.29526999999999998</v>
      </c>
      <c r="W194" s="147">
        <f>V194*K194</f>
        <v>237.32030979999999</v>
      </c>
      <c r="X194" s="147">
        <v>1.2E-4</v>
      </c>
      <c r="Y194" s="147">
        <f>X194*K194</f>
        <v>9.6448800000000001E-2</v>
      </c>
      <c r="Z194" s="147">
        <v>0</v>
      </c>
      <c r="AA194" s="148">
        <f>Z194*K194</f>
        <v>0</v>
      </c>
      <c r="AR194" s="20" t="s">
        <v>159</v>
      </c>
      <c r="AT194" s="20" t="s">
        <v>155</v>
      </c>
      <c r="AU194" s="20" t="s">
        <v>160</v>
      </c>
      <c r="AY194" s="20" t="s">
        <v>153</v>
      </c>
      <c r="BE194" s="149">
        <f>IF(U194="základná",N194,0)</f>
        <v>0</v>
      </c>
      <c r="BF194" s="149">
        <f>IF(U194="znížená",N194,0)</f>
        <v>0</v>
      </c>
      <c r="BG194" s="149">
        <f>IF(U194="zákl. prenesená",N194,0)</f>
        <v>0</v>
      </c>
      <c r="BH194" s="149">
        <f>IF(U194="zníž. prenesená",N194,0)</f>
        <v>0</v>
      </c>
      <c r="BI194" s="149">
        <f>IF(U194="nulová",N194,0)</f>
        <v>0</v>
      </c>
      <c r="BJ194" s="20" t="s">
        <v>160</v>
      </c>
      <c r="BK194" s="149">
        <f>ROUND(L194*K194,2)</f>
        <v>0</v>
      </c>
      <c r="BL194" s="20" t="s">
        <v>159</v>
      </c>
      <c r="BM194" s="20" t="s">
        <v>308</v>
      </c>
    </row>
    <row r="195" spans="2:65" s="10" customFormat="1" ht="15" customHeight="1">
      <c r="B195" s="150"/>
      <c r="C195" s="151"/>
      <c r="D195" s="151"/>
      <c r="E195" s="152" t="s">
        <v>5</v>
      </c>
      <c r="F195" s="243" t="s">
        <v>309</v>
      </c>
      <c r="G195" s="244"/>
      <c r="H195" s="244"/>
      <c r="I195" s="244"/>
      <c r="J195" s="151"/>
      <c r="K195" s="153">
        <v>515.92999999999995</v>
      </c>
      <c r="L195" s="151"/>
      <c r="M195" s="151"/>
      <c r="N195" s="151"/>
      <c r="O195" s="151"/>
      <c r="P195" s="151"/>
      <c r="Q195" s="151"/>
      <c r="R195" s="154"/>
      <c r="T195" s="155"/>
      <c r="U195" s="151"/>
      <c r="V195" s="151"/>
      <c r="W195" s="151"/>
      <c r="X195" s="151"/>
      <c r="Y195" s="151"/>
      <c r="Z195" s="151"/>
      <c r="AA195" s="156"/>
      <c r="AT195" s="157" t="s">
        <v>168</v>
      </c>
      <c r="AU195" s="157" t="s">
        <v>160</v>
      </c>
      <c r="AV195" s="10" t="s">
        <v>160</v>
      </c>
      <c r="AW195" s="10" t="s">
        <v>29</v>
      </c>
      <c r="AX195" s="10" t="s">
        <v>71</v>
      </c>
      <c r="AY195" s="157" t="s">
        <v>153</v>
      </c>
    </row>
    <row r="196" spans="2:65" s="10" customFormat="1" ht="15" customHeight="1">
      <c r="B196" s="150"/>
      <c r="C196" s="151"/>
      <c r="D196" s="151"/>
      <c r="E196" s="152" t="s">
        <v>5</v>
      </c>
      <c r="F196" s="245" t="s">
        <v>310</v>
      </c>
      <c r="G196" s="246"/>
      <c r="H196" s="246"/>
      <c r="I196" s="246"/>
      <c r="J196" s="151"/>
      <c r="K196" s="153">
        <v>220.1</v>
      </c>
      <c r="L196" s="151"/>
      <c r="M196" s="151"/>
      <c r="N196" s="151"/>
      <c r="O196" s="151"/>
      <c r="P196" s="151"/>
      <c r="Q196" s="151"/>
      <c r="R196" s="154"/>
      <c r="T196" s="155"/>
      <c r="U196" s="151"/>
      <c r="V196" s="151"/>
      <c r="W196" s="151"/>
      <c r="X196" s="151"/>
      <c r="Y196" s="151"/>
      <c r="Z196" s="151"/>
      <c r="AA196" s="156"/>
      <c r="AT196" s="157" t="s">
        <v>168</v>
      </c>
      <c r="AU196" s="157" t="s">
        <v>160</v>
      </c>
      <c r="AV196" s="10" t="s">
        <v>160</v>
      </c>
      <c r="AW196" s="10" t="s">
        <v>29</v>
      </c>
      <c r="AX196" s="10" t="s">
        <v>71</v>
      </c>
      <c r="AY196" s="157" t="s">
        <v>153</v>
      </c>
    </row>
    <row r="197" spans="2:65" s="10" customFormat="1" ht="15" customHeight="1">
      <c r="B197" s="150"/>
      <c r="C197" s="151"/>
      <c r="D197" s="151"/>
      <c r="E197" s="152" t="s">
        <v>5</v>
      </c>
      <c r="F197" s="245" t="s">
        <v>311</v>
      </c>
      <c r="G197" s="246"/>
      <c r="H197" s="246"/>
      <c r="I197" s="246"/>
      <c r="J197" s="151"/>
      <c r="K197" s="153">
        <v>67.709999999999994</v>
      </c>
      <c r="L197" s="151"/>
      <c r="M197" s="151"/>
      <c r="N197" s="151"/>
      <c r="O197" s="151"/>
      <c r="P197" s="151"/>
      <c r="Q197" s="151"/>
      <c r="R197" s="154"/>
      <c r="T197" s="155"/>
      <c r="U197" s="151"/>
      <c r="V197" s="151"/>
      <c r="W197" s="151"/>
      <c r="X197" s="151"/>
      <c r="Y197" s="151"/>
      <c r="Z197" s="151"/>
      <c r="AA197" s="156"/>
      <c r="AT197" s="157" t="s">
        <v>168</v>
      </c>
      <c r="AU197" s="157" t="s">
        <v>160</v>
      </c>
      <c r="AV197" s="10" t="s">
        <v>160</v>
      </c>
      <c r="AW197" s="10" t="s">
        <v>29</v>
      </c>
      <c r="AX197" s="10" t="s">
        <v>71</v>
      </c>
      <c r="AY197" s="157" t="s">
        <v>153</v>
      </c>
    </row>
    <row r="198" spans="2:65" s="11" customFormat="1" ht="15" customHeight="1">
      <c r="B198" s="158"/>
      <c r="C198" s="159"/>
      <c r="D198" s="159"/>
      <c r="E198" s="160" t="s">
        <v>5</v>
      </c>
      <c r="F198" s="247" t="s">
        <v>227</v>
      </c>
      <c r="G198" s="248"/>
      <c r="H198" s="248"/>
      <c r="I198" s="248"/>
      <c r="J198" s="159"/>
      <c r="K198" s="161">
        <v>803.74</v>
      </c>
      <c r="L198" s="159"/>
      <c r="M198" s="159"/>
      <c r="N198" s="159"/>
      <c r="O198" s="159"/>
      <c r="P198" s="159"/>
      <c r="Q198" s="159"/>
      <c r="R198" s="162"/>
      <c r="T198" s="163"/>
      <c r="U198" s="159"/>
      <c r="V198" s="159"/>
      <c r="W198" s="159"/>
      <c r="X198" s="159"/>
      <c r="Y198" s="159"/>
      <c r="Z198" s="159"/>
      <c r="AA198" s="164"/>
      <c r="AT198" s="165" t="s">
        <v>168</v>
      </c>
      <c r="AU198" s="165" t="s">
        <v>160</v>
      </c>
      <c r="AV198" s="11" t="s">
        <v>159</v>
      </c>
      <c r="AW198" s="11" t="s">
        <v>29</v>
      </c>
      <c r="AX198" s="11" t="s">
        <v>79</v>
      </c>
      <c r="AY198" s="165" t="s">
        <v>153</v>
      </c>
    </row>
    <row r="199" spans="2:65" s="1" customFormat="1" ht="22.5" customHeight="1">
      <c r="B199" s="140"/>
      <c r="C199" s="166">
        <v>32</v>
      </c>
      <c r="D199" s="166" t="s">
        <v>246</v>
      </c>
      <c r="E199" s="167" t="s">
        <v>313</v>
      </c>
      <c r="F199" s="249" t="s">
        <v>2155</v>
      </c>
      <c r="G199" s="249"/>
      <c r="H199" s="249"/>
      <c r="I199" s="249"/>
      <c r="J199" s="168" t="s">
        <v>223</v>
      </c>
      <c r="K199" s="169">
        <v>811.78</v>
      </c>
      <c r="L199" s="250"/>
      <c r="M199" s="250"/>
      <c r="N199" s="250"/>
      <c r="O199" s="242"/>
      <c r="P199" s="242"/>
      <c r="Q199" s="242"/>
      <c r="R199" s="145"/>
      <c r="T199" s="146" t="s">
        <v>5</v>
      </c>
      <c r="U199" s="43" t="s">
        <v>38</v>
      </c>
      <c r="V199" s="147">
        <v>0</v>
      </c>
      <c r="W199" s="147">
        <f>V199*K199</f>
        <v>0</v>
      </c>
      <c r="X199" s="147">
        <v>4.8999999999999998E-3</v>
      </c>
      <c r="Y199" s="147">
        <f>X199*K199</f>
        <v>3.9777219999999995</v>
      </c>
      <c r="Z199" s="147">
        <v>0</v>
      </c>
      <c r="AA199" s="148">
        <f>Z199*K199</f>
        <v>0</v>
      </c>
      <c r="AR199" s="20" t="s">
        <v>314</v>
      </c>
      <c r="AT199" s="20" t="s">
        <v>246</v>
      </c>
      <c r="AU199" s="20" t="s">
        <v>160</v>
      </c>
      <c r="AY199" s="20" t="s">
        <v>153</v>
      </c>
      <c r="BE199" s="149">
        <f>IF(U199="základná",N199,0)</f>
        <v>0</v>
      </c>
      <c r="BF199" s="149">
        <f>IF(U199="znížená",N199,0)</f>
        <v>0</v>
      </c>
      <c r="BG199" s="149">
        <f>IF(U199="zákl. prenesená",N199,0)</f>
        <v>0</v>
      </c>
      <c r="BH199" s="149">
        <f>IF(U199="zníž. prenesená",N199,0)</f>
        <v>0</v>
      </c>
      <c r="BI199" s="149">
        <f>IF(U199="nulová",N199,0)</f>
        <v>0</v>
      </c>
      <c r="BJ199" s="20" t="s">
        <v>160</v>
      </c>
      <c r="BK199" s="149">
        <f>ROUND(L199*K199,2)</f>
        <v>0</v>
      </c>
      <c r="BL199" s="20" t="s">
        <v>314</v>
      </c>
      <c r="BM199" s="20" t="s">
        <v>315</v>
      </c>
    </row>
    <row r="200" spans="2:65" s="1" customFormat="1" ht="31.5" customHeight="1">
      <c r="B200" s="140"/>
      <c r="C200" s="166">
        <v>33</v>
      </c>
      <c r="D200" s="166" t="s">
        <v>246</v>
      </c>
      <c r="E200" s="167" t="s">
        <v>303</v>
      </c>
      <c r="F200" s="249" t="s">
        <v>2154</v>
      </c>
      <c r="G200" s="249"/>
      <c r="H200" s="249"/>
      <c r="I200" s="249"/>
      <c r="J200" s="168" t="s">
        <v>223</v>
      </c>
      <c r="K200" s="169">
        <v>811.78</v>
      </c>
      <c r="L200" s="250"/>
      <c r="M200" s="250"/>
      <c r="N200" s="250"/>
      <c r="O200" s="242"/>
      <c r="P200" s="242"/>
      <c r="Q200" s="242"/>
      <c r="R200" s="145"/>
      <c r="T200" s="146" t="s">
        <v>5</v>
      </c>
      <c r="U200" s="43" t="s">
        <v>38</v>
      </c>
      <c r="V200" s="147">
        <v>0</v>
      </c>
      <c r="W200" s="147">
        <f>V200*K200</f>
        <v>0</v>
      </c>
      <c r="X200" s="147">
        <v>1.65E-3</v>
      </c>
      <c r="Y200" s="147">
        <f>X200*K200</f>
        <v>1.339437</v>
      </c>
      <c r="Z200" s="147">
        <v>0</v>
      </c>
      <c r="AA200" s="148">
        <f>Z200*K200</f>
        <v>0</v>
      </c>
      <c r="AR200" s="20" t="s">
        <v>314</v>
      </c>
      <c r="AT200" s="20" t="s">
        <v>246</v>
      </c>
      <c r="AU200" s="20" t="s">
        <v>160</v>
      </c>
      <c r="AY200" s="20" t="s">
        <v>153</v>
      </c>
      <c r="BE200" s="149">
        <f>IF(U200="základná",N200,0)</f>
        <v>0</v>
      </c>
      <c r="BF200" s="149">
        <f>IF(U200="znížená",N200,0)</f>
        <v>0</v>
      </c>
      <c r="BG200" s="149">
        <f>IF(U200="zákl. prenesená",N200,0)</f>
        <v>0</v>
      </c>
      <c r="BH200" s="149">
        <f>IF(U200="zníž. prenesená",N200,0)</f>
        <v>0</v>
      </c>
      <c r="BI200" s="149">
        <f>IF(U200="nulová",N200,0)</f>
        <v>0</v>
      </c>
      <c r="BJ200" s="20" t="s">
        <v>160</v>
      </c>
      <c r="BK200" s="149">
        <f>ROUND(L200*K200,2)</f>
        <v>0</v>
      </c>
      <c r="BL200" s="20" t="s">
        <v>314</v>
      </c>
      <c r="BM200" s="20" t="s">
        <v>317</v>
      </c>
    </row>
    <row r="201" spans="2:65" s="1" customFormat="1" ht="31.5" customHeight="1">
      <c r="B201" s="140"/>
      <c r="C201" s="166">
        <v>34</v>
      </c>
      <c r="D201" s="166" t="s">
        <v>246</v>
      </c>
      <c r="E201" s="167" t="s">
        <v>303</v>
      </c>
      <c r="F201" s="249" t="s">
        <v>2154</v>
      </c>
      <c r="G201" s="249"/>
      <c r="H201" s="249"/>
      <c r="I201" s="249"/>
      <c r="J201" s="168" t="s">
        <v>223</v>
      </c>
      <c r="K201" s="169">
        <v>811.78</v>
      </c>
      <c r="L201" s="250"/>
      <c r="M201" s="250"/>
      <c r="N201" s="250"/>
      <c r="O201" s="242"/>
      <c r="P201" s="242"/>
      <c r="Q201" s="242"/>
      <c r="R201" s="145"/>
      <c r="T201" s="146" t="s">
        <v>5</v>
      </c>
      <c r="U201" s="43" t="s">
        <v>38</v>
      </c>
      <c r="V201" s="147">
        <v>0</v>
      </c>
      <c r="W201" s="147">
        <f>V201*K201</f>
        <v>0</v>
      </c>
      <c r="X201" s="147">
        <v>1.65E-3</v>
      </c>
      <c r="Y201" s="147">
        <f>X201*K201</f>
        <v>1.339437</v>
      </c>
      <c r="Z201" s="147">
        <v>0</v>
      </c>
      <c r="AA201" s="148">
        <f>Z201*K201</f>
        <v>0</v>
      </c>
      <c r="AR201" s="20" t="s">
        <v>314</v>
      </c>
      <c r="AT201" s="20" t="s">
        <v>246</v>
      </c>
      <c r="AU201" s="20" t="s">
        <v>160</v>
      </c>
      <c r="AY201" s="20" t="s">
        <v>153</v>
      </c>
      <c r="BE201" s="149">
        <f>IF(U201="základná",N201,0)</f>
        <v>0</v>
      </c>
      <c r="BF201" s="149">
        <f>IF(U201="znížená",N201,0)</f>
        <v>0</v>
      </c>
      <c r="BG201" s="149">
        <f>IF(U201="zákl. prenesená",N201,0)</f>
        <v>0</v>
      </c>
      <c r="BH201" s="149">
        <f>IF(U201="zníž. prenesená",N201,0)</f>
        <v>0</v>
      </c>
      <c r="BI201" s="149">
        <f>IF(U201="nulová",N201,0)</f>
        <v>0</v>
      </c>
      <c r="BJ201" s="20" t="s">
        <v>160</v>
      </c>
      <c r="BK201" s="149">
        <f>ROUND(L201*K201,2)</f>
        <v>0</v>
      </c>
      <c r="BL201" s="20" t="s">
        <v>314</v>
      </c>
      <c r="BM201" s="20" t="s">
        <v>319</v>
      </c>
    </row>
    <row r="202" spans="2:65" s="1" customFormat="1" ht="22.5" customHeight="1">
      <c r="B202" s="140"/>
      <c r="C202" s="166">
        <v>35</v>
      </c>
      <c r="D202" s="166" t="s">
        <v>246</v>
      </c>
      <c r="E202" s="167" t="s">
        <v>286</v>
      </c>
      <c r="F202" s="249" t="s">
        <v>287</v>
      </c>
      <c r="G202" s="249"/>
      <c r="H202" s="249"/>
      <c r="I202" s="249"/>
      <c r="J202" s="168" t="s">
        <v>158</v>
      </c>
      <c r="K202" s="169">
        <v>4416.1099999999997</v>
      </c>
      <c r="L202" s="250"/>
      <c r="M202" s="250"/>
      <c r="N202" s="250"/>
      <c r="O202" s="242"/>
      <c r="P202" s="242"/>
      <c r="Q202" s="242"/>
      <c r="R202" s="145"/>
      <c r="T202" s="146" t="s">
        <v>5</v>
      </c>
      <c r="U202" s="43" t="s">
        <v>38</v>
      </c>
      <c r="V202" s="147">
        <v>0</v>
      </c>
      <c r="W202" s="147">
        <f>V202*K202</f>
        <v>0</v>
      </c>
      <c r="X202" s="147">
        <v>3.5E-4</v>
      </c>
      <c r="Y202" s="147">
        <f>X202*K202</f>
        <v>1.5456384999999999</v>
      </c>
      <c r="Z202" s="147">
        <v>0</v>
      </c>
      <c r="AA202" s="148">
        <f>Z202*K202</f>
        <v>0</v>
      </c>
      <c r="AR202" s="20" t="s">
        <v>208</v>
      </c>
      <c r="AT202" s="20" t="s">
        <v>246</v>
      </c>
      <c r="AU202" s="20" t="s">
        <v>160</v>
      </c>
      <c r="AY202" s="20" t="s">
        <v>153</v>
      </c>
      <c r="BE202" s="149">
        <f>IF(U202="základná",N202,0)</f>
        <v>0</v>
      </c>
      <c r="BF202" s="149">
        <f>IF(U202="znížená",N202,0)</f>
        <v>0</v>
      </c>
      <c r="BG202" s="149">
        <f>IF(U202="zákl. prenesená",N202,0)</f>
        <v>0</v>
      </c>
      <c r="BH202" s="149">
        <f>IF(U202="zníž. prenesená",N202,0)</f>
        <v>0</v>
      </c>
      <c r="BI202" s="149">
        <f>IF(U202="nulová",N202,0)</f>
        <v>0</v>
      </c>
      <c r="BJ202" s="20" t="s">
        <v>160</v>
      </c>
      <c r="BK202" s="149">
        <f>ROUND(L202*K202,2)</f>
        <v>0</v>
      </c>
      <c r="BL202" s="20" t="s">
        <v>159</v>
      </c>
      <c r="BM202" s="20" t="s">
        <v>321</v>
      </c>
    </row>
    <row r="203" spans="2:65" s="1" customFormat="1" ht="31.5" customHeight="1">
      <c r="B203" s="140"/>
      <c r="C203" s="141">
        <v>36</v>
      </c>
      <c r="D203" s="141" t="s">
        <v>155</v>
      </c>
      <c r="E203" s="142" t="s">
        <v>323</v>
      </c>
      <c r="F203" s="241" t="s">
        <v>324</v>
      </c>
      <c r="G203" s="241"/>
      <c r="H203" s="241"/>
      <c r="I203" s="241"/>
      <c r="J203" s="143" t="s">
        <v>223</v>
      </c>
      <c r="K203" s="144">
        <v>31.43</v>
      </c>
      <c r="L203" s="242"/>
      <c r="M203" s="242"/>
      <c r="N203" s="242"/>
      <c r="O203" s="242"/>
      <c r="P203" s="242"/>
      <c r="Q203" s="242"/>
      <c r="R203" s="145"/>
      <c r="T203" s="146" t="s">
        <v>5</v>
      </c>
      <c r="U203" s="43" t="s">
        <v>38</v>
      </c>
      <c r="V203" s="147">
        <v>0.26200000000000001</v>
      </c>
      <c r="W203" s="147">
        <f>V203*K203</f>
        <v>8.2346599999999999</v>
      </c>
      <c r="X203" s="147">
        <v>1.2E-4</v>
      </c>
      <c r="Y203" s="147">
        <f>X203*K203</f>
        <v>3.7716E-3</v>
      </c>
      <c r="Z203" s="147">
        <v>0</v>
      </c>
      <c r="AA203" s="148">
        <f>Z203*K203</f>
        <v>0</v>
      </c>
      <c r="AR203" s="20" t="s">
        <v>159</v>
      </c>
      <c r="AT203" s="20" t="s">
        <v>155</v>
      </c>
      <c r="AU203" s="20" t="s">
        <v>160</v>
      </c>
      <c r="AY203" s="20" t="s">
        <v>153</v>
      </c>
      <c r="BE203" s="149">
        <f>IF(U203="základná",N203,0)</f>
        <v>0</v>
      </c>
      <c r="BF203" s="149">
        <f>IF(U203="znížená",N203,0)</f>
        <v>0</v>
      </c>
      <c r="BG203" s="149">
        <f>IF(U203="zákl. prenesená",N203,0)</f>
        <v>0</v>
      </c>
      <c r="BH203" s="149">
        <f>IF(U203="zníž. prenesená",N203,0)</f>
        <v>0</v>
      </c>
      <c r="BI203" s="149">
        <f>IF(U203="nulová",N203,0)</f>
        <v>0</v>
      </c>
      <c r="BJ203" s="20" t="s">
        <v>160</v>
      </c>
      <c r="BK203" s="149">
        <f>ROUND(L203*K203,2)</f>
        <v>0</v>
      </c>
      <c r="BL203" s="20" t="s">
        <v>159</v>
      </c>
      <c r="BM203" s="20" t="s">
        <v>325</v>
      </c>
    </row>
    <row r="204" spans="2:65" s="10" customFormat="1" ht="15" customHeight="1">
      <c r="B204" s="150"/>
      <c r="C204" s="151"/>
      <c r="D204" s="151"/>
      <c r="E204" s="152" t="s">
        <v>5</v>
      </c>
      <c r="F204" s="243" t="s">
        <v>326</v>
      </c>
      <c r="G204" s="244"/>
      <c r="H204" s="244"/>
      <c r="I204" s="244"/>
      <c r="J204" s="151"/>
      <c r="K204" s="153">
        <v>3.77</v>
      </c>
      <c r="L204" s="151"/>
      <c r="M204" s="151"/>
      <c r="N204" s="151"/>
      <c r="O204" s="151"/>
      <c r="P204" s="151"/>
      <c r="Q204" s="151"/>
      <c r="R204" s="154"/>
      <c r="T204" s="155"/>
      <c r="U204" s="151"/>
      <c r="V204" s="151"/>
      <c r="W204" s="151"/>
      <c r="X204" s="151"/>
      <c r="Y204" s="151"/>
      <c r="Z204" s="151"/>
      <c r="AA204" s="156"/>
      <c r="AT204" s="157" t="s">
        <v>168</v>
      </c>
      <c r="AU204" s="157" t="s">
        <v>160</v>
      </c>
      <c r="AV204" s="10" t="s">
        <v>160</v>
      </c>
      <c r="AW204" s="10" t="s">
        <v>29</v>
      </c>
      <c r="AX204" s="10" t="s">
        <v>71</v>
      </c>
      <c r="AY204" s="157" t="s">
        <v>153</v>
      </c>
    </row>
    <row r="205" spans="2:65" s="12" customFormat="1" ht="15" customHeight="1">
      <c r="B205" s="170"/>
      <c r="C205" s="171"/>
      <c r="D205" s="171"/>
      <c r="E205" s="172" t="s">
        <v>5</v>
      </c>
      <c r="F205" s="251" t="s">
        <v>327</v>
      </c>
      <c r="G205" s="252"/>
      <c r="H205" s="252"/>
      <c r="I205" s="252"/>
      <c r="J205" s="171"/>
      <c r="K205" s="173">
        <v>3.77</v>
      </c>
      <c r="L205" s="171"/>
      <c r="M205" s="171"/>
      <c r="N205" s="171"/>
      <c r="O205" s="171"/>
      <c r="P205" s="171"/>
      <c r="Q205" s="171"/>
      <c r="R205" s="174"/>
      <c r="T205" s="175"/>
      <c r="U205" s="171"/>
      <c r="V205" s="171"/>
      <c r="W205" s="171"/>
      <c r="X205" s="171"/>
      <c r="Y205" s="171"/>
      <c r="Z205" s="171"/>
      <c r="AA205" s="176"/>
      <c r="AT205" s="177" t="s">
        <v>168</v>
      </c>
      <c r="AU205" s="177" t="s">
        <v>160</v>
      </c>
      <c r="AV205" s="12" t="s">
        <v>184</v>
      </c>
      <c r="AW205" s="12" t="s">
        <v>29</v>
      </c>
      <c r="AX205" s="12" t="s">
        <v>71</v>
      </c>
      <c r="AY205" s="177" t="s">
        <v>153</v>
      </c>
    </row>
    <row r="206" spans="2:65" s="10" customFormat="1" ht="15" customHeight="1">
      <c r="B206" s="150"/>
      <c r="C206" s="151"/>
      <c r="D206" s="151"/>
      <c r="E206" s="152" t="s">
        <v>5</v>
      </c>
      <c r="F206" s="245" t="s">
        <v>328</v>
      </c>
      <c r="G206" s="246"/>
      <c r="H206" s="246"/>
      <c r="I206" s="246"/>
      <c r="J206" s="151"/>
      <c r="K206" s="153">
        <v>17.670000000000002</v>
      </c>
      <c r="L206" s="151"/>
      <c r="M206" s="151"/>
      <c r="N206" s="151"/>
      <c r="O206" s="151"/>
      <c r="P206" s="151"/>
      <c r="Q206" s="151"/>
      <c r="R206" s="154"/>
      <c r="T206" s="155"/>
      <c r="U206" s="151"/>
      <c r="V206" s="151"/>
      <c r="W206" s="151"/>
      <c r="X206" s="151"/>
      <c r="Y206" s="151"/>
      <c r="Z206" s="151"/>
      <c r="AA206" s="156"/>
      <c r="AT206" s="157" t="s">
        <v>168</v>
      </c>
      <c r="AU206" s="157" t="s">
        <v>160</v>
      </c>
      <c r="AV206" s="10" t="s">
        <v>160</v>
      </c>
      <c r="AW206" s="10" t="s">
        <v>29</v>
      </c>
      <c r="AX206" s="10" t="s">
        <v>71</v>
      </c>
      <c r="AY206" s="157" t="s">
        <v>153</v>
      </c>
    </row>
    <row r="207" spans="2:65" s="10" customFormat="1" ht="15" customHeight="1">
      <c r="B207" s="150"/>
      <c r="C207" s="151"/>
      <c r="D207" s="151"/>
      <c r="E207" s="152" t="s">
        <v>5</v>
      </c>
      <c r="F207" s="245" t="s">
        <v>329</v>
      </c>
      <c r="G207" s="246"/>
      <c r="H207" s="246"/>
      <c r="I207" s="246"/>
      <c r="J207" s="151"/>
      <c r="K207" s="153">
        <v>5.81</v>
      </c>
      <c r="L207" s="151"/>
      <c r="M207" s="151"/>
      <c r="N207" s="151"/>
      <c r="O207" s="151"/>
      <c r="P207" s="151"/>
      <c r="Q207" s="151"/>
      <c r="R207" s="154"/>
      <c r="T207" s="155"/>
      <c r="U207" s="151"/>
      <c r="V207" s="151"/>
      <c r="W207" s="151"/>
      <c r="X207" s="151"/>
      <c r="Y207" s="151"/>
      <c r="Z207" s="151"/>
      <c r="AA207" s="156"/>
      <c r="AT207" s="157" t="s">
        <v>168</v>
      </c>
      <c r="AU207" s="157" t="s">
        <v>160</v>
      </c>
      <c r="AV207" s="10" t="s">
        <v>160</v>
      </c>
      <c r="AW207" s="10" t="s">
        <v>29</v>
      </c>
      <c r="AX207" s="10" t="s">
        <v>71</v>
      </c>
      <c r="AY207" s="157" t="s">
        <v>153</v>
      </c>
    </row>
    <row r="208" spans="2:65" s="10" customFormat="1" ht="15" customHeight="1">
      <c r="B208" s="150"/>
      <c r="C208" s="151"/>
      <c r="D208" s="151"/>
      <c r="E208" s="152" t="s">
        <v>5</v>
      </c>
      <c r="F208" s="245" t="s">
        <v>330</v>
      </c>
      <c r="G208" s="246"/>
      <c r="H208" s="246"/>
      <c r="I208" s="246"/>
      <c r="J208" s="151"/>
      <c r="K208" s="153">
        <v>2.38</v>
      </c>
      <c r="L208" s="151"/>
      <c r="M208" s="151"/>
      <c r="N208" s="151"/>
      <c r="O208" s="151"/>
      <c r="P208" s="151"/>
      <c r="Q208" s="151"/>
      <c r="R208" s="154"/>
      <c r="T208" s="155"/>
      <c r="U208" s="151"/>
      <c r="V208" s="151"/>
      <c r="W208" s="151"/>
      <c r="X208" s="151"/>
      <c r="Y208" s="151"/>
      <c r="Z208" s="151"/>
      <c r="AA208" s="156"/>
      <c r="AT208" s="157" t="s">
        <v>168</v>
      </c>
      <c r="AU208" s="157" t="s">
        <v>160</v>
      </c>
      <c r="AV208" s="10" t="s">
        <v>160</v>
      </c>
      <c r="AW208" s="10" t="s">
        <v>29</v>
      </c>
      <c r="AX208" s="10" t="s">
        <v>71</v>
      </c>
      <c r="AY208" s="157" t="s">
        <v>153</v>
      </c>
    </row>
    <row r="209" spans="2:65" s="10" customFormat="1" ht="15" customHeight="1">
      <c r="B209" s="150"/>
      <c r="C209" s="151"/>
      <c r="D209" s="151"/>
      <c r="E209" s="152" t="s">
        <v>5</v>
      </c>
      <c r="F209" s="245" t="s">
        <v>331</v>
      </c>
      <c r="G209" s="246"/>
      <c r="H209" s="246"/>
      <c r="I209" s="246"/>
      <c r="J209" s="151"/>
      <c r="K209" s="153">
        <v>1.8</v>
      </c>
      <c r="L209" s="151"/>
      <c r="M209" s="151"/>
      <c r="N209" s="151"/>
      <c r="O209" s="151"/>
      <c r="P209" s="151"/>
      <c r="Q209" s="151"/>
      <c r="R209" s="154"/>
      <c r="T209" s="155"/>
      <c r="U209" s="151"/>
      <c r="V209" s="151"/>
      <c r="W209" s="151"/>
      <c r="X209" s="151"/>
      <c r="Y209" s="151"/>
      <c r="Z209" s="151"/>
      <c r="AA209" s="156"/>
      <c r="AT209" s="157" t="s">
        <v>168</v>
      </c>
      <c r="AU209" s="157" t="s">
        <v>160</v>
      </c>
      <c r="AV209" s="10" t="s">
        <v>160</v>
      </c>
      <c r="AW209" s="10" t="s">
        <v>29</v>
      </c>
      <c r="AX209" s="10" t="s">
        <v>71</v>
      </c>
      <c r="AY209" s="157" t="s">
        <v>153</v>
      </c>
    </row>
    <row r="210" spans="2:65" s="12" customFormat="1" ht="15" customHeight="1">
      <c r="B210" s="170"/>
      <c r="C210" s="171"/>
      <c r="D210" s="171"/>
      <c r="E210" s="172" t="s">
        <v>5</v>
      </c>
      <c r="F210" s="251" t="s">
        <v>327</v>
      </c>
      <c r="G210" s="252"/>
      <c r="H210" s="252"/>
      <c r="I210" s="252"/>
      <c r="J210" s="171"/>
      <c r="K210" s="173">
        <v>27.66</v>
      </c>
      <c r="L210" s="171"/>
      <c r="M210" s="171"/>
      <c r="N210" s="171"/>
      <c r="O210" s="171"/>
      <c r="P210" s="171"/>
      <c r="Q210" s="171"/>
      <c r="R210" s="174"/>
      <c r="T210" s="175"/>
      <c r="U210" s="171"/>
      <c r="V210" s="171"/>
      <c r="W210" s="171"/>
      <c r="X210" s="171"/>
      <c r="Y210" s="171"/>
      <c r="Z210" s="171"/>
      <c r="AA210" s="176"/>
      <c r="AT210" s="177" t="s">
        <v>168</v>
      </c>
      <c r="AU210" s="177" t="s">
        <v>160</v>
      </c>
      <c r="AV210" s="12" t="s">
        <v>184</v>
      </c>
      <c r="AW210" s="12" t="s">
        <v>29</v>
      </c>
      <c r="AX210" s="12" t="s">
        <v>71</v>
      </c>
      <c r="AY210" s="177" t="s">
        <v>153</v>
      </c>
    </row>
    <row r="211" spans="2:65" s="11" customFormat="1" ht="15" customHeight="1">
      <c r="B211" s="158"/>
      <c r="C211" s="159"/>
      <c r="D211" s="159"/>
      <c r="E211" s="160" t="s">
        <v>5</v>
      </c>
      <c r="F211" s="247" t="s">
        <v>227</v>
      </c>
      <c r="G211" s="248"/>
      <c r="H211" s="248"/>
      <c r="I211" s="248"/>
      <c r="J211" s="159"/>
      <c r="K211" s="161">
        <v>31.43</v>
      </c>
      <c r="L211" s="159"/>
      <c r="M211" s="159"/>
      <c r="N211" s="159"/>
      <c r="O211" s="159"/>
      <c r="P211" s="159"/>
      <c r="Q211" s="159"/>
      <c r="R211" s="162"/>
      <c r="T211" s="163"/>
      <c r="U211" s="159"/>
      <c r="V211" s="159"/>
      <c r="W211" s="159"/>
      <c r="X211" s="159"/>
      <c r="Y211" s="159"/>
      <c r="Z211" s="159"/>
      <c r="AA211" s="164"/>
      <c r="AT211" s="165" t="s">
        <v>168</v>
      </c>
      <c r="AU211" s="165" t="s">
        <v>160</v>
      </c>
      <c r="AV211" s="11" t="s">
        <v>159</v>
      </c>
      <c r="AW211" s="11" t="s">
        <v>29</v>
      </c>
      <c r="AX211" s="11" t="s">
        <v>79</v>
      </c>
      <c r="AY211" s="165" t="s">
        <v>153</v>
      </c>
    </row>
    <row r="212" spans="2:65" s="1" customFormat="1" ht="22.5" customHeight="1">
      <c r="B212" s="140"/>
      <c r="C212" s="166">
        <v>37</v>
      </c>
      <c r="D212" s="166" t="s">
        <v>246</v>
      </c>
      <c r="E212" s="167" t="s">
        <v>333</v>
      </c>
      <c r="F212" s="249" t="s">
        <v>2156</v>
      </c>
      <c r="G212" s="249"/>
      <c r="H212" s="249"/>
      <c r="I212" s="249"/>
      <c r="J212" s="168" t="s">
        <v>223</v>
      </c>
      <c r="K212" s="169">
        <v>3.77</v>
      </c>
      <c r="L212" s="250"/>
      <c r="M212" s="250"/>
      <c r="N212" s="250"/>
      <c r="O212" s="242"/>
      <c r="P212" s="242"/>
      <c r="Q212" s="242"/>
      <c r="R212" s="145"/>
      <c r="T212" s="146" t="s">
        <v>5</v>
      </c>
      <c r="U212" s="43" t="s">
        <v>38</v>
      </c>
      <c r="V212" s="147">
        <v>0</v>
      </c>
      <c r="W212" s="147">
        <f>V212*K212</f>
        <v>0</v>
      </c>
      <c r="X212" s="147">
        <v>9.7999999999999997E-4</v>
      </c>
      <c r="Y212" s="147">
        <f>X212*K212</f>
        <v>3.6945999999999997E-3</v>
      </c>
      <c r="Z212" s="147">
        <v>0</v>
      </c>
      <c r="AA212" s="148">
        <f>Z212*K212</f>
        <v>0</v>
      </c>
      <c r="AR212" s="20" t="s">
        <v>208</v>
      </c>
      <c r="AT212" s="20" t="s">
        <v>246</v>
      </c>
      <c r="AU212" s="20" t="s">
        <v>160</v>
      </c>
      <c r="AY212" s="20" t="s">
        <v>153</v>
      </c>
      <c r="BE212" s="149">
        <f>IF(U212="základná",N212,0)</f>
        <v>0</v>
      </c>
      <c r="BF212" s="149">
        <f>IF(U212="znížená",N212,0)</f>
        <v>0</v>
      </c>
      <c r="BG212" s="149">
        <f>IF(U212="zákl. prenesená",N212,0)</f>
        <v>0</v>
      </c>
      <c r="BH212" s="149">
        <f>IF(U212="zníž. prenesená",N212,0)</f>
        <v>0</v>
      </c>
      <c r="BI212" s="149">
        <f>IF(U212="nulová",N212,0)</f>
        <v>0</v>
      </c>
      <c r="BJ212" s="20" t="s">
        <v>160</v>
      </c>
      <c r="BK212" s="149">
        <f>ROUND(L212*K212,2)</f>
        <v>0</v>
      </c>
      <c r="BL212" s="20" t="s">
        <v>159</v>
      </c>
      <c r="BM212" s="20" t="s">
        <v>334</v>
      </c>
    </row>
    <row r="213" spans="2:65" s="1" customFormat="1" ht="22.5" customHeight="1">
      <c r="B213" s="140"/>
      <c r="C213" s="166">
        <v>38</v>
      </c>
      <c r="D213" s="166" t="s">
        <v>246</v>
      </c>
      <c r="E213" s="167" t="s">
        <v>336</v>
      </c>
      <c r="F213" s="249" t="s">
        <v>2157</v>
      </c>
      <c r="G213" s="249"/>
      <c r="H213" s="249"/>
      <c r="I213" s="249"/>
      <c r="J213" s="168" t="s">
        <v>223</v>
      </c>
      <c r="K213" s="169">
        <v>27.67</v>
      </c>
      <c r="L213" s="250"/>
      <c r="M213" s="250"/>
      <c r="N213" s="250"/>
      <c r="O213" s="242"/>
      <c r="P213" s="242"/>
      <c r="Q213" s="242"/>
      <c r="R213" s="145"/>
      <c r="T213" s="146" t="s">
        <v>5</v>
      </c>
      <c r="U213" s="43" t="s">
        <v>38</v>
      </c>
      <c r="V213" s="147">
        <v>0</v>
      </c>
      <c r="W213" s="147">
        <f>V213*K213</f>
        <v>0</v>
      </c>
      <c r="X213" s="147">
        <v>1.56E-3</v>
      </c>
      <c r="Y213" s="147">
        <f>X213*K213</f>
        <v>4.3165200000000001E-2</v>
      </c>
      <c r="Z213" s="147">
        <v>0</v>
      </c>
      <c r="AA213" s="148">
        <f>Z213*K213</f>
        <v>0</v>
      </c>
      <c r="AR213" s="20" t="s">
        <v>208</v>
      </c>
      <c r="AT213" s="20" t="s">
        <v>246</v>
      </c>
      <c r="AU213" s="20" t="s">
        <v>160</v>
      </c>
      <c r="AY213" s="20" t="s">
        <v>153</v>
      </c>
      <c r="BE213" s="149">
        <f>IF(U213="základná",N213,0)</f>
        <v>0</v>
      </c>
      <c r="BF213" s="149">
        <f>IF(U213="znížená",N213,0)</f>
        <v>0</v>
      </c>
      <c r="BG213" s="149">
        <f>IF(U213="zákl. prenesená",N213,0)</f>
        <v>0</v>
      </c>
      <c r="BH213" s="149">
        <f>IF(U213="zníž. prenesená",N213,0)</f>
        <v>0</v>
      </c>
      <c r="BI213" s="149">
        <f>IF(U213="nulová",N213,0)</f>
        <v>0</v>
      </c>
      <c r="BJ213" s="20" t="s">
        <v>160</v>
      </c>
      <c r="BK213" s="149">
        <f>ROUND(L213*K213,2)</f>
        <v>0</v>
      </c>
      <c r="BL213" s="20" t="s">
        <v>159</v>
      </c>
      <c r="BM213" s="20" t="s">
        <v>337</v>
      </c>
    </row>
    <row r="214" spans="2:65" s="1" customFormat="1" ht="22.5" customHeight="1">
      <c r="B214" s="140"/>
      <c r="C214" s="166">
        <v>39</v>
      </c>
      <c r="D214" s="166" t="s">
        <v>246</v>
      </c>
      <c r="E214" s="167" t="s">
        <v>336</v>
      </c>
      <c r="F214" s="249" t="s">
        <v>2157</v>
      </c>
      <c r="G214" s="249"/>
      <c r="H214" s="249"/>
      <c r="I214" s="249"/>
      <c r="J214" s="168" t="s">
        <v>223</v>
      </c>
      <c r="K214" s="169">
        <v>27.67</v>
      </c>
      <c r="L214" s="250"/>
      <c r="M214" s="250"/>
      <c r="N214" s="250"/>
      <c r="O214" s="242"/>
      <c r="P214" s="242"/>
      <c r="Q214" s="242"/>
      <c r="R214" s="145"/>
      <c r="T214" s="146" t="s">
        <v>5</v>
      </c>
      <c r="U214" s="43" t="s">
        <v>38</v>
      </c>
      <c r="V214" s="147">
        <v>0</v>
      </c>
      <c r="W214" s="147">
        <f>V214*K214</f>
        <v>0</v>
      </c>
      <c r="X214" s="147">
        <v>1.56E-3</v>
      </c>
      <c r="Y214" s="147">
        <f>X214*K214</f>
        <v>4.3165200000000001E-2</v>
      </c>
      <c r="Z214" s="147">
        <v>0</v>
      </c>
      <c r="AA214" s="148">
        <f>Z214*K214</f>
        <v>0</v>
      </c>
      <c r="AR214" s="20" t="s">
        <v>208</v>
      </c>
      <c r="AT214" s="20" t="s">
        <v>246</v>
      </c>
      <c r="AU214" s="20" t="s">
        <v>160</v>
      </c>
      <c r="AY214" s="20" t="s">
        <v>153</v>
      </c>
      <c r="BE214" s="149">
        <f>IF(U214="základná",N214,0)</f>
        <v>0</v>
      </c>
      <c r="BF214" s="149">
        <f>IF(U214="znížená",N214,0)</f>
        <v>0</v>
      </c>
      <c r="BG214" s="149">
        <f>IF(U214="zákl. prenesená",N214,0)</f>
        <v>0</v>
      </c>
      <c r="BH214" s="149">
        <f>IF(U214="zníž. prenesená",N214,0)</f>
        <v>0</v>
      </c>
      <c r="BI214" s="149">
        <f>IF(U214="nulová",N214,0)</f>
        <v>0</v>
      </c>
      <c r="BJ214" s="20" t="s">
        <v>160</v>
      </c>
      <c r="BK214" s="149">
        <f>ROUND(L214*K214,2)</f>
        <v>0</v>
      </c>
      <c r="BL214" s="20" t="s">
        <v>159</v>
      </c>
      <c r="BM214" s="20" t="s">
        <v>339</v>
      </c>
    </row>
    <row r="215" spans="2:65" s="1" customFormat="1" ht="31.5" customHeight="1">
      <c r="B215" s="140"/>
      <c r="C215" s="141" t="s">
        <v>340</v>
      </c>
      <c r="D215" s="141" t="s">
        <v>155</v>
      </c>
      <c r="E215" s="142" t="s">
        <v>341</v>
      </c>
      <c r="F215" s="241" t="s">
        <v>342</v>
      </c>
      <c r="G215" s="241"/>
      <c r="H215" s="241"/>
      <c r="I215" s="241"/>
      <c r="J215" s="143" t="s">
        <v>295</v>
      </c>
      <c r="K215" s="144">
        <v>389.61</v>
      </c>
      <c r="L215" s="242"/>
      <c r="M215" s="242"/>
      <c r="N215" s="242"/>
      <c r="O215" s="242"/>
      <c r="P215" s="242"/>
      <c r="Q215" s="242"/>
      <c r="R215" s="145"/>
      <c r="T215" s="146" t="s">
        <v>5</v>
      </c>
      <c r="U215" s="43" t="s">
        <v>38</v>
      </c>
      <c r="V215" s="147">
        <v>0</v>
      </c>
      <c r="W215" s="147">
        <f>V215*K215</f>
        <v>0</v>
      </c>
      <c r="X215" s="147">
        <v>0</v>
      </c>
      <c r="Y215" s="147">
        <f>X215*K215</f>
        <v>0</v>
      </c>
      <c r="Z215" s="147">
        <v>0</v>
      </c>
      <c r="AA215" s="148">
        <f>Z215*K215</f>
        <v>0</v>
      </c>
      <c r="AR215" s="20" t="s">
        <v>159</v>
      </c>
      <c r="AT215" s="20" t="s">
        <v>155</v>
      </c>
      <c r="AU215" s="20" t="s">
        <v>160</v>
      </c>
      <c r="AY215" s="20" t="s">
        <v>153</v>
      </c>
      <c r="BE215" s="149">
        <f>IF(U215="základná",N215,0)</f>
        <v>0</v>
      </c>
      <c r="BF215" s="149">
        <f>IF(U215="znížená",N215,0)</f>
        <v>0</v>
      </c>
      <c r="BG215" s="149">
        <f>IF(U215="zákl. prenesená",N215,0)</f>
        <v>0</v>
      </c>
      <c r="BH215" s="149">
        <f>IF(U215="zníž. prenesená",N215,0)</f>
        <v>0</v>
      </c>
      <c r="BI215" s="149">
        <f>IF(U215="nulová",N215,0)</f>
        <v>0</v>
      </c>
      <c r="BJ215" s="20" t="s">
        <v>160</v>
      </c>
      <c r="BK215" s="149">
        <f>ROUND(L215*K215,2)</f>
        <v>0</v>
      </c>
      <c r="BL215" s="20" t="s">
        <v>159</v>
      </c>
      <c r="BM215" s="20" t="s">
        <v>343</v>
      </c>
    </row>
    <row r="216" spans="2:65" s="9" customFormat="1" ht="29.85" customHeight="1">
      <c r="B216" s="129"/>
      <c r="C216" s="130"/>
      <c r="D216" s="139" t="s">
        <v>136</v>
      </c>
      <c r="E216" s="139"/>
      <c r="F216" s="139"/>
      <c r="G216" s="139"/>
      <c r="H216" s="139"/>
      <c r="I216" s="139"/>
      <c r="J216" s="139"/>
      <c r="K216" s="139"/>
      <c r="L216" s="139"/>
      <c r="M216" s="139"/>
      <c r="N216" s="259"/>
      <c r="O216" s="260"/>
      <c r="P216" s="260"/>
      <c r="Q216" s="260"/>
      <c r="R216" s="132"/>
      <c r="T216" s="133"/>
      <c r="U216" s="130"/>
      <c r="V216" s="130"/>
      <c r="W216" s="134">
        <f>SUM(W217:W224)</f>
        <v>113.67193099999999</v>
      </c>
      <c r="X216" s="130"/>
      <c r="Y216" s="134">
        <f>SUM(Y217:Y224)</f>
        <v>5.6207826000000001</v>
      </c>
      <c r="Z216" s="130"/>
      <c r="AA216" s="135">
        <f>SUM(AA217:AA224)</f>
        <v>0</v>
      </c>
      <c r="AR216" s="136" t="s">
        <v>160</v>
      </c>
      <c r="AT216" s="137" t="s">
        <v>70</v>
      </c>
      <c r="AU216" s="137" t="s">
        <v>79</v>
      </c>
      <c r="AY216" s="136" t="s">
        <v>153</v>
      </c>
      <c r="BK216" s="138">
        <f>SUM(BK217:BK224)</f>
        <v>0</v>
      </c>
    </row>
    <row r="217" spans="2:65" s="1" customFormat="1" ht="31.5" customHeight="1">
      <c r="B217" s="140"/>
      <c r="C217" s="141">
        <v>41</v>
      </c>
      <c r="D217" s="141" t="s">
        <v>155</v>
      </c>
      <c r="E217" s="142" t="s">
        <v>345</v>
      </c>
      <c r="F217" s="241" t="s">
        <v>346</v>
      </c>
      <c r="G217" s="241"/>
      <c r="H217" s="241"/>
      <c r="I217" s="241"/>
      <c r="J217" s="143" t="s">
        <v>223</v>
      </c>
      <c r="K217" s="144">
        <v>515.91999999999996</v>
      </c>
      <c r="L217" s="242"/>
      <c r="M217" s="242"/>
      <c r="N217" s="242"/>
      <c r="O217" s="242"/>
      <c r="P217" s="242"/>
      <c r="Q217" s="242"/>
      <c r="R217" s="145"/>
      <c r="T217" s="146" t="s">
        <v>5</v>
      </c>
      <c r="U217" s="43" t="s">
        <v>38</v>
      </c>
      <c r="V217" s="147">
        <v>0.2203</v>
      </c>
      <c r="W217" s="147">
        <f>V217*K217</f>
        <v>113.65717599999999</v>
      </c>
      <c r="X217" s="147">
        <v>1.0829999999999999E-2</v>
      </c>
      <c r="Y217" s="147">
        <f>X217*K217</f>
        <v>5.5874135999999996</v>
      </c>
      <c r="Z217" s="147">
        <v>0</v>
      </c>
      <c r="AA217" s="148">
        <f>Z217*K217</f>
        <v>0</v>
      </c>
      <c r="AR217" s="20" t="s">
        <v>169</v>
      </c>
      <c r="AT217" s="20" t="s">
        <v>155</v>
      </c>
      <c r="AU217" s="20" t="s">
        <v>160</v>
      </c>
      <c r="AY217" s="20" t="s">
        <v>153</v>
      </c>
      <c r="BE217" s="149">
        <f>IF(U217="základná",N217,0)</f>
        <v>0</v>
      </c>
      <c r="BF217" s="149">
        <f>IF(U217="znížená",N217,0)</f>
        <v>0</v>
      </c>
      <c r="BG217" s="149">
        <f>IF(U217="zákl. prenesená",N217,0)</f>
        <v>0</v>
      </c>
      <c r="BH217" s="149">
        <f>IF(U217="zníž. prenesená",N217,0)</f>
        <v>0</v>
      </c>
      <c r="BI217" s="149">
        <f>IF(U217="nulová",N217,0)</f>
        <v>0</v>
      </c>
      <c r="BJ217" s="20" t="s">
        <v>160</v>
      </c>
      <c r="BK217" s="149">
        <f>ROUND(L217*K217,2)</f>
        <v>0</v>
      </c>
      <c r="BL217" s="20" t="s">
        <v>169</v>
      </c>
      <c r="BM217" s="20" t="s">
        <v>347</v>
      </c>
    </row>
    <row r="218" spans="2:65" s="10" customFormat="1" ht="15" customHeight="1">
      <c r="B218" s="150"/>
      <c r="C218" s="151"/>
      <c r="D218" s="151"/>
      <c r="E218" s="152" t="s">
        <v>5</v>
      </c>
      <c r="F218" s="243" t="s">
        <v>348</v>
      </c>
      <c r="G218" s="244"/>
      <c r="H218" s="244"/>
      <c r="I218" s="244"/>
      <c r="J218" s="151"/>
      <c r="K218" s="153">
        <v>197.04</v>
      </c>
      <c r="L218" s="151"/>
      <c r="M218" s="151"/>
      <c r="N218" s="151"/>
      <c r="O218" s="151"/>
      <c r="P218" s="151"/>
      <c r="Q218" s="151"/>
      <c r="R218" s="154"/>
      <c r="T218" s="155"/>
      <c r="U218" s="151"/>
      <c r="V218" s="151"/>
      <c r="W218" s="151"/>
      <c r="X218" s="151"/>
      <c r="Y218" s="151"/>
      <c r="Z218" s="151"/>
      <c r="AA218" s="156"/>
      <c r="AT218" s="157" t="s">
        <v>168</v>
      </c>
      <c r="AU218" s="157" t="s">
        <v>160</v>
      </c>
      <c r="AV218" s="10" t="s">
        <v>160</v>
      </c>
      <c r="AW218" s="10" t="s">
        <v>29</v>
      </c>
      <c r="AX218" s="10" t="s">
        <v>71</v>
      </c>
      <c r="AY218" s="157" t="s">
        <v>153</v>
      </c>
    </row>
    <row r="219" spans="2:65" s="10" customFormat="1" ht="15" customHeight="1">
      <c r="B219" s="150"/>
      <c r="C219" s="151"/>
      <c r="D219" s="151"/>
      <c r="E219" s="152" t="s">
        <v>5</v>
      </c>
      <c r="F219" s="245" t="s">
        <v>349</v>
      </c>
      <c r="G219" s="246"/>
      <c r="H219" s="246"/>
      <c r="I219" s="246"/>
      <c r="J219" s="151"/>
      <c r="K219" s="153">
        <v>197.22</v>
      </c>
      <c r="L219" s="151"/>
      <c r="M219" s="151"/>
      <c r="N219" s="151"/>
      <c r="O219" s="151"/>
      <c r="P219" s="151"/>
      <c r="Q219" s="151"/>
      <c r="R219" s="154"/>
      <c r="T219" s="155"/>
      <c r="U219" s="151"/>
      <c r="V219" s="151"/>
      <c r="W219" s="151"/>
      <c r="X219" s="151"/>
      <c r="Y219" s="151"/>
      <c r="Z219" s="151"/>
      <c r="AA219" s="156"/>
      <c r="AT219" s="157" t="s">
        <v>168</v>
      </c>
      <c r="AU219" s="157" t="s">
        <v>160</v>
      </c>
      <c r="AV219" s="10" t="s">
        <v>160</v>
      </c>
      <c r="AW219" s="10" t="s">
        <v>29</v>
      </c>
      <c r="AX219" s="10" t="s">
        <v>71</v>
      </c>
      <c r="AY219" s="157" t="s">
        <v>153</v>
      </c>
    </row>
    <row r="220" spans="2:65" s="10" customFormat="1" ht="15" customHeight="1">
      <c r="B220" s="150"/>
      <c r="C220" s="151"/>
      <c r="D220" s="151"/>
      <c r="E220" s="152" t="s">
        <v>5</v>
      </c>
      <c r="F220" s="245" t="s">
        <v>350</v>
      </c>
      <c r="G220" s="246"/>
      <c r="H220" s="246"/>
      <c r="I220" s="246"/>
      <c r="J220" s="151"/>
      <c r="K220" s="153">
        <v>60.83</v>
      </c>
      <c r="L220" s="151"/>
      <c r="M220" s="151"/>
      <c r="N220" s="151"/>
      <c r="O220" s="151"/>
      <c r="P220" s="151"/>
      <c r="Q220" s="151"/>
      <c r="R220" s="154"/>
      <c r="T220" s="155"/>
      <c r="U220" s="151"/>
      <c r="V220" s="151"/>
      <c r="W220" s="151"/>
      <c r="X220" s="151"/>
      <c r="Y220" s="151"/>
      <c r="Z220" s="151"/>
      <c r="AA220" s="156"/>
      <c r="AT220" s="157" t="s">
        <v>168</v>
      </c>
      <c r="AU220" s="157" t="s">
        <v>160</v>
      </c>
      <c r="AV220" s="10" t="s">
        <v>160</v>
      </c>
      <c r="AW220" s="10" t="s">
        <v>29</v>
      </c>
      <c r="AX220" s="10" t="s">
        <v>71</v>
      </c>
      <c r="AY220" s="157" t="s">
        <v>153</v>
      </c>
    </row>
    <row r="221" spans="2:65" s="10" customFormat="1" ht="15" customHeight="1">
      <c r="B221" s="150"/>
      <c r="C221" s="151"/>
      <c r="D221" s="151"/>
      <c r="E221" s="152" t="s">
        <v>5</v>
      </c>
      <c r="F221" s="245" t="s">
        <v>350</v>
      </c>
      <c r="G221" s="246"/>
      <c r="H221" s="246"/>
      <c r="I221" s="246"/>
      <c r="J221" s="151"/>
      <c r="K221" s="153">
        <v>60.83</v>
      </c>
      <c r="L221" s="151"/>
      <c r="M221" s="151"/>
      <c r="N221" s="151"/>
      <c r="O221" s="151"/>
      <c r="P221" s="151"/>
      <c r="Q221" s="151"/>
      <c r="R221" s="154"/>
      <c r="T221" s="155"/>
      <c r="U221" s="151"/>
      <c r="V221" s="151"/>
      <c r="W221" s="151"/>
      <c r="X221" s="151"/>
      <c r="Y221" s="151"/>
      <c r="Z221" s="151"/>
      <c r="AA221" s="156"/>
      <c r="AT221" s="157" t="s">
        <v>168</v>
      </c>
      <c r="AU221" s="157" t="s">
        <v>160</v>
      </c>
      <c r="AV221" s="10" t="s">
        <v>160</v>
      </c>
      <c r="AW221" s="10" t="s">
        <v>29</v>
      </c>
      <c r="AX221" s="10" t="s">
        <v>71</v>
      </c>
      <c r="AY221" s="157" t="s">
        <v>153</v>
      </c>
    </row>
    <row r="222" spans="2:65" s="11" customFormat="1" ht="15" customHeight="1">
      <c r="B222" s="158"/>
      <c r="C222" s="159"/>
      <c r="D222" s="159"/>
      <c r="E222" s="160" t="s">
        <v>5</v>
      </c>
      <c r="F222" s="247" t="s">
        <v>227</v>
      </c>
      <c r="G222" s="248"/>
      <c r="H222" s="248"/>
      <c r="I222" s="248"/>
      <c r="J222" s="159"/>
      <c r="K222" s="161">
        <v>515.91999999999996</v>
      </c>
      <c r="L222" s="159"/>
      <c r="M222" s="159"/>
      <c r="N222" s="159"/>
      <c r="O222" s="159"/>
      <c r="P222" s="159"/>
      <c r="Q222" s="159"/>
      <c r="R222" s="162"/>
      <c r="T222" s="163"/>
      <c r="U222" s="159"/>
      <c r="V222" s="159"/>
      <c r="W222" s="159"/>
      <c r="X222" s="159"/>
      <c r="Y222" s="159"/>
      <c r="Z222" s="159"/>
      <c r="AA222" s="164"/>
      <c r="AT222" s="165" t="s">
        <v>168</v>
      </c>
      <c r="AU222" s="165" t="s">
        <v>160</v>
      </c>
      <c r="AV222" s="11" t="s">
        <v>159</v>
      </c>
      <c r="AW222" s="11" t="s">
        <v>29</v>
      </c>
      <c r="AX222" s="11" t="s">
        <v>79</v>
      </c>
      <c r="AY222" s="165" t="s">
        <v>153</v>
      </c>
    </row>
    <row r="223" spans="2:65" s="1" customFormat="1" ht="31.5" customHeight="1">
      <c r="B223" s="140"/>
      <c r="C223" s="141">
        <v>42</v>
      </c>
      <c r="D223" s="141" t="s">
        <v>155</v>
      </c>
      <c r="E223" s="142" t="s">
        <v>352</v>
      </c>
      <c r="F223" s="241" t="s">
        <v>353</v>
      </c>
      <c r="G223" s="241"/>
      <c r="H223" s="241"/>
      <c r="I223" s="241"/>
      <c r="J223" s="143" t="s">
        <v>165</v>
      </c>
      <c r="K223" s="144">
        <v>11.35</v>
      </c>
      <c r="L223" s="242"/>
      <c r="M223" s="242"/>
      <c r="N223" s="242"/>
      <c r="O223" s="242"/>
      <c r="P223" s="242"/>
      <c r="Q223" s="242"/>
      <c r="R223" s="145"/>
      <c r="T223" s="146" t="s">
        <v>5</v>
      </c>
      <c r="U223" s="43" t="s">
        <v>38</v>
      </c>
      <c r="V223" s="147">
        <v>1.2999999999999999E-3</v>
      </c>
      <c r="W223" s="147">
        <f>V223*K223</f>
        <v>1.4754999999999999E-2</v>
      </c>
      <c r="X223" s="147">
        <v>2.9399999999999999E-3</v>
      </c>
      <c r="Y223" s="147">
        <f>X223*K223</f>
        <v>3.3368999999999996E-2</v>
      </c>
      <c r="Z223" s="147">
        <v>0</v>
      </c>
      <c r="AA223" s="148">
        <f>Z223*K223</f>
        <v>0</v>
      </c>
      <c r="AR223" s="20" t="s">
        <v>169</v>
      </c>
      <c r="AT223" s="20" t="s">
        <v>155</v>
      </c>
      <c r="AU223" s="20" t="s">
        <v>160</v>
      </c>
      <c r="AY223" s="20" t="s">
        <v>153</v>
      </c>
      <c r="BE223" s="149">
        <f>IF(U223="základná",N223,0)</f>
        <v>0</v>
      </c>
      <c r="BF223" s="149">
        <f>IF(U223="znížená",N223,0)</f>
        <v>0</v>
      </c>
      <c r="BG223" s="149">
        <f>IF(U223="zákl. prenesená",N223,0)</f>
        <v>0</v>
      </c>
      <c r="BH223" s="149">
        <f>IF(U223="zníž. prenesená",N223,0)</f>
        <v>0</v>
      </c>
      <c r="BI223" s="149">
        <f>IF(U223="nulová",N223,0)</f>
        <v>0</v>
      </c>
      <c r="BJ223" s="20" t="s">
        <v>160</v>
      </c>
      <c r="BK223" s="149">
        <f>ROUND(L223*K223,2)</f>
        <v>0</v>
      </c>
      <c r="BL223" s="20" t="s">
        <v>169</v>
      </c>
      <c r="BM223" s="20" t="s">
        <v>354</v>
      </c>
    </row>
    <row r="224" spans="2:65" s="1" customFormat="1" ht="31.5" customHeight="1">
      <c r="B224" s="140"/>
      <c r="C224" s="141">
        <v>43</v>
      </c>
      <c r="D224" s="141" t="s">
        <v>155</v>
      </c>
      <c r="E224" s="142" t="s">
        <v>356</v>
      </c>
      <c r="F224" s="241" t="s">
        <v>357</v>
      </c>
      <c r="G224" s="241"/>
      <c r="H224" s="241"/>
      <c r="I224" s="241"/>
      <c r="J224" s="143" t="s">
        <v>295</v>
      </c>
      <c r="K224" s="144">
        <v>62.78</v>
      </c>
      <c r="L224" s="242"/>
      <c r="M224" s="242"/>
      <c r="N224" s="242"/>
      <c r="O224" s="242"/>
      <c r="P224" s="242"/>
      <c r="Q224" s="242"/>
      <c r="R224" s="145"/>
      <c r="T224" s="146" t="s">
        <v>5</v>
      </c>
      <c r="U224" s="43" t="s">
        <v>38</v>
      </c>
      <c r="V224" s="147">
        <v>0</v>
      </c>
      <c r="W224" s="147">
        <f>V224*K224</f>
        <v>0</v>
      </c>
      <c r="X224" s="147">
        <v>0</v>
      </c>
      <c r="Y224" s="147">
        <f>X224*K224</f>
        <v>0</v>
      </c>
      <c r="Z224" s="147">
        <v>0</v>
      </c>
      <c r="AA224" s="148">
        <f>Z224*K224</f>
        <v>0</v>
      </c>
      <c r="AR224" s="20" t="s">
        <v>169</v>
      </c>
      <c r="AT224" s="20" t="s">
        <v>155</v>
      </c>
      <c r="AU224" s="20" t="s">
        <v>160</v>
      </c>
      <c r="AY224" s="20" t="s">
        <v>153</v>
      </c>
      <c r="BE224" s="149">
        <f>IF(U224="základná",N224,0)</f>
        <v>0</v>
      </c>
      <c r="BF224" s="149">
        <f>IF(U224="znížená",N224,0)</f>
        <v>0</v>
      </c>
      <c r="BG224" s="149">
        <f>IF(U224="zákl. prenesená",N224,0)</f>
        <v>0</v>
      </c>
      <c r="BH224" s="149">
        <f>IF(U224="zníž. prenesená",N224,0)</f>
        <v>0</v>
      </c>
      <c r="BI224" s="149">
        <f>IF(U224="nulová",N224,0)</f>
        <v>0</v>
      </c>
      <c r="BJ224" s="20" t="s">
        <v>160</v>
      </c>
      <c r="BK224" s="149">
        <f>ROUND(L224*K224,2)</f>
        <v>0</v>
      </c>
      <c r="BL224" s="20" t="s">
        <v>169</v>
      </c>
      <c r="BM224" s="20" t="s">
        <v>358</v>
      </c>
    </row>
    <row r="225" spans="2:65" s="9" customFormat="1" ht="29.85" customHeight="1">
      <c r="B225" s="129"/>
      <c r="C225" s="130"/>
      <c r="D225" s="139" t="s">
        <v>137</v>
      </c>
      <c r="E225" s="139"/>
      <c r="F225" s="139"/>
      <c r="G225" s="139"/>
      <c r="H225" s="139"/>
      <c r="I225" s="139"/>
      <c r="J225" s="139"/>
      <c r="K225" s="139"/>
      <c r="L225" s="139"/>
      <c r="M225" s="139"/>
      <c r="N225" s="259"/>
      <c r="O225" s="260"/>
      <c r="P225" s="260"/>
      <c r="Q225" s="260"/>
      <c r="R225" s="132"/>
      <c r="T225" s="133"/>
      <c r="U225" s="130"/>
      <c r="V225" s="130"/>
      <c r="W225" s="134">
        <f>SUM(W226:W253)</f>
        <v>559.90022350000004</v>
      </c>
      <c r="X225" s="130"/>
      <c r="Y225" s="134">
        <f>SUM(Y226:Y253)</f>
        <v>2.8895554999999993</v>
      </c>
      <c r="Z225" s="130"/>
      <c r="AA225" s="135">
        <f>SUM(AA226:AA253)</f>
        <v>0.88955150000000005</v>
      </c>
      <c r="AR225" s="136" t="s">
        <v>160</v>
      </c>
      <c r="AT225" s="137" t="s">
        <v>70</v>
      </c>
      <c r="AU225" s="137" t="s">
        <v>79</v>
      </c>
      <c r="AY225" s="136" t="s">
        <v>153</v>
      </c>
      <c r="BK225" s="138">
        <f>SUM(BK226:BK253)</f>
        <v>0</v>
      </c>
    </row>
    <row r="226" spans="2:65" s="1" customFormat="1" ht="31.5" customHeight="1">
      <c r="B226" s="140"/>
      <c r="C226" s="141">
        <v>44</v>
      </c>
      <c r="D226" s="141" t="s">
        <v>155</v>
      </c>
      <c r="E226" s="142" t="s">
        <v>360</v>
      </c>
      <c r="F226" s="241" t="s">
        <v>2332</v>
      </c>
      <c r="G226" s="241"/>
      <c r="H226" s="241"/>
      <c r="I226" s="241"/>
      <c r="J226" s="143" t="s">
        <v>172</v>
      </c>
      <c r="K226" s="144">
        <v>35.6</v>
      </c>
      <c r="L226" s="242"/>
      <c r="M226" s="242"/>
      <c r="N226" s="242"/>
      <c r="O226" s="242"/>
      <c r="P226" s="242"/>
      <c r="Q226" s="242"/>
      <c r="R226" s="145"/>
      <c r="T226" s="146" t="s">
        <v>5</v>
      </c>
      <c r="U226" s="43" t="s">
        <v>38</v>
      </c>
      <c r="V226" s="147">
        <v>0.2</v>
      </c>
      <c r="W226" s="147">
        <f>V226*K226</f>
        <v>7.120000000000001</v>
      </c>
      <c r="X226" s="147">
        <v>4.6999999999999999E-4</v>
      </c>
      <c r="Y226" s="147">
        <f>X226*K226</f>
        <v>1.6732E-2</v>
      </c>
      <c r="Z226" s="147">
        <v>0</v>
      </c>
      <c r="AA226" s="148">
        <f>Z226*K226</f>
        <v>0</v>
      </c>
      <c r="AR226" s="20" t="s">
        <v>169</v>
      </c>
      <c r="AT226" s="20" t="s">
        <v>155</v>
      </c>
      <c r="AU226" s="20" t="s">
        <v>160</v>
      </c>
      <c r="AY226" s="20" t="s">
        <v>153</v>
      </c>
      <c r="BE226" s="149">
        <f>IF(U226="základná",N226,0)</f>
        <v>0</v>
      </c>
      <c r="BF226" s="149">
        <f>IF(U226="znížená",N226,0)</f>
        <v>0</v>
      </c>
      <c r="BG226" s="149">
        <f>IF(U226="zákl. prenesená",N226,0)</f>
        <v>0</v>
      </c>
      <c r="BH226" s="149">
        <f>IF(U226="zníž. prenesená",N226,0)</f>
        <v>0</v>
      </c>
      <c r="BI226" s="149">
        <f>IF(U226="nulová",N226,0)</f>
        <v>0</v>
      </c>
      <c r="BJ226" s="20" t="s">
        <v>160</v>
      </c>
      <c r="BK226" s="149">
        <f>ROUND(L226*K226,2)</f>
        <v>0</v>
      </c>
      <c r="BL226" s="20" t="s">
        <v>169</v>
      </c>
      <c r="BM226" s="20" t="s">
        <v>361</v>
      </c>
    </row>
    <row r="227" spans="2:65" s="1" customFormat="1" ht="22.5" customHeight="1">
      <c r="B227" s="140"/>
      <c r="C227" s="141">
        <v>45</v>
      </c>
      <c r="D227" s="141" t="s">
        <v>155</v>
      </c>
      <c r="E227" s="142" t="s">
        <v>363</v>
      </c>
      <c r="F227" s="241" t="s">
        <v>2333</v>
      </c>
      <c r="G227" s="241"/>
      <c r="H227" s="241"/>
      <c r="I227" s="241"/>
      <c r="J227" s="143" t="s">
        <v>223</v>
      </c>
      <c r="K227" s="144">
        <v>1</v>
      </c>
      <c r="L227" s="242"/>
      <c r="M227" s="242"/>
      <c r="N227" s="242"/>
      <c r="O227" s="242"/>
      <c r="P227" s="242"/>
      <c r="Q227" s="242"/>
      <c r="R227" s="145"/>
      <c r="T227" s="146" t="s">
        <v>5</v>
      </c>
      <c r="U227" s="43" t="s">
        <v>38</v>
      </c>
      <c r="V227" s="147">
        <v>1.88462</v>
      </c>
      <c r="W227" s="147">
        <f>V227*K227</f>
        <v>1.88462</v>
      </c>
      <c r="X227" s="147">
        <v>1.027E-2</v>
      </c>
      <c r="Y227" s="147">
        <f>X227*K227</f>
        <v>1.027E-2</v>
      </c>
      <c r="Z227" s="147">
        <v>0</v>
      </c>
      <c r="AA227" s="148">
        <f>Z227*K227</f>
        <v>0</v>
      </c>
      <c r="AR227" s="20" t="s">
        <v>169</v>
      </c>
      <c r="AT227" s="20" t="s">
        <v>155</v>
      </c>
      <c r="AU227" s="20" t="s">
        <v>160</v>
      </c>
      <c r="AY227" s="20" t="s">
        <v>153</v>
      </c>
      <c r="BE227" s="149">
        <f>IF(U227="základná",N227,0)</f>
        <v>0</v>
      </c>
      <c r="BF227" s="149">
        <f>IF(U227="znížená",N227,0)</f>
        <v>0</v>
      </c>
      <c r="BG227" s="149">
        <f>IF(U227="zákl. prenesená",N227,0)</f>
        <v>0</v>
      </c>
      <c r="BH227" s="149">
        <f>IF(U227="zníž. prenesená",N227,0)</f>
        <v>0</v>
      </c>
      <c r="BI227" s="149">
        <f>IF(U227="nulová",N227,0)</f>
        <v>0</v>
      </c>
      <c r="BJ227" s="20" t="s">
        <v>160</v>
      </c>
      <c r="BK227" s="149">
        <f>ROUND(L227*K227,2)</f>
        <v>0</v>
      </c>
      <c r="BL227" s="20" t="s">
        <v>169</v>
      </c>
      <c r="BM227" s="20" t="s">
        <v>364</v>
      </c>
    </row>
    <row r="228" spans="2:65" s="1" customFormat="1" ht="31.5" customHeight="1">
      <c r="B228" s="140"/>
      <c r="C228" s="141">
        <v>46</v>
      </c>
      <c r="D228" s="141" t="s">
        <v>155</v>
      </c>
      <c r="E228" s="142" t="s">
        <v>366</v>
      </c>
      <c r="F228" s="241" t="s">
        <v>367</v>
      </c>
      <c r="G228" s="241"/>
      <c r="H228" s="241"/>
      <c r="I228" s="241"/>
      <c r="J228" s="143" t="s">
        <v>158</v>
      </c>
      <c r="K228" s="144">
        <v>79</v>
      </c>
      <c r="L228" s="242"/>
      <c r="M228" s="242"/>
      <c r="N228" s="242"/>
      <c r="O228" s="242"/>
      <c r="P228" s="242"/>
      <c r="Q228" s="242"/>
      <c r="R228" s="145"/>
      <c r="T228" s="146" t="s">
        <v>5</v>
      </c>
      <c r="U228" s="43" t="s">
        <v>38</v>
      </c>
      <c r="V228" s="147">
        <v>4.7E-2</v>
      </c>
      <c r="W228" s="147">
        <f>V228*K228</f>
        <v>3.7130000000000001</v>
      </c>
      <c r="X228" s="147">
        <v>0</v>
      </c>
      <c r="Y228" s="147">
        <f>X228*K228</f>
        <v>0</v>
      </c>
      <c r="Z228" s="147">
        <v>9.0000000000000006E-5</v>
      </c>
      <c r="AA228" s="148">
        <f>Z228*K228</f>
        <v>7.1100000000000009E-3</v>
      </c>
      <c r="AR228" s="20" t="s">
        <v>169</v>
      </c>
      <c r="AT228" s="20" t="s">
        <v>155</v>
      </c>
      <c r="AU228" s="20" t="s">
        <v>160</v>
      </c>
      <c r="AY228" s="20" t="s">
        <v>153</v>
      </c>
      <c r="BE228" s="149">
        <f>IF(U228="základná",N228,0)</f>
        <v>0</v>
      </c>
      <c r="BF228" s="149">
        <f>IF(U228="znížená",N228,0)</f>
        <v>0</v>
      </c>
      <c r="BG228" s="149">
        <f>IF(U228="zákl. prenesená",N228,0)</f>
        <v>0</v>
      </c>
      <c r="BH228" s="149">
        <f>IF(U228="zníž. prenesená",N228,0)</f>
        <v>0</v>
      </c>
      <c r="BI228" s="149">
        <f>IF(U228="nulová",N228,0)</f>
        <v>0</v>
      </c>
      <c r="BJ228" s="20" t="s">
        <v>160</v>
      </c>
      <c r="BK228" s="149">
        <f>ROUND(L228*K228,2)</f>
        <v>0</v>
      </c>
      <c r="BL228" s="20" t="s">
        <v>169</v>
      </c>
      <c r="BM228" s="20" t="s">
        <v>368</v>
      </c>
    </row>
    <row r="229" spans="2:65" s="1" customFormat="1" ht="31.5" customHeight="1">
      <c r="B229" s="140"/>
      <c r="C229" s="141">
        <v>47</v>
      </c>
      <c r="D229" s="141" t="s">
        <v>155</v>
      </c>
      <c r="E229" s="142" t="s">
        <v>370</v>
      </c>
      <c r="F229" s="241" t="s">
        <v>371</v>
      </c>
      <c r="G229" s="241"/>
      <c r="H229" s="241"/>
      <c r="I229" s="241"/>
      <c r="J229" s="143" t="s">
        <v>172</v>
      </c>
      <c r="K229" s="144">
        <v>89.35</v>
      </c>
      <c r="L229" s="242"/>
      <c r="M229" s="242"/>
      <c r="N229" s="242"/>
      <c r="O229" s="242"/>
      <c r="P229" s="242"/>
      <c r="Q229" s="242"/>
      <c r="R229" s="145"/>
      <c r="T229" s="146" t="s">
        <v>5</v>
      </c>
      <c r="U229" s="43" t="s">
        <v>38</v>
      </c>
      <c r="V229" s="147">
        <v>0.89695000000000003</v>
      </c>
      <c r="W229" s="147">
        <f>V229*K229</f>
        <v>80.1424825</v>
      </c>
      <c r="X229" s="147">
        <v>3.0699999999999998E-3</v>
      </c>
      <c r="Y229" s="147">
        <f>X229*K229</f>
        <v>0.27430449999999995</v>
      </c>
      <c r="Z229" s="147">
        <v>0</v>
      </c>
      <c r="AA229" s="148">
        <f>Z229*K229</f>
        <v>0</v>
      </c>
      <c r="AR229" s="20" t="s">
        <v>169</v>
      </c>
      <c r="AT229" s="20" t="s">
        <v>155</v>
      </c>
      <c r="AU229" s="20" t="s">
        <v>160</v>
      </c>
      <c r="AY229" s="20" t="s">
        <v>153</v>
      </c>
      <c r="BE229" s="149">
        <f>IF(U229="základná",N229,0)</f>
        <v>0</v>
      </c>
      <c r="BF229" s="149">
        <f>IF(U229="znížená",N229,0)</f>
        <v>0</v>
      </c>
      <c r="BG229" s="149">
        <f>IF(U229="zákl. prenesená",N229,0)</f>
        <v>0</v>
      </c>
      <c r="BH229" s="149">
        <f>IF(U229="zníž. prenesená",N229,0)</f>
        <v>0</v>
      </c>
      <c r="BI229" s="149">
        <f>IF(U229="nulová",N229,0)</f>
        <v>0</v>
      </c>
      <c r="BJ229" s="20" t="s">
        <v>160</v>
      </c>
      <c r="BK229" s="149">
        <f>ROUND(L229*K229,2)</f>
        <v>0</v>
      </c>
      <c r="BL229" s="20" t="s">
        <v>169</v>
      </c>
      <c r="BM229" s="20" t="s">
        <v>372</v>
      </c>
    </row>
    <row r="230" spans="2:65" s="1" customFormat="1" ht="31.5" customHeight="1">
      <c r="B230" s="140"/>
      <c r="C230" s="141">
        <v>48</v>
      </c>
      <c r="D230" s="141" t="s">
        <v>155</v>
      </c>
      <c r="E230" s="142" t="s">
        <v>374</v>
      </c>
      <c r="F230" s="241" t="s">
        <v>375</v>
      </c>
      <c r="G230" s="241"/>
      <c r="H230" s="241"/>
      <c r="I230" s="241"/>
      <c r="J230" s="143" t="s">
        <v>172</v>
      </c>
      <c r="K230" s="144">
        <v>102</v>
      </c>
      <c r="L230" s="242"/>
      <c r="M230" s="242"/>
      <c r="N230" s="242"/>
      <c r="O230" s="242"/>
      <c r="P230" s="242"/>
      <c r="Q230" s="242"/>
      <c r="R230" s="145"/>
      <c r="T230" s="146" t="s">
        <v>5</v>
      </c>
      <c r="U230" s="43" t="s">
        <v>38</v>
      </c>
      <c r="V230" s="147">
        <v>5.6000000000000001E-2</v>
      </c>
      <c r="W230" s="147">
        <f>V230*K230</f>
        <v>5.7119999999999997</v>
      </c>
      <c r="X230" s="147">
        <v>0</v>
      </c>
      <c r="Y230" s="147">
        <f>X230*K230</f>
        <v>0</v>
      </c>
      <c r="Z230" s="147">
        <v>3.3E-3</v>
      </c>
      <c r="AA230" s="148">
        <f>Z230*K230</f>
        <v>0.33660000000000001</v>
      </c>
      <c r="AR230" s="20" t="s">
        <v>169</v>
      </c>
      <c r="AT230" s="20" t="s">
        <v>155</v>
      </c>
      <c r="AU230" s="20" t="s">
        <v>160</v>
      </c>
      <c r="AY230" s="20" t="s">
        <v>153</v>
      </c>
      <c r="BE230" s="149">
        <f>IF(U230="základná",N230,0)</f>
        <v>0</v>
      </c>
      <c r="BF230" s="149">
        <f>IF(U230="znížená",N230,0)</f>
        <v>0</v>
      </c>
      <c r="BG230" s="149">
        <f>IF(U230="zákl. prenesená",N230,0)</f>
        <v>0</v>
      </c>
      <c r="BH230" s="149">
        <f>IF(U230="zníž. prenesená",N230,0)</f>
        <v>0</v>
      </c>
      <c r="BI230" s="149">
        <f>IF(U230="nulová",N230,0)</f>
        <v>0</v>
      </c>
      <c r="BJ230" s="20" t="s">
        <v>160</v>
      </c>
      <c r="BK230" s="149">
        <f>ROUND(L230*K230,2)</f>
        <v>0</v>
      </c>
      <c r="BL230" s="20" t="s">
        <v>169</v>
      </c>
      <c r="BM230" s="20" t="s">
        <v>376</v>
      </c>
    </row>
    <row r="231" spans="2:65" s="10" customFormat="1" ht="22.5" customHeight="1">
      <c r="B231" s="150"/>
      <c r="C231" s="151"/>
      <c r="D231" s="151"/>
      <c r="E231" s="152" t="s">
        <v>5</v>
      </c>
      <c r="F231" s="243" t="s">
        <v>377</v>
      </c>
      <c r="G231" s="244"/>
      <c r="H231" s="244"/>
      <c r="I231" s="244"/>
      <c r="J231" s="151"/>
      <c r="K231" s="153">
        <v>102</v>
      </c>
      <c r="L231" s="151"/>
      <c r="M231" s="151"/>
      <c r="N231" s="151"/>
      <c r="O231" s="151"/>
      <c r="P231" s="151"/>
      <c r="Q231" s="151"/>
      <c r="R231" s="154"/>
      <c r="T231" s="155"/>
      <c r="U231" s="151"/>
      <c r="V231" s="151"/>
      <c r="W231" s="151"/>
      <c r="X231" s="151"/>
      <c r="Y231" s="151"/>
      <c r="Z231" s="151"/>
      <c r="AA231" s="156"/>
      <c r="AT231" s="157" t="s">
        <v>168</v>
      </c>
      <c r="AU231" s="157" t="s">
        <v>160</v>
      </c>
      <c r="AV231" s="10" t="s">
        <v>160</v>
      </c>
      <c r="AW231" s="10" t="s">
        <v>29</v>
      </c>
      <c r="AX231" s="10" t="s">
        <v>79</v>
      </c>
      <c r="AY231" s="157" t="s">
        <v>153</v>
      </c>
    </row>
    <row r="232" spans="2:65" s="1" customFormat="1" ht="22.5" customHeight="1">
      <c r="B232" s="140"/>
      <c r="C232" s="141">
        <v>49</v>
      </c>
      <c r="D232" s="141" t="s">
        <v>155</v>
      </c>
      <c r="E232" s="142" t="s">
        <v>379</v>
      </c>
      <c r="F232" s="241" t="s">
        <v>2334</v>
      </c>
      <c r="G232" s="241"/>
      <c r="H232" s="241"/>
      <c r="I232" s="241"/>
      <c r="J232" s="143" t="s">
        <v>158</v>
      </c>
      <c r="K232" s="144">
        <v>9</v>
      </c>
      <c r="L232" s="242"/>
      <c r="M232" s="242"/>
      <c r="N232" s="242"/>
      <c r="O232" s="242"/>
      <c r="P232" s="242"/>
      <c r="Q232" s="242"/>
      <c r="R232" s="145"/>
      <c r="T232" s="146" t="s">
        <v>5</v>
      </c>
      <c r="U232" s="43" t="s">
        <v>38</v>
      </c>
      <c r="V232" s="147">
        <v>0.30251</v>
      </c>
      <c r="W232" s="147">
        <f t="shared" ref="W232:W237" si="0">V232*K232</f>
        <v>2.7225899999999998</v>
      </c>
      <c r="X232" s="147">
        <v>1.1100000000000001E-3</v>
      </c>
      <c r="Y232" s="147">
        <f t="shared" ref="Y232:Y237" si="1">X232*K232</f>
        <v>9.9900000000000006E-3</v>
      </c>
      <c r="Z232" s="147">
        <v>0</v>
      </c>
      <c r="AA232" s="148">
        <f t="shared" ref="AA232:AA237" si="2">Z232*K232</f>
        <v>0</v>
      </c>
      <c r="AR232" s="20" t="s">
        <v>169</v>
      </c>
      <c r="AT232" s="20" t="s">
        <v>155</v>
      </c>
      <c r="AU232" s="20" t="s">
        <v>160</v>
      </c>
      <c r="AY232" s="20" t="s">
        <v>153</v>
      </c>
      <c r="BE232" s="149">
        <f t="shared" ref="BE232:BE237" si="3">IF(U232="základná",N232,0)</f>
        <v>0</v>
      </c>
      <c r="BF232" s="149">
        <f t="shared" ref="BF232:BF237" si="4">IF(U232="znížená",N232,0)</f>
        <v>0</v>
      </c>
      <c r="BG232" s="149">
        <f t="shared" ref="BG232:BG237" si="5">IF(U232="zákl. prenesená",N232,0)</f>
        <v>0</v>
      </c>
      <c r="BH232" s="149">
        <f t="shared" ref="BH232:BH237" si="6">IF(U232="zníž. prenesená",N232,0)</f>
        <v>0</v>
      </c>
      <c r="BI232" s="149">
        <f t="shared" ref="BI232:BI237" si="7">IF(U232="nulová",N232,0)</f>
        <v>0</v>
      </c>
      <c r="BJ232" s="20" t="s">
        <v>160</v>
      </c>
      <c r="BK232" s="149">
        <f t="shared" ref="BK232:BK237" si="8">ROUND(L232*K232,2)</f>
        <v>0</v>
      </c>
      <c r="BL232" s="20" t="s">
        <v>169</v>
      </c>
      <c r="BM232" s="20" t="s">
        <v>380</v>
      </c>
    </row>
    <row r="233" spans="2:65" s="1" customFormat="1" ht="31.5" customHeight="1">
      <c r="B233" s="140"/>
      <c r="C233" s="141">
        <v>50</v>
      </c>
      <c r="D233" s="141" t="s">
        <v>155</v>
      </c>
      <c r="E233" s="142" t="s">
        <v>382</v>
      </c>
      <c r="F233" s="241" t="s">
        <v>383</v>
      </c>
      <c r="G233" s="241"/>
      <c r="H233" s="241"/>
      <c r="I233" s="241"/>
      <c r="J233" s="143" t="s">
        <v>158</v>
      </c>
      <c r="K233" s="144">
        <v>11</v>
      </c>
      <c r="L233" s="242"/>
      <c r="M233" s="242"/>
      <c r="N233" s="242"/>
      <c r="O233" s="242"/>
      <c r="P233" s="242"/>
      <c r="Q233" s="242"/>
      <c r="R233" s="145"/>
      <c r="T233" s="146" t="s">
        <v>5</v>
      </c>
      <c r="U233" s="43" t="s">
        <v>38</v>
      </c>
      <c r="V233" s="147">
        <v>7.4999999999999997E-2</v>
      </c>
      <c r="W233" s="147">
        <f t="shared" si="0"/>
        <v>0.82499999999999996</v>
      </c>
      <c r="X233" s="147">
        <v>0</v>
      </c>
      <c r="Y233" s="147">
        <f t="shared" si="1"/>
        <v>0</v>
      </c>
      <c r="Z233" s="147">
        <v>1.1000000000000001E-3</v>
      </c>
      <c r="AA233" s="148">
        <f t="shared" si="2"/>
        <v>1.2100000000000001E-2</v>
      </c>
      <c r="AR233" s="20" t="s">
        <v>169</v>
      </c>
      <c r="AT233" s="20" t="s">
        <v>155</v>
      </c>
      <c r="AU233" s="20" t="s">
        <v>160</v>
      </c>
      <c r="AY233" s="20" t="s">
        <v>153</v>
      </c>
      <c r="BE233" s="149">
        <f t="shared" si="3"/>
        <v>0</v>
      </c>
      <c r="BF233" s="149">
        <f t="shared" si="4"/>
        <v>0</v>
      </c>
      <c r="BG233" s="149">
        <f t="shared" si="5"/>
        <v>0</v>
      </c>
      <c r="BH233" s="149">
        <f t="shared" si="6"/>
        <v>0</v>
      </c>
      <c r="BI233" s="149">
        <f t="shared" si="7"/>
        <v>0</v>
      </c>
      <c r="BJ233" s="20" t="s">
        <v>160</v>
      </c>
      <c r="BK233" s="149">
        <f t="shared" si="8"/>
        <v>0</v>
      </c>
      <c r="BL233" s="20" t="s">
        <v>169</v>
      </c>
      <c r="BM233" s="20" t="s">
        <v>384</v>
      </c>
    </row>
    <row r="234" spans="2:65" s="1" customFormat="1" ht="31.5" customHeight="1">
      <c r="B234" s="140"/>
      <c r="C234" s="141">
        <v>51</v>
      </c>
      <c r="D234" s="141" t="s">
        <v>155</v>
      </c>
      <c r="E234" s="142" t="s">
        <v>386</v>
      </c>
      <c r="F234" s="241" t="s">
        <v>387</v>
      </c>
      <c r="G234" s="241"/>
      <c r="H234" s="241"/>
      <c r="I234" s="241"/>
      <c r="J234" s="143" t="s">
        <v>172</v>
      </c>
      <c r="K234" s="144">
        <v>79.95</v>
      </c>
      <c r="L234" s="242"/>
      <c r="M234" s="242"/>
      <c r="N234" s="242"/>
      <c r="O234" s="242"/>
      <c r="P234" s="242"/>
      <c r="Q234" s="242"/>
      <c r="R234" s="145"/>
      <c r="T234" s="146" t="s">
        <v>5</v>
      </c>
      <c r="U234" s="43" t="s">
        <v>38</v>
      </c>
      <c r="V234" s="147">
        <v>9.5000000000000001E-2</v>
      </c>
      <c r="W234" s="147">
        <f t="shared" si="0"/>
        <v>7.5952500000000001</v>
      </c>
      <c r="X234" s="147">
        <v>0</v>
      </c>
      <c r="Y234" s="147">
        <f t="shared" si="1"/>
        <v>0</v>
      </c>
      <c r="Z234" s="147">
        <v>3.3700000000000002E-3</v>
      </c>
      <c r="AA234" s="148">
        <f t="shared" si="2"/>
        <v>0.26943150000000005</v>
      </c>
      <c r="AR234" s="20" t="s">
        <v>169</v>
      </c>
      <c r="AT234" s="20" t="s">
        <v>155</v>
      </c>
      <c r="AU234" s="20" t="s">
        <v>160</v>
      </c>
      <c r="AY234" s="20" t="s">
        <v>153</v>
      </c>
      <c r="BE234" s="149">
        <f t="shared" si="3"/>
        <v>0</v>
      </c>
      <c r="BF234" s="149">
        <f t="shared" si="4"/>
        <v>0</v>
      </c>
      <c r="BG234" s="149">
        <f t="shared" si="5"/>
        <v>0</v>
      </c>
      <c r="BH234" s="149">
        <f t="shared" si="6"/>
        <v>0</v>
      </c>
      <c r="BI234" s="149">
        <f t="shared" si="7"/>
        <v>0</v>
      </c>
      <c r="BJ234" s="20" t="s">
        <v>160</v>
      </c>
      <c r="BK234" s="149">
        <f t="shared" si="8"/>
        <v>0</v>
      </c>
      <c r="BL234" s="20" t="s">
        <v>169</v>
      </c>
      <c r="BM234" s="20" t="s">
        <v>388</v>
      </c>
    </row>
    <row r="235" spans="2:65" s="1" customFormat="1" ht="44.25" customHeight="1">
      <c r="B235" s="140"/>
      <c r="C235" s="141">
        <v>52</v>
      </c>
      <c r="D235" s="141" t="s">
        <v>155</v>
      </c>
      <c r="E235" s="142" t="s">
        <v>390</v>
      </c>
      <c r="F235" s="241" t="s">
        <v>391</v>
      </c>
      <c r="G235" s="241"/>
      <c r="H235" s="241"/>
      <c r="I235" s="241"/>
      <c r="J235" s="143" t="s">
        <v>158</v>
      </c>
      <c r="K235" s="144">
        <v>1</v>
      </c>
      <c r="L235" s="242"/>
      <c r="M235" s="242"/>
      <c r="N235" s="242"/>
      <c r="O235" s="242"/>
      <c r="P235" s="242"/>
      <c r="Q235" s="242"/>
      <c r="R235" s="145"/>
      <c r="T235" s="146" t="s">
        <v>5</v>
      </c>
      <c r="U235" s="43" t="s">
        <v>38</v>
      </c>
      <c r="V235" s="147">
        <v>7.4999999999999997E-2</v>
      </c>
      <c r="W235" s="147">
        <f t="shared" si="0"/>
        <v>7.4999999999999997E-2</v>
      </c>
      <c r="X235" s="147">
        <v>0</v>
      </c>
      <c r="Y235" s="147">
        <f t="shared" si="1"/>
        <v>0</v>
      </c>
      <c r="Z235" s="147">
        <v>2.2399999999999998E-3</v>
      </c>
      <c r="AA235" s="148">
        <f t="shared" si="2"/>
        <v>2.2399999999999998E-3</v>
      </c>
      <c r="AR235" s="20" t="s">
        <v>169</v>
      </c>
      <c r="AT235" s="20" t="s">
        <v>155</v>
      </c>
      <c r="AU235" s="20" t="s">
        <v>160</v>
      </c>
      <c r="AY235" s="20" t="s">
        <v>153</v>
      </c>
      <c r="BE235" s="149">
        <f t="shared" si="3"/>
        <v>0</v>
      </c>
      <c r="BF235" s="149">
        <f t="shared" si="4"/>
        <v>0</v>
      </c>
      <c r="BG235" s="149">
        <f t="shared" si="5"/>
        <v>0</v>
      </c>
      <c r="BH235" s="149">
        <f t="shared" si="6"/>
        <v>0</v>
      </c>
      <c r="BI235" s="149">
        <f t="shared" si="7"/>
        <v>0</v>
      </c>
      <c r="BJ235" s="20" t="s">
        <v>160</v>
      </c>
      <c r="BK235" s="149">
        <f t="shared" si="8"/>
        <v>0</v>
      </c>
      <c r="BL235" s="20" t="s">
        <v>169</v>
      </c>
      <c r="BM235" s="20" t="s">
        <v>392</v>
      </c>
    </row>
    <row r="236" spans="2:65" s="1" customFormat="1" ht="44.25" customHeight="1">
      <c r="B236" s="140"/>
      <c r="C236" s="141">
        <v>53</v>
      </c>
      <c r="D236" s="141" t="s">
        <v>155</v>
      </c>
      <c r="E236" s="142" t="s">
        <v>394</v>
      </c>
      <c r="F236" s="241" t="s">
        <v>395</v>
      </c>
      <c r="G236" s="241"/>
      <c r="H236" s="241"/>
      <c r="I236" s="241"/>
      <c r="J236" s="143" t="s">
        <v>172</v>
      </c>
      <c r="K236" s="144">
        <v>74.3</v>
      </c>
      <c r="L236" s="242"/>
      <c r="M236" s="242"/>
      <c r="N236" s="242"/>
      <c r="O236" s="242"/>
      <c r="P236" s="242"/>
      <c r="Q236" s="242"/>
      <c r="R236" s="145"/>
      <c r="T236" s="146" t="s">
        <v>5</v>
      </c>
      <c r="U236" s="43" t="s">
        <v>38</v>
      </c>
      <c r="V236" s="147">
        <v>0.66127999999999998</v>
      </c>
      <c r="W236" s="147">
        <f t="shared" si="0"/>
        <v>49.133103999999996</v>
      </c>
      <c r="X236" s="147">
        <v>2.82E-3</v>
      </c>
      <c r="Y236" s="147">
        <f t="shared" si="1"/>
        <v>0.20952599999999999</v>
      </c>
      <c r="Z236" s="147">
        <v>0</v>
      </c>
      <c r="AA236" s="148">
        <f t="shared" si="2"/>
        <v>0</v>
      </c>
      <c r="AR236" s="20" t="s">
        <v>169</v>
      </c>
      <c r="AT236" s="20" t="s">
        <v>155</v>
      </c>
      <c r="AU236" s="20" t="s">
        <v>160</v>
      </c>
      <c r="AY236" s="20" t="s">
        <v>153</v>
      </c>
      <c r="BE236" s="149">
        <f t="shared" si="3"/>
        <v>0</v>
      </c>
      <c r="BF236" s="149">
        <f t="shared" si="4"/>
        <v>0</v>
      </c>
      <c r="BG236" s="149">
        <f t="shared" si="5"/>
        <v>0</v>
      </c>
      <c r="BH236" s="149">
        <f t="shared" si="6"/>
        <v>0</v>
      </c>
      <c r="BI236" s="149">
        <f t="shared" si="7"/>
        <v>0</v>
      </c>
      <c r="BJ236" s="20" t="s">
        <v>160</v>
      </c>
      <c r="BK236" s="149">
        <f t="shared" si="8"/>
        <v>0</v>
      </c>
      <c r="BL236" s="20" t="s">
        <v>169</v>
      </c>
      <c r="BM236" s="20" t="s">
        <v>396</v>
      </c>
    </row>
    <row r="237" spans="2:65" s="1" customFormat="1" ht="31.5" customHeight="1">
      <c r="B237" s="140"/>
      <c r="C237" s="141">
        <v>54</v>
      </c>
      <c r="D237" s="141" t="s">
        <v>155</v>
      </c>
      <c r="E237" s="142" t="s">
        <v>397</v>
      </c>
      <c r="F237" s="241" t="s">
        <v>398</v>
      </c>
      <c r="G237" s="241"/>
      <c r="H237" s="241"/>
      <c r="I237" s="241"/>
      <c r="J237" s="143" t="s">
        <v>172</v>
      </c>
      <c r="K237" s="144">
        <v>83</v>
      </c>
      <c r="L237" s="242"/>
      <c r="M237" s="242"/>
      <c r="N237" s="242"/>
      <c r="O237" s="242"/>
      <c r="P237" s="242"/>
      <c r="Q237" s="242"/>
      <c r="R237" s="145"/>
      <c r="T237" s="146" t="s">
        <v>5</v>
      </c>
      <c r="U237" s="43" t="s">
        <v>38</v>
      </c>
      <c r="V237" s="147">
        <v>5.6000000000000001E-2</v>
      </c>
      <c r="W237" s="147">
        <f t="shared" si="0"/>
        <v>4.6479999999999997</v>
      </c>
      <c r="X237" s="147">
        <v>0</v>
      </c>
      <c r="Y237" s="147">
        <f t="shared" si="1"/>
        <v>0</v>
      </c>
      <c r="Z237" s="147">
        <v>2.8500000000000001E-3</v>
      </c>
      <c r="AA237" s="148">
        <f t="shared" si="2"/>
        <v>0.23655000000000001</v>
      </c>
      <c r="AR237" s="20" t="s">
        <v>169</v>
      </c>
      <c r="AT237" s="20" t="s">
        <v>155</v>
      </c>
      <c r="AU237" s="20" t="s">
        <v>160</v>
      </c>
      <c r="AY237" s="20" t="s">
        <v>153</v>
      </c>
      <c r="BE237" s="149">
        <f t="shared" si="3"/>
        <v>0</v>
      </c>
      <c r="BF237" s="149">
        <f t="shared" si="4"/>
        <v>0</v>
      </c>
      <c r="BG237" s="149">
        <f t="shared" si="5"/>
        <v>0</v>
      </c>
      <c r="BH237" s="149">
        <f t="shared" si="6"/>
        <v>0</v>
      </c>
      <c r="BI237" s="149">
        <f t="shared" si="7"/>
        <v>0</v>
      </c>
      <c r="BJ237" s="20" t="s">
        <v>160</v>
      </c>
      <c r="BK237" s="149">
        <f t="shared" si="8"/>
        <v>0</v>
      </c>
      <c r="BL237" s="20" t="s">
        <v>169</v>
      </c>
      <c r="BM237" s="20" t="s">
        <v>399</v>
      </c>
    </row>
    <row r="238" spans="2:65" s="10" customFormat="1" ht="22.5" customHeight="1">
      <c r="B238" s="150"/>
      <c r="C238" s="151"/>
      <c r="D238" s="151"/>
      <c r="E238" s="152" t="s">
        <v>5</v>
      </c>
      <c r="F238" s="243" t="s">
        <v>400</v>
      </c>
      <c r="G238" s="244"/>
      <c r="H238" s="244"/>
      <c r="I238" s="244"/>
      <c r="J238" s="151"/>
      <c r="K238" s="153">
        <v>83</v>
      </c>
      <c r="L238" s="151"/>
      <c r="M238" s="151"/>
      <c r="N238" s="151"/>
      <c r="O238" s="151"/>
      <c r="P238" s="151"/>
      <c r="Q238" s="151"/>
      <c r="R238" s="154"/>
      <c r="T238" s="155"/>
      <c r="U238" s="151"/>
      <c r="V238" s="151"/>
      <c r="W238" s="151"/>
      <c r="X238" s="151"/>
      <c r="Y238" s="151"/>
      <c r="Z238" s="151"/>
      <c r="AA238" s="156"/>
      <c r="AT238" s="157" t="s">
        <v>168</v>
      </c>
      <c r="AU238" s="157" t="s">
        <v>160</v>
      </c>
      <c r="AV238" s="10" t="s">
        <v>160</v>
      </c>
      <c r="AW238" s="10" t="s">
        <v>29</v>
      </c>
      <c r="AX238" s="10" t="s">
        <v>79</v>
      </c>
      <c r="AY238" s="157" t="s">
        <v>153</v>
      </c>
    </row>
    <row r="239" spans="2:65" s="1" customFormat="1" ht="44.25" customHeight="1">
      <c r="B239" s="140"/>
      <c r="C239" s="141">
        <v>55</v>
      </c>
      <c r="D239" s="141" t="s">
        <v>155</v>
      </c>
      <c r="E239" s="142" t="s">
        <v>401</v>
      </c>
      <c r="F239" s="241" t="s">
        <v>402</v>
      </c>
      <c r="G239" s="241"/>
      <c r="H239" s="241"/>
      <c r="I239" s="241"/>
      <c r="J239" s="143" t="s">
        <v>158</v>
      </c>
      <c r="K239" s="144">
        <v>22</v>
      </c>
      <c r="L239" s="242"/>
      <c r="M239" s="242"/>
      <c r="N239" s="242"/>
      <c r="O239" s="242"/>
      <c r="P239" s="242"/>
      <c r="Q239" s="242"/>
      <c r="R239" s="145"/>
      <c r="T239" s="146" t="s">
        <v>5</v>
      </c>
      <c r="U239" s="43" t="s">
        <v>38</v>
      </c>
      <c r="V239" s="147">
        <v>7.4999999999999997E-2</v>
      </c>
      <c r="W239" s="147">
        <f t="shared" ref="W239:W253" si="9">V239*K239</f>
        <v>1.65</v>
      </c>
      <c r="X239" s="147">
        <v>0</v>
      </c>
      <c r="Y239" s="147">
        <f t="shared" ref="Y239:Y253" si="10">X239*K239</f>
        <v>0</v>
      </c>
      <c r="Z239" s="147">
        <v>1.16E-3</v>
      </c>
      <c r="AA239" s="148">
        <f t="shared" ref="AA239:AA253" si="11">Z239*K239</f>
        <v>2.5520000000000001E-2</v>
      </c>
      <c r="AR239" s="20" t="s">
        <v>169</v>
      </c>
      <c r="AT239" s="20" t="s">
        <v>155</v>
      </c>
      <c r="AU239" s="20" t="s">
        <v>160</v>
      </c>
      <c r="AY239" s="20" t="s">
        <v>153</v>
      </c>
      <c r="BE239" s="149">
        <f t="shared" ref="BE239:BE253" si="12">IF(U239="základná",N239,0)</f>
        <v>0</v>
      </c>
      <c r="BF239" s="149">
        <f t="shared" ref="BF239:BF253" si="13">IF(U239="znížená",N239,0)</f>
        <v>0</v>
      </c>
      <c r="BG239" s="149">
        <f t="shared" ref="BG239:BG253" si="14">IF(U239="zákl. prenesená",N239,0)</f>
        <v>0</v>
      </c>
      <c r="BH239" s="149">
        <f t="shared" ref="BH239:BH253" si="15">IF(U239="zníž. prenesená",N239,0)</f>
        <v>0</v>
      </c>
      <c r="BI239" s="149">
        <f t="shared" ref="BI239:BI253" si="16">IF(U239="nulová",N239,0)</f>
        <v>0</v>
      </c>
      <c r="BJ239" s="20" t="s">
        <v>160</v>
      </c>
      <c r="BK239" s="149">
        <f t="shared" ref="BK239:BK253" si="17">ROUND(L239*K239,2)</f>
        <v>0</v>
      </c>
      <c r="BL239" s="20" t="s">
        <v>169</v>
      </c>
      <c r="BM239" s="20" t="s">
        <v>403</v>
      </c>
    </row>
    <row r="240" spans="2:65" s="1" customFormat="1" ht="31.5" customHeight="1">
      <c r="B240" s="140"/>
      <c r="C240" s="141">
        <v>56</v>
      </c>
      <c r="D240" s="141" t="s">
        <v>155</v>
      </c>
      <c r="E240" s="142" t="s">
        <v>405</v>
      </c>
      <c r="F240" s="241" t="s">
        <v>2335</v>
      </c>
      <c r="G240" s="241"/>
      <c r="H240" s="241"/>
      <c r="I240" s="241"/>
      <c r="J240" s="143" t="s">
        <v>172</v>
      </c>
      <c r="K240" s="144">
        <v>98</v>
      </c>
      <c r="L240" s="242"/>
      <c r="M240" s="242"/>
      <c r="N240" s="242"/>
      <c r="O240" s="242"/>
      <c r="P240" s="242"/>
      <c r="Q240" s="242"/>
      <c r="R240" s="145"/>
      <c r="T240" s="146" t="s">
        <v>5</v>
      </c>
      <c r="U240" s="43" t="s">
        <v>38</v>
      </c>
      <c r="V240" s="147">
        <v>0.50326000000000004</v>
      </c>
      <c r="W240" s="147">
        <f t="shared" si="9"/>
        <v>49.319480000000006</v>
      </c>
      <c r="X240" s="147">
        <v>2.8800000000000002E-3</v>
      </c>
      <c r="Y240" s="147">
        <f t="shared" si="10"/>
        <v>0.28223999999999999</v>
      </c>
      <c r="Z240" s="147">
        <v>0</v>
      </c>
      <c r="AA240" s="148">
        <f t="shared" si="11"/>
        <v>0</v>
      </c>
      <c r="AR240" s="20" t="s">
        <v>169</v>
      </c>
      <c r="AT240" s="20" t="s">
        <v>155</v>
      </c>
      <c r="AU240" s="20" t="s">
        <v>160</v>
      </c>
      <c r="AY240" s="20" t="s">
        <v>153</v>
      </c>
      <c r="BE240" s="149">
        <f t="shared" si="12"/>
        <v>0</v>
      </c>
      <c r="BF240" s="149">
        <f t="shared" si="13"/>
        <v>0</v>
      </c>
      <c r="BG240" s="149">
        <f t="shared" si="14"/>
        <v>0</v>
      </c>
      <c r="BH240" s="149">
        <f t="shared" si="15"/>
        <v>0</v>
      </c>
      <c r="BI240" s="149">
        <f t="shared" si="16"/>
        <v>0</v>
      </c>
      <c r="BJ240" s="20" t="s">
        <v>160</v>
      </c>
      <c r="BK240" s="149">
        <f t="shared" si="17"/>
        <v>0</v>
      </c>
      <c r="BL240" s="20" t="s">
        <v>169</v>
      </c>
      <c r="BM240" s="20" t="s">
        <v>406</v>
      </c>
    </row>
    <row r="241" spans="2:65" s="1" customFormat="1" ht="31.5" customHeight="1">
      <c r="B241" s="140"/>
      <c r="C241" s="141">
        <v>57</v>
      </c>
      <c r="D241" s="141" t="s">
        <v>155</v>
      </c>
      <c r="E241" s="142" t="s">
        <v>408</v>
      </c>
      <c r="F241" s="241" t="s">
        <v>2336</v>
      </c>
      <c r="G241" s="241"/>
      <c r="H241" s="241"/>
      <c r="I241" s="241"/>
      <c r="J241" s="143" t="s">
        <v>172</v>
      </c>
      <c r="K241" s="144">
        <v>98</v>
      </c>
      <c r="L241" s="242"/>
      <c r="M241" s="242"/>
      <c r="N241" s="242"/>
      <c r="O241" s="242"/>
      <c r="P241" s="242"/>
      <c r="Q241" s="242"/>
      <c r="R241" s="145"/>
      <c r="T241" s="146" t="s">
        <v>5</v>
      </c>
      <c r="U241" s="43" t="s">
        <v>38</v>
      </c>
      <c r="V241" s="147">
        <v>0.83599999999999997</v>
      </c>
      <c r="W241" s="147">
        <f t="shared" si="9"/>
        <v>81.927999999999997</v>
      </c>
      <c r="X241" s="147">
        <v>5.0499999999999998E-3</v>
      </c>
      <c r="Y241" s="147">
        <f t="shared" si="10"/>
        <v>0.49490000000000001</v>
      </c>
      <c r="Z241" s="147">
        <v>0</v>
      </c>
      <c r="AA241" s="148">
        <f t="shared" si="11"/>
        <v>0</v>
      </c>
      <c r="AR241" s="20" t="s">
        <v>169</v>
      </c>
      <c r="AT241" s="20" t="s">
        <v>155</v>
      </c>
      <c r="AU241" s="20" t="s">
        <v>160</v>
      </c>
      <c r="AY241" s="20" t="s">
        <v>153</v>
      </c>
      <c r="BE241" s="149">
        <f t="shared" si="12"/>
        <v>0</v>
      </c>
      <c r="BF241" s="149">
        <f t="shared" si="13"/>
        <v>0</v>
      </c>
      <c r="BG241" s="149">
        <f t="shared" si="14"/>
        <v>0</v>
      </c>
      <c r="BH241" s="149">
        <f t="shared" si="15"/>
        <v>0</v>
      </c>
      <c r="BI241" s="149">
        <f t="shared" si="16"/>
        <v>0</v>
      </c>
      <c r="BJ241" s="20" t="s">
        <v>160</v>
      </c>
      <c r="BK241" s="149">
        <f t="shared" si="17"/>
        <v>0</v>
      </c>
      <c r="BL241" s="20" t="s">
        <v>169</v>
      </c>
      <c r="BM241" s="20" t="s">
        <v>409</v>
      </c>
    </row>
    <row r="242" spans="2:65" s="1" customFormat="1" ht="31.5" customHeight="1">
      <c r="B242" s="140"/>
      <c r="C242" s="141">
        <v>58</v>
      </c>
      <c r="D242" s="141" t="s">
        <v>155</v>
      </c>
      <c r="E242" s="142" t="s">
        <v>411</v>
      </c>
      <c r="F242" s="241" t="s">
        <v>2337</v>
      </c>
      <c r="G242" s="241"/>
      <c r="H242" s="241"/>
      <c r="I242" s="241"/>
      <c r="J242" s="143" t="s">
        <v>172</v>
      </c>
      <c r="K242" s="144">
        <v>265</v>
      </c>
      <c r="L242" s="242"/>
      <c r="M242" s="242"/>
      <c r="N242" s="242"/>
      <c r="O242" s="242"/>
      <c r="P242" s="242"/>
      <c r="Q242" s="242"/>
      <c r="R242" s="145"/>
      <c r="T242" s="146" t="s">
        <v>5</v>
      </c>
      <c r="U242" s="43" t="s">
        <v>38</v>
      </c>
      <c r="V242" s="147">
        <v>0.30398999999999998</v>
      </c>
      <c r="W242" s="147">
        <f t="shared" si="9"/>
        <v>80.55735</v>
      </c>
      <c r="X242" s="147">
        <v>1.7600000000000001E-3</v>
      </c>
      <c r="Y242" s="147">
        <f t="shared" si="10"/>
        <v>0.46640000000000004</v>
      </c>
      <c r="Z242" s="147">
        <v>0</v>
      </c>
      <c r="AA242" s="148">
        <f t="shared" si="11"/>
        <v>0</v>
      </c>
      <c r="AR242" s="20" t="s">
        <v>169</v>
      </c>
      <c r="AT242" s="20" t="s">
        <v>155</v>
      </c>
      <c r="AU242" s="20" t="s">
        <v>160</v>
      </c>
      <c r="AY242" s="20" t="s">
        <v>153</v>
      </c>
      <c r="BE242" s="149">
        <f t="shared" si="12"/>
        <v>0</v>
      </c>
      <c r="BF242" s="149">
        <f t="shared" si="13"/>
        <v>0</v>
      </c>
      <c r="BG242" s="149">
        <f t="shared" si="14"/>
        <v>0</v>
      </c>
      <c r="BH242" s="149">
        <f t="shared" si="15"/>
        <v>0</v>
      </c>
      <c r="BI242" s="149">
        <f t="shared" si="16"/>
        <v>0</v>
      </c>
      <c r="BJ242" s="20" t="s">
        <v>160</v>
      </c>
      <c r="BK242" s="149">
        <f t="shared" si="17"/>
        <v>0</v>
      </c>
      <c r="BL242" s="20" t="s">
        <v>169</v>
      </c>
      <c r="BM242" s="20" t="s">
        <v>412</v>
      </c>
    </row>
    <row r="243" spans="2:65" s="1" customFormat="1" ht="31.5" customHeight="1">
      <c r="B243" s="140"/>
      <c r="C243" s="141">
        <v>59</v>
      </c>
      <c r="D243" s="141" t="s">
        <v>155</v>
      </c>
      <c r="E243" s="142" t="s">
        <v>414</v>
      </c>
      <c r="F243" s="241" t="s">
        <v>2338</v>
      </c>
      <c r="G243" s="241"/>
      <c r="H243" s="241"/>
      <c r="I243" s="241"/>
      <c r="J243" s="143" t="s">
        <v>172</v>
      </c>
      <c r="K243" s="144">
        <v>19.5</v>
      </c>
      <c r="L243" s="242"/>
      <c r="M243" s="242"/>
      <c r="N243" s="242"/>
      <c r="O243" s="242"/>
      <c r="P243" s="242"/>
      <c r="Q243" s="242"/>
      <c r="R243" s="145"/>
      <c r="T243" s="146" t="s">
        <v>5</v>
      </c>
      <c r="U243" s="43" t="s">
        <v>38</v>
      </c>
      <c r="V243" s="147">
        <v>0.30398999999999998</v>
      </c>
      <c r="W243" s="147">
        <f t="shared" si="9"/>
        <v>5.9278049999999993</v>
      </c>
      <c r="X243" s="147">
        <v>1.7600000000000001E-3</v>
      </c>
      <c r="Y243" s="147">
        <f t="shared" si="10"/>
        <v>3.4320000000000003E-2</v>
      </c>
      <c r="Z243" s="147">
        <v>0</v>
      </c>
      <c r="AA243" s="148">
        <f t="shared" si="11"/>
        <v>0</v>
      </c>
      <c r="AR243" s="20" t="s">
        <v>169</v>
      </c>
      <c r="AT243" s="20" t="s">
        <v>155</v>
      </c>
      <c r="AU243" s="20" t="s">
        <v>160</v>
      </c>
      <c r="AY243" s="20" t="s">
        <v>153</v>
      </c>
      <c r="BE243" s="149">
        <f t="shared" si="12"/>
        <v>0</v>
      </c>
      <c r="BF243" s="149">
        <f t="shared" si="13"/>
        <v>0</v>
      </c>
      <c r="BG243" s="149">
        <f t="shared" si="14"/>
        <v>0</v>
      </c>
      <c r="BH243" s="149">
        <f t="shared" si="15"/>
        <v>0</v>
      </c>
      <c r="BI243" s="149">
        <f t="shared" si="16"/>
        <v>0</v>
      </c>
      <c r="BJ243" s="20" t="s">
        <v>160</v>
      </c>
      <c r="BK243" s="149">
        <f t="shared" si="17"/>
        <v>0</v>
      </c>
      <c r="BL243" s="20" t="s">
        <v>169</v>
      </c>
      <c r="BM243" s="20" t="s">
        <v>415</v>
      </c>
    </row>
    <row r="244" spans="2:65" s="1" customFormat="1" ht="31.5" customHeight="1">
      <c r="B244" s="140"/>
      <c r="C244" s="141">
        <v>60</v>
      </c>
      <c r="D244" s="141" t="s">
        <v>155</v>
      </c>
      <c r="E244" s="142" t="s">
        <v>417</v>
      </c>
      <c r="F244" s="241" t="s">
        <v>2339</v>
      </c>
      <c r="G244" s="241"/>
      <c r="H244" s="241"/>
      <c r="I244" s="241"/>
      <c r="J244" s="143" t="s">
        <v>172</v>
      </c>
      <c r="K244" s="144">
        <v>30.5</v>
      </c>
      <c r="L244" s="242"/>
      <c r="M244" s="242"/>
      <c r="N244" s="242"/>
      <c r="O244" s="242"/>
      <c r="P244" s="242"/>
      <c r="Q244" s="242"/>
      <c r="R244" s="145"/>
      <c r="T244" s="146" t="s">
        <v>5</v>
      </c>
      <c r="U244" s="43" t="s">
        <v>38</v>
      </c>
      <c r="V244" s="147">
        <v>0.60409999999999997</v>
      </c>
      <c r="W244" s="147">
        <f t="shared" si="9"/>
        <v>18.425049999999999</v>
      </c>
      <c r="X244" s="147">
        <v>3.62E-3</v>
      </c>
      <c r="Y244" s="147">
        <f t="shared" si="10"/>
        <v>0.11040999999999999</v>
      </c>
      <c r="Z244" s="147">
        <v>0</v>
      </c>
      <c r="AA244" s="148">
        <f t="shared" si="11"/>
        <v>0</v>
      </c>
      <c r="AR244" s="20" t="s">
        <v>169</v>
      </c>
      <c r="AT244" s="20" t="s">
        <v>155</v>
      </c>
      <c r="AU244" s="20" t="s">
        <v>160</v>
      </c>
      <c r="AY244" s="20" t="s">
        <v>153</v>
      </c>
      <c r="BE244" s="149">
        <f t="shared" si="12"/>
        <v>0</v>
      </c>
      <c r="BF244" s="149">
        <f t="shared" si="13"/>
        <v>0</v>
      </c>
      <c r="BG244" s="149">
        <f t="shared" si="14"/>
        <v>0</v>
      </c>
      <c r="BH244" s="149">
        <f t="shared" si="15"/>
        <v>0</v>
      </c>
      <c r="BI244" s="149">
        <f t="shared" si="16"/>
        <v>0</v>
      </c>
      <c r="BJ244" s="20" t="s">
        <v>160</v>
      </c>
      <c r="BK244" s="149">
        <f t="shared" si="17"/>
        <v>0</v>
      </c>
      <c r="BL244" s="20" t="s">
        <v>169</v>
      </c>
      <c r="BM244" s="20" t="s">
        <v>418</v>
      </c>
    </row>
    <row r="245" spans="2:65" s="1" customFormat="1" ht="31.5" customHeight="1">
      <c r="B245" s="140"/>
      <c r="C245" s="141">
        <v>61</v>
      </c>
      <c r="D245" s="141" t="s">
        <v>155</v>
      </c>
      <c r="E245" s="142" t="s">
        <v>420</v>
      </c>
      <c r="F245" s="241" t="s">
        <v>2340</v>
      </c>
      <c r="G245" s="241"/>
      <c r="H245" s="241"/>
      <c r="I245" s="241"/>
      <c r="J245" s="143" t="s">
        <v>172</v>
      </c>
      <c r="K245" s="144">
        <v>48</v>
      </c>
      <c r="L245" s="242"/>
      <c r="M245" s="242"/>
      <c r="N245" s="242"/>
      <c r="O245" s="242"/>
      <c r="P245" s="242"/>
      <c r="Q245" s="242"/>
      <c r="R245" s="145"/>
      <c r="T245" s="146" t="s">
        <v>5</v>
      </c>
      <c r="U245" s="43" t="s">
        <v>38</v>
      </c>
      <c r="V245" s="147">
        <v>0.96933000000000002</v>
      </c>
      <c r="W245" s="147">
        <f t="shared" si="9"/>
        <v>46.527839999999998</v>
      </c>
      <c r="X245" s="147">
        <v>6.4799999999999996E-3</v>
      </c>
      <c r="Y245" s="147">
        <f t="shared" si="10"/>
        <v>0.31103999999999998</v>
      </c>
      <c r="Z245" s="147">
        <v>0</v>
      </c>
      <c r="AA245" s="148">
        <f t="shared" si="11"/>
        <v>0</v>
      </c>
      <c r="AR245" s="20" t="s">
        <v>169</v>
      </c>
      <c r="AT245" s="20" t="s">
        <v>155</v>
      </c>
      <c r="AU245" s="20" t="s">
        <v>160</v>
      </c>
      <c r="AY245" s="20" t="s">
        <v>153</v>
      </c>
      <c r="BE245" s="149">
        <f t="shared" si="12"/>
        <v>0</v>
      </c>
      <c r="BF245" s="149">
        <f t="shared" si="13"/>
        <v>0</v>
      </c>
      <c r="BG245" s="149">
        <f t="shared" si="14"/>
        <v>0</v>
      </c>
      <c r="BH245" s="149">
        <f t="shared" si="15"/>
        <v>0</v>
      </c>
      <c r="BI245" s="149">
        <f t="shared" si="16"/>
        <v>0</v>
      </c>
      <c r="BJ245" s="20" t="s">
        <v>160</v>
      </c>
      <c r="BK245" s="149">
        <f t="shared" si="17"/>
        <v>0</v>
      </c>
      <c r="BL245" s="20" t="s">
        <v>169</v>
      </c>
      <c r="BM245" s="20" t="s">
        <v>421</v>
      </c>
    </row>
    <row r="246" spans="2:65" s="1" customFormat="1" ht="31.5" customHeight="1">
      <c r="B246" s="140"/>
      <c r="C246" s="141">
        <v>62</v>
      </c>
      <c r="D246" s="141" t="s">
        <v>155</v>
      </c>
      <c r="E246" s="142" t="s">
        <v>423</v>
      </c>
      <c r="F246" s="241" t="s">
        <v>2341</v>
      </c>
      <c r="G246" s="241"/>
      <c r="H246" s="241"/>
      <c r="I246" s="241"/>
      <c r="J246" s="143" t="s">
        <v>172</v>
      </c>
      <c r="K246" s="144">
        <v>79.95</v>
      </c>
      <c r="L246" s="242"/>
      <c r="M246" s="242"/>
      <c r="N246" s="242"/>
      <c r="O246" s="242"/>
      <c r="P246" s="242"/>
      <c r="Q246" s="242"/>
      <c r="R246" s="145"/>
      <c r="T246" s="146" t="s">
        <v>5</v>
      </c>
      <c r="U246" s="43" t="s">
        <v>38</v>
      </c>
      <c r="V246" s="147">
        <v>1.1688000000000001</v>
      </c>
      <c r="W246" s="147">
        <f t="shared" si="9"/>
        <v>93.445560000000015</v>
      </c>
      <c r="X246" s="147">
        <v>7.7799999999999996E-3</v>
      </c>
      <c r="Y246" s="147">
        <f t="shared" si="10"/>
        <v>0.62201099999999998</v>
      </c>
      <c r="Z246" s="147">
        <v>0</v>
      </c>
      <c r="AA246" s="148">
        <f t="shared" si="11"/>
        <v>0</v>
      </c>
      <c r="AR246" s="20" t="s">
        <v>169</v>
      </c>
      <c r="AT246" s="20" t="s">
        <v>155</v>
      </c>
      <c r="AU246" s="20" t="s">
        <v>160</v>
      </c>
      <c r="AY246" s="20" t="s">
        <v>153</v>
      </c>
      <c r="BE246" s="149">
        <f t="shared" si="12"/>
        <v>0</v>
      </c>
      <c r="BF246" s="149">
        <f t="shared" si="13"/>
        <v>0</v>
      </c>
      <c r="BG246" s="149">
        <f t="shared" si="14"/>
        <v>0</v>
      </c>
      <c r="BH246" s="149">
        <f t="shared" si="15"/>
        <v>0</v>
      </c>
      <c r="BI246" s="149">
        <f t="shared" si="16"/>
        <v>0</v>
      </c>
      <c r="BJ246" s="20" t="s">
        <v>160</v>
      </c>
      <c r="BK246" s="149">
        <f t="shared" si="17"/>
        <v>0</v>
      </c>
      <c r="BL246" s="20" t="s">
        <v>169</v>
      </c>
      <c r="BM246" s="20" t="s">
        <v>424</v>
      </c>
    </row>
    <row r="247" spans="2:65" s="1" customFormat="1" ht="31.5" customHeight="1">
      <c r="B247" s="140"/>
      <c r="C247" s="141">
        <v>63</v>
      </c>
      <c r="D247" s="141" t="s">
        <v>155</v>
      </c>
      <c r="E247" s="142" t="s">
        <v>426</v>
      </c>
      <c r="F247" s="241" t="s">
        <v>2342</v>
      </c>
      <c r="G247" s="241"/>
      <c r="H247" s="241"/>
      <c r="I247" s="241"/>
      <c r="J247" s="143" t="s">
        <v>172</v>
      </c>
      <c r="K247" s="144">
        <v>8.6999999999999993</v>
      </c>
      <c r="L247" s="242"/>
      <c r="M247" s="242"/>
      <c r="N247" s="242"/>
      <c r="O247" s="242"/>
      <c r="P247" s="242"/>
      <c r="Q247" s="242"/>
      <c r="R247" s="145"/>
      <c r="T247" s="146" t="s">
        <v>5</v>
      </c>
      <c r="U247" s="43" t="s">
        <v>38</v>
      </c>
      <c r="V247" s="147">
        <v>0.66288000000000002</v>
      </c>
      <c r="W247" s="147">
        <f t="shared" si="9"/>
        <v>5.7670560000000002</v>
      </c>
      <c r="X247" s="147">
        <v>2.7000000000000001E-3</v>
      </c>
      <c r="Y247" s="147">
        <f t="shared" si="10"/>
        <v>2.349E-2</v>
      </c>
      <c r="Z247" s="147">
        <v>0</v>
      </c>
      <c r="AA247" s="148">
        <f t="shared" si="11"/>
        <v>0</v>
      </c>
      <c r="AR247" s="20" t="s">
        <v>169</v>
      </c>
      <c r="AT247" s="20" t="s">
        <v>155</v>
      </c>
      <c r="AU247" s="20" t="s">
        <v>160</v>
      </c>
      <c r="AY247" s="20" t="s">
        <v>153</v>
      </c>
      <c r="BE247" s="149">
        <f t="shared" si="12"/>
        <v>0</v>
      </c>
      <c r="BF247" s="149">
        <f t="shared" si="13"/>
        <v>0</v>
      </c>
      <c r="BG247" s="149">
        <f t="shared" si="14"/>
        <v>0</v>
      </c>
      <c r="BH247" s="149">
        <f t="shared" si="15"/>
        <v>0</v>
      </c>
      <c r="BI247" s="149">
        <f t="shared" si="16"/>
        <v>0</v>
      </c>
      <c r="BJ247" s="20" t="s">
        <v>160</v>
      </c>
      <c r="BK247" s="149">
        <f t="shared" si="17"/>
        <v>0</v>
      </c>
      <c r="BL247" s="20" t="s">
        <v>169</v>
      </c>
      <c r="BM247" s="20" t="s">
        <v>427</v>
      </c>
    </row>
    <row r="248" spans="2:65" s="1" customFormat="1" ht="31.5" customHeight="1">
      <c r="B248" s="140"/>
      <c r="C248" s="141">
        <v>64</v>
      </c>
      <c r="D248" s="141" t="s">
        <v>155</v>
      </c>
      <c r="E248" s="142" t="s">
        <v>429</v>
      </c>
      <c r="F248" s="241" t="s">
        <v>2343</v>
      </c>
      <c r="G248" s="241"/>
      <c r="H248" s="241"/>
      <c r="I248" s="241"/>
      <c r="J248" s="143" t="s">
        <v>158</v>
      </c>
      <c r="K248" s="144">
        <v>2</v>
      </c>
      <c r="L248" s="242"/>
      <c r="M248" s="242"/>
      <c r="N248" s="242"/>
      <c r="O248" s="242"/>
      <c r="P248" s="242"/>
      <c r="Q248" s="242"/>
      <c r="R248" s="145"/>
      <c r="T248" s="146" t="s">
        <v>5</v>
      </c>
      <c r="U248" s="43" t="s">
        <v>38</v>
      </c>
      <c r="V248" s="147">
        <v>0.18</v>
      </c>
      <c r="W248" s="147">
        <f t="shared" si="9"/>
        <v>0.36</v>
      </c>
      <c r="X248" s="147">
        <v>3.8999999999999999E-4</v>
      </c>
      <c r="Y248" s="147">
        <f t="shared" si="10"/>
        <v>7.7999999999999999E-4</v>
      </c>
      <c r="Z248" s="147">
        <v>0</v>
      </c>
      <c r="AA248" s="148">
        <f t="shared" si="11"/>
        <v>0</v>
      </c>
      <c r="AR248" s="20" t="s">
        <v>169</v>
      </c>
      <c r="AT248" s="20" t="s">
        <v>155</v>
      </c>
      <c r="AU248" s="20" t="s">
        <v>160</v>
      </c>
      <c r="AY248" s="20" t="s">
        <v>153</v>
      </c>
      <c r="BE248" s="149">
        <f t="shared" si="12"/>
        <v>0</v>
      </c>
      <c r="BF248" s="149">
        <f t="shared" si="13"/>
        <v>0</v>
      </c>
      <c r="BG248" s="149">
        <f t="shared" si="14"/>
        <v>0</v>
      </c>
      <c r="BH248" s="149">
        <f t="shared" si="15"/>
        <v>0</v>
      </c>
      <c r="BI248" s="149">
        <f t="shared" si="16"/>
        <v>0</v>
      </c>
      <c r="BJ248" s="20" t="s">
        <v>160</v>
      </c>
      <c r="BK248" s="149">
        <f t="shared" si="17"/>
        <v>0</v>
      </c>
      <c r="BL248" s="20" t="s">
        <v>169</v>
      </c>
      <c r="BM248" s="20" t="s">
        <v>430</v>
      </c>
    </row>
    <row r="249" spans="2:65" s="1" customFormat="1" ht="31.5" customHeight="1">
      <c r="B249" s="140"/>
      <c r="C249" s="141">
        <v>65</v>
      </c>
      <c r="D249" s="141" t="s">
        <v>155</v>
      </c>
      <c r="E249" s="142" t="s">
        <v>432</v>
      </c>
      <c r="F249" s="241" t="s">
        <v>2344</v>
      </c>
      <c r="G249" s="241"/>
      <c r="H249" s="241"/>
      <c r="I249" s="241"/>
      <c r="J249" s="143" t="s">
        <v>158</v>
      </c>
      <c r="K249" s="144">
        <v>2</v>
      </c>
      <c r="L249" s="242"/>
      <c r="M249" s="242"/>
      <c r="N249" s="242"/>
      <c r="O249" s="242"/>
      <c r="P249" s="242"/>
      <c r="Q249" s="242"/>
      <c r="R249" s="145"/>
      <c r="T249" s="146" t="s">
        <v>5</v>
      </c>
      <c r="U249" s="43" t="s">
        <v>38</v>
      </c>
      <c r="V249" s="147">
        <v>0.18</v>
      </c>
      <c r="W249" s="147">
        <f t="shared" si="9"/>
        <v>0.36</v>
      </c>
      <c r="X249" s="147">
        <v>3.8999999999999999E-4</v>
      </c>
      <c r="Y249" s="147">
        <f t="shared" si="10"/>
        <v>7.7999999999999999E-4</v>
      </c>
      <c r="Z249" s="147">
        <v>0</v>
      </c>
      <c r="AA249" s="148">
        <f t="shared" si="11"/>
        <v>0</v>
      </c>
      <c r="AR249" s="20" t="s">
        <v>169</v>
      </c>
      <c r="AT249" s="20" t="s">
        <v>155</v>
      </c>
      <c r="AU249" s="20" t="s">
        <v>160</v>
      </c>
      <c r="AY249" s="20" t="s">
        <v>153</v>
      </c>
      <c r="BE249" s="149">
        <f t="shared" si="12"/>
        <v>0</v>
      </c>
      <c r="BF249" s="149">
        <f t="shared" si="13"/>
        <v>0</v>
      </c>
      <c r="BG249" s="149">
        <f t="shared" si="14"/>
        <v>0</v>
      </c>
      <c r="BH249" s="149">
        <f t="shared" si="15"/>
        <v>0</v>
      </c>
      <c r="BI249" s="149">
        <f t="shared" si="16"/>
        <v>0</v>
      </c>
      <c r="BJ249" s="20" t="s">
        <v>160</v>
      </c>
      <c r="BK249" s="149">
        <f t="shared" si="17"/>
        <v>0</v>
      </c>
      <c r="BL249" s="20" t="s">
        <v>169</v>
      </c>
      <c r="BM249" s="20" t="s">
        <v>433</v>
      </c>
    </row>
    <row r="250" spans="2:65" s="1" customFormat="1" ht="31.5" customHeight="1">
      <c r="B250" s="140"/>
      <c r="C250" s="141">
        <v>66</v>
      </c>
      <c r="D250" s="141" t="s">
        <v>155</v>
      </c>
      <c r="E250" s="142" t="s">
        <v>435</v>
      </c>
      <c r="F250" s="241" t="s">
        <v>2345</v>
      </c>
      <c r="G250" s="241"/>
      <c r="H250" s="241"/>
      <c r="I250" s="241"/>
      <c r="J250" s="143" t="s">
        <v>158</v>
      </c>
      <c r="K250" s="144">
        <v>1</v>
      </c>
      <c r="L250" s="242"/>
      <c r="M250" s="242"/>
      <c r="N250" s="242"/>
      <c r="O250" s="242"/>
      <c r="P250" s="242"/>
      <c r="Q250" s="242"/>
      <c r="R250" s="145"/>
      <c r="T250" s="146" t="s">
        <v>5</v>
      </c>
      <c r="U250" s="43" t="s">
        <v>38</v>
      </c>
      <c r="V250" s="147">
        <v>0.16044</v>
      </c>
      <c r="W250" s="147">
        <f t="shared" si="9"/>
        <v>0.16044</v>
      </c>
      <c r="X250" s="147">
        <v>3.8999999999999999E-4</v>
      </c>
      <c r="Y250" s="147">
        <f t="shared" si="10"/>
        <v>3.8999999999999999E-4</v>
      </c>
      <c r="Z250" s="147">
        <v>0</v>
      </c>
      <c r="AA250" s="148">
        <f t="shared" si="11"/>
        <v>0</v>
      </c>
      <c r="AR250" s="20" t="s">
        <v>169</v>
      </c>
      <c r="AT250" s="20" t="s">
        <v>155</v>
      </c>
      <c r="AU250" s="20" t="s">
        <v>160</v>
      </c>
      <c r="AY250" s="20" t="s">
        <v>153</v>
      </c>
      <c r="BE250" s="149">
        <f t="shared" si="12"/>
        <v>0</v>
      </c>
      <c r="BF250" s="149">
        <f t="shared" si="13"/>
        <v>0</v>
      </c>
      <c r="BG250" s="149">
        <f t="shared" si="14"/>
        <v>0</v>
      </c>
      <c r="BH250" s="149">
        <f t="shared" si="15"/>
        <v>0</v>
      </c>
      <c r="BI250" s="149">
        <f t="shared" si="16"/>
        <v>0</v>
      </c>
      <c r="BJ250" s="20" t="s">
        <v>160</v>
      </c>
      <c r="BK250" s="149">
        <f t="shared" si="17"/>
        <v>0</v>
      </c>
      <c r="BL250" s="20" t="s">
        <v>169</v>
      </c>
      <c r="BM250" s="20" t="s">
        <v>436</v>
      </c>
    </row>
    <row r="251" spans="2:65" s="1" customFormat="1" ht="31.5" customHeight="1">
      <c r="B251" s="140"/>
      <c r="C251" s="141">
        <v>67</v>
      </c>
      <c r="D251" s="141" t="s">
        <v>155</v>
      </c>
      <c r="E251" s="142" t="s">
        <v>438</v>
      </c>
      <c r="F251" s="241" t="s">
        <v>2346</v>
      </c>
      <c r="G251" s="241"/>
      <c r="H251" s="241"/>
      <c r="I251" s="241"/>
      <c r="J251" s="143" t="s">
        <v>172</v>
      </c>
      <c r="K251" s="144">
        <v>12.65</v>
      </c>
      <c r="L251" s="242"/>
      <c r="M251" s="242"/>
      <c r="N251" s="242"/>
      <c r="O251" s="242"/>
      <c r="P251" s="242"/>
      <c r="Q251" s="242"/>
      <c r="R251" s="145"/>
      <c r="T251" s="146" t="s">
        <v>5</v>
      </c>
      <c r="U251" s="43" t="s">
        <v>38</v>
      </c>
      <c r="V251" s="147">
        <v>0.89183999999999997</v>
      </c>
      <c r="W251" s="147">
        <f t="shared" si="9"/>
        <v>11.281776000000001</v>
      </c>
      <c r="X251" s="147">
        <v>1.6800000000000001E-3</v>
      </c>
      <c r="Y251" s="147">
        <f t="shared" si="10"/>
        <v>2.1252E-2</v>
      </c>
      <c r="Z251" s="147">
        <v>0</v>
      </c>
      <c r="AA251" s="148">
        <f t="shared" si="11"/>
        <v>0</v>
      </c>
      <c r="AR251" s="20" t="s">
        <v>169</v>
      </c>
      <c r="AT251" s="20" t="s">
        <v>155</v>
      </c>
      <c r="AU251" s="20" t="s">
        <v>160</v>
      </c>
      <c r="AY251" s="20" t="s">
        <v>153</v>
      </c>
      <c r="BE251" s="149">
        <f t="shared" si="12"/>
        <v>0</v>
      </c>
      <c r="BF251" s="149">
        <f t="shared" si="13"/>
        <v>0</v>
      </c>
      <c r="BG251" s="149">
        <f t="shared" si="14"/>
        <v>0</v>
      </c>
      <c r="BH251" s="149">
        <f t="shared" si="15"/>
        <v>0</v>
      </c>
      <c r="BI251" s="149">
        <f t="shared" si="16"/>
        <v>0</v>
      </c>
      <c r="BJ251" s="20" t="s">
        <v>160</v>
      </c>
      <c r="BK251" s="149">
        <f t="shared" si="17"/>
        <v>0</v>
      </c>
      <c r="BL251" s="20" t="s">
        <v>169</v>
      </c>
      <c r="BM251" s="20" t="s">
        <v>439</v>
      </c>
    </row>
    <row r="252" spans="2:65" s="1" customFormat="1" ht="31.5" customHeight="1">
      <c r="B252" s="140"/>
      <c r="C252" s="141">
        <v>68</v>
      </c>
      <c r="D252" s="141" t="s">
        <v>155</v>
      </c>
      <c r="E252" s="142" t="s">
        <v>441</v>
      </c>
      <c r="F252" s="241" t="s">
        <v>2347</v>
      </c>
      <c r="G252" s="241"/>
      <c r="H252" s="241"/>
      <c r="I252" s="241"/>
      <c r="J252" s="143" t="s">
        <v>158</v>
      </c>
      <c r="K252" s="144">
        <v>2</v>
      </c>
      <c r="L252" s="242"/>
      <c r="M252" s="242"/>
      <c r="N252" s="242"/>
      <c r="O252" s="242"/>
      <c r="P252" s="242"/>
      <c r="Q252" s="242"/>
      <c r="R252" s="145"/>
      <c r="T252" s="146" t="s">
        <v>5</v>
      </c>
      <c r="U252" s="43" t="s">
        <v>38</v>
      </c>
      <c r="V252" s="147">
        <v>0.30941000000000002</v>
      </c>
      <c r="W252" s="147">
        <f t="shared" si="9"/>
        <v>0.61882000000000004</v>
      </c>
      <c r="X252" s="147">
        <v>3.6000000000000002E-4</v>
      </c>
      <c r="Y252" s="147">
        <f t="shared" si="10"/>
        <v>7.2000000000000005E-4</v>
      </c>
      <c r="Z252" s="147">
        <v>0</v>
      </c>
      <c r="AA252" s="148">
        <f t="shared" si="11"/>
        <v>0</v>
      </c>
      <c r="AR252" s="20" t="s">
        <v>169</v>
      </c>
      <c r="AT252" s="20" t="s">
        <v>155</v>
      </c>
      <c r="AU252" s="20" t="s">
        <v>160</v>
      </c>
      <c r="AY252" s="20" t="s">
        <v>153</v>
      </c>
      <c r="BE252" s="149">
        <f t="shared" si="12"/>
        <v>0</v>
      </c>
      <c r="BF252" s="149">
        <f t="shared" si="13"/>
        <v>0</v>
      </c>
      <c r="BG252" s="149">
        <f t="shared" si="14"/>
        <v>0</v>
      </c>
      <c r="BH252" s="149">
        <f t="shared" si="15"/>
        <v>0</v>
      </c>
      <c r="BI252" s="149">
        <f t="shared" si="16"/>
        <v>0</v>
      </c>
      <c r="BJ252" s="20" t="s">
        <v>160</v>
      </c>
      <c r="BK252" s="149">
        <f t="shared" si="17"/>
        <v>0</v>
      </c>
      <c r="BL252" s="20" t="s">
        <v>169</v>
      </c>
      <c r="BM252" s="20" t="s">
        <v>442</v>
      </c>
    </row>
    <row r="253" spans="2:65" s="1" customFormat="1" ht="31.5" customHeight="1">
      <c r="B253" s="140"/>
      <c r="C253" s="141">
        <v>69</v>
      </c>
      <c r="D253" s="141" t="s">
        <v>155</v>
      </c>
      <c r="E253" s="142" t="s">
        <v>444</v>
      </c>
      <c r="F253" s="241" t="s">
        <v>445</v>
      </c>
      <c r="G253" s="241"/>
      <c r="H253" s="241"/>
      <c r="I253" s="241"/>
      <c r="J253" s="143" t="s">
        <v>295</v>
      </c>
      <c r="K253" s="144">
        <v>159.46</v>
      </c>
      <c r="L253" s="242"/>
      <c r="M253" s="242"/>
      <c r="N253" s="242"/>
      <c r="O253" s="242"/>
      <c r="P253" s="242"/>
      <c r="Q253" s="242"/>
      <c r="R253" s="145"/>
      <c r="T253" s="146" t="s">
        <v>5</v>
      </c>
      <c r="U253" s="43" t="s">
        <v>38</v>
      </c>
      <c r="V253" s="147">
        <v>0</v>
      </c>
      <c r="W253" s="147">
        <f t="shared" si="9"/>
        <v>0</v>
      </c>
      <c r="X253" s="147">
        <v>0</v>
      </c>
      <c r="Y253" s="147">
        <f t="shared" si="10"/>
        <v>0</v>
      </c>
      <c r="Z253" s="147">
        <v>0</v>
      </c>
      <c r="AA253" s="148">
        <f t="shared" si="11"/>
        <v>0</v>
      </c>
      <c r="AR253" s="20" t="s">
        <v>169</v>
      </c>
      <c r="AT253" s="20" t="s">
        <v>155</v>
      </c>
      <c r="AU253" s="20" t="s">
        <v>160</v>
      </c>
      <c r="AY253" s="20" t="s">
        <v>153</v>
      </c>
      <c r="BE253" s="149">
        <f t="shared" si="12"/>
        <v>0</v>
      </c>
      <c r="BF253" s="149">
        <f t="shared" si="13"/>
        <v>0</v>
      </c>
      <c r="BG253" s="149">
        <f t="shared" si="14"/>
        <v>0</v>
      </c>
      <c r="BH253" s="149">
        <f t="shared" si="15"/>
        <v>0</v>
      </c>
      <c r="BI253" s="149">
        <f t="shared" si="16"/>
        <v>0</v>
      </c>
      <c r="BJ253" s="20" t="s">
        <v>160</v>
      </c>
      <c r="BK253" s="149">
        <f t="shared" si="17"/>
        <v>0</v>
      </c>
      <c r="BL253" s="20" t="s">
        <v>169</v>
      </c>
      <c r="BM253" s="20" t="s">
        <v>446</v>
      </c>
    </row>
    <row r="254" spans="2:65" s="9" customFormat="1" ht="29.85" customHeight="1">
      <c r="B254" s="129"/>
      <c r="C254" s="130"/>
      <c r="D254" s="139" t="s">
        <v>138</v>
      </c>
      <c r="E254" s="139"/>
      <c r="F254" s="139"/>
      <c r="G254" s="139"/>
      <c r="H254" s="139"/>
      <c r="I254" s="139"/>
      <c r="J254" s="139"/>
      <c r="K254" s="139"/>
      <c r="L254" s="139"/>
      <c r="M254" s="139"/>
      <c r="N254" s="259"/>
      <c r="O254" s="260"/>
      <c r="P254" s="260"/>
      <c r="Q254" s="260"/>
      <c r="R254" s="132"/>
      <c r="T254" s="133"/>
      <c r="U254" s="130"/>
      <c r="V254" s="130"/>
      <c r="W254" s="134">
        <f>SUM(W255:W262)</f>
        <v>125.62421999999998</v>
      </c>
      <c r="X254" s="130"/>
      <c r="Y254" s="134">
        <f>SUM(Y255:Y262)</f>
        <v>0</v>
      </c>
      <c r="Z254" s="130"/>
      <c r="AA254" s="135">
        <f>SUM(AA255:AA262)</f>
        <v>3.7104199999999996</v>
      </c>
      <c r="AR254" s="136" t="s">
        <v>160</v>
      </c>
      <c r="AT254" s="137" t="s">
        <v>70</v>
      </c>
      <c r="AU254" s="137" t="s">
        <v>79</v>
      </c>
      <c r="AY254" s="136" t="s">
        <v>153</v>
      </c>
      <c r="BK254" s="138">
        <f>SUM(BK255:BK262)</f>
        <v>0</v>
      </c>
    </row>
    <row r="255" spans="2:65" s="1" customFormat="1" ht="31.5" customHeight="1">
      <c r="B255" s="140"/>
      <c r="C255" s="141">
        <v>70</v>
      </c>
      <c r="D255" s="141" t="s">
        <v>155</v>
      </c>
      <c r="E255" s="142" t="s">
        <v>447</v>
      </c>
      <c r="F255" s="241" t="s">
        <v>448</v>
      </c>
      <c r="G255" s="241"/>
      <c r="H255" s="241"/>
      <c r="I255" s="241"/>
      <c r="J255" s="143" t="s">
        <v>223</v>
      </c>
      <c r="K255" s="144">
        <v>530.05999999999995</v>
      </c>
      <c r="L255" s="242"/>
      <c r="M255" s="242"/>
      <c r="N255" s="242"/>
      <c r="O255" s="242"/>
      <c r="P255" s="242"/>
      <c r="Q255" s="242"/>
      <c r="R255" s="145"/>
      <c r="T255" s="146" t="s">
        <v>5</v>
      </c>
      <c r="U255" s="43" t="s">
        <v>38</v>
      </c>
      <c r="V255" s="147">
        <v>0.23699999999999999</v>
      </c>
      <c r="W255" s="147">
        <f>V255*K255</f>
        <v>125.62421999999998</v>
      </c>
      <c r="X255" s="147">
        <v>0</v>
      </c>
      <c r="Y255" s="147">
        <f>X255*K255</f>
        <v>0</v>
      </c>
      <c r="Z255" s="147">
        <v>7.0000000000000001E-3</v>
      </c>
      <c r="AA255" s="148">
        <f>Z255*K255</f>
        <v>3.7104199999999996</v>
      </c>
      <c r="AR255" s="20" t="s">
        <v>169</v>
      </c>
      <c r="AT255" s="20" t="s">
        <v>155</v>
      </c>
      <c r="AU255" s="20" t="s">
        <v>160</v>
      </c>
      <c r="AY255" s="20" t="s">
        <v>153</v>
      </c>
      <c r="BE255" s="149">
        <f>IF(U255="základná",N255,0)</f>
        <v>0</v>
      </c>
      <c r="BF255" s="149">
        <f>IF(U255="znížená",N255,0)</f>
        <v>0</v>
      </c>
      <c r="BG255" s="149">
        <f>IF(U255="zákl. prenesená",N255,0)</f>
        <v>0</v>
      </c>
      <c r="BH255" s="149">
        <f>IF(U255="zníž. prenesená",N255,0)</f>
        <v>0</v>
      </c>
      <c r="BI255" s="149">
        <f>IF(U255="nulová",N255,0)</f>
        <v>0</v>
      </c>
      <c r="BJ255" s="20" t="s">
        <v>160</v>
      </c>
      <c r="BK255" s="149">
        <f>ROUND(L255*K255,2)</f>
        <v>0</v>
      </c>
      <c r="BL255" s="20" t="s">
        <v>169</v>
      </c>
      <c r="BM255" s="20" t="s">
        <v>449</v>
      </c>
    </row>
    <row r="256" spans="2:65" s="10" customFormat="1" ht="15" customHeight="1">
      <c r="B256" s="150"/>
      <c r="C256" s="151"/>
      <c r="D256" s="151"/>
      <c r="E256" s="152" t="s">
        <v>5</v>
      </c>
      <c r="F256" s="243" t="s">
        <v>348</v>
      </c>
      <c r="G256" s="244"/>
      <c r="H256" s="244"/>
      <c r="I256" s="244"/>
      <c r="J256" s="151"/>
      <c r="K256" s="153">
        <v>197.04</v>
      </c>
      <c r="L256" s="151"/>
      <c r="M256" s="151"/>
      <c r="N256" s="151"/>
      <c r="O256" s="151"/>
      <c r="P256" s="151"/>
      <c r="Q256" s="151"/>
      <c r="R256" s="154"/>
      <c r="T256" s="155"/>
      <c r="U256" s="151"/>
      <c r="V256" s="151"/>
      <c r="W256" s="151"/>
      <c r="X256" s="151"/>
      <c r="Y256" s="151"/>
      <c r="Z256" s="151"/>
      <c r="AA256" s="156"/>
      <c r="AT256" s="157" t="s">
        <v>168</v>
      </c>
      <c r="AU256" s="157" t="s">
        <v>160</v>
      </c>
      <c r="AV256" s="10" t="s">
        <v>160</v>
      </c>
      <c r="AW256" s="10" t="s">
        <v>29</v>
      </c>
      <c r="AX256" s="10" t="s">
        <v>71</v>
      </c>
      <c r="AY256" s="157" t="s">
        <v>153</v>
      </c>
    </row>
    <row r="257" spans="2:51" s="10" customFormat="1" ht="15" customHeight="1">
      <c r="B257" s="150"/>
      <c r="C257" s="151"/>
      <c r="D257" s="151"/>
      <c r="E257" s="152" t="s">
        <v>5</v>
      </c>
      <c r="F257" s="245" t="s">
        <v>349</v>
      </c>
      <c r="G257" s="246"/>
      <c r="H257" s="246"/>
      <c r="I257" s="246"/>
      <c r="J257" s="151"/>
      <c r="K257" s="153">
        <v>197.22</v>
      </c>
      <c r="L257" s="151"/>
      <c r="M257" s="151"/>
      <c r="N257" s="151"/>
      <c r="O257" s="151"/>
      <c r="P257" s="151"/>
      <c r="Q257" s="151"/>
      <c r="R257" s="154"/>
      <c r="T257" s="155"/>
      <c r="U257" s="151"/>
      <c r="V257" s="151"/>
      <c r="W257" s="151"/>
      <c r="X257" s="151"/>
      <c r="Y257" s="151"/>
      <c r="Z257" s="151"/>
      <c r="AA257" s="156"/>
      <c r="AT257" s="157" t="s">
        <v>168</v>
      </c>
      <c r="AU257" s="157" t="s">
        <v>160</v>
      </c>
      <c r="AV257" s="10" t="s">
        <v>160</v>
      </c>
      <c r="AW257" s="10" t="s">
        <v>29</v>
      </c>
      <c r="AX257" s="10" t="s">
        <v>71</v>
      </c>
      <c r="AY257" s="157" t="s">
        <v>153</v>
      </c>
    </row>
    <row r="258" spans="2:51" s="10" customFormat="1" ht="15" customHeight="1">
      <c r="B258" s="150"/>
      <c r="C258" s="151"/>
      <c r="D258" s="151"/>
      <c r="E258" s="152" t="s">
        <v>5</v>
      </c>
      <c r="F258" s="245" t="s">
        <v>350</v>
      </c>
      <c r="G258" s="246"/>
      <c r="H258" s="246"/>
      <c r="I258" s="246"/>
      <c r="J258" s="151"/>
      <c r="K258" s="153">
        <v>60.83</v>
      </c>
      <c r="L258" s="151"/>
      <c r="M258" s="151"/>
      <c r="N258" s="151"/>
      <c r="O258" s="151"/>
      <c r="P258" s="151"/>
      <c r="Q258" s="151"/>
      <c r="R258" s="154"/>
      <c r="T258" s="155"/>
      <c r="U258" s="151"/>
      <c r="V258" s="151"/>
      <c r="W258" s="151"/>
      <c r="X258" s="151"/>
      <c r="Y258" s="151"/>
      <c r="Z258" s="151"/>
      <c r="AA258" s="156"/>
      <c r="AT258" s="157" t="s">
        <v>168</v>
      </c>
      <c r="AU258" s="157" t="s">
        <v>160</v>
      </c>
      <c r="AV258" s="10" t="s">
        <v>160</v>
      </c>
      <c r="AW258" s="10" t="s">
        <v>29</v>
      </c>
      <c r="AX258" s="10" t="s">
        <v>71</v>
      </c>
      <c r="AY258" s="157" t="s">
        <v>153</v>
      </c>
    </row>
    <row r="259" spans="2:51" s="10" customFormat="1" ht="15" customHeight="1">
      <c r="B259" s="150"/>
      <c r="C259" s="151"/>
      <c r="D259" s="151"/>
      <c r="E259" s="152" t="s">
        <v>5</v>
      </c>
      <c r="F259" s="245" t="s">
        <v>350</v>
      </c>
      <c r="G259" s="246"/>
      <c r="H259" s="246"/>
      <c r="I259" s="246"/>
      <c r="J259" s="151"/>
      <c r="K259" s="153">
        <v>60.83</v>
      </c>
      <c r="L259" s="151"/>
      <c r="M259" s="151"/>
      <c r="N259" s="151"/>
      <c r="O259" s="151"/>
      <c r="P259" s="151"/>
      <c r="Q259" s="151"/>
      <c r="R259" s="154"/>
      <c r="T259" s="155"/>
      <c r="U259" s="151"/>
      <c r="V259" s="151"/>
      <c r="W259" s="151"/>
      <c r="X259" s="151"/>
      <c r="Y259" s="151"/>
      <c r="Z259" s="151"/>
      <c r="AA259" s="156"/>
      <c r="AT259" s="157" t="s">
        <v>168</v>
      </c>
      <c r="AU259" s="157" t="s">
        <v>160</v>
      </c>
      <c r="AV259" s="10" t="s">
        <v>160</v>
      </c>
      <c r="AW259" s="10" t="s">
        <v>29</v>
      </c>
      <c r="AX259" s="10" t="s">
        <v>71</v>
      </c>
      <c r="AY259" s="157" t="s">
        <v>153</v>
      </c>
    </row>
    <row r="260" spans="2:51" s="10" customFormat="1" ht="15" customHeight="1">
      <c r="B260" s="150"/>
      <c r="C260" s="151"/>
      <c r="D260" s="151"/>
      <c r="E260" s="152" t="s">
        <v>5</v>
      </c>
      <c r="F260" s="245" t="s">
        <v>450</v>
      </c>
      <c r="G260" s="246"/>
      <c r="H260" s="246"/>
      <c r="I260" s="246"/>
      <c r="J260" s="151"/>
      <c r="K260" s="153">
        <v>10.5</v>
      </c>
      <c r="L260" s="151"/>
      <c r="M260" s="151"/>
      <c r="N260" s="151"/>
      <c r="O260" s="151"/>
      <c r="P260" s="151"/>
      <c r="Q260" s="151"/>
      <c r="R260" s="154"/>
      <c r="T260" s="155"/>
      <c r="U260" s="151"/>
      <c r="V260" s="151"/>
      <c r="W260" s="151"/>
      <c r="X260" s="151"/>
      <c r="Y260" s="151"/>
      <c r="Z260" s="151"/>
      <c r="AA260" s="156"/>
      <c r="AT260" s="157" t="s">
        <v>168</v>
      </c>
      <c r="AU260" s="157" t="s">
        <v>160</v>
      </c>
      <c r="AV260" s="10" t="s">
        <v>160</v>
      </c>
      <c r="AW260" s="10" t="s">
        <v>29</v>
      </c>
      <c r="AX260" s="10" t="s">
        <v>71</v>
      </c>
      <c r="AY260" s="157" t="s">
        <v>153</v>
      </c>
    </row>
    <row r="261" spans="2:51" s="10" customFormat="1" ht="15" customHeight="1">
      <c r="B261" s="150"/>
      <c r="C261" s="151"/>
      <c r="D261" s="151"/>
      <c r="E261" s="152" t="s">
        <v>5</v>
      </c>
      <c r="F261" s="245" t="s">
        <v>451</v>
      </c>
      <c r="G261" s="246"/>
      <c r="H261" s="246"/>
      <c r="I261" s="246"/>
      <c r="J261" s="151"/>
      <c r="K261" s="153">
        <v>3.64</v>
      </c>
      <c r="L261" s="151"/>
      <c r="M261" s="151"/>
      <c r="N261" s="151"/>
      <c r="O261" s="151"/>
      <c r="P261" s="151"/>
      <c r="Q261" s="151"/>
      <c r="R261" s="154"/>
      <c r="T261" s="155"/>
      <c r="U261" s="151"/>
      <c r="V261" s="151"/>
      <c r="W261" s="151"/>
      <c r="X261" s="151"/>
      <c r="Y261" s="151"/>
      <c r="Z261" s="151"/>
      <c r="AA261" s="156"/>
      <c r="AT261" s="157" t="s">
        <v>168</v>
      </c>
      <c r="AU261" s="157" t="s">
        <v>160</v>
      </c>
      <c r="AV261" s="10" t="s">
        <v>160</v>
      </c>
      <c r="AW261" s="10" t="s">
        <v>29</v>
      </c>
      <c r="AX261" s="10" t="s">
        <v>71</v>
      </c>
      <c r="AY261" s="157" t="s">
        <v>153</v>
      </c>
    </row>
    <row r="262" spans="2:51" s="11" customFormat="1" ht="15" customHeight="1">
      <c r="B262" s="158"/>
      <c r="C262" s="159"/>
      <c r="D262" s="159"/>
      <c r="E262" s="160" t="s">
        <v>5</v>
      </c>
      <c r="F262" s="247" t="s">
        <v>227</v>
      </c>
      <c r="G262" s="248"/>
      <c r="H262" s="248"/>
      <c r="I262" s="248"/>
      <c r="J262" s="159"/>
      <c r="K262" s="161">
        <v>530.05999999999995</v>
      </c>
      <c r="L262" s="159"/>
      <c r="M262" s="159"/>
      <c r="N262" s="159"/>
      <c r="O262" s="159"/>
      <c r="P262" s="159"/>
      <c r="Q262" s="159"/>
      <c r="R262" s="162"/>
      <c r="T262" s="178"/>
      <c r="U262" s="179"/>
      <c r="V262" s="179"/>
      <c r="W262" s="179"/>
      <c r="X262" s="179"/>
      <c r="Y262" s="179"/>
      <c r="Z262" s="179"/>
      <c r="AA262" s="180"/>
      <c r="AT262" s="165" t="s">
        <v>168</v>
      </c>
      <c r="AU262" s="165" t="s">
        <v>160</v>
      </c>
      <c r="AV262" s="11" t="s">
        <v>159</v>
      </c>
      <c r="AW262" s="11" t="s">
        <v>29</v>
      </c>
      <c r="AX262" s="11" t="s">
        <v>79</v>
      </c>
      <c r="AY262" s="165" t="s">
        <v>153</v>
      </c>
    </row>
    <row r="263" spans="2:51" s="1" customFormat="1" ht="6.9" customHeight="1">
      <c r="B263" s="58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60"/>
    </row>
  </sheetData>
  <mergeCells count="344">
    <mergeCell ref="H1:K1"/>
    <mergeCell ref="S2:AC2"/>
    <mergeCell ref="F256:I256"/>
    <mergeCell ref="F257:I257"/>
    <mergeCell ref="F258:I258"/>
    <mergeCell ref="F259:I259"/>
    <mergeCell ref="F260:I260"/>
    <mergeCell ref="F261:I261"/>
    <mergeCell ref="F262:I262"/>
    <mergeCell ref="N121:Q121"/>
    <mergeCell ref="N122:Q122"/>
    <mergeCell ref="N123:Q123"/>
    <mergeCell ref="N125:Q125"/>
    <mergeCell ref="N128:Q128"/>
    <mergeCell ref="N131:Q131"/>
    <mergeCell ref="N144:Q144"/>
    <mergeCell ref="N146:Q146"/>
    <mergeCell ref="N147:Q147"/>
    <mergeCell ref="N188:Q188"/>
    <mergeCell ref="N216:Q216"/>
    <mergeCell ref="N225:Q225"/>
    <mergeCell ref="N254:Q254"/>
    <mergeCell ref="F252:I252"/>
    <mergeCell ref="L252:M252"/>
    <mergeCell ref="N252:Q252"/>
    <mergeCell ref="F253:I253"/>
    <mergeCell ref="L253:M253"/>
    <mergeCell ref="N253:Q253"/>
    <mergeCell ref="F255:I255"/>
    <mergeCell ref="L255:M255"/>
    <mergeCell ref="N255:Q255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6:I236"/>
    <mergeCell ref="L236:M236"/>
    <mergeCell ref="N236:Q236"/>
    <mergeCell ref="F237:I237"/>
    <mergeCell ref="L237:M237"/>
    <mergeCell ref="N237:Q237"/>
    <mergeCell ref="F238:I238"/>
    <mergeCell ref="F239:I239"/>
    <mergeCell ref="L239:M239"/>
    <mergeCell ref="N239:Q239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L232:M232"/>
    <mergeCell ref="N232:Q232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18:I218"/>
    <mergeCell ref="F219:I219"/>
    <mergeCell ref="F220:I220"/>
    <mergeCell ref="F221:I221"/>
    <mergeCell ref="F222:I222"/>
    <mergeCell ref="F223:I223"/>
    <mergeCell ref="L223:M223"/>
    <mergeCell ref="N223:Q223"/>
    <mergeCell ref="F224:I224"/>
    <mergeCell ref="L224:M224"/>
    <mergeCell ref="N224:Q224"/>
    <mergeCell ref="F214:I214"/>
    <mergeCell ref="L214:M214"/>
    <mergeCell ref="N214:Q214"/>
    <mergeCell ref="F215:I215"/>
    <mergeCell ref="L215:M215"/>
    <mergeCell ref="N215:Q215"/>
    <mergeCell ref="F217:I217"/>
    <mergeCell ref="L217:M217"/>
    <mergeCell ref="N217:Q217"/>
    <mergeCell ref="F207:I207"/>
    <mergeCell ref="F208:I208"/>
    <mergeCell ref="F209:I209"/>
    <mergeCell ref="F210:I210"/>
    <mergeCell ref="F211:I211"/>
    <mergeCell ref="F212:I212"/>
    <mergeCell ref="L212:M212"/>
    <mergeCell ref="N212:Q212"/>
    <mergeCell ref="F213:I213"/>
    <mergeCell ref="L213:M213"/>
    <mergeCell ref="N213:Q213"/>
    <mergeCell ref="F202:I202"/>
    <mergeCell ref="L202:M202"/>
    <mergeCell ref="N202:Q202"/>
    <mergeCell ref="F203:I203"/>
    <mergeCell ref="L203:M203"/>
    <mergeCell ref="N203:Q203"/>
    <mergeCell ref="F204:I204"/>
    <mergeCell ref="F205:I205"/>
    <mergeCell ref="F206:I206"/>
    <mergeCell ref="F198:I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3:I193"/>
    <mergeCell ref="L193:M193"/>
    <mergeCell ref="N193:Q193"/>
    <mergeCell ref="F194:I194"/>
    <mergeCell ref="L194:M194"/>
    <mergeCell ref="N194:Q194"/>
    <mergeCell ref="F195:I195"/>
    <mergeCell ref="F196:I196"/>
    <mergeCell ref="F197:I197"/>
    <mergeCell ref="F187:I187"/>
    <mergeCell ref="L187:M187"/>
    <mergeCell ref="N187:Q187"/>
    <mergeCell ref="F189:I189"/>
    <mergeCell ref="L189:M189"/>
    <mergeCell ref="N189:Q189"/>
    <mergeCell ref="F190:I190"/>
    <mergeCell ref="F191:I191"/>
    <mergeCell ref="F192:I192"/>
    <mergeCell ref="F180:I180"/>
    <mergeCell ref="F181:I181"/>
    <mergeCell ref="F182:I182"/>
    <mergeCell ref="F183:I183"/>
    <mergeCell ref="F184:I184"/>
    <mergeCell ref="F185:I185"/>
    <mergeCell ref="L185:M185"/>
    <mergeCell ref="N185:Q185"/>
    <mergeCell ref="F186:I186"/>
    <mergeCell ref="L186:M186"/>
    <mergeCell ref="N186:Q186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79:I179"/>
    <mergeCell ref="F171:I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52:I152"/>
    <mergeCell ref="L152:M152"/>
    <mergeCell ref="N152:Q152"/>
    <mergeCell ref="F153:I153"/>
    <mergeCell ref="F154:I154"/>
    <mergeCell ref="F155:I155"/>
    <mergeCell ref="F156:I156"/>
    <mergeCell ref="F157:I157"/>
    <mergeCell ref="F158:I158"/>
    <mergeCell ref="F145:I145"/>
    <mergeCell ref="L145:M145"/>
    <mergeCell ref="N145:Q145"/>
    <mergeCell ref="F148:I148"/>
    <mergeCell ref="L148:M148"/>
    <mergeCell ref="N148:Q148"/>
    <mergeCell ref="F149:I149"/>
    <mergeCell ref="F150:I150"/>
    <mergeCell ref="F151:I151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27:I127"/>
    <mergeCell ref="F129:I129"/>
    <mergeCell ref="L129:M129"/>
    <mergeCell ref="N129:Q129"/>
    <mergeCell ref="F130:I130"/>
    <mergeCell ref="F132:I132"/>
    <mergeCell ref="L132:M132"/>
    <mergeCell ref="N132:Q132"/>
    <mergeCell ref="F133:I133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6:I126"/>
    <mergeCell ref="L126:M126"/>
    <mergeCell ref="N126:Q126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100-000000000000}"/>
    <hyperlink ref="H1:K1" location="C86" display="2) Rekapitulácia rozpočtu" xr:uid="{00000000-0004-0000-0100-000001000000}"/>
    <hyperlink ref="L1" location="C120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521"/>
  <sheetViews>
    <sheetView showGridLines="0" workbookViewId="0">
      <pane ySplit="1" topLeftCell="A514" activePane="bottomLeft" state="frozen"/>
      <selection pane="bottomLeft" activeCell="F351" sqref="F351:I351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114</v>
      </c>
      <c r="G1" s="16"/>
      <c r="H1" s="253" t="s">
        <v>115</v>
      </c>
      <c r="I1" s="253"/>
      <c r="J1" s="253"/>
      <c r="K1" s="253"/>
      <c r="L1" s="16" t="s">
        <v>116</v>
      </c>
      <c r="M1" s="14"/>
      <c r="N1" s="14"/>
      <c r="O1" s="15" t="s">
        <v>117</v>
      </c>
      <c r="P1" s="14"/>
      <c r="Q1" s="14"/>
      <c r="R1" s="14"/>
      <c r="S1" s="16" t="s">
        <v>118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0" t="s">
        <v>82</v>
      </c>
    </row>
    <row r="3" spans="1:6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71</v>
      </c>
    </row>
    <row r="4" spans="1:66" ht="36.9" customHeight="1">
      <c r="B4" s="24"/>
      <c r="C4" s="187" t="s">
        <v>2139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"/>
      <c r="T4" s="26" t="s">
        <v>12</v>
      </c>
      <c r="AT4" s="20" t="s">
        <v>6</v>
      </c>
    </row>
    <row r="5" spans="1:66" ht="6.9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15</v>
      </c>
      <c r="E6" s="27"/>
      <c r="F6" s="222" t="str">
        <f>'Rekapitulácia stavby'!K6</f>
        <v>Zvýšenie energet.účinnosti adm.budovy -OÚ a KD Druž./pri Hornáde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7"/>
      <c r="R6" s="25"/>
    </row>
    <row r="7" spans="1:66" s="1" customFormat="1" ht="32.85" customHeight="1">
      <c r="B7" s="34"/>
      <c r="C7" s="35"/>
      <c r="D7" s="30" t="s">
        <v>119</v>
      </c>
      <c r="E7" s="35"/>
      <c r="F7" s="191" t="s">
        <v>2138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5"/>
      <c r="R7" s="36"/>
    </row>
    <row r="8" spans="1:66" s="1" customFormat="1" ht="14.4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25" t="str">
        <f>'Rekapitulácia stavby'!AN8</f>
        <v>18. 8. 2017</v>
      </c>
      <c r="P9" s="225"/>
      <c r="Q9" s="35"/>
      <c r="R9" s="36"/>
    </row>
    <row r="10" spans="1:66" s="1" customFormat="1" ht="10.9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9" t="str">
        <f>IF('Rekapitulácia stavby'!AN10="","",'Rekapitulácia stavby'!AN10)</f>
        <v/>
      </c>
      <c r="P11" s="189"/>
      <c r="Q11" s="35"/>
      <c r="R11" s="36"/>
    </row>
    <row r="12" spans="1:66" s="1" customFormat="1" ht="18" customHeight="1">
      <c r="B12" s="34"/>
      <c r="C12" s="35"/>
      <c r="D12" s="35"/>
      <c r="E12" s="29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26</v>
      </c>
      <c r="N12" s="35"/>
      <c r="O12" s="189" t="str">
        <f>IF('Rekapitulácia stavby'!AN11="","",'Rekapitulácia stavby'!AN11)</f>
        <v/>
      </c>
      <c r="P12" s="189"/>
      <c r="Q12" s="35"/>
      <c r="R12" s="36"/>
    </row>
    <row r="13" spans="1:66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" customHeight="1">
      <c r="B14" s="34"/>
      <c r="C14" s="35"/>
      <c r="D14" s="31" t="s">
        <v>27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9" t="str">
        <f>IF('Rekapitulácia stavby'!AN13="","",'Rekapitulácia stavby'!AN13)</f>
        <v/>
      </c>
      <c r="P14" s="18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IF('Rekapitulácia stavby'!E14="","",'Rekapitulácia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26</v>
      </c>
      <c r="N15" s="35"/>
      <c r="O15" s="189" t="str">
        <f>IF('Rekapitulácia stavby'!AN14="","",'Rekapitulácia stavby'!AN14)</f>
        <v/>
      </c>
      <c r="P15" s="189"/>
      <c r="Q15" s="35"/>
      <c r="R15" s="36"/>
    </row>
    <row r="16" spans="1:66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31" t="s">
        <v>28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9" t="str">
        <f>IF('Rekapitulácia stavby'!AN16="","",'Rekapitulácia stavby'!AN16)</f>
        <v/>
      </c>
      <c r="P17" s="189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26</v>
      </c>
      <c r="N18" s="35"/>
      <c r="O18" s="189" t="str">
        <f>IF('Rekapitulácia stavby'!AN17="","",'Rekapitulácia stavby'!AN17)</f>
        <v/>
      </c>
      <c r="P18" s="189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31" t="s">
        <v>30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9" t="str">
        <f>IF('Rekapitulácia stavby'!AN19="","",'Rekapitulácia stavby'!AN19)</f>
        <v/>
      </c>
      <c r="P20" s="18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26</v>
      </c>
      <c r="N21" s="35"/>
      <c r="O21" s="189" t="str">
        <f>IF('Rekapitulácia stavby'!AN20="","",'Rekapitulácia stavby'!AN20)</f>
        <v/>
      </c>
      <c r="P21" s="189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31" t="s">
        <v>31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2" t="s">
        <v>5</v>
      </c>
      <c r="F24" s="192"/>
      <c r="G24" s="192"/>
      <c r="H24" s="192"/>
      <c r="I24" s="192"/>
      <c r="J24" s="192"/>
      <c r="K24" s="192"/>
      <c r="L24" s="192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05" t="s">
        <v>121</v>
      </c>
      <c r="E27" s="35"/>
      <c r="F27" s="35"/>
      <c r="G27" s="35"/>
      <c r="H27" s="35"/>
      <c r="I27" s="35"/>
      <c r="J27" s="35"/>
      <c r="K27" s="35"/>
      <c r="L27" s="35"/>
      <c r="M27" s="193">
        <f>N88</f>
        <v>0</v>
      </c>
      <c r="N27" s="193"/>
      <c r="O27" s="193"/>
      <c r="P27" s="193"/>
      <c r="Q27" s="35"/>
      <c r="R27" s="36"/>
    </row>
    <row r="28" spans="2:18" s="1" customFormat="1" ht="14.4" customHeight="1">
      <c r="B28" s="34"/>
      <c r="C28" s="35"/>
      <c r="D28" s="33" t="s">
        <v>122</v>
      </c>
      <c r="E28" s="35"/>
      <c r="F28" s="35"/>
      <c r="G28" s="35"/>
      <c r="H28" s="35"/>
      <c r="I28" s="35"/>
      <c r="J28" s="35"/>
      <c r="K28" s="35"/>
      <c r="L28" s="35"/>
      <c r="M28" s="193">
        <f>N100</f>
        <v>0</v>
      </c>
      <c r="N28" s="193"/>
      <c r="O28" s="193"/>
      <c r="P28" s="193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34</v>
      </c>
      <c r="E30" s="35"/>
      <c r="F30" s="35"/>
      <c r="G30" s="35"/>
      <c r="H30" s="35"/>
      <c r="I30" s="35"/>
      <c r="J30" s="35"/>
      <c r="K30" s="35"/>
      <c r="L30" s="35"/>
      <c r="M30" s="226">
        <f>ROUND(M27+M28,2)</f>
        <v>0</v>
      </c>
      <c r="N30" s="224"/>
      <c r="O30" s="224"/>
      <c r="P30" s="224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35</v>
      </c>
      <c r="E32" s="41" t="s">
        <v>36</v>
      </c>
      <c r="F32" s="42">
        <v>0.2</v>
      </c>
      <c r="G32" s="107" t="s">
        <v>37</v>
      </c>
      <c r="H32" s="227">
        <f>ROUND((SUM(BE100:BE101)+SUM(BE119:BE520)), 2)</f>
        <v>0</v>
      </c>
      <c r="I32" s="224"/>
      <c r="J32" s="224"/>
      <c r="K32" s="35"/>
      <c r="L32" s="35"/>
      <c r="M32" s="227">
        <f>ROUND(ROUND((SUM(BE100:BE101)+SUM(BE119:BE520)), 2)*F32, 2)</f>
        <v>0</v>
      </c>
      <c r="N32" s="224"/>
      <c r="O32" s="224"/>
      <c r="P32" s="224"/>
      <c r="Q32" s="35"/>
      <c r="R32" s="36"/>
    </row>
    <row r="33" spans="2:18" s="1" customFormat="1" ht="14.4" customHeight="1">
      <c r="B33" s="34"/>
      <c r="C33" s="35"/>
      <c r="D33" s="35"/>
      <c r="E33" s="41" t="s">
        <v>38</v>
      </c>
      <c r="F33" s="42">
        <v>0.2</v>
      </c>
      <c r="G33" s="107" t="s">
        <v>37</v>
      </c>
      <c r="H33" s="227">
        <f>ROUND((SUM(BF100:BF101)+SUM(BF119:BF520)), 2)</f>
        <v>0</v>
      </c>
      <c r="I33" s="224"/>
      <c r="J33" s="224"/>
      <c r="K33" s="35"/>
      <c r="L33" s="35"/>
      <c r="M33" s="227">
        <f>ROUND(ROUND((SUM(BF100:BF101)+SUM(BF119:BF520)), 2)*F33, 2)</f>
        <v>0</v>
      </c>
      <c r="N33" s="224"/>
      <c r="O33" s="224"/>
      <c r="P33" s="224"/>
      <c r="Q33" s="35"/>
      <c r="R33" s="36"/>
    </row>
    <row r="34" spans="2:18" s="1" customFormat="1" ht="14.4" hidden="1" customHeight="1">
      <c r="B34" s="34"/>
      <c r="C34" s="35"/>
      <c r="D34" s="35"/>
      <c r="E34" s="41" t="s">
        <v>39</v>
      </c>
      <c r="F34" s="42">
        <v>0.2</v>
      </c>
      <c r="G34" s="107" t="s">
        <v>37</v>
      </c>
      <c r="H34" s="227">
        <f>ROUND((SUM(BG100:BG101)+SUM(BG119:BG520)), 2)</f>
        <v>0</v>
      </c>
      <c r="I34" s="224"/>
      <c r="J34" s="224"/>
      <c r="K34" s="35"/>
      <c r="L34" s="35"/>
      <c r="M34" s="227">
        <v>0</v>
      </c>
      <c r="N34" s="224"/>
      <c r="O34" s="224"/>
      <c r="P34" s="224"/>
      <c r="Q34" s="35"/>
      <c r="R34" s="36"/>
    </row>
    <row r="35" spans="2:18" s="1" customFormat="1" ht="14.4" hidden="1" customHeight="1">
      <c r="B35" s="34"/>
      <c r="C35" s="35"/>
      <c r="D35" s="35"/>
      <c r="E35" s="41" t="s">
        <v>40</v>
      </c>
      <c r="F35" s="42">
        <v>0.2</v>
      </c>
      <c r="G35" s="107" t="s">
        <v>37</v>
      </c>
      <c r="H35" s="227">
        <f>ROUND((SUM(BH100:BH101)+SUM(BH119:BH520)), 2)</f>
        <v>0</v>
      </c>
      <c r="I35" s="224"/>
      <c r="J35" s="224"/>
      <c r="K35" s="35"/>
      <c r="L35" s="35"/>
      <c r="M35" s="227">
        <v>0</v>
      </c>
      <c r="N35" s="224"/>
      <c r="O35" s="224"/>
      <c r="P35" s="224"/>
      <c r="Q35" s="35"/>
      <c r="R35" s="36"/>
    </row>
    <row r="36" spans="2:18" s="1" customFormat="1" ht="14.4" hidden="1" customHeight="1">
      <c r="B36" s="34"/>
      <c r="C36" s="35"/>
      <c r="D36" s="35"/>
      <c r="E36" s="41" t="s">
        <v>41</v>
      </c>
      <c r="F36" s="42">
        <v>0</v>
      </c>
      <c r="G36" s="107" t="s">
        <v>37</v>
      </c>
      <c r="H36" s="227">
        <f>ROUND((SUM(BI100:BI101)+SUM(BI119:BI520)), 2)</f>
        <v>0</v>
      </c>
      <c r="I36" s="224"/>
      <c r="J36" s="224"/>
      <c r="K36" s="35"/>
      <c r="L36" s="35"/>
      <c r="M36" s="227">
        <v>0</v>
      </c>
      <c r="N36" s="224"/>
      <c r="O36" s="224"/>
      <c r="P36" s="224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42</v>
      </c>
      <c r="E38" s="74"/>
      <c r="F38" s="74"/>
      <c r="G38" s="109" t="s">
        <v>43</v>
      </c>
      <c r="H38" s="110" t="s">
        <v>44</v>
      </c>
      <c r="I38" s="74"/>
      <c r="J38" s="74"/>
      <c r="K38" s="74"/>
      <c r="L38" s="228">
        <f>SUM(M30:M36)</f>
        <v>0</v>
      </c>
      <c r="M38" s="228"/>
      <c r="N38" s="228"/>
      <c r="O38" s="228"/>
      <c r="P38" s="229"/>
      <c r="Q38" s="103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4">
      <c r="B50" s="34"/>
      <c r="C50" s="35"/>
      <c r="D50" s="49" t="s">
        <v>45</v>
      </c>
      <c r="E50" s="50"/>
      <c r="F50" s="50"/>
      <c r="G50" s="50"/>
      <c r="H50" s="51"/>
      <c r="I50" s="35"/>
      <c r="J50" s="49" t="s">
        <v>46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 t="s">
        <v>2146</v>
      </c>
      <c r="E52" s="27"/>
      <c r="F52" s="27"/>
      <c r="G52" s="27"/>
      <c r="H52" s="53"/>
      <c r="I52" s="27"/>
      <c r="J52" s="52" t="s">
        <v>2147</v>
      </c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4">
      <c r="B59" s="34"/>
      <c r="C59" s="35"/>
      <c r="D59" s="54" t="s">
        <v>47</v>
      </c>
      <c r="E59" s="55"/>
      <c r="F59" s="55"/>
      <c r="G59" s="56" t="s">
        <v>48</v>
      </c>
      <c r="H59" s="57"/>
      <c r="I59" s="35"/>
      <c r="J59" s="54" t="s">
        <v>47</v>
      </c>
      <c r="K59" s="55"/>
      <c r="L59" s="55"/>
      <c r="M59" s="55"/>
      <c r="N59" s="56" t="s">
        <v>48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4">
      <c r="B61" s="34"/>
      <c r="C61" s="35"/>
      <c r="D61" s="49" t="s">
        <v>49</v>
      </c>
      <c r="E61" s="50"/>
      <c r="F61" s="50"/>
      <c r="G61" s="50"/>
      <c r="H61" s="51"/>
      <c r="I61" s="35"/>
      <c r="J61" s="49" t="s">
        <v>50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4">
      <c r="B70" s="34"/>
      <c r="C70" s="35"/>
      <c r="D70" s="54" t="s">
        <v>47</v>
      </c>
      <c r="E70" s="55"/>
      <c r="F70" s="55"/>
      <c r="G70" s="56" t="s">
        <v>48</v>
      </c>
      <c r="H70" s="57"/>
      <c r="I70" s="35"/>
      <c r="J70" s="54" t="s">
        <v>47</v>
      </c>
      <c r="K70" s="55"/>
      <c r="L70" s="55"/>
      <c r="M70" s="55"/>
      <c r="N70" s="56" t="s">
        <v>48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187" t="s">
        <v>2140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15</v>
      </c>
      <c r="D78" s="35"/>
      <c r="E78" s="35"/>
      <c r="F78" s="222" t="str">
        <f>F6</f>
        <v>Zvýšenie energet.účinnosti adm.budovy -OÚ a KD Druž./pri Hornáde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5"/>
      <c r="R78" s="36"/>
    </row>
    <row r="79" spans="2:18" s="1" customFormat="1" ht="36.9" customHeight="1">
      <c r="B79" s="34"/>
      <c r="C79" s="68" t="s">
        <v>119</v>
      </c>
      <c r="D79" s="35"/>
      <c r="E79" s="35"/>
      <c r="F79" s="207" t="str">
        <f>F7</f>
        <v>02 - Zateplenie obvodových stien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5"/>
      <c r="R79" s="36"/>
    </row>
    <row r="80" spans="2:18" s="1" customFormat="1" ht="6.9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Družstevna pri Hornáde</v>
      </c>
      <c r="G81" s="35"/>
      <c r="H81" s="35"/>
      <c r="I81" s="35"/>
      <c r="J81" s="35"/>
      <c r="K81" s="31" t="s">
        <v>21</v>
      </c>
      <c r="L81" s="35"/>
      <c r="M81" s="225" t="str">
        <f>IF(O9="","",O9)</f>
        <v>18. 8. 2017</v>
      </c>
      <c r="N81" s="225"/>
      <c r="O81" s="225"/>
      <c r="P81" s="225"/>
      <c r="Q81" s="35"/>
      <c r="R81" s="36"/>
    </row>
    <row r="82" spans="2:47" s="1" customFormat="1" ht="6.9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3.2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28</v>
      </c>
      <c r="L83" s="35"/>
      <c r="M83" s="189" t="str">
        <f>E18</f>
        <v xml:space="preserve"> </v>
      </c>
      <c r="N83" s="189"/>
      <c r="O83" s="189"/>
      <c r="P83" s="189"/>
      <c r="Q83" s="189"/>
      <c r="R83" s="36"/>
    </row>
    <row r="84" spans="2:47" s="1" customFormat="1" ht="14.4" customHeight="1">
      <c r="B84" s="34"/>
      <c r="C84" s="31" t="s">
        <v>27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30</v>
      </c>
      <c r="L84" s="35"/>
      <c r="M84" s="189" t="str">
        <f>E21</f>
        <v xml:space="preserve"> </v>
      </c>
      <c r="N84" s="189"/>
      <c r="O84" s="189"/>
      <c r="P84" s="189"/>
      <c r="Q84" s="18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30" t="s">
        <v>123</v>
      </c>
      <c r="D86" s="231"/>
      <c r="E86" s="231"/>
      <c r="F86" s="231"/>
      <c r="G86" s="231"/>
      <c r="H86" s="103"/>
      <c r="I86" s="103"/>
      <c r="J86" s="103"/>
      <c r="K86" s="103"/>
      <c r="L86" s="103"/>
      <c r="M86" s="103"/>
      <c r="N86" s="230" t="s">
        <v>124</v>
      </c>
      <c r="O86" s="231"/>
      <c r="P86" s="231"/>
      <c r="Q86" s="231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4">
        <f>N119</f>
        <v>0</v>
      </c>
      <c r="O88" s="232"/>
      <c r="P88" s="232"/>
      <c r="Q88" s="232"/>
      <c r="R88" s="36"/>
      <c r="AU88" s="20" t="s">
        <v>126</v>
      </c>
    </row>
    <row r="89" spans="2:47" s="6" customFormat="1" ht="24.9" customHeight="1">
      <c r="B89" s="112"/>
      <c r="C89" s="113"/>
      <c r="D89" s="114" t="s">
        <v>127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3">
        <f>N120</f>
        <v>0</v>
      </c>
      <c r="O89" s="234"/>
      <c r="P89" s="234"/>
      <c r="Q89" s="234"/>
      <c r="R89" s="115"/>
    </row>
    <row r="90" spans="2:47" s="7" customFormat="1" ht="19.95" customHeight="1">
      <c r="B90" s="116"/>
      <c r="C90" s="117"/>
      <c r="D90" s="118" t="s">
        <v>452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35">
        <f>N121</f>
        <v>0</v>
      </c>
      <c r="O90" s="236"/>
      <c r="P90" s="236"/>
      <c r="Q90" s="236"/>
      <c r="R90" s="119"/>
    </row>
    <row r="91" spans="2:47" s="7" customFormat="1" ht="19.95" customHeight="1">
      <c r="B91" s="116"/>
      <c r="C91" s="117"/>
      <c r="D91" s="118" t="s">
        <v>128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35">
        <f>N123</f>
        <v>0</v>
      </c>
      <c r="O91" s="236"/>
      <c r="P91" s="236"/>
      <c r="Q91" s="236"/>
      <c r="R91" s="119"/>
    </row>
    <row r="92" spans="2:47" s="7" customFormat="1" ht="19.95" customHeight="1">
      <c r="B92" s="116"/>
      <c r="C92" s="117"/>
      <c r="D92" s="118" t="s">
        <v>130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35">
        <f>N134</f>
        <v>0</v>
      </c>
      <c r="O92" s="236"/>
      <c r="P92" s="236"/>
      <c r="Q92" s="236"/>
      <c r="R92" s="119"/>
    </row>
    <row r="93" spans="2:47" s="7" customFormat="1" ht="19.95" customHeight="1">
      <c r="B93" s="116"/>
      <c r="C93" s="117"/>
      <c r="D93" s="118" t="s">
        <v>131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35">
        <f>N286</f>
        <v>0</v>
      </c>
      <c r="O93" s="236"/>
      <c r="P93" s="236"/>
      <c r="Q93" s="236"/>
      <c r="R93" s="119"/>
    </row>
    <row r="94" spans="2:47" s="7" customFormat="1" ht="19.95" customHeight="1">
      <c r="B94" s="116"/>
      <c r="C94" s="117"/>
      <c r="D94" s="118" t="s">
        <v>132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35">
        <f>N494</f>
        <v>0</v>
      </c>
      <c r="O94" s="236"/>
      <c r="P94" s="236"/>
      <c r="Q94" s="236"/>
      <c r="R94" s="119"/>
    </row>
    <row r="95" spans="2:47" s="6" customFormat="1" ht="24.9" customHeight="1">
      <c r="B95" s="112"/>
      <c r="C95" s="113"/>
      <c r="D95" s="114" t="s">
        <v>133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3">
        <f>N496</f>
        <v>0</v>
      </c>
      <c r="O95" s="234"/>
      <c r="P95" s="234"/>
      <c r="Q95" s="234"/>
      <c r="R95" s="115"/>
    </row>
    <row r="96" spans="2:47" s="7" customFormat="1" ht="19.95" customHeight="1">
      <c r="B96" s="116"/>
      <c r="C96" s="117"/>
      <c r="D96" s="118" t="s">
        <v>137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35">
        <f>N497</f>
        <v>0</v>
      </c>
      <c r="O96" s="236"/>
      <c r="P96" s="236"/>
      <c r="Q96" s="236"/>
      <c r="R96" s="119"/>
    </row>
    <row r="97" spans="2:21" s="7" customFormat="1" ht="19.95" customHeight="1">
      <c r="B97" s="116"/>
      <c r="C97" s="117"/>
      <c r="D97" s="118" t="s">
        <v>453</v>
      </c>
      <c r="E97" s="117"/>
      <c r="F97" s="117"/>
      <c r="G97" s="117"/>
      <c r="H97" s="117"/>
      <c r="I97" s="117"/>
      <c r="J97" s="117"/>
      <c r="K97" s="117"/>
      <c r="L97" s="117"/>
      <c r="M97" s="117"/>
      <c r="N97" s="235">
        <f>N504</f>
        <v>0</v>
      </c>
      <c r="O97" s="236"/>
      <c r="P97" s="236"/>
      <c r="Q97" s="236"/>
      <c r="R97" s="119"/>
    </row>
    <row r="98" spans="2:21" s="7" customFormat="1" ht="19.95" customHeight="1">
      <c r="B98" s="116"/>
      <c r="C98" s="117"/>
      <c r="D98" s="118" t="s">
        <v>138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35">
        <f>N508</f>
        <v>0</v>
      </c>
      <c r="O98" s="236"/>
      <c r="P98" s="236"/>
      <c r="Q98" s="236"/>
      <c r="R98" s="119"/>
    </row>
    <row r="99" spans="2:21" s="1" customFormat="1" ht="21.7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21" s="1" customFormat="1" ht="29.25" customHeight="1">
      <c r="B100" s="34"/>
      <c r="C100" s="111" t="s">
        <v>139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32">
        <v>0</v>
      </c>
      <c r="O100" s="237"/>
      <c r="P100" s="237"/>
      <c r="Q100" s="237"/>
      <c r="R100" s="36"/>
      <c r="T100" s="120"/>
      <c r="U100" s="121" t="s">
        <v>35</v>
      </c>
    </row>
    <row r="101" spans="2:21" s="1" customFormat="1" ht="18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21" s="1" customFormat="1" ht="29.25" customHeight="1">
      <c r="B102" s="34"/>
      <c r="C102" s="102" t="s">
        <v>113</v>
      </c>
      <c r="D102" s="103"/>
      <c r="E102" s="103"/>
      <c r="F102" s="103"/>
      <c r="G102" s="103"/>
      <c r="H102" s="103"/>
      <c r="I102" s="103"/>
      <c r="J102" s="103"/>
      <c r="K102" s="103"/>
      <c r="L102" s="215">
        <f>ROUND(SUM(N88+N100),2)</f>
        <v>0</v>
      </c>
      <c r="M102" s="215"/>
      <c r="N102" s="215"/>
      <c r="O102" s="215"/>
      <c r="P102" s="215"/>
      <c r="Q102" s="215"/>
      <c r="R102" s="36"/>
    </row>
    <row r="103" spans="2:21" s="1" customFormat="1" ht="6.9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7" spans="2:21" s="1" customFormat="1" ht="6.9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</row>
    <row r="108" spans="2:21" s="1" customFormat="1" ht="36.9" customHeight="1">
      <c r="B108" s="34"/>
      <c r="C108" s="187" t="s">
        <v>2141</v>
      </c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36"/>
    </row>
    <row r="109" spans="2:21" s="1" customFormat="1" ht="6.9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21" s="1" customFormat="1" ht="30" customHeight="1">
      <c r="B110" s="34"/>
      <c r="C110" s="31" t="s">
        <v>15</v>
      </c>
      <c r="D110" s="35"/>
      <c r="E110" s="35"/>
      <c r="F110" s="222" t="str">
        <f>F6</f>
        <v>Zvýšenie energet.účinnosti adm.budovy -OÚ a KD Druž./pri Hornáde</v>
      </c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35"/>
      <c r="R110" s="36"/>
    </row>
    <row r="111" spans="2:21" s="1" customFormat="1" ht="36.9" customHeight="1">
      <c r="B111" s="34"/>
      <c r="C111" s="68" t="s">
        <v>119</v>
      </c>
      <c r="D111" s="35"/>
      <c r="E111" s="35"/>
      <c r="F111" s="207" t="str">
        <f>F7</f>
        <v>02 - Zateplenie obvodových stien</v>
      </c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35"/>
      <c r="R111" s="36"/>
    </row>
    <row r="112" spans="2:21" s="1" customFormat="1" ht="6.9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18" customHeight="1">
      <c r="B113" s="34"/>
      <c r="C113" s="31" t="s">
        <v>19</v>
      </c>
      <c r="D113" s="35"/>
      <c r="E113" s="35"/>
      <c r="F113" s="29" t="str">
        <f>F9</f>
        <v>Družstevna pri Hornáde</v>
      </c>
      <c r="G113" s="35"/>
      <c r="H113" s="35"/>
      <c r="I113" s="35"/>
      <c r="J113" s="35"/>
      <c r="K113" s="31" t="s">
        <v>21</v>
      </c>
      <c r="L113" s="35"/>
      <c r="M113" s="225" t="str">
        <f>IF(O9="","",O9)</f>
        <v>18. 8. 2017</v>
      </c>
      <c r="N113" s="225"/>
      <c r="O113" s="225"/>
      <c r="P113" s="225"/>
      <c r="Q113" s="35"/>
      <c r="R113" s="36"/>
    </row>
    <row r="114" spans="2:65" s="1" customFormat="1" ht="6.9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13.2">
      <c r="B115" s="34"/>
      <c r="C115" s="31" t="s">
        <v>23</v>
      </c>
      <c r="D115" s="35"/>
      <c r="E115" s="35"/>
      <c r="F115" s="29" t="str">
        <f>E12</f>
        <v xml:space="preserve"> </v>
      </c>
      <c r="G115" s="35"/>
      <c r="H115" s="35"/>
      <c r="I115" s="35"/>
      <c r="J115" s="35"/>
      <c r="K115" s="31" t="s">
        <v>28</v>
      </c>
      <c r="L115" s="35"/>
      <c r="M115" s="189" t="str">
        <f>E18</f>
        <v xml:space="preserve"> </v>
      </c>
      <c r="N115" s="189"/>
      <c r="O115" s="189"/>
      <c r="P115" s="189"/>
      <c r="Q115" s="189"/>
      <c r="R115" s="36"/>
    </row>
    <row r="116" spans="2:65" s="1" customFormat="1" ht="14.4" customHeight="1">
      <c r="B116" s="34"/>
      <c r="C116" s="31" t="s">
        <v>27</v>
      </c>
      <c r="D116" s="35"/>
      <c r="E116" s="35"/>
      <c r="F116" s="29" t="str">
        <f>IF(E15="","",E15)</f>
        <v xml:space="preserve"> </v>
      </c>
      <c r="G116" s="35"/>
      <c r="H116" s="35"/>
      <c r="I116" s="35"/>
      <c r="J116" s="35"/>
      <c r="K116" s="31" t="s">
        <v>30</v>
      </c>
      <c r="L116" s="35"/>
      <c r="M116" s="189" t="str">
        <f>E21</f>
        <v xml:space="preserve"> </v>
      </c>
      <c r="N116" s="189"/>
      <c r="O116" s="189"/>
      <c r="P116" s="189"/>
      <c r="Q116" s="189"/>
      <c r="R116" s="36"/>
    </row>
    <row r="117" spans="2:65" s="1" customFormat="1" ht="10.3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8" customFormat="1" ht="29.25" customHeight="1">
      <c r="B118" s="122"/>
      <c r="C118" s="123" t="s">
        <v>140</v>
      </c>
      <c r="D118" s="124" t="s">
        <v>141</v>
      </c>
      <c r="E118" s="124" t="s">
        <v>53</v>
      </c>
      <c r="F118" s="238" t="s">
        <v>142</v>
      </c>
      <c r="G118" s="238"/>
      <c r="H118" s="238"/>
      <c r="I118" s="238"/>
      <c r="J118" s="124" t="s">
        <v>143</v>
      </c>
      <c r="K118" s="124" t="s">
        <v>144</v>
      </c>
      <c r="L118" s="239" t="s">
        <v>145</v>
      </c>
      <c r="M118" s="239"/>
      <c r="N118" s="238" t="s">
        <v>124</v>
      </c>
      <c r="O118" s="238"/>
      <c r="P118" s="238"/>
      <c r="Q118" s="240"/>
      <c r="R118" s="125"/>
      <c r="T118" s="75" t="s">
        <v>146</v>
      </c>
      <c r="U118" s="76" t="s">
        <v>35</v>
      </c>
      <c r="V118" s="76" t="s">
        <v>147</v>
      </c>
      <c r="W118" s="76" t="s">
        <v>148</v>
      </c>
      <c r="X118" s="76" t="s">
        <v>149</v>
      </c>
      <c r="Y118" s="76" t="s">
        <v>150</v>
      </c>
      <c r="Z118" s="76" t="s">
        <v>151</v>
      </c>
      <c r="AA118" s="77" t="s">
        <v>152</v>
      </c>
    </row>
    <row r="119" spans="2:65" s="1" customFormat="1" ht="29.25" customHeight="1">
      <c r="B119" s="34"/>
      <c r="C119" s="79" t="s">
        <v>121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54">
        <f>BK119</f>
        <v>0</v>
      </c>
      <c r="O119" s="255"/>
      <c r="P119" s="255"/>
      <c r="Q119" s="255"/>
      <c r="R119" s="36"/>
      <c r="T119" s="78"/>
      <c r="U119" s="50"/>
      <c r="V119" s="50"/>
      <c r="W119" s="126">
        <f>W120+W496</f>
        <v>4905.5869425000001</v>
      </c>
      <c r="X119" s="50"/>
      <c r="Y119" s="126">
        <f>Y120+Y496</f>
        <v>152.30426759999997</v>
      </c>
      <c r="Z119" s="50"/>
      <c r="AA119" s="127">
        <f>AA120+AA496</f>
        <v>102.13346199999998</v>
      </c>
      <c r="AT119" s="20" t="s">
        <v>70</v>
      </c>
      <c r="AU119" s="20" t="s">
        <v>126</v>
      </c>
      <c r="BK119" s="128">
        <f>BK120+BK496</f>
        <v>0</v>
      </c>
    </row>
    <row r="120" spans="2:65" s="9" customFormat="1" ht="37.35" customHeight="1">
      <c r="B120" s="129"/>
      <c r="C120" s="130"/>
      <c r="D120" s="131" t="s">
        <v>127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256">
        <f>BK120</f>
        <v>0</v>
      </c>
      <c r="O120" s="233"/>
      <c r="P120" s="233"/>
      <c r="Q120" s="233"/>
      <c r="R120" s="132"/>
      <c r="T120" s="133"/>
      <c r="U120" s="130"/>
      <c r="V120" s="130"/>
      <c r="W120" s="134">
        <f>W121+W123+W134+W286+W494</f>
        <v>4659.0642741000001</v>
      </c>
      <c r="X120" s="130"/>
      <c r="Y120" s="134">
        <f>Y121+Y123+Y134+Y286+Y494</f>
        <v>151.77382079999998</v>
      </c>
      <c r="Z120" s="130"/>
      <c r="AA120" s="135">
        <f>AA121+AA123+AA134+AA286+AA494</f>
        <v>101.94577999999998</v>
      </c>
      <c r="AR120" s="136" t="s">
        <v>79</v>
      </c>
      <c r="AT120" s="137" t="s">
        <v>70</v>
      </c>
      <c r="AU120" s="137" t="s">
        <v>71</v>
      </c>
      <c r="AY120" s="136" t="s">
        <v>153</v>
      </c>
      <c r="BK120" s="138">
        <f>BK121+BK123+BK134+BK286+BK494</f>
        <v>0</v>
      </c>
    </row>
    <row r="121" spans="2:65" s="9" customFormat="1" ht="19.95" customHeight="1">
      <c r="B121" s="129"/>
      <c r="C121" s="130"/>
      <c r="D121" s="139" t="s">
        <v>452</v>
      </c>
      <c r="E121" s="139"/>
      <c r="F121" s="139"/>
      <c r="G121" s="139"/>
      <c r="H121" s="139"/>
      <c r="I121" s="139"/>
      <c r="J121" s="139"/>
      <c r="K121" s="139"/>
      <c r="L121" s="139"/>
      <c r="M121" s="139"/>
      <c r="N121" s="257">
        <f>BK121</f>
        <v>0</v>
      </c>
      <c r="O121" s="258"/>
      <c r="P121" s="258"/>
      <c r="Q121" s="258"/>
      <c r="R121" s="132"/>
      <c r="T121" s="133"/>
      <c r="U121" s="130"/>
      <c r="V121" s="130"/>
      <c r="W121" s="134">
        <f>W122</f>
        <v>461.07695999999999</v>
      </c>
      <c r="X121" s="130"/>
      <c r="Y121" s="134">
        <f>Y122</f>
        <v>7.1484800000000001E-2</v>
      </c>
      <c r="Z121" s="130"/>
      <c r="AA121" s="135">
        <f>AA122</f>
        <v>0</v>
      </c>
      <c r="AR121" s="136" t="s">
        <v>79</v>
      </c>
      <c r="AT121" s="137" t="s">
        <v>70</v>
      </c>
      <c r="AU121" s="137" t="s">
        <v>79</v>
      </c>
      <c r="AY121" s="136" t="s">
        <v>153</v>
      </c>
      <c r="BK121" s="138">
        <f>BK122</f>
        <v>0</v>
      </c>
    </row>
    <row r="122" spans="2:65" s="1" customFormat="1" ht="31.5" customHeight="1">
      <c r="B122" s="140"/>
      <c r="C122" s="141">
        <v>1</v>
      </c>
      <c r="D122" s="141" t="s">
        <v>155</v>
      </c>
      <c r="E122" s="142" t="s">
        <v>454</v>
      </c>
      <c r="F122" s="241" t="s">
        <v>455</v>
      </c>
      <c r="G122" s="241"/>
      <c r="H122" s="241"/>
      <c r="I122" s="241"/>
      <c r="J122" s="143" t="s">
        <v>223</v>
      </c>
      <c r="K122" s="144">
        <v>1787.12</v>
      </c>
      <c r="L122" s="242"/>
      <c r="M122" s="242"/>
      <c r="N122" s="242"/>
      <c r="O122" s="242"/>
      <c r="P122" s="242"/>
      <c r="Q122" s="242"/>
      <c r="R122" s="145"/>
      <c r="T122" s="146" t="s">
        <v>5</v>
      </c>
      <c r="U122" s="43" t="s">
        <v>38</v>
      </c>
      <c r="V122" s="147">
        <v>0.25800000000000001</v>
      </c>
      <c r="W122" s="147">
        <f>V122*K122</f>
        <v>461.07695999999999</v>
      </c>
      <c r="X122" s="147">
        <v>4.0000000000000003E-5</v>
      </c>
      <c r="Y122" s="147">
        <f>X122*K122</f>
        <v>7.1484800000000001E-2</v>
      </c>
      <c r="Z122" s="147">
        <v>0</v>
      </c>
      <c r="AA122" s="148">
        <f>Z122*K122</f>
        <v>0</v>
      </c>
      <c r="AR122" s="20" t="s">
        <v>159</v>
      </c>
      <c r="AT122" s="20" t="s">
        <v>155</v>
      </c>
      <c r="AU122" s="20" t="s">
        <v>160</v>
      </c>
      <c r="AY122" s="20" t="s">
        <v>153</v>
      </c>
      <c r="BE122" s="149">
        <f>IF(U122="základná",N122,0)</f>
        <v>0</v>
      </c>
      <c r="BF122" s="149">
        <f>IF(U122="znížená",N122,0)</f>
        <v>0</v>
      </c>
      <c r="BG122" s="149">
        <f>IF(U122="zákl. prenesená",N122,0)</f>
        <v>0</v>
      </c>
      <c r="BH122" s="149">
        <f>IF(U122="zníž. prenesená",N122,0)</f>
        <v>0</v>
      </c>
      <c r="BI122" s="149">
        <f>IF(U122="nulová",N122,0)</f>
        <v>0</v>
      </c>
      <c r="BJ122" s="20" t="s">
        <v>160</v>
      </c>
      <c r="BK122" s="149">
        <f>ROUND(L122*K122,2)</f>
        <v>0</v>
      </c>
      <c r="BL122" s="20" t="s">
        <v>159</v>
      </c>
      <c r="BM122" s="20" t="s">
        <v>456</v>
      </c>
    </row>
    <row r="123" spans="2:65" s="9" customFormat="1" ht="29.85" customHeight="1">
      <c r="B123" s="129"/>
      <c r="C123" s="130"/>
      <c r="D123" s="139" t="s">
        <v>128</v>
      </c>
      <c r="E123" s="139"/>
      <c r="F123" s="139"/>
      <c r="G123" s="139"/>
      <c r="H123" s="139"/>
      <c r="I123" s="139"/>
      <c r="J123" s="139"/>
      <c r="K123" s="139"/>
      <c r="L123" s="139"/>
      <c r="M123" s="139"/>
      <c r="N123" s="259"/>
      <c r="O123" s="260"/>
      <c r="P123" s="260"/>
      <c r="Q123" s="260"/>
      <c r="R123" s="132"/>
      <c r="T123" s="133"/>
      <c r="U123" s="130"/>
      <c r="V123" s="130"/>
      <c r="W123" s="134">
        <f>SUM(W124:W133)</f>
        <v>14.852583999999998</v>
      </c>
      <c r="X123" s="130"/>
      <c r="Y123" s="134">
        <f>SUM(Y124:Y133)</f>
        <v>2.7098667999999999</v>
      </c>
      <c r="Z123" s="130"/>
      <c r="AA123" s="135">
        <f>SUM(AA124:AA133)</f>
        <v>0</v>
      </c>
      <c r="AR123" s="136" t="s">
        <v>79</v>
      </c>
      <c r="AT123" s="137" t="s">
        <v>70</v>
      </c>
      <c r="AU123" s="137" t="s">
        <v>79</v>
      </c>
      <c r="AY123" s="136" t="s">
        <v>153</v>
      </c>
      <c r="BK123" s="138">
        <f>SUM(BK124:BK133)</f>
        <v>0</v>
      </c>
    </row>
    <row r="124" spans="2:65" s="1" customFormat="1" ht="31.5" customHeight="1">
      <c r="B124" s="140"/>
      <c r="C124" s="141">
        <v>2</v>
      </c>
      <c r="D124" s="141" t="s">
        <v>155</v>
      </c>
      <c r="E124" s="142" t="s">
        <v>457</v>
      </c>
      <c r="F124" s="241" t="s">
        <v>2159</v>
      </c>
      <c r="G124" s="241"/>
      <c r="H124" s="241"/>
      <c r="I124" s="241"/>
      <c r="J124" s="143" t="s">
        <v>223</v>
      </c>
      <c r="K124" s="144">
        <v>2.04</v>
      </c>
      <c r="L124" s="242"/>
      <c r="M124" s="242"/>
      <c r="N124" s="242"/>
      <c r="O124" s="242"/>
      <c r="P124" s="242"/>
      <c r="Q124" s="242"/>
      <c r="R124" s="145"/>
      <c r="T124" s="146" t="s">
        <v>5</v>
      </c>
      <c r="U124" s="43" t="s">
        <v>38</v>
      </c>
      <c r="V124" s="147">
        <v>0.627</v>
      </c>
      <c r="W124" s="147">
        <f>V124*K124</f>
        <v>1.27908</v>
      </c>
      <c r="X124" s="147">
        <v>0.20377000000000001</v>
      </c>
      <c r="Y124" s="147">
        <f>X124*K124</f>
        <v>0.41569080000000003</v>
      </c>
      <c r="Z124" s="147">
        <v>0</v>
      </c>
      <c r="AA124" s="148">
        <f>Z124*K124</f>
        <v>0</v>
      </c>
      <c r="AR124" s="20" t="s">
        <v>159</v>
      </c>
      <c r="AT124" s="20" t="s">
        <v>155</v>
      </c>
      <c r="AU124" s="20" t="s">
        <v>160</v>
      </c>
      <c r="AY124" s="20" t="s">
        <v>153</v>
      </c>
      <c r="BE124" s="149">
        <f>IF(U124="základná",N124,0)</f>
        <v>0</v>
      </c>
      <c r="BF124" s="149">
        <f>IF(U124="znížená",N124,0)</f>
        <v>0</v>
      </c>
      <c r="BG124" s="149">
        <f>IF(U124="zákl. prenesená",N124,0)</f>
        <v>0</v>
      </c>
      <c r="BH124" s="149">
        <f>IF(U124="zníž. prenesená",N124,0)</f>
        <v>0</v>
      </c>
      <c r="BI124" s="149">
        <f>IF(U124="nulová",N124,0)</f>
        <v>0</v>
      </c>
      <c r="BJ124" s="20" t="s">
        <v>160</v>
      </c>
      <c r="BK124" s="149">
        <f>ROUND(L124*K124,2)</f>
        <v>0</v>
      </c>
      <c r="BL124" s="20" t="s">
        <v>159</v>
      </c>
      <c r="BM124" s="20" t="s">
        <v>458</v>
      </c>
    </row>
    <row r="125" spans="2:65" s="10" customFormat="1" ht="15" customHeight="1">
      <c r="B125" s="150"/>
      <c r="C125" s="151"/>
      <c r="D125" s="151"/>
      <c r="E125" s="152" t="s">
        <v>5</v>
      </c>
      <c r="F125" s="243" t="s">
        <v>459</v>
      </c>
      <c r="G125" s="244"/>
      <c r="H125" s="244"/>
      <c r="I125" s="244"/>
      <c r="J125" s="151"/>
      <c r="K125" s="153">
        <v>0.24</v>
      </c>
      <c r="L125" s="151"/>
      <c r="M125" s="151"/>
      <c r="N125" s="151"/>
      <c r="O125" s="151"/>
      <c r="P125" s="151"/>
      <c r="Q125" s="151"/>
      <c r="R125" s="154"/>
      <c r="T125" s="155"/>
      <c r="U125" s="151"/>
      <c r="V125" s="151"/>
      <c r="W125" s="151"/>
      <c r="X125" s="151"/>
      <c r="Y125" s="151"/>
      <c r="Z125" s="151"/>
      <c r="AA125" s="156"/>
      <c r="AT125" s="157" t="s">
        <v>168</v>
      </c>
      <c r="AU125" s="157" t="s">
        <v>160</v>
      </c>
      <c r="AV125" s="10" t="s">
        <v>160</v>
      </c>
      <c r="AW125" s="10" t="s">
        <v>29</v>
      </c>
      <c r="AX125" s="10" t="s">
        <v>71</v>
      </c>
      <c r="AY125" s="157" t="s">
        <v>153</v>
      </c>
    </row>
    <row r="126" spans="2:65" s="10" customFormat="1" ht="15" customHeight="1">
      <c r="B126" s="150"/>
      <c r="C126" s="151"/>
      <c r="D126" s="151"/>
      <c r="E126" s="152" t="s">
        <v>5</v>
      </c>
      <c r="F126" s="245" t="s">
        <v>460</v>
      </c>
      <c r="G126" s="246"/>
      <c r="H126" s="246"/>
      <c r="I126" s="246"/>
      <c r="J126" s="151"/>
      <c r="K126" s="153">
        <v>1.8</v>
      </c>
      <c r="L126" s="151"/>
      <c r="M126" s="151"/>
      <c r="N126" s="151"/>
      <c r="O126" s="151"/>
      <c r="P126" s="151"/>
      <c r="Q126" s="151"/>
      <c r="R126" s="154"/>
      <c r="T126" s="155"/>
      <c r="U126" s="151"/>
      <c r="V126" s="151"/>
      <c r="W126" s="151"/>
      <c r="X126" s="151"/>
      <c r="Y126" s="151"/>
      <c r="Z126" s="151"/>
      <c r="AA126" s="156"/>
      <c r="AT126" s="157" t="s">
        <v>168</v>
      </c>
      <c r="AU126" s="157" t="s">
        <v>160</v>
      </c>
      <c r="AV126" s="10" t="s">
        <v>160</v>
      </c>
      <c r="AW126" s="10" t="s">
        <v>29</v>
      </c>
      <c r="AX126" s="10" t="s">
        <v>71</v>
      </c>
      <c r="AY126" s="157" t="s">
        <v>153</v>
      </c>
    </row>
    <row r="127" spans="2:65" s="11" customFormat="1" ht="15" customHeight="1">
      <c r="B127" s="158"/>
      <c r="C127" s="159"/>
      <c r="D127" s="159"/>
      <c r="E127" s="160" t="s">
        <v>5</v>
      </c>
      <c r="F127" s="247" t="s">
        <v>227</v>
      </c>
      <c r="G127" s="248"/>
      <c r="H127" s="248"/>
      <c r="I127" s="248"/>
      <c r="J127" s="159"/>
      <c r="K127" s="161">
        <v>2.04</v>
      </c>
      <c r="L127" s="159"/>
      <c r="M127" s="159"/>
      <c r="N127" s="159"/>
      <c r="O127" s="159"/>
      <c r="P127" s="159"/>
      <c r="Q127" s="159"/>
      <c r="R127" s="162"/>
      <c r="T127" s="163"/>
      <c r="U127" s="159"/>
      <c r="V127" s="159"/>
      <c r="W127" s="159"/>
      <c r="X127" s="159"/>
      <c r="Y127" s="159"/>
      <c r="Z127" s="159"/>
      <c r="AA127" s="164"/>
      <c r="AT127" s="165" t="s">
        <v>168</v>
      </c>
      <c r="AU127" s="165" t="s">
        <v>160</v>
      </c>
      <c r="AV127" s="11" t="s">
        <v>159</v>
      </c>
      <c r="AW127" s="11" t="s">
        <v>29</v>
      </c>
      <c r="AX127" s="11" t="s">
        <v>79</v>
      </c>
      <c r="AY127" s="165" t="s">
        <v>153</v>
      </c>
    </row>
    <row r="128" spans="2:65" s="1" customFormat="1" ht="31.5" customHeight="1">
      <c r="B128" s="140"/>
      <c r="C128" s="141">
        <v>3</v>
      </c>
      <c r="D128" s="141" t="s">
        <v>155</v>
      </c>
      <c r="E128" s="142" t="s">
        <v>462</v>
      </c>
      <c r="F128" s="241" t="s">
        <v>2158</v>
      </c>
      <c r="G128" s="241"/>
      <c r="H128" s="241"/>
      <c r="I128" s="241"/>
      <c r="J128" s="143" t="s">
        <v>223</v>
      </c>
      <c r="K128" s="144">
        <v>9.6</v>
      </c>
      <c r="L128" s="242"/>
      <c r="M128" s="242"/>
      <c r="N128" s="242"/>
      <c r="O128" s="242"/>
      <c r="P128" s="242"/>
      <c r="Q128" s="242"/>
      <c r="R128" s="145"/>
      <c r="T128" s="146" t="s">
        <v>5</v>
      </c>
      <c r="U128" s="43" t="s">
        <v>38</v>
      </c>
      <c r="V128" s="147">
        <v>0.63573999999999997</v>
      </c>
      <c r="W128" s="147">
        <f>V128*K128</f>
        <v>6.1031039999999992</v>
      </c>
      <c r="X128" s="147">
        <v>0.23866999999999999</v>
      </c>
      <c r="Y128" s="147">
        <f>X128*K128</f>
        <v>2.2912319999999999</v>
      </c>
      <c r="Z128" s="147">
        <v>0</v>
      </c>
      <c r="AA128" s="148">
        <f>Z128*K128</f>
        <v>0</v>
      </c>
      <c r="AR128" s="20" t="s">
        <v>159</v>
      </c>
      <c r="AT128" s="20" t="s">
        <v>155</v>
      </c>
      <c r="AU128" s="20" t="s">
        <v>160</v>
      </c>
      <c r="AY128" s="20" t="s">
        <v>153</v>
      </c>
      <c r="BE128" s="149">
        <f>IF(U128="základná",N128,0)</f>
        <v>0</v>
      </c>
      <c r="BF128" s="149">
        <f>IF(U128="znížená",N128,0)</f>
        <v>0</v>
      </c>
      <c r="BG128" s="149">
        <f>IF(U128="zákl. prenesená",N128,0)</f>
        <v>0</v>
      </c>
      <c r="BH128" s="149">
        <f>IF(U128="zníž. prenesená",N128,0)</f>
        <v>0</v>
      </c>
      <c r="BI128" s="149">
        <f>IF(U128="nulová",N128,0)</f>
        <v>0</v>
      </c>
      <c r="BJ128" s="20" t="s">
        <v>160</v>
      </c>
      <c r="BK128" s="149">
        <f>ROUND(L128*K128,2)</f>
        <v>0</v>
      </c>
      <c r="BL128" s="20" t="s">
        <v>159</v>
      </c>
      <c r="BM128" s="20" t="s">
        <v>463</v>
      </c>
    </row>
    <row r="129" spans="2:65" s="10" customFormat="1" ht="22.5" customHeight="1">
      <c r="B129" s="150"/>
      <c r="C129" s="151"/>
      <c r="D129" s="151"/>
      <c r="E129" s="152" t="s">
        <v>5</v>
      </c>
      <c r="F129" s="243" t="s">
        <v>464</v>
      </c>
      <c r="G129" s="244"/>
      <c r="H129" s="244"/>
      <c r="I129" s="244"/>
      <c r="J129" s="151"/>
      <c r="K129" s="153">
        <v>9.6</v>
      </c>
      <c r="L129" s="151"/>
      <c r="M129" s="151"/>
      <c r="N129" s="151"/>
      <c r="O129" s="151"/>
      <c r="P129" s="151"/>
      <c r="Q129" s="151"/>
      <c r="R129" s="154"/>
      <c r="T129" s="155"/>
      <c r="U129" s="151"/>
      <c r="V129" s="151"/>
      <c r="W129" s="151"/>
      <c r="X129" s="151"/>
      <c r="Y129" s="151"/>
      <c r="Z129" s="151"/>
      <c r="AA129" s="156"/>
      <c r="AT129" s="157" t="s">
        <v>168</v>
      </c>
      <c r="AU129" s="157" t="s">
        <v>160</v>
      </c>
      <c r="AV129" s="10" t="s">
        <v>160</v>
      </c>
      <c r="AW129" s="10" t="s">
        <v>29</v>
      </c>
      <c r="AX129" s="10" t="s">
        <v>79</v>
      </c>
      <c r="AY129" s="157" t="s">
        <v>153</v>
      </c>
    </row>
    <row r="130" spans="2:65" s="1" customFormat="1" ht="31.5" customHeight="1">
      <c r="B130" s="140"/>
      <c r="C130" s="141">
        <v>4</v>
      </c>
      <c r="D130" s="141" t="s">
        <v>155</v>
      </c>
      <c r="E130" s="142" t="s">
        <v>466</v>
      </c>
      <c r="F130" s="241" t="s">
        <v>467</v>
      </c>
      <c r="G130" s="241"/>
      <c r="H130" s="241"/>
      <c r="I130" s="241"/>
      <c r="J130" s="143" t="s">
        <v>172</v>
      </c>
      <c r="K130" s="144">
        <v>36.799999999999997</v>
      </c>
      <c r="L130" s="242"/>
      <c r="M130" s="242"/>
      <c r="N130" s="242"/>
      <c r="O130" s="242"/>
      <c r="P130" s="242"/>
      <c r="Q130" s="242"/>
      <c r="R130" s="145"/>
      <c r="T130" s="146" t="s">
        <v>5</v>
      </c>
      <c r="U130" s="43" t="s">
        <v>38</v>
      </c>
      <c r="V130" s="147">
        <v>0.20300000000000001</v>
      </c>
      <c r="W130" s="147">
        <f>V130*K130</f>
        <v>7.4703999999999997</v>
      </c>
      <c r="X130" s="147">
        <v>8.0000000000000007E-5</v>
      </c>
      <c r="Y130" s="147">
        <f>X130*K130</f>
        <v>2.944E-3</v>
      </c>
      <c r="Z130" s="147">
        <v>0</v>
      </c>
      <c r="AA130" s="148">
        <f>Z130*K130</f>
        <v>0</v>
      </c>
      <c r="AR130" s="20" t="s">
        <v>159</v>
      </c>
      <c r="AT130" s="20" t="s">
        <v>155</v>
      </c>
      <c r="AU130" s="20" t="s">
        <v>160</v>
      </c>
      <c r="AY130" s="20" t="s">
        <v>153</v>
      </c>
      <c r="BE130" s="149">
        <f>IF(U130="základná",N130,0)</f>
        <v>0</v>
      </c>
      <c r="BF130" s="149">
        <f>IF(U130="znížená",N130,0)</f>
        <v>0</v>
      </c>
      <c r="BG130" s="149">
        <f>IF(U130="zákl. prenesená",N130,0)</f>
        <v>0</v>
      </c>
      <c r="BH130" s="149">
        <f>IF(U130="zníž. prenesená",N130,0)</f>
        <v>0</v>
      </c>
      <c r="BI130" s="149">
        <f>IF(U130="nulová",N130,0)</f>
        <v>0</v>
      </c>
      <c r="BJ130" s="20" t="s">
        <v>160</v>
      </c>
      <c r="BK130" s="149">
        <f>ROUND(L130*K130,2)</f>
        <v>0</v>
      </c>
      <c r="BL130" s="20" t="s">
        <v>159</v>
      </c>
      <c r="BM130" s="20" t="s">
        <v>468</v>
      </c>
    </row>
    <row r="131" spans="2:65" s="10" customFormat="1" ht="15" customHeight="1">
      <c r="B131" s="150"/>
      <c r="C131" s="151"/>
      <c r="D131" s="151"/>
      <c r="E131" s="152" t="s">
        <v>5</v>
      </c>
      <c r="F131" s="243" t="s">
        <v>469</v>
      </c>
      <c r="G131" s="244"/>
      <c r="H131" s="244"/>
      <c r="I131" s="244"/>
      <c r="J131" s="151"/>
      <c r="K131" s="153">
        <v>12</v>
      </c>
      <c r="L131" s="151"/>
      <c r="M131" s="151"/>
      <c r="N131" s="151"/>
      <c r="O131" s="151"/>
      <c r="P131" s="151"/>
      <c r="Q131" s="151"/>
      <c r="R131" s="154"/>
      <c r="T131" s="155"/>
      <c r="U131" s="151"/>
      <c r="V131" s="151"/>
      <c r="W131" s="151"/>
      <c r="X131" s="151"/>
      <c r="Y131" s="151"/>
      <c r="Z131" s="151"/>
      <c r="AA131" s="156"/>
      <c r="AT131" s="157" t="s">
        <v>168</v>
      </c>
      <c r="AU131" s="157" t="s">
        <v>160</v>
      </c>
      <c r="AV131" s="10" t="s">
        <v>160</v>
      </c>
      <c r="AW131" s="10" t="s">
        <v>29</v>
      </c>
      <c r="AX131" s="10" t="s">
        <v>71</v>
      </c>
      <c r="AY131" s="157" t="s">
        <v>153</v>
      </c>
    </row>
    <row r="132" spans="2:65" s="10" customFormat="1" ht="15" customHeight="1">
      <c r="B132" s="150"/>
      <c r="C132" s="151"/>
      <c r="D132" s="151"/>
      <c r="E132" s="152" t="s">
        <v>5</v>
      </c>
      <c r="F132" s="245" t="s">
        <v>470</v>
      </c>
      <c r="G132" s="246"/>
      <c r="H132" s="246"/>
      <c r="I132" s="246"/>
      <c r="J132" s="151"/>
      <c r="K132" s="153">
        <v>24.8</v>
      </c>
      <c r="L132" s="151"/>
      <c r="M132" s="151"/>
      <c r="N132" s="151"/>
      <c r="O132" s="151"/>
      <c r="P132" s="151"/>
      <c r="Q132" s="151"/>
      <c r="R132" s="154"/>
      <c r="T132" s="155"/>
      <c r="U132" s="151"/>
      <c r="V132" s="151"/>
      <c r="W132" s="151"/>
      <c r="X132" s="151"/>
      <c r="Y132" s="151"/>
      <c r="Z132" s="151"/>
      <c r="AA132" s="156"/>
      <c r="AT132" s="157" t="s">
        <v>168</v>
      </c>
      <c r="AU132" s="157" t="s">
        <v>160</v>
      </c>
      <c r="AV132" s="10" t="s">
        <v>160</v>
      </c>
      <c r="AW132" s="10" t="s">
        <v>29</v>
      </c>
      <c r="AX132" s="10" t="s">
        <v>71</v>
      </c>
      <c r="AY132" s="157" t="s">
        <v>153</v>
      </c>
    </row>
    <row r="133" spans="2:65" s="11" customFormat="1" ht="15" customHeight="1">
      <c r="B133" s="158"/>
      <c r="C133" s="159"/>
      <c r="D133" s="159"/>
      <c r="E133" s="160" t="s">
        <v>5</v>
      </c>
      <c r="F133" s="247" t="s">
        <v>227</v>
      </c>
      <c r="G133" s="248"/>
      <c r="H133" s="248"/>
      <c r="I133" s="248"/>
      <c r="J133" s="159"/>
      <c r="K133" s="161">
        <v>36.799999999999997</v>
      </c>
      <c r="L133" s="159"/>
      <c r="M133" s="159"/>
      <c r="N133" s="159"/>
      <c r="O133" s="159"/>
      <c r="P133" s="159"/>
      <c r="Q133" s="159"/>
      <c r="R133" s="162"/>
      <c r="T133" s="163"/>
      <c r="U133" s="159"/>
      <c r="V133" s="159"/>
      <c r="W133" s="159"/>
      <c r="X133" s="159"/>
      <c r="Y133" s="159"/>
      <c r="Z133" s="159"/>
      <c r="AA133" s="164"/>
      <c r="AT133" s="165" t="s">
        <v>168</v>
      </c>
      <c r="AU133" s="165" t="s">
        <v>160</v>
      </c>
      <c r="AV133" s="11" t="s">
        <v>159</v>
      </c>
      <c r="AW133" s="11" t="s">
        <v>29</v>
      </c>
      <c r="AX133" s="11" t="s">
        <v>79</v>
      </c>
      <c r="AY133" s="165" t="s">
        <v>153</v>
      </c>
    </row>
    <row r="134" spans="2:65" s="9" customFormat="1" ht="29.85" customHeight="1">
      <c r="B134" s="129"/>
      <c r="C134" s="130"/>
      <c r="D134" s="139" t="s">
        <v>130</v>
      </c>
      <c r="E134" s="139"/>
      <c r="F134" s="139"/>
      <c r="G134" s="139"/>
      <c r="H134" s="139"/>
      <c r="I134" s="139"/>
      <c r="J134" s="139"/>
      <c r="K134" s="139"/>
      <c r="L134" s="139"/>
      <c r="M134" s="139"/>
      <c r="N134" s="257"/>
      <c r="O134" s="258"/>
      <c r="P134" s="258"/>
      <c r="Q134" s="258"/>
      <c r="R134" s="132"/>
      <c r="T134" s="133"/>
      <c r="U134" s="130"/>
      <c r="V134" s="130"/>
      <c r="W134" s="134">
        <f>SUM(W135:W285)</f>
        <v>2649.8769046000002</v>
      </c>
      <c r="X134" s="130"/>
      <c r="Y134" s="134">
        <f>SUM(Y135:Y285)</f>
        <v>56.855548600000006</v>
      </c>
      <c r="Z134" s="130"/>
      <c r="AA134" s="135">
        <f>SUM(AA135:AA285)</f>
        <v>0</v>
      </c>
      <c r="AR134" s="136" t="s">
        <v>79</v>
      </c>
      <c r="AT134" s="137" t="s">
        <v>70</v>
      </c>
      <c r="AU134" s="137" t="s">
        <v>79</v>
      </c>
      <c r="AY134" s="136" t="s">
        <v>153</v>
      </c>
      <c r="BK134" s="138">
        <f>SUM(BK135:BK285)</f>
        <v>0</v>
      </c>
    </row>
    <row r="135" spans="2:65" s="1" customFormat="1" ht="31.5" customHeight="1">
      <c r="B135" s="140"/>
      <c r="C135" s="141">
        <v>5</v>
      </c>
      <c r="D135" s="141" t="s">
        <v>155</v>
      </c>
      <c r="E135" s="142" t="s">
        <v>471</v>
      </c>
      <c r="F135" s="241" t="s">
        <v>472</v>
      </c>
      <c r="G135" s="241"/>
      <c r="H135" s="241"/>
      <c r="I135" s="241"/>
      <c r="J135" s="143" t="s">
        <v>223</v>
      </c>
      <c r="K135" s="144">
        <v>187.01</v>
      </c>
      <c r="L135" s="242"/>
      <c r="M135" s="242"/>
      <c r="N135" s="242"/>
      <c r="O135" s="242"/>
      <c r="P135" s="242"/>
      <c r="Q135" s="242"/>
      <c r="R135" s="145"/>
      <c r="T135" s="146" t="s">
        <v>5</v>
      </c>
      <c r="U135" s="43" t="s">
        <v>38</v>
      </c>
      <c r="V135" s="147">
        <v>0.80010000000000003</v>
      </c>
      <c r="W135" s="147">
        <f>V135*K135</f>
        <v>149.626701</v>
      </c>
      <c r="X135" s="147">
        <v>3.7560000000000003E-2</v>
      </c>
      <c r="Y135" s="147">
        <f>X135*K135</f>
        <v>7.0240955999999999</v>
      </c>
      <c r="Z135" s="147">
        <v>0</v>
      </c>
      <c r="AA135" s="148">
        <f>Z135*K135</f>
        <v>0</v>
      </c>
      <c r="AR135" s="20" t="s">
        <v>159</v>
      </c>
      <c r="AT135" s="20" t="s">
        <v>155</v>
      </c>
      <c r="AU135" s="20" t="s">
        <v>160</v>
      </c>
      <c r="AY135" s="20" t="s">
        <v>153</v>
      </c>
      <c r="BE135" s="149">
        <f>IF(U135="základná",N135,0)</f>
        <v>0</v>
      </c>
      <c r="BF135" s="149">
        <f>IF(U135="znížená",N135,0)</f>
        <v>0</v>
      </c>
      <c r="BG135" s="149">
        <f>IF(U135="zákl. prenesená",N135,0)</f>
        <v>0</v>
      </c>
      <c r="BH135" s="149">
        <f>IF(U135="zníž. prenesená",N135,0)</f>
        <v>0</v>
      </c>
      <c r="BI135" s="149">
        <f>IF(U135="nulová",N135,0)</f>
        <v>0</v>
      </c>
      <c r="BJ135" s="20" t="s">
        <v>160</v>
      </c>
      <c r="BK135" s="149">
        <f>ROUND(L135*K135,2)</f>
        <v>0</v>
      </c>
      <c r="BL135" s="20" t="s">
        <v>159</v>
      </c>
      <c r="BM135" s="20" t="s">
        <v>473</v>
      </c>
    </row>
    <row r="136" spans="2:65" s="10" customFormat="1" ht="15" customHeight="1">
      <c r="B136" s="150"/>
      <c r="C136" s="151"/>
      <c r="D136" s="151"/>
      <c r="E136" s="152" t="s">
        <v>5</v>
      </c>
      <c r="F136" s="243" t="s">
        <v>474</v>
      </c>
      <c r="G136" s="244"/>
      <c r="H136" s="244"/>
      <c r="I136" s="244"/>
      <c r="J136" s="151"/>
      <c r="K136" s="153">
        <v>2.2999999999999998</v>
      </c>
      <c r="L136" s="151"/>
      <c r="M136" s="151"/>
      <c r="N136" s="151"/>
      <c r="O136" s="151"/>
      <c r="P136" s="151"/>
      <c r="Q136" s="151"/>
      <c r="R136" s="154"/>
      <c r="T136" s="155"/>
      <c r="U136" s="151"/>
      <c r="V136" s="151"/>
      <c r="W136" s="151"/>
      <c r="X136" s="151"/>
      <c r="Y136" s="151"/>
      <c r="Z136" s="151"/>
      <c r="AA136" s="156"/>
      <c r="AT136" s="157" t="s">
        <v>168</v>
      </c>
      <c r="AU136" s="157" t="s">
        <v>160</v>
      </c>
      <c r="AV136" s="10" t="s">
        <v>160</v>
      </c>
      <c r="AW136" s="10" t="s">
        <v>29</v>
      </c>
      <c r="AX136" s="10" t="s">
        <v>71</v>
      </c>
      <c r="AY136" s="157" t="s">
        <v>153</v>
      </c>
    </row>
    <row r="137" spans="2:65" s="10" customFormat="1" ht="15" customHeight="1">
      <c r="B137" s="150"/>
      <c r="C137" s="151"/>
      <c r="D137" s="151"/>
      <c r="E137" s="152" t="s">
        <v>5</v>
      </c>
      <c r="F137" s="245" t="s">
        <v>475</v>
      </c>
      <c r="G137" s="246"/>
      <c r="H137" s="246"/>
      <c r="I137" s="246"/>
      <c r="J137" s="151"/>
      <c r="K137" s="153">
        <v>2.0299999999999998</v>
      </c>
      <c r="L137" s="151"/>
      <c r="M137" s="151"/>
      <c r="N137" s="151"/>
      <c r="O137" s="151"/>
      <c r="P137" s="151"/>
      <c r="Q137" s="151"/>
      <c r="R137" s="154"/>
      <c r="T137" s="155"/>
      <c r="U137" s="151"/>
      <c r="V137" s="151"/>
      <c r="W137" s="151"/>
      <c r="X137" s="151"/>
      <c r="Y137" s="151"/>
      <c r="Z137" s="151"/>
      <c r="AA137" s="156"/>
      <c r="AT137" s="157" t="s">
        <v>168</v>
      </c>
      <c r="AU137" s="157" t="s">
        <v>160</v>
      </c>
      <c r="AV137" s="10" t="s">
        <v>160</v>
      </c>
      <c r="AW137" s="10" t="s">
        <v>29</v>
      </c>
      <c r="AX137" s="10" t="s">
        <v>71</v>
      </c>
      <c r="AY137" s="157" t="s">
        <v>153</v>
      </c>
    </row>
    <row r="138" spans="2:65" s="10" customFormat="1" ht="15" customHeight="1">
      <c r="B138" s="150"/>
      <c r="C138" s="151"/>
      <c r="D138" s="151"/>
      <c r="E138" s="152" t="s">
        <v>5</v>
      </c>
      <c r="F138" s="245" t="s">
        <v>476</v>
      </c>
      <c r="G138" s="246"/>
      <c r="H138" s="246"/>
      <c r="I138" s="246"/>
      <c r="J138" s="151"/>
      <c r="K138" s="153">
        <v>1.89</v>
      </c>
      <c r="L138" s="151"/>
      <c r="M138" s="151"/>
      <c r="N138" s="151"/>
      <c r="O138" s="151"/>
      <c r="P138" s="151"/>
      <c r="Q138" s="151"/>
      <c r="R138" s="154"/>
      <c r="T138" s="155"/>
      <c r="U138" s="151"/>
      <c r="V138" s="151"/>
      <c r="W138" s="151"/>
      <c r="X138" s="151"/>
      <c r="Y138" s="151"/>
      <c r="Z138" s="151"/>
      <c r="AA138" s="156"/>
      <c r="AT138" s="157" t="s">
        <v>168</v>
      </c>
      <c r="AU138" s="157" t="s">
        <v>160</v>
      </c>
      <c r="AV138" s="10" t="s">
        <v>160</v>
      </c>
      <c r="AW138" s="10" t="s">
        <v>29</v>
      </c>
      <c r="AX138" s="10" t="s">
        <v>71</v>
      </c>
      <c r="AY138" s="157" t="s">
        <v>153</v>
      </c>
    </row>
    <row r="139" spans="2:65" s="10" customFormat="1" ht="15" customHeight="1">
      <c r="B139" s="150"/>
      <c r="C139" s="151"/>
      <c r="D139" s="151"/>
      <c r="E139" s="152" t="s">
        <v>5</v>
      </c>
      <c r="F139" s="245" t="s">
        <v>477</v>
      </c>
      <c r="G139" s="246"/>
      <c r="H139" s="246"/>
      <c r="I139" s="246"/>
      <c r="J139" s="151"/>
      <c r="K139" s="153">
        <v>2.0699999999999998</v>
      </c>
      <c r="L139" s="151"/>
      <c r="M139" s="151"/>
      <c r="N139" s="151"/>
      <c r="O139" s="151"/>
      <c r="P139" s="151"/>
      <c r="Q139" s="151"/>
      <c r="R139" s="154"/>
      <c r="T139" s="155"/>
      <c r="U139" s="151"/>
      <c r="V139" s="151"/>
      <c r="W139" s="151"/>
      <c r="X139" s="151"/>
      <c r="Y139" s="151"/>
      <c r="Z139" s="151"/>
      <c r="AA139" s="156"/>
      <c r="AT139" s="157" t="s">
        <v>168</v>
      </c>
      <c r="AU139" s="157" t="s">
        <v>160</v>
      </c>
      <c r="AV139" s="10" t="s">
        <v>160</v>
      </c>
      <c r="AW139" s="10" t="s">
        <v>29</v>
      </c>
      <c r="AX139" s="10" t="s">
        <v>71</v>
      </c>
      <c r="AY139" s="157" t="s">
        <v>153</v>
      </c>
    </row>
    <row r="140" spans="2:65" s="10" customFormat="1" ht="15" customHeight="1">
      <c r="B140" s="150"/>
      <c r="C140" s="151"/>
      <c r="D140" s="151"/>
      <c r="E140" s="152" t="s">
        <v>5</v>
      </c>
      <c r="F140" s="245" t="s">
        <v>478</v>
      </c>
      <c r="G140" s="246"/>
      <c r="H140" s="246"/>
      <c r="I140" s="246"/>
      <c r="J140" s="151"/>
      <c r="K140" s="153">
        <v>8.4700000000000006</v>
      </c>
      <c r="L140" s="151"/>
      <c r="M140" s="151"/>
      <c r="N140" s="151"/>
      <c r="O140" s="151"/>
      <c r="P140" s="151"/>
      <c r="Q140" s="151"/>
      <c r="R140" s="154"/>
      <c r="T140" s="155"/>
      <c r="U140" s="151"/>
      <c r="V140" s="151"/>
      <c r="W140" s="151"/>
      <c r="X140" s="151"/>
      <c r="Y140" s="151"/>
      <c r="Z140" s="151"/>
      <c r="AA140" s="156"/>
      <c r="AT140" s="157" t="s">
        <v>168</v>
      </c>
      <c r="AU140" s="157" t="s">
        <v>160</v>
      </c>
      <c r="AV140" s="10" t="s">
        <v>160</v>
      </c>
      <c r="AW140" s="10" t="s">
        <v>29</v>
      </c>
      <c r="AX140" s="10" t="s">
        <v>71</v>
      </c>
      <c r="AY140" s="157" t="s">
        <v>153</v>
      </c>
    </row>
    <row r="141" spans="2:65" s="10" customFormat="1" ht="15" customHeight="1">
      <c r="B141" s="150"/>
      <c r="C141" s="151"/>
      <c r="D141" s="151"/>
      <c r="E141" s="152" t="s">
        <v>5</v>
      </c>
      <c r="F141" s="245" t="s">
        <v>479</v>
      </c>
      <c r="G141" s="246"/>
      <c r="H141" s="246"/>
      <c r="I141" s="246"/>
      <c r="J141" s="151"/>
      <c r="K141" s="153">
        <v>11.55</v>
      </c>
      <c r="L141" s="151"/>
      <c r="M141" s="151"/>
      <c r="N141" s="151"/>
      <c r="O141" s="151"/>
      <c r="P141" s="151"/>
      <c r="Q141" s="151"/>
      <c r="R141" s="154"/>
      <c r="T141" s="155"/>
      <c r="U141" s="151"/>
      <c r="V141" s="151"/>
      <c r="W141" s="151"/>
      <c r="X141" s="151"/>
      <c r="Y141" s="151"/>
      <c r="Z141" s="151"/>
      <c r="AA141" s="156"/>
      <c r="AT141" s="157" t="s">
        <v>168</v>
      </c>
      <c r="AU141" s="157" t="s">
        <v>160</v>
      </c>
      <c r="AV141" s="10" t="s">
        <v>160</v>
      </c>
      <c r="AW141" s="10" t="s">
        <v>29</v>
      </c>
      <c r="AX141" s="10" t="s">
        <v>71</v>
      </c>
      <c r="AY141" s="157" t="s">
        <v>153</v>
      </c>
    </row>
    <row r="142" spans="2:65" s="10" customFormat="1" ht="15" customHeight="1">
      <c r="B142" s="150"/>
      <c r="C142" s="151"/>
      <c r="D142" s="151"/>
      <c r="E142" s="152" t="s">
        <v>5</v>
      </c>
      <c r="F142" s="245" t="s">
        <v>480</v>
      </c>
      <c r="G142" s="246"/>
      <c r="H142" s="246"/>
      <c r="I142" s="246"/>
      <c r="J142" s="151"/>
      <c r="K142" s="153">
        <v>76.260000000000005</v>
      </c>
      <c r="L142" s="151"/>
      <c r="M142" s="151"/>
      <c r="N142" s="151"/>
      <c r="O142" s="151"/>
      <c r="P142" s="151"/>
      <c r="Q142" s="151"/>
      <c r="R142" s="154"/>
      <c r="T142" s="155"/>
      <c r="U142" s="151"/>
      <c r="V142" s="151"/>
      <c r="W142" s="151"/>
      <c r="X142" s="151"/>
      <c r="Y142" s="151"/>
      <c r="Z142" s="151"/>
      <c r="AA142" s="156"/>
      <c r="AT142" s="157" t="s">
        <v>168</v>
      </c>
      <c r="AU142" s="157" t="s">
        <v>160</v>
      </c>
      <c r="AV142" s="10" t="s">
        <v>160</v>
      </c>
      <c r="AW142" s="10" t="s">
        <v>29</v>
      </c>
      <c r="AX142" s="10" t="s">
        <v>71</v>
      </c>
      <c r="AY142" s="157" t="s">
        <v>153</v>
      </c>
    </row>
    <row r="143" spans="2:65" s="10" customFormat="1" ht="15" customHeight="1">
      <c r="B143" s="150"/>
      <c r="C143" s="151"/>
      <c r="D143" s="151"/>
      <c r="E143" s="152" t="s">
        <v>5</v>
      </c>
      <c r="F143" s="245" t="s">
        <v>481</v>
      </c>
      <c r="G143" s="246"/>
      <c r="H143" s="246"/>
      <c r="I143" s="246"/>
      <c r="J143" s="151"/>
      <c r="K143" s="153">
        <v>42.9</v>
      </c>
      <c r="L143" s="151"/>
      <c r="M143" s="151"/>
      <c r="N143" s="151"/>
      <c r="O143" s="151"/>
      <c r="P143" s="151"/>
      <c r="Q143" s="151"/>
      <c r="R143" s="154"/>
      <c r="T143" s="155"/>
      <c r="U143" s="151"/>
      <c r="V143" s="151"/>
      <c r="W143" s="151"/>
      <c r="X143" s="151"/>
      <c r="Y143" s="151"/>
      <c r="Z143" s="151"/>
      <c r="AA143" s="156"/>
      <c r="AT143" s="157" t="s">
        <v>168</v>
      </c>
      <c r="AU143" s="157" t="s">
        <v>160</v>
      </c>
      <c r="AV143" s="10" t="s">
        <v>160</v>
      </c>
      <c r="AW143" s="10" t="s">
        <v>29</v>
      </c>
      <c r="AX143" s="10" t="s">
        <v>71</v>
      </c>
      <c r="AY143" s="157" t="s">
        <v>153</v>
      </c>
    </row>
    <row r="144" spans="2:65" s="10" customFormat="1" ht="15" customHeight="1">
      <c r="B144" s="150"/>
      <c r="C144" s="151"/>
      <c r="D144" s="151"/>
      <c r="E144" s="152" t="s">
        <v>5</v>
      </c>
      <c r="F144" s="245" t="s">
        <v>482</v>
      </c>
      <c r="G144" s="246"/>
      <c r="H144" s="246"/>
      <c r="I144" s="246"/>
      <c r="J144" s="151"/>
      <c r="K144" s="153">
        <v>3.9</v>
      </c>
      <c r="L144" s="151"/>
      <c r="M144" s="151"/>
      <c r="N144" s="151"/>
      <c r="O144" s="151"/>
      <c r="P144" s="151"/>
      <c r="Q144" s="151"/>
      <c r="R144" s="154"/>
      <c r="T144" s="155"/>
      <c r="U144" s="151"/>
      <c r="V144" s="151"/>
      <c r="W144" s="151"/>
      <c r="X144" s="151"/>
      <c r="Y144" s="151"/>
      <c r="Z144" s="151"/>
      <c r="AA144" s="156"/>
      <c r="AT144" s="157" t="s">
        <v>168</v>
      </c>
      <c r="AU144" s="157" t="s">
        <v>160</v>
      </c>
      <c r="AV144" s="10" t="s">
        <v>160</v>
      </c>
      <c r="AW144" s="10" t="s">
        <v>29</v>
      </c>
      <c r="AX144" s="10" t="s">
        <v>71</v>
      </c>
      <c r="AY144" s="157" t="s">
        <v>153</v>
      </c>
    </row>
    <row r="145" spans="2:65" s="10" customFormat="1" ht="15" customHeight="1">
      <c r="B145" s="150"/>
      <c r="C145" s="151"/>
      <c r="D145" s="151"/>
      <c r="E145" s="152" t="s">
        <v>5</v>
      </c>
      <c r="F145" s="245" t="s">
        <v>483</v>
      </c>
      <c r="G145" s="246"/>
      <c r="H145" s="246"/>
      <c r="I145" s="246"/>
      <c r="J145" s="151"/>
      <c r="K145" s="153">
        <v>16.2</v>
      </c>
      <c r="L145" s="151"/>
      <c r="M145" s="151"/>
      <c r="N145" s="151"/>
      <c r="O145" s="151"/>
      <c r="P145" s="151"/>
      <c r="Q145" s="151"/>
      <c r="R145" s="154"/>
      <c r="T145" s="155"/>
      <c r="U145" s="151"/>
      <c r="V145" s="151"/>
      <c r="W145" s="151"/>
      <c r="X145" s="151"/>
      <c r="Y145" s="151"/>
      <c r="Z145" s="151"/>
      <c r="AA145" s="156"/>
      <c r="AT145" s="157" t="s">
        <v>168</v>
      </c>
      <c r="AU145" s="157" t="s">
        <v>160</v>
      </c>
      <c r="AV145" s="10" t="s">
        <v>160</v>
      </c>
      <c r="AW145" s="10" t="s">
        <v>29</v>
      </c>
      <c r="AX145" s="10" t="s">
        <v>71</v>
      </c>
      <c r="AY145" s="157" t="s">
        <v>153</v>
      </c>
    </row>
    <row r="146" spans="2:65" s="10" customFormat="1" ht="15" customHeight="1">
      <c r="B146" s="150"/>
      <c r="C146" s="151"/>
      <c r="D146" s="151"/>
      <c r="E146" s="152" t="s">
        <v>5</v>
      </c>
      <c r="F146" s="245" t="s">
        <v>484</v>
      </c>
      <c r="G146" s="246"/>
      <c r="H146" s="246"/>
      <c r="I146" s="246"/>
      <c r="J146" s="151"/>
      <c r="K146" s="153">
        <v>1.08</v>
      </c>
      <c r="L146" s="151"/>
      <c r="M146" s="151"/>
      <c r="N146" s="151"/>
      <c r="O146" s="151"/>
      <c r="P146" s="151"/>
      <c r="Q146" s="151"/>
      <c r="R146" s="154"/>
      <c r="T146" s="155"/>
      <c r="U146" s="151"/>
      <c r="V146" s="151"/>
      <c r="W146" s="151"/>
      <c r="X146" s="151"/>
      <c r="Y146" s="151"/>
      <c r="Z146" s="151"/>
      <c r="AA146" s="156"/>
      <c r="AT146" s="157" t="s">
        <v>168</v>
      </c>
      <c r="AU146" s="157" t="s">
        <v>160</v>
      </c>
      <c r="AV146" s="10" t="s">
        <v>160</v>
      </c>
      <c r="AW146" s="10" t="s">
        <v>29</v>
      </c>
      <c r="AX146" s="10" t="s">
        <v>71</v>
      </c>
      <c r="AY146" s="157" t="s">
        <v>153</v>
      </c>
    </row>
    <row r="147" spans="2:65" s="10" customFormat="1" ht="15" customHeight="1">
      <c r="B147" s="150"/>
      <c r="C147" s="151"/>
      <c r="D147" s="151"/>
      <c r="E147" s="152" t="s">
        <v>5</v>
      </c>
      <c r="F147" s="245" t="s">
        <v>485</v>
      </c>
      <c r="G147" s="246"/>
      <c r="H147" s="246"/>
      <c r="I147" s="246"/>
      <c r="J147" s="151"/>
      <c r="K147" s="153">
        <v>6.48</v>
      </c>
      <c r="L147" s="151"/>
      <c r="M147" s="151"/>
      <c r="N147" s="151"/>
      <c r="O147" s="151"/>
      <c r="P147" s="151"/>
      <c r="Q147" s="151"/>
      <c r="R147" s="154"/>
      <c r="T147" s="155"/>
      <c r="U147" s="151"/>
      <c r="V147" s="151"/>
      <c r="W147" s="151"/>
      <c r="X147" s="151"/>
      <c r="Y147" s="151"/>
      <c r="Z147" s="151"/>
      <c r="AA147" s="156"/>
      <c r="AT147" s="157" t="s">
        <v>168</v>
      </c>
      <c r="AU147" s="157" t="s">
        <v>160</v>
      </c>
      <c r="AV147" s="10" t="s">
        <v>160</v>
      </c>
      <c r="AW147" s="10" t="s">
        <v>29</v>
      </c>
      <c r="AX147" s="10" t="s">
        <v>71</v>
      </c>
      <c r="AY147" s="157" t="s">
        <v>153</v>
      </c>
    </row>
    <row r="148" spans="2:65" s="10" customFormat="1" ht="15" customHeight="1">
      <c r="B148" s="150"/>
      <c r="C148" s="151"/>
      <c r="D148" s="151"/>
      <c r="E148" s="152" t="s">
        <v>5</v>
      </c>
      <c r="F148" s="245" t="s">
        <v>486</v>
      </c>
      <c r="G148" s="246"/>
      <c r="H148" s="246"/>
      <c r="I148" s="246"/>
      <c r="J148" s="151"/>
      <c r="K148" s="153">
        <v>1.86</v>
      </c>
      <c r="L148" s="151"/>
      <c r="M148" s="151"/>
      <c r="N148" s="151"/>
      <c r="O148" s="151"/>
      <c r="P148" s="151"/>
      <c r="Q148" s="151"/>
      <c r="R148" s="154"/>
      <c r="T148" s="155"/>
      <c r="U148" s="151"/>
      <c r="V148" s="151"/>
      <c r="W148" s="151"/>
      <c r="X148" s="151"/>
      <c r="Y148" s="151"/>
      <c r="Z148" s="151"/>
      <c r="AA148" s="156"/>
      <c r="AT148" s="157" t="s">
        <v>168</v>
      </c>
      <c r="AU148" s="157" t="s">
        <v>160</v>
      </c>
      <c r="AV148" s="10" t="s">
        <v>160</v>
      </c>
      <c r="AW148" s="10" t="s">
        <v>29</v>
      </c>
      <c r="AX148" s="10" t="s">
        <v>71</v>
      </c>
      <c r="AY148" s="157" t="s">
        <v>153</v>
      </c>
    </row>
    <row r="149" spans="2:65" s="10" customFormat="1" ht="15" customHeight="1">
      <c r="B149" s="150"/>
      <c r="C149" s="151"/>
      <c r="D149" s="151"/>
      <c r="E149" s="152" t="s">
        <v>5</v>
      </c>
      <c r="F149" s="245" t="s">
        <v>487</v>
      </c>
      <c r="G149" s="246"/>
      <c r="H149" s="246"/>
      <c r="I149" s="246"/>
      <c r="J149" s="151"/>
      <c r="K149" s="153">
        <v>1.8</v>
      </c>
      <c r="L149" s="151"/>
      <c r="M149" s="151"/>
      <c r="N149" s="151"/>
      <c r="O149" s="151"/>
      <c r="P149" s="151"/>
      <c r="Q149" s="151"/>
      <c r="R149" s="154"/>
      <c r="T149" s="155"/>
      <c r="U149" s="151"/>
      <c r="V149" s="151"/>
      <c r="W149" s="151"/>
      <c r="X149" s="151"/>
      <c r="Y149" s="151"/>
      <c r="Z149" s="151"/>
      <c r="AA149" s="156"/>
      <c r="AT149" s="157" t="s">
        <v>168</v>
      </c>
      <c r="AU149" s="157" t="s">
        <v>160</v>
      </c>
      <c r="AV149" s="10" t="s">
        <v>160</v>
      </c>
      <c r="AW149" s="10" t="s">
        <v>29</v>
      </c>
      <c r="AX149" s="10" t="s">
        <v>71</v>
      </c>
      <c r="AY149" s="157" t="s">
        <v>153</v>
      </c>
    </row>
    <row r="150" spans="2:65" s="10" customFormat="1" ht="15" customHeight="1">
      <c r="B150" s="150"/>
      <c r="C150" s="151"/>
      <c r="D150" s="151"/>
      <c r="E150" s="152" t="s">
        <v>5</v>
      </c>
      <c r="F150" s="245" t="s">
        <v>488</v>
      </c>
      <c r="G150" s="246"/>
      <c r="H150" s="246"/>
      <c r="I150" s="246"/>
      <c r="J150" s="151"/>
      <c r="K150" s="153">
        <v>2.88</v>
      </c>
      <c r="L150" s="151"/>
      <c r="M150" s="151"/>
      <c r="N150" s="151"/>
      <c r="O150" s="151"/>
      <c r="P150" s="151"/>
      <c r="Q150" s="151"/>
      <c r="R150" s="154"/>
      <c r="T150" s="155"/>
      <c r="U150" s="151"/>
      <c r="V150" s="151"/>
      <c r="W150" s="151"/>
      <c r="X150" s="151"/>
      <c r="Y150" s="151"/>
      <c r="Z150" s="151"/>
      <c r="AA150" s="156"/>
      <c r="AT150" s="157" t="s">
        <v>168</v>
      </c>
      <c r="AU150" s="157" t="s">
        <v>160</v>
      </c>
      <c r="AV150" s="10" t="s">
        <v>160</v>
      </c>
      <c r="AW150" s="10" t="s">
        <v>29</v>
      </c>
      <c r="AX150" s="10" t="s">
        <v>71</v>
      </c>
      <c r="AY150" s="157" t="s">
        <v>153</v>
      </c>
    </row>
    <row r="151" spans="2:65" s="10" customFormat="1" ht="15" customHeight="1">
      <c r="B151" s="150"/>
      <c r="C151" s="151"/>
      <c r="D151" s="151"/>
      <c r="E151" s="152" t="s">
        <v>5</v>
      </c>
      <c r="F151" s="245" t="s">
        <v>489</v>
      </c>
      <c r="G151" s="246"/>
      <c r="H151" s="246"/>
      <c r="I151" s="246"/>
      <c r="J151" s="151"/>
      <c r="K151" s="153">
        <v>4.8</v>
      </c>
      <c r="L151" s="151"/>
      <c r="M151" s="151"/>
      <c r="N151" s="151"/>
      <c r="O151" s="151"/>
      <c r="P151" s="151"/>
      <c r="Q151" s="151"/>
      <c r="R151" s="154"/>
      <c r="T151" s="155"/>
      <c r="U151" s="151"/>
      <c r="V151" s="151"/>
      <c r="W151" s="151"/>
      <c r="X151" s="151"/>
      <c r="Y151" s="151"/>
      <c r="Z151" s="151"/>
      <c r="AA151" s="156"/>
      <c r="AT151" s="157" t="s">
        <v>168</v>
      </c>
      <c r="AU151" s="157" t="s">
        <v>160</v>
      </c>
      <c r="AV151" s="10" t="s">
        <v>160</v>
      </c>
      <c r="AW151" s="10" t="s">
        <v>29</v>
      </c>
      <c r="AX151" s="10" t="s">
        <v>71</v>
      </c>
      <c r="AY151" s="157" t="s">
        <v>153</v>
      </c>
    </row>
    <row r="152" spans="2:65" s="10" customFormat="1" ht="15" customHeight="1">
      <c r="B152" s="150"/>
      <c r="C152" s="151"/>
      <c r="D152" s="151"/>
      <c r="E152" s="152" t="s">
        <v>5</v>
      </c>
      <c r="F152" s="245" t="s">
        <v>490</v>
      </c>
      <c r="G152" s="246"/>
      <c r="H152" s="246"/>
      <c r="I152" s="246"/>
      <c r="J152" s="151"/>
      <c r="K152" s="153">
        <v>0.54</v>
      </c>
      <c r="L152" s="151"/>
      <c r="M152" s="151"/>
      <c r="N152" s="151"/>
      <c r="O152" s="151"/>
      <c r="P152" s="151"/>
      <c r="Q152" s="151"/>
      <c r="R152" s="154"/>
      <c r="T152" s="155"/>
      <c r="U152" s="151"/>
      <c r="V152" s="151"/>
      <c r="W152" s="151"/>
      <c r="X152" s="151"/>
      <c r="Y152" s="151"/>
      <c r="Z152" s="151"/>
      <c r="AA152" s="156"/>
      <c r="AT152" s="157" t="s">
        <v>168</v>
      </c>
      <c r="AU152" s="157" t="s">
        <v>160</v>
      </c>
      <c r="AV152" s="10" t="s">
        <v>160</v>
      </c>
      <c r="AW152" s="10" t="s">
        <v>29</v>
      </c>
      <c r="AX152" s="10" t="s">
        <v>71</v>
      </c>
      <c r="AY152" s="157" t="s">
        <v>153</v>
      </c>
    </row>
    <row r="153" spans="2:65" s="11" customFormat="1" ht="15" customHeight="1">
      <c r="B153" s="158"/>
      <c r="C153" s="159"/>
      <c r="D153" s="159"/>
      <c r="E153" s="160" t="s">
        <v>5</v>
      </c>
      <c r="F153" s="247" t="s">
        <v>227</v>
      </c>
      <c r="G153" s="248"/>
      <c r="H153" s="248"/>
      <c r="I153" s="248"/>
      <c r="J153" s="159"/>
      <c r="K153" s="161">
        <v>187.01</v>
      </c>
      <c r="L153" s="159"/>
      <c r="M153" s="159"/>
      <c r="N153" s="159"/>
      <c r="O153" s="159"/>
      <c r="P153" s="159"/>
      <c r="Q153" s="159"/>
      <c r="R153" s="162"/>
      <c r="T153" s="163"/>
      <c r="U153" s="159"/>
      <c r="V153" s="159"/>
      <c r="W153" s="159"/>
      <c r="X153" s="159"/>
      <c r="Y153" s="159"/>
      <c r="Z153" s="159"/>
      <c r="AA153" s="164"/>
      <c r="AT153" s="165" t="s">
        <v>168</v>
      </c>
      <c r="AU153" s="165" t="s">
        <v>160</v>
      </c>
      <c r="AV153" s="11" t="s">
        <v>159</v>
      </c>
      <c r="AW153" s="11" t="s">
        <v>29</v>
      </c>
      <c r="AX153" s="11" t="s">
        <v>79</v>
      </c>
      <c r="AY153" s="165" t="s">
        <v>153</v>
      </c>
    </row>
    <row r="154" spans="2:65" s="1" customFormat="1" ht="44.25" customHeight="1">
      <c r="B154" s="140"/>
      <c r="C154" s="141">
        <v>6</v>
      </c>
      <c r="D154" s="141" t="s">
        <v>155</v>
      </c>
      <c r="E154" s="142" t="s">
        <v>491</v>
      </c>
      <c r="F154" s="241" t="s">
        <v>2160</v>
      </c>
      <c r="G154" s="241"/>
      <c r="H154" s="241"/>
      <c r="I154" s="241"/>
      <c r="J154" s="143" t="s">
        <v>223</v>
      </c>
      <c r="K154" s="144">
        <v>10.88</v>
      </c>
      <c r="L154" s="242"/>
      <c r="M154" s="242"/>
      <c r="N154" s="242"/>
      <c r="O154" s="242"/>
      <c r="P154" s="242"/>
      <c r="Q154" s="242"/>
      <c r="R154" s="145"/>
      <c r="T154" s="146" t="s">
        <v>5</v>
      </c>
      <c r="U154" s="43" t="s">
        <v>38</v>
      </c>
      <c r="V154" s="147">
        <v>0.27849000000000002</v>
      </c>
      <c r="W154" s="147">
        <f>V154*K154</f>
        <v>3.0299712000000003</v>
      </c>
      <c r="X154" s="147">
        <v>2.3800000000000002E-3</v>
      </c>
      <c r="Y154" s="147">
        <f>X154*K154</f>
        <v>2.5894400000000005E-2</v>
      </c>
      <c r="Z154" s="147">
        <v>0</v>
      </c>
      <c r="AA154" s="148">
        <f>Z154*K154</f>
        <v>0</v>
      </c>
      <c r="AR154" s="20" t="s">
        <v>159</v>
      </c>
      <c r="AT154" s="20" t="s">
        <v>155</v>
      </c>
      <c r="AU154" s="20" t="s">
        <v>160</v>
      </c>
      <c r="AY154" s="20" t="s">
        <v>153</v>
      </c>
      <c r="BE154" s="149">
        <f>IF(U154="základná",N154,0)</f>
        <v>0</v>
      </c>
      <c r="BF154" s="149">
        <f>IF(U154="znížená",N154,0)</f>
        <v>0</v>
      </c>
      <c r="BG154" s="149">
        <f>IF(U154="zákl. prenesená",N154,0)</f>
        <v>0</v>
      </c>
      <c r="BH154" s="149">
        <f>IF(U154="zníž. prenesená",N154,0)</f>
        <v>0</v>
      </c>
      <c r="BI154" s="149">
        <f>IF(U154="nulová",N154,0)</f>
        <v>0</v>
      </c>
      <c r="BJ154" s="20" t="s">
        <v>160</v>
      </c>
      <c r="BK154" s="149">
        <f>ROUND(L154*K154,2)</f>
        <v>0</v>
      </c>
      <c r="BL154" s="20" t="s">
        <v>159</v>
      </c>
      <c r="BM154" s="20" t="s">
        <v>492</v>
      </c>
    </row>
    <row r="155" spans="2:65" s="1" customFormat="1" ht="31.5" customHeight="1">
      <c r="B155" s="140"/>
      <c r="C155" s="141">
        <v>7</v>
      </c>
      <c r="D155" s="141" t="s">
        <v>155</v>
      </c>
      <c r="E155" s="142" t="s">
        <v>493</v>
      </c>
      <c r="F155" s="241" t="s">
        <v>494</v>
      </c>
      <c r="G155" s="241"/>
      <c r="H155" s="241"/>
      <c r="I155" s="241"/>
      <c r="J155" s="143" t="s">
        <v>223</v>
      </c>
      <c r="K155" s="144">
        <v>200.34</v>
      </c>
      <c r="L155" s="242"/>
      <c r="M155" s="242"/>
      <c r="N155" s="242"/>
      <c r="O155" s="242"/>
      <c r="P155" s="242"/>
      <c r="Q155" s="242"/>
      <c r="R155" s="145"/>
      <c r="T155" s="146" t="s">
        <v>5</v>
      </c>
      <c r="U155" s="43" t="s">
        <v>38</v>
      </c>
      <c r="V155" s="147">
        <v>0.111</v>
      </c>
      <c r="W155" s="147">
        <f>V155*K155</f>
        <v>22.237740000000002</v>
      </c>
      <c r="X155" s="147">
        <v>4.1599999999999996E-3</v>
      </c>
      <c r="Y155" s="147">
        <f>X155*K155</f>
        <v>0.83341439999999989</v>
      </c>
      <c r="Z155" s="147">
        <v>0</v>
      </c>
      <c r="AA155" s="148">
        <f>Z155*K155</f>
        <v>0</v>
      </c>
      <c r="AR155" s="20" t="s">
        <v>159</v>
      </c>
      <c r="AT155" s="20" t="s">
        <v>155</v>
      </c>
      <c r="AU155" s="20" t="s">
        <v>160</v>
      </c>
      <c r="AY155" s="20" t="s">
        <v>153</v>
      </c>
      <c r="BE155" s="149">
        <f>IF(U155="základná",N155,0)</f>
        <v>0</v>
      </c>
      <c r="BF155" s="149">
        <f>IF(U155="znížená",N155,0)</f>
        <v>0</v>
      </c>
      <c r="BG155" s="149">
        <f>IF(U155="zákl. prenesená",N155,0)</f>
        <v>0</v>
      </c>
      <c r="BH155" s="149">
        <f>IF(U155="zníž. prenesená",N155,0)</f>
        <v>0</v>
      </c>
      <c r="BI155" s="149">
        <f>IF(U155="nulová",N155,0)</f>
        <v>0</v>
      </c>
      <c r="BJ155" s="20" t="s">
        <v>160</v>
      </c>
      <c r="BK155" s="149">
        <f>ROUND(L155*K155,2)</f>
        <v>0</v>
      </c>
      <c r="BL155" s="20" t="s">
        <v>159</v>
      </c>
      <c r="BM155" s="20" t="s">
        <v>495</v>
      </c>
    </row>
    <row r="156" spans="2:65" s="10" customFormat="1" ht="15" customHeight="1">
      <c r="B156" s="150"/>
      <c r="C156" s="151"/>
      <c r="D156" s="151"/>
      <c r="E156" s="152" t="s">
        <v>5</v>
      </c>
      <c r="F156" s="243" t="s">
        <v>496</v>
      </c>
      <c r="G156" s="244"/>
      <c r="H156" s="244"/>
      <c r="I156" s="244"/>
      <c r="J156" s="151"/>
      <c r="K156" s="153">
        <v>187.01</v>
      </c>
      <c r="L156" s="151"/>
      <c r="M156" s="151"/>
      <c r="N156" s="151"/>
      <c r="O156" s="151"/>
      <c r="P156" s="151"/>
      <c r="Q156" s="151"/>
      <c r="R156" s="154"/>
      <c r="T156" s="155"/>
      <c r="U156" s="151"/>
      <c r="V156" s="151"/>
      <c r="W156" s="151"/>
      <c r="X156" s="151"/>
      <c r="Y156" s="151"/>
      <c r="Z156" s="151"/>
      <c r="AA156" s="156"/>
      <c r="AT156" s="157" t="s">
        <v>168</v>
      </c>
      <c r="AU156" s="157" t="s">
        <v>160</v>
      </c>
      <c r="AV156" s="10" t="s">
        <v>160</v>
      </c>
      <c r="AW156" s="10" t="s">
        <v>29</v>
      </c>
      <c r="AX156" s="10" t="s">
        <v>71</v>
      </c>
      <c r="AY156" s="157" t="s">
        <v>153</v>
      </c>
    </row>
    <row r="157" spans="2:65" s="10" customFormat="1" ht="15" customHeight="1">
      <c r="B157" s="150"/>
      <c r="C157" s="151"/>
      <c r="D157" s="151"/>
      <c r="E157" s="152" t="s">
        <v>5</v>
      </c>
      <c r="F157" s="245" t="s">
        <v>497</v>
      </c>
      <c r="G157" s="246"/>
      <c r="H157" s="246"/>
      <c r="I157" s="246"/>
      <c r="J157" s="151"/>
      <c r="K157" s="153">
        <v>2.4500000000000002</v>
      </c>
      <c r="L157" s="151"/>
      <c r="M157" s="151"/>
      <c r="N157" s="151"/>
      <c r="O157" s="151"/>
      <c r="P157" s="151"/>
      <c r="Q157" s="151"/>
      <c r="R157" s="154"/>
      <c r="T157" s="155"/>
      <c r="U157" s="151"/>
      <c r="V157" s="151"/>
      <c r="W157" s="151"/>
      <c r="X157" s="151"/>
      <c r="Y157" s="151"/>
      <c r="Z157" s="151"/>
      <c r="AA157" s="156"/>
      <c r="AT157" s="157" t="s">
        <v>168</v>
      </c>
      <c r="AU157" s="157" t="s">
        <v>160</v>
      </c>
      <c r="AV157" s="10" t="s">
        <v>160</v>
      </c>
      <c r="AW157" s="10" t="s">
        <v>29</v>
      </c>
      <c r="AX157" s="10" t="s">
        <v>71</v>
      </c>
      <c r="AY157" s="157" t="s">
        <v>153</v>
      </c>
    </row>
    <row r="158" spans="2:65" s="10" customFormat="1" ht="15" customHeight="1">
      <c r="B158" s="150"/>
      <c r="C158" s="151"/>
      <c r="D158" s="151"/>
      <c r="E158" s="152" t="s">
        <v>5</v>
      </c>
      <c r="F158" s="245" t="s">
        <v>498</v>
      </c>
      <c r="G158" s="246"/>
      <c r="H158" s="246"/>
      <c r="I158" s="246"/>
      <c r="J158" s="151"/>
      <c r="K158" s="153">
        <v>10.88</v>
      </c>
      <c r="L158" s="151"/>
      <c r="M158" s="151"/>
      <c r="N158" s="151"/>
      <c r="O158" s="151"/>
      <c r="P158" s="151"/>
      <c r="Q158" s="151"/>
      <c r="R158" s="154"/>
      <c r="T158" s="155"/>
      <c r="U158" s="151"/>
      <c r="V158" s="151"/>
      <c r="W158" s="151"/>
      <c r="X158" s="151"/>
      <c r="Y158" s="151"/>
      <c r="Z158" s="151"/>
      <c r="AA158" s="156"/>
      <c r="AT158" s="157" t="s">
        <v>168</v>
      </c>
      <c r="AU158" s="157" t="s">
        <v>160</v>
      </c>
      <c r="AV158" s="10" t="s">
        <v>160</v>
      </c>
      <c r="AW158" s="10" t="s">
        <v>29</v>
      </c>
      <c r="AX158" s="10" t="s">
        <v>71</v>
      </c>
      <c r="AY158" s="157" t="s">
        <v>153</v>
      </c>
    </row>
    <row r="159" spans="2:65" s="11" customFormat="1" ht="15" customHeight="1">
      <c r="B159" s="158"/>
      <c r="C159" s="159"/>
      <c r="D159" s="159"/>
      <c r="E159" s="160" t="s">
        <v>5</v>
      </c>
      <c r="F159" s="247" t="s">
        <v>227</v>
      </c>
      <c r="G159" s="248"/>
      <c r="H159" s="248"/>
      <c r="I159" s="248"/>
      <c r="J159" s="159"/>
      <c r="K159" s="161">
        <v>200.34</v>
      </c>
      <c r="L159" s="159"/>
      <c r="M159" s="159"/>
      <c r="N159" s="159"/>
      <c r="O159" s="159"/>
      <c r="P159" s="159"/>
      <c r="Q159" s="159"/>
      <c r="R159" s="162"/>
      <c r="T159" s="163"/>
      <c r="U159" s="159"/>
      <c r="V159" s="159"/>
      <c r="W159" s="159"/>
      <c r="X159" s="159"/>
      <c r="Y159" s="159"/>
      <c r="Z159" s="159"/>
      <c r="AA159" s="164"/>
      <c r="AT159" s="165" t="s">
        <v>168</v>
      </c>
      <c r="AU159" s="165" t="s">
        <v>160</v>
      </c>
      <c r="AV159" s="11" t="s">
        <v>159</v>
      </c>
      <c r="AW159" s="11" t="s">
        <v>29</v>
      </c>
      <c r="AX159" s="11" t="s">
        <v>79</v>
      </c>
      <c r="AY159" s="165" t="s">
        <v>153</v>
      </c>
    </row>
    <row r="160" spans="2:65" s="1" customFormat="1" ht="31.5" customHeight="1">
      <c r="B160" s="140"/>
      <c r="C160" s="141">
        <v>8</v>
      </c>
      <c r="D160" s="141" t="s">
        <v>155</v>
      </c>
      <c r="E160" s="142" t="s">
        <v>499</v>
      </c>
      <c r="F160" s="241" t="s">
        <v>2161</v>
      </c>
      <c r="G160" s="241"/>
      <c r="H160" s="241"/>
      <c r="I160" s="241"/>
      <c r="J160" s="143" t="s">
        <v>223</v>
      </c>
      <c r="K160" s="144">
        <v>1787.12</v>
      </c>
      <c r="L160" s="242"/>
      <c r="M160" s="242"/>
      <c r="N160" s="242"/>
      <c r="O160" s="242"/>
      <c r="P160" s="242"/>
      <c r="Q160" s="242"/>
      <c r="R160" s="145"/>
      <c r="T160" s="146" t="s">
        <v>5</v>
      </c>
      <c r="U160" s="43" t="s">
        <v>38</v>
      </c>
      <c r="V160" s="147">
        <v>9.2039999999999997E-2</v>
      </c>
      <c r="W160" s="147">
        <f>V160*K160</f>
        <v>164.48652479999998</v>
      </c>
      <c r="X160" s="147">
        <v>1.8000000000000001E-4</v>
      </c>
      <c r="Y160" s="147">
        <f>X160*K160</f>
        <v>0.32168160000000001</v>
      </c>
      <c r="Z160" s="147">
        <v>0</v>
      </c>
      <c r="AA160" s="148">
        <f>Z160*K160</f>
        <v>0</v>
      </c>
      <c r="AR160" s="20" t="s">
        <v>159</v>
      </c>
      <c r="AT160" s="20" t="s">
        <v>155</v>
      </c>
      <c r="AU160" s="20" t="s">
        <v>160</v>
      </c>
      <c r="AY160" s="20" t="s">
        <v>153</v>
      </c>
      <c r="BE160" s="149">
        <f>IF(U160="základná",N160,0)</f>
        <v>0</v>
      </c>
      <c r="BF160" s="149">
        <f>IF(U160="znížená",N160,0)</f>
        <v>0</v>
      </c>
      <c r="BG160" s="149">
        <f>IF(U160="zákl. prenesená",N160,0)</f>
        <v>0</v>
      </c>
      <c r="BH160" s="149">
        <f>IF(U160="zníž. prenesená",N160,0)</f>
        <v>0</v>
      </c>
      <c r="BI160" s="149">
        <f>IF(U160="nulová",N160,0)</f>
        <v>0</v>
      </c>
      <c r="BJ160" s="20" t="s">
        <v>160</v>
      </c>
      <c r="BK160" s="149">
        <f>ROUND(L160*K160,2)</f>
        <v>0</v>
      </c>
      <c r="BL160" s="20" t="s">
        <v>159</v>
      </c>
      <c r="BM160" s="20" t="s">
        <v>500</v>
      </c>
    </row>
    <row r="161" spans="2:65" s="10" customFormat="1" ht="31.5" customHeight="1">
      <c r="B161" s="150"/>
      <c r="C161" s="151"/>
      <c r="D161" s="151"/>
      <c r="E161" s="152" t="s">
        <v>5</v>
      </c>
      <c r="F161" s="243" t="s">
        <v>501</v>
      </c>
      <c r="G161" s="244"/>
      <c r="H161" s="244"/>
      <c r="I161" s="244"/>
      <c r="J161" s="151"/>
      <c r="K161" s="153">
        <v>1787.12</v>
      </c>
      <c r="L161" s="151"/>
      <c r="M161" s="151"/>
      <c r="N161" s="151"/>
      <c r="O161" s="151"/>
      <c r="P161" s="151"/>
      <c r="Q161" s="151"/>
      <c r="R161" s="154"/>
      <c r="T161" s="155"/>
      <c r="U161" s="151"/>
      <c r="V161" s="151"/>
      <c r="W161" s="151"/>
      <c r="X161" s="151"/>
      <c r="Y161" s="151"/>
      <c r="Z161" s="151"/>
      <c r="AA161" s="156"/>
      <c r="AT161" s="157" t="s">
        <v>168</v>
      </c>
      <c r="AU161" s="157" t="s">
        <v>160</v>
      </c>
      <c r="AV161" s="10" t="s">
        <v>160</v>
      </c>
      <c r="AW161" s="10" t="s">
        <v>29</v>
      </c>
      <c r="AX161" s="10" t="s">
        <v>79</v>
      </c>
      <c r="AY161" s="157" t="s">
        <v>153</v>
      </c>
    </row>
    <row r="162" spans="2:65" s="1" customFormat="1" ht="44.25" customHeight="1">
      <c r="B162" s="140"/>
      <c r="C162" s="141">
        <v>9</v>
      </c>
      <c r="D162" s="141" t="s">
        <v>155</v>
      </c>
      <c r="E162" s="142" t="s">
        <v>503</v>
      </c>
      <c r="F162" s="241" t="s">
        <v>2162</v>
      </c>
      <c r="G162" s="241"/>
      <c r="H162" s="241"/>
      <c r="I162" s="241"/>
      <c r="J162" s="143" t="s">
        <v>223</v>
      </c>
      <c r="K162" s="144">
        <v>1667.72</v>
      </c>
      <c r="L162" s="242"/>
      <c r="M162" s="242"/>
      <c r="N162" s="242"/>
      <c r="O162" s="242"/>
      <c r="P162" s="242"/>
      <c r="Q162" s="242"/>
      <c r="R162" s="145"/>
      <c r="T162" s="146" t="s">
        <v>5</v>
      </c>
      <c r="U162" s="43" t="s">
        <v>38</v>
      </c>
      <c r="V162" s="147">
        <v>0.35854999999999998</v>
      </c>
      <c r="W162" s="147">
        <f>V162*K162</f>
        <v>597.961006</v>
      </c>
      <c r="X162" s="147">
        <v>2.6800000000000001E-3</v>
      </c>
      <c r="Y162" s="147">
        <f>X162*K162</f>
        <v>4.4694896000000002</v>
      </c>
      <c r="Z162" s="147">
        <v>0</v>
      </c>
      <c r="AA162" s="148">
        <f>Z162*K162</f>
        <v>0</v>
      </c>
      <c r="AR162" s="20" t="s">
        <v>159</v>
      </c>
      <c r="AT162" s="20" t="s">
        <v>155</v>
      </c>
      <c r="AU162" s="20" t="s">
        <v>160</v>
      </c>
      <c r="AY162" s="20" t="s">
        <v>153</v>
      </c>
      <c r="BE162" s="149">
        <f>IF(U162="základná",N162,0)</f>
        <v>0</v>
      </c>
      <c r="BF162" s="149">
        <f>IF(U162="znížená",N162,0)</f>
        <v>0</v>
      </c>
      <c r="BG162" s="149">
        <f>IF(U162="zákl. prenesená",N162,0)</f>
        <v>0</v>
      </c>
      <c r="BH162" s="149">
        <f>IF(U162="zníž. prenesená",N162,0)</f>
        <v>0</v>
      </c>
      <c r="BI162" s="149">
        <f>IF(U162="nulová",N162,0)</f>
        <v>0</v>
      </c>
      <c r="BJ162" s="20" t="s">
        <v>160</v>
      </c>
      <c r="BK162" s="149">
        <f>ROUND(L162*K162,2)</f>
        <v>0</v>
      </c>
      <c r="BL162" s="20" t="s">
        <v>159</v>
      </c>
      <c r="BM162" s="20" t="s">
        <v>504</v>
      </c>
    </row>
    <row r="163" spans="2:65" s="1" customFormat="1" ht="44.25" customHeight="1">
      <c r="B163" s="140"/>
      <c r="C163" s="141">
        <v>10</v>
      </c>
      <c r="D163" s="141" t="s">
        <v>155</v>
      </c>
      <c r="E163" s="142" t="s">
        <v>506</v>
      </c>
      <c r="F163" s="241" t="s">
        <v>2163</v>
      </c>
      <c r="G163" s="241"/>
      <c r="H163" s="241"/>
      <c r="I163" s="241"/>
      <c r="J163" s="143" t="s">
        <v>223</v>
      </c>
      <c r="K163" s="144">
        <v>119.41</v>
      </c>
      <c r="L163" s="242"/>
      <c r="M163" s="242"/>
      <c r="N163" s="242"/>
      <c r="O163" s="242"/>
      <c r="P163" s="242"/>
      <c r="Q163" s="242"/>
      <c r="R163" s="145"/>
      <c r="T163" s="146" t="s">
        <v>5</v>
      </c>
      <c r="U163" s="43" t="s">
        <v>38</v>
      </c>
      <c r="V163" s="147">
        <v>0.40805999999999998</v>
      </c>
      <c r="W163" s="147">
        <f>V163*K163</f>
        <v>48.726444599999994</v>
      </c>
      <c r="X163" s="147">
        <v>5.1799999999999997E-3</v>
      </c>
      <c r="Y163" s="147">
        <f>X163*K163</f>
        <v>0.61854379999999998</v>
      </c>
      <c r="Z163" s="147">
        <v>0</v>
      </c>
      <c r="AA163" s="148">
        <f>Z163*K163</f>
        <v>0</v>
      </c>
      <c r="AR163" s="20" t="s">
        <v>159</v>
      </c>
      <c r="AT163" s="20" t="s">
        <v>155</v>
      </c>
      <c r="AU163" s="20" t="s">
        <v>160</v>
      </c>
      <c r="AY163" s="20" t="s">
        <v>153</v>
      </c>
      <c r="BE163" s="149">
        <f>IF(U163="základná",N163,0)</f>
        <v>0</v>
      </c>
      <c r="BF163" s="149">
        <f>IF(U163="znížená",N163,0)</f>
        <v>0</v>
      </c>
      <c r="BG163" s="149">
        <f>IF(U163="zákl. prenesená",N163,0)</f>
        <v>0</v>
      </c>
      <c r="BH163" s="149">
        <f>IF(U163="zníž. prenesená",N163,0)</f>
        <v>0</v>
      </c>
      <c r="BI163" s="149">
        <f>IF(U163="nulová",N163,0)</f>
        <v>0</v>
      </c>
      <c r="BJ163" s="20" t="s">
        <v>160</v>
      </c>
      <c r="BK163" s="149">
        <f>ROUND(L163*K163,2)</f>
        <v>0</v>
      </c>
      <c r="BL163" s="20" t="s">
        <v>159</v>
      </c>
      <c r="BM163" s="20" t="s">
        <v>507</v>
      </c>
    </row>
    <row r="164" spans="2:65" s="1" customFormat="1" ht="31.5" customHeight="1">
      <c r="B164" s="140"/>
      <c r="C164" s="141">
        <v>11</v>
      </c>
      <c r="D164" s="141" t="s">
        <v>155</v>
      </c>
      <c r="E164" s="142" t="s">
        <v>509</v>
      </c>
      <c r="F164" s="241" t="s">
        <v>510</v>
      </c>
      <c r="G164" s="241"/>
      <c r="H164" s="241"/>
      <c r="I164" s="241"/>
      <c r="J164" s="143" t="s">
        <v>223</v>
      </c>
      <c r="K164" s="144">
        <v>114.32</v>
      </c>
      <c r="L164" s="242"/>
      <c r="M164" s="242"/>
      <c r="N164" s="242"/>
      <c r="O164" s="242"/>
      <c r="P164" s="242"/>
      <c r="Q164" s="242"/>
      <c r="R164" s="145"/>
      <c r="T164" s="146" t="s">
        <v>5</v>
      </c>
      <c r="U164" s="43" t="s">
        <v>38</v>
      </c>
      <c r="V164" s="147">
        <v>0.74399999999999999</v>
      </c>
      <c r="W164" s="147">
        <f>V164*K164</f>
        <v>85.054079999999999</v>
      </c>
      <c r="X164" s="147">
        <v>1.306E-2</v>
      </c>
      <c r="Y164" s="147">
        <f>X164*K164</f>
        <v>1.4930192</v>
      </c>
      <c r="Z164" s="147">
        <v>0</v>
      </c>
      <c r="AA164" s="148">
        <f>Z164*K164</f>
        <v>0</v>
      </c>
      <c r="AR164" s="20" t="s">
        <v>159</v>
      </c>
      <c r="AT164" s="20" t="s">
        <v>155</v>
      </c>
      <c r="AU164" s="20" t="s">
        <v>160</v>
      </c>
      <c r="AY164" s="20" t="s">
        <v>153</v>
      </c>
      <c r="BE164" s="149">
        <f>IF(U164="základná",N164,0)</f>
        <v>0</v>
      </c>
      <c r="BF164" s="149">
        <f>IF(U164="znížená",N164,0)</f>
        <v>0</v>
      </c>
      <c r="BG164" s="149">
        <f>IF(U164="zákl. prenesená",N164,0)</f>
        <v>0</v>
      </c>
      <c r="BH164" s="149">
        <f>IF(U164="zníž. prenesená",N164,0)</f>
        <v>0</v>
      </c>
      <c r="BI164" s="149">
        <f>IF(U164="nulová",N164,0)</f>
        <v>0</v>
      </c>
      <c r="BJ164" s="20" t="s">
        <v>160</v>
      </c>
      <c r="BK164" s="149">
        <f>ROUND(L164*K164,2)</f>
        <v>0</v>
      </c>
      <c r="BL164" s="20" t="s">
        <v>159</v>
      </c>
      <c r="BM164" s="20" t="s">
        <v>511</v>
      </c>
    </row>
    <row r="165" spans="2:65" s="10" customFormat="1" ht="15" customHeight="1">
      <c r="B165" s="150"/>
      <c r="C165" s="151"/>
      <c r="D165" s="151"/>
      <c r="E165" s="152" t="s">
        <v>5</v>
      </c>
      <c r="F165" s="243" t="s">
        <v>512</v>
      </c>
      <c r="G165" s="244"/>
      <c r="H165" s="244"/>
      <c r="I165" s="244"/>
      <c r="J165" s="151"/>
      <c r="K165" s="153">
        <v>7.16</v>
      </c>
      <c r="L165" s="151"/>
      <c r="M165" s="151"/>
      <c r="N165" s="151"/>
      <c r="O165" s="151"/>
      <c r="P165" s="151"/>
      <c r="Q165" s="151"/>
      <c r="R165" s="154"/>
      <c r="T165" s="155"/>
      <c r="U165" s="151"/>
      <c r="V165" s="151"/>
      <c r="W165" s="151"/>
      <c r="X165" s="151"/>
      <c r="Y165" s="151"/>
      <c r="Z165" s="151"/>
      <c r="AA165" s="156"/>
      <c r="AT165" s="157" t="s">
        <v>168</v>
      </c>
      <c r="AU165" s="157" t="s">
        <v>160</v>
      </c>
      <c r="AV165" s="10" t="s">
        <v>160</v>
      </c>
      <c r="AW165" s="10" t="s">
        <v>29</v>
      </c>
      <c r="AX165" s="10" t="s">
        <v>71</v>
      </c>
      <c r="AY165" s="157" t="s">
        <v>153</v>
      </c>
    </row>
    <row r="166" spans="2:65" s="10" customFormat="1" ht="15" customHeight="1">
      <c r="B166" s="150"/>
      <c r="C166" s="151"/>
      <c r="D166" s="151"/>
      <c r="E166" s="152" t="s">
        <v>5</v>
      </c>
      <c r="F166" s="245" t="s">
        <v>513</v>
      </c>
      <c r="G166" s="246"/>
      <c r="H166" s="246"/>
      <c r="I166" s="246"/>
      <c r="J166" s="151"/>
      <c r="K166" s="153">
        <v>-1.35</v>
      </c>
      <c r="L166" s="151"/>
      <c r="M166" s="151"/>
      <c r="N166" s="151"/>
      <c r="O166" s="151"/>
      <c r="P166" s="151"/>
      <c r="Q166" s="151"/>
      <c r="R166" s="154"/>
      <c r="T166" s="155"/>
      <c r="U166" s="151"/>
      <c r="V166" s="151"/>
      <c r="W166" s="151"/>
      <c r="X166" s="151"/>
      <c r="Y166" s="151"/>
      <c r="Z166" s="151"/>
      <c r="AA166" s="156"/>
      <c r="AT166" s="157" t="s">
        <v>168</v>
      </c>
      <c r="AU166" s="157" t="s">
        <v>160</v>
      </c>
      <c r="AV166" s="10" t="s">
        <v>160</v>
      </c>
      <c r="AW166" s="10" t="s">
        <v>29</v>
      </c>
      <c r="AX166" s="10" t="s">
        <v>71</v>
      </c>
      <c r="AY166" s="157" t="s">
        <v>153</v>
      </c>
    </row>
    <row r="167" spans="2:65" s="10" customFormat="1" ht="15" customHeight="1">
      <c r="B167" s="150"/>
      <c r="C167" s="151"/>
      <c r="D167" s="151"/>
      <c r="E167" s="152" t="s">
        <v>5</v>
      </c>
      <c r="F167" s="245" t="s">
        <v>514</v>
      </c>
      <c r="G167" s="246"/>
      <c r="H167" s="246"/>
      <c r="I167" s="246"/>
      <c r="J167" s="151"/>
      <c r="K167" s="153">
        <v>14.73</v>
      </c>
      <c r="L167" s="151"/>
      <c r="M167" s="151"/>
      <c r="N167" s="151"/>
      <c r="O167" s="151"/>
      <c r="P167" s="151"/>
      <c r="Q167" s="151"/>
      <c r="R167" s="154"/>
      <c r="T167" s="155"/>
      <c r="U167" s="151"/>
      <c r="V167" s="151"/>
      <c r="W167" s="151"/>
      <c r="X167" s="151"/>
      <c r="Y167" s="151"/>
      <c r="Z167" s="151"/>
      <c r="AA167" s="156"/>
      <c r="AT167" s="157" t="s">
        <v>168</v>
      </c>
      <c r="AU167" s="157" t="s">
        <v>160</v>
      </c>
      <c r="AV167" s="10" t="s">
        <v>160</v>
      </c>
      <c r="AW167" s="10" t="s">
        <v>29</v>
      </c>
      <c r="AX167" s="10" t="s">
        <v>71</v>
      </c>
      <c r="AY167" s="157" t="s">
        <v>153</v>
      </c>
    </row>
    <row r="168" spans="2:65" s="10" customFormat="1" ht="15" customHeight="1">
      <c r="B168" s="150"/>
      <c r="C168" s="151"/>
      <c r="D168" s="151"/>
      <c r="E168" s="152" t="s">
        <v>5</v>
      </c>
      <c r="F168" s="245" t="s">
        <v>515</v>
      </c>
      <c r="G168" s="246"/>
      <c r="H168" s="246"/>
      <c r="I168" s="246"/>
      <c r="J168" s="151"/>
      <c r="K168" s="153">
        <v>13.63</v>
      </c>
      <c r="L168" s="151"/>
      <c r="M168" s="151"/>
      <c r="N168" s="151"/>
      <c r="O168" s="151"/>
      <c r="P168" s="151"/>
      <c r="Q168" s="151"/>
      <c r="R168" s="154"/>
      <c r="T168" s="155"/>
      <c r="U168" s="151"/>
      <c r="V168" s="151"/>
      <c r="W168" s="151"/>
      <c r="X168" s="151"/>
      <c r="Y168" s="151"/>
      <c r="Z168" s="151"/>
      <c r="AA168" s="156"/>
      <c r="AT168" s="157" t="s">
        <v>168</v>
      </c>
      <c r="AU168" s="157" t="s">
        <v>160</v>
      </c>
      <c r="AV168" s="10" t="s">
        <v>160</v>
      </c>
      <c r="AW168" s="10" t="s">
        <v>29</v>
      </c>
      <c r="AX168" s="10" t="s">
        <v>71</v>
      </c>
      <c r="AY168" s="157" t="s">
        <v>153</v>
      </c>
    </row>
    <row r="169" spans="2:65" s="10" customFormat="1" ht="15" customHeight="1">
      <c r="B169" s="150"/>
      <c r="C169" s="151"/>
      <c r="D169" s="151"/>
      <c r="E169" s="152" t="s">
        <v>5</v>
      </c>
      <c r="F169" s="245" t="s">
        <v>516</v>
      </c>
      <c r="G169" s="246"/>
      <c r="H169" s="246"/>
      <c r="I169" s="246"/>
      <c r="J169" s="151"/>
      <c r="K169" s="153">
        <v>6.96</v>
      </c>
      <c r="L169" s="151"/>
      <c r="M169" s="151"/>
      <c r="N169" s="151"/>
      <c r="O169" s="151"/>
      <c r="P169" s="151"/>
      <c r="Q169" s="151"/>
      <c r="R169" s="154"/>
      <c r="T169" s="155"/>
      <c r="U169" s="151"/>
      <c r="V169" s="151"/>
      <c r="W169" s="151"/>
      <c r="X169" s="151"/>
      <c r="Y169" s="151"/>
      <c r="Z169" s="151"/>
      <c r="AA169" s="156"/>
      <c r="AT169" s="157" t="s">
        <v>168</v>
      </c>
      <c r="AU169" s="157" t="s">
        <v>160</v>
      </c>
      <c r="AV169" s="10" t="s">
        <v>160</v>
      </c>
      <c r="AW169" s="10" t="s">
        <v>29</v>
      </c>
      <c r="AX169" s="10" t="s">
        <v>71</v>
      </c>
      <c r="AY169" s="157" t="s">
        <v>153</v>
      </c>
    </row>
    <row r="170" spans="2:65" s="10" customFormat="1" ht="15" customHeight="1">
      <c r="B170" s="150"/>
      <c r="C170" s="151"/>
      <c r="D170" s="151"/>
      <c r="E170" s="152" t="s">
        <v>5</v>
      </c>
      <c r="F170" s="245" t="s">
        <v>517</v>
      </c>
      <c r="G170" s="246"/>
      <c r="H170" s="246"/>
      <c r="I170" s="246"/>
      <c r="J170" s="151"/>
      <c r="K170" s="153">
        <v>16.329999999999998</v>
      </c>
      <c r="L170" s="151"/>
      <c r="M170" s="151"/>
      <c r="N170" s="151"/>
      <c r="O170" s="151"/>
      <c r="P170" s="151"/>
      <c r="Q170" s="151"/>
      <c r="R170" s="154"/>
      <c r="T170" s="155"/>
      <c r="U170" s="151"/>
      <c r="V170" s="151"/>
      <c r="W170" s="151"/>
      <c r="X170" s="151"/>
      <c r="Y170" s="151"/>
      <c r="Z170" s="151"/>
      <c r="AA170" s="156"/>
      <c r="AT170" s="157" t="s">
        <v>168</v>
      </c>
      <c r="AU170" s="157" t="s">
        <v>160</v>
      </c>
      <c r="AV170" s="10" t="s">
        <v>160</v>
      </c>
      <c r="AW170" s="10" t="s">
        <v>29</v>
      </c>
      <c r="AX170" s="10" t="s">
        <v>71</v>
      </c>
      <c r="AY170" s="157" t="s">
        <v>153</v>
      </c>
    </row>
    <row r="171" spans="2:65" s="10" customFormat="1" ht="15" customHeight="1">
      <c r="B171" s="150"/>
      <c r="C171" s="151"/>
      <c r="D171" s="151"/>
      <c r="E171" s="152" t="s">
        <v>5</v>
      </c>
      <c r="F171" s="245" t="s">
        <v>518</v>
      </c>
      <c r="G171" s="246"/>
      <c r="H171" s="246"/>
      <c r="I171" s="246"/>
      <c r="J171" s="151"/>
      <c r="K171" s="153">
        <v>3.53</v>
      </c>
      <c r="L171" s="151"/>
      <c r="M171" s="151"/>
      <c r="N171" s="151"/>
      <c r="O171" s="151"/>
      <c r="P171" s="151"/>
      <c r="Q171" s="151"/>
      <c r="R171" s="154"/>
      <c r="T171" s="155"/>
      <c r="U171" s="151"/>
      <c r="V171" s="151"/>
      <c r="W171" s="151"/>
      <c r="X171" s="151"/>
      <c r="Y171" s="151"/>
      <c r="Z171" s="151"/>
      <c r="AA171" s="156"/>
      <c r="AT171" s="157" t="s">
        <v>168</v>
      </c>
      <c r="AU171" s="157" t="s">
        <v>160</v>
      </c>
      <c r="AV171" s="10" t="s">
        <v>160</v>
      </c>
      <c r="AW171" s="10" t="s">
        <v>29</v>
      </c>
      <c r="AX171" s="10" t="s">
        <v>71</v>
      </c>
      <c r="AY171" s="157" t="s">
        <v>153</v>
      </c>
    </row>
    <row r="172" spans="2:65" s="10" customFormat="1" ht="15" customHeight="1">
      <c r="B172" s="150"/>
      <c r="C172" s="151"/>
      <c r="D172" s="151"/>
      <c r="E172" s="152" t="s">
        <v>5</v>
      </c>
      <c r="F172" s="245" t="s">
        <v>519</v>
      </c>
      <c r="G172" s="246"/>
      <c r="H172" s="246"/>
      <c r="I172" s="246"/>
      <c r="J172" s="151"/>
      <c r="K172" s="153">
        <v>3.06</v>
      </c>
      <c r="L172" s="151"/>
      <c r="M172" s="151"/>
      <c r="N172" s="151"/>
      <c r="O172" s="151"/>
      <c r="P172" s="151"/>
      <c r="Q172" s="151"/>
      <c r="R172" s="154"/>
      <c r="T172" s="155"/>
      <c r="U172" s="151"/>
      <c r="V172" s="151"/>
      <c r="W172" s="151"/>
      <c r="X172" s="151"/>
      <c r="Y172" s="151"/>
      <c r="Z172" s="151"/>
      <c r="AA172" s="156"/>
      <c r="AT172" s="157" t="s">
        <v>168</v>
      </c>
      <c r="AU172" s="157" t="s">
        <v>160</v>
      </c>
      <c r="AV172" s="10" t="s">
        <v>160</v>
      </c>
      <c r="AW172" s="10" t="s">
        <v>29</v>
      </c>
      <c r="AX172" s="10" t="s">
        <v>71</v>
      </c>
      <c r="AY172" s="157" t="s">
        <v>153</v>
      </c>
    </row>
    <row r="173" spans="2:65" s="10" customFormat="1" ht="15" customHeight="1">
      <c r="B173" s="150"/>
      <c r="C173" s="151"/>
      <c r="D173" s="151"/>
      <c r="E173" s="152" t="s">
        <v>5</v>
      </c>
      <c r="F173" s="245" t="s">
        <v>520</v>
      </c>
      <c r="G173" s="246"/>
      <c r="H173" s="246"/>
      <c r="I173" s="246"/>
      <c r="J173" s="151"/>
      <c r="K173" s="153">
        <v>10.49</v>
      </c>
      <c r="L173" s="151"/>
      <c r="M173" s="151"/>
      <c r="N173" s="151"/>
      <c r="O173" s="151"/>
      <c r="P173" s="151"/>
      <c r="Q173" s="151"/>
      <c r="R173" s="154"/>
      <c r="T173" s="155"/>
      <c r="U173" s="151"/>
      <c r="V173" s="151"/>
      <c r="W173" s="151"/>
      <c r="X173" s="151"/>
      <c r="Y173" s="151"/>
      <c r="Z173" s="151"/>
      <c r="AA173" s="156"/>
      <c r="AT173" s="157" t="s">
        <v>168</v>
      </c>
      <c r="AU173" s="157" t="s">
        <v>160</v>
      </c>
      <c r="AV173" s="10" t="s">
        <v>160</v>
      </c>
      <c r="AW173" s="10" t="s">
        <v>29</v>
      </c>
      <c r="AX173" s="10" t="s">
        <v>71</v>
      </c>
      <c r="AY173" s="157" t="s">
        <v>153</v>
      </c>
    </row>
    <row r="174" spans="2:65" s="10" customFormat="1" ht="15" customHeight="1">
      <c r="B174" s="150"/>
      <c r="C174" s="151"/>
      <c r="D174" s="151"/>
      <c r="E174" s="152" t="s">
        <v>5</v>
      </c>
      <c r="F174" s="245" t="s">
        <v>521</v>
      </c>
      <c r="G174" s="246"/>
      <c r="H174" s="246"/>
      <c r="I174" s="246"/>
      <c r="J174" s="151"/>
      <c r="K174" s="153">
        <v>7.86</v>
      </c>
      <c r="L174" s="151"/>
      <c r="M174" s="151"/>
      <c r="N174" s="151"/>
      <c r="O174" s="151"/>
      <c r="P174" s="151"/>
      <c r="Q174" s="151"/>
      <c r="R174" s="154"/>
      <c r="T174" s="155"/>
      <c r="U174" s="151"/>
      <c r="V174" s="151"/>
      <c r="W174" s="151"/>
      <c r="X174" s="151"/>
      <c r="Y174" s="151"/>
      <c r="Z174" s="151"/>
      <c r="AA174" s="156"/>
      <c r="AT174" s="157" t="s">
        <v>168</v>
      </c>
      <c r="AU174" s="157" t="s">
        <v>160</v>
      </c>
      <c r="AV174" s="10" t="s">
        <v>160</v>
      </c>
      <c r="AW174" s="10" t="s">
        <v>29</v>
      </c>
      <c r="AX174" s="10" t="s">
        <v>71</v>
      </c>
      <c r="AY174" s="157" t="s">
        <v>153</v>
      </c>
    </row>
    <row r="175" spans="2:65" s="10" customFormat="1" ht="15" customHeight="1">
      <c r="B175" s="150"/>
      <c r="C175" s="151"/>
      <c r="D175" s="151"/>
      <c r="E175" s="152" t="s">
        <v>5</v>
      </c>
      <c r="F175" s="245" t="s">
        <v>522</v>
      </c>
      <c r="G175" s="246"/>
      <c r="H175" s="246"/>
      <c r="I175" s="246"/>
      <c r="J175" s="151"/>
      <c r="K175" s="153">
        <v>19.39</v>
      </c>
      <c r="L175" s="151"/>
      <c r="M175" s="151"/>
      <c r="N175" s="151"/>
      <c r="O175" s="151"/>
      <c r="P175" s="151"/>
      <c r="Q175" s="151"/>
      <c r="R175" s="154"/>
      <c r="T175" s="155"/>
      <c r="U175" s="151"/>
      <c r="V175" s="151"/>
      <c r="W175" s="151"/>
      <c r="X175" s="151"/>
      <c r="Y175" s="151"/>
      <c r="Z175" s="151"/>
      <c r="AA175" s="156"/>
      <c r="AT175" s="157" t="s">
        <v>168</v>
      </c>
      <c r="AU175" s="157" t="s">
        <v>160</v>
      </c>
      <c r="AV175" s="10" t="s">
        <v>160</v>
      </c>
      <c r="AW175" s="10" t="s">
        <v>29</v>
      </c>
      <c r="AX175" s="10" t="s">
        <v>71</v>
      </c>
      <c r="AY175" s="157" t="s">
        <v>153</v>
      </c>
    </row>
    <row r="176" spans="2:65" s="10" customFormat="1" ht="15" customHeight="1">
      <c r="B176" s="150"/>
      <c r="C176" s="151"/>
      <c r="D176" s="151"/>
      <c r="E176" s="152" t="s">
        <v>5</v>
      </c>
      <c r="F176" s="245" t="s">
        <v>523</v>
      </c>
      <c r="G176" s="246"/>
      <c r="H176" s="246"/>
      <c r="I176" s="246"/>
      <c r="J176" s="151"/>
      <c r="K176" s="153">
        <v>-2.16</v>
      </c>
      <c r="L176" s="151"/>
      <c r="M176" s="151"/>
      <c r="N176" s="151"/>
      <c r="O176" s="151"/>
      <c r="P176" s="151"/>
      <c r="Q176" s="151"/>
      <c r="R176" s="154"/>
      <c r="T176" s="155"/>
      <c r="U176" s="151"/>
      <c r="V176" s="151"/>
      <c r="W176" s="151"/>
      <c r="X176" s="151"/>
      <c r="Y176" s="151"/>
      <c r="Z176" s="151"/>
      <c r="AA176" s="156"/>
      <c r="AT176" s="157" t="s">
        <v>168</v>
      </c>
      <c r="AU176" s="157" t="s">
        <v>160</v>
      </c>
      <c r="AV176" s="10" t="s">
        <v>160</v>
      </c>
      <c r="AW176" s="10" t="s">
        <v>29</v>
      </c>
      <c r="AX176" s="10" t="s">
        <v>71</v>
      </c>
      <c r="AY176" s="157" t="s">
        <v>153</v>
      </c>
    </row>
    <row r="177" spans="2:65" s="10" customFormat="1" ht="15" customHeight="1">
      <c r="B177" s="150"/>
      <c r="C177" s="151"/>
      <c r="D177" s="151"/>
      <c r="E177" s="152" t="s">
        <v>5</v>
      </c>
      <c r="F177" s="245" t="s">
        <v>524</v>
      </c>
      <c r="G177" s="246"/>
      <c r="H177" s="246"/>
      <c r="I177" s="246"/>
      <c r="J177" s="151"/>
      <c r="K177" s="153">
        <v>-0.98</v>
      </c>
      <c r="L177" s="151"/>
      <c r="M177" s="151"/>
      <c r="N177" s="151"/>
      <c r="O177" s="151"/>
      <c r="P177" s="151"/>
      <c r="Q177" s="151"/>
      <c r="R177" s="154"/>
      <c r="T177" s="155"/>
      <c r="U177" s="151"/>
      <c r="V177" s="151"/>
      <c r="W177" s="151"/>
      <c r="X177" s="151"/>
      <c r="Y177" s="151"/>
      <c r="Z177" s="151"/>
      <c r="AA177" s="156"/>
      <c r="AT177" s="157" t="s">
        <v>168</v>
      </c>
      <c r="AU177" s="157" t="s">
        <v>160</v>
      </c>
      <c r="AV177" s="10" t="s">
        <v>160</v>
      </c>
      <c r="AW177" s="10" t="s">
        <v>29</v>
      </c>
      <c r="AX177" s="10" t="s">
        <v>71</v>
      </c>
      <c r="AY177" s="157" t="s">
        <v>153</v>
      </c>
    </row>
    <row r="178" spans="2:65" s="10" customFormat="1" ht="15" customHeight="1">
      <c r="B178" s="150"/>
      <c r="C178" s="151"/>
      <c r="D178" s="151"/>
      <c r="E178" s="152" t="s">
        <v>5</v>
      </c>
      <c r="F178" s="245" t="s">
        <v>525</v>
      </c>
      <c r="G178" s="246"/>
      <c r="H178" s="246"/>
      <c r="I178" s="246"/>
      <c r="J178" s="151"/>
      <c r="K178" s="153">
        <v>16.2</v>
      </c>
      <c r="L178" s="151"/>
      <c r="M178" s="151"/>
      <c r="N178" s="151"/>
      <c r="O178" s="151"/>
      <c r="P178" s="151"/>
      <c r="Q178" s="151"/>
      <c r="R178" s="154"/>
      <c r="T178" s="155"/>
      <c r="U178" s="151"/>
      <c r="V178" s="151"/>
      <c r="W178" s="151"/>
      <c r="X178" s="151"/>
      <c r="Y178" s="151"/>
      <c r="Z178" s="151"/>
      <c r="AA178" s="156"/>
      <c r="AT178" s="157" t="s">
        <v>168</v>
      </c>
      <c r="AU178" s="157" t="s">
        <v>160</v>
      </c>
      <c r="AV178" s="10" t="s">
        <v>160</v>
      </c>
      <c r="AW178" s="10" t="s">
        <v>29</v>
      </c>
      <c r="AX178" s="10" t="s">
        <v>71</v>
      </c>
      <c r="AY178" s="157" t="s">
        <v>153</v>
      </c>
    </row>
    <row r="179" spans="2:65" s="10" customFormat="1" ht="15" customHeight="1">
      <c r="B179" s="150"/>
      <c r="C179" s="151"/>
      <c r="D179" s="151"/>
      <c r="E179" s="152" t="s">
        <v>5</v>
      </c>
      <c r="F179" s="245" t="s">
        <v>526</v>
      </c>
      <c r="G179" s="246"/>
      <c r="H179" s="246"/>
      <c r="I179" s="246"/>
      <c r="J179" s="151"/>
      <c r="K179" s="153">
        <v>-0.53</v>
      </c>
      <c r="L179" s="151"/>
      <c r="M179" s="151"/>
      <c r="N179" s="151"/>
      <c r="O179" s="151"/>
      <c r="P179" s="151"/>
      <c r="Q179" s="151"/>
      <c r="R179" s="154"/>
      <c r="T179" s="155"/>
      <c r="U179" s="151"/>
      <c r="V179" s="151"/>
      <c r="W179" s="151"/>
      <c r="X179" s="151"/>
      <c r="Y179" s="151"/>
      <c r="Z179" s="151"/>
      <c r="AA179" s="156"/>
      <c r="AT179" s="157" t="s">
        <v>168</v>
      </c>
      <c r="AU179" s="157" t="s">
        <v>160</v>
      </c>
      <c r="AV179" s="10" t="s">
        <v>160</v>
      </c>
      <c r="AW179" s="10" t="s">
        <v>29</v>
      </c>
      <c r="AX179" s="10" t="s">
        <v>71</v>
      </c>
      <c r="AY179" s="157" t="s">
        <v>153</v>
      </c>
    </row>
    <row r="180" spans="2:65" s="11" customFormat="1" ht="15" customHeight="1">
      <c r="B180" s="158"/>
      <c r="C180" s="159"/>
      <c r="D180" s="159"/>
      <c r="E180" s="160" t="s">
        <v>5</v>
      </c>
      <c r="F180" s="247" t="s">
        <v>227</v>
      </c>
      <c r="G180" s="248"/>
      <c r="H180" s="248"/>
      <c r="I180" s="248"/>
      <c r="J180" s="159"/>
      <c r="K180" s="161">
        <v>114.32</v>
      </c>
      <c r="L180" s="159"/>
      <c r="M180" s="159"/>
      <c r="N180" s="159"/>
      <c r="O180" s="159"/>
      <c r="P180" s="159"/>
      <c r="Q180" s="159"/>
      <c r="R180" s="162"/>
      <c r="T180" s="163"/>
      <c r="U180" s="159"/>
      <c r="V180" s="159"/>
      <c r="W180" s="159"/>
      <c r="X180" s="159"/>
      <c r="Y180" s="159"/>
      <c r="Z180" s="159"/>
      <c r="AA180" s="164"/>
      <c r="AT180" s="165" t="s">
        <v>168</v>
      </c>
      <c r="AU180" s="165" t="s">
        <v>160</v>
      </c>
      <c r="AV180" s="11" t="s">
        <v>159</v>
      </c>
      <c r="AW180" s="11" t="s">
        <v>29</v>
      </c>
      <c r="AX180" s="11" t="s">
        <v>79</v>
      </c>
      <c r="AY180" s="165" t="s">
        <v>153</v>
      </c>
    </row>
    <row r="181" spans="2:65" s="1" customFormat="1" ht="31.5" customHeight="1">
      <c r="B181" s="140"/>
      <c r="C181" s="141">
        <v>12</v>
      </c>
      <c r="D181" s="141" t="s">
        <v>155</v>
      </c>
      <c r="E181" s="142" t="s">
        <v>528</v>
      </c>
      <c r="F181" s="241" t="s">
        <v>2164</v>
      </c>
      <c r="G181" s="241"/>
      <c r="H181" s="241"/>
      <c r="I181" s="241"/>
      <c r="J181" s="143" t="s">
        <v>223</v>
      </c>
      <c r="K181" s="144">
        <v>5.0999999999999996</v>
      </c>
      <c r="L181" s="242"/>
      <c r="M181" s="242"/>
      <c r="N181" s="242"/>
      <c r="O181" s="242"/>
      <c r="P181" s="242"/>
      <c r="Q181" s="242"/>
      <c r="R181" s="145"/>
      <c r="T181" s="146" t="s">
        <v>5</v>
      </c>
      <c r="U181" s="43" t="s">
        <v>38</v>
      </c>
      <c r="V181" s="147">
        <v>1.1526400000000001</v>
      </c>
      <c r="W181" s="147">
        <f>V181*K181</f>
        <v>5.8784640000000001</v>
      </c>
      <c r="X181" s="147">
        <v>9.6100000000000005E-3</v>
      </c>
      <c r="Y181" s="147">
        <f>X181*K181</f>
        <v>4.9010999999999999E-2</v>
      </c>
      <c r="Z181" s="147">
        <v>0</v>
      </c>
      <c r="AA181" s="148">
        <f>Z181*K181</f>
        <v>0</v>
      </c>
      <c r="AR181" s="20" t="s">
        <v>159</v>
      </c>
      <c r="AT181" s="20" t="s">
        <v>155</v>
      </c>
      <c r="AU181" s="20" t="s">
        <v>160</v>
      </c>
      <c r="AY181" s="20" t="s">
        <v>153</v>
      </c>
      <c r="BE181" s="149">
        <f>IF(U181="základná",N181,0)</f>
        <v>0</v>
      </c>
      <c r="BF181" s="149">
        <f>IF(U181="znížená",N181,0)</f>
        <v>0</v>
      </c>
      <c r="BG181" s="149">
        <f>IF(U181="zákl. prenesená",N181,0)</f>
        <v>0</v>
      </c>
      <c r="BH181" s="149">
        <f>IF(U181="zníž. prenesená",N181,0)</f>
        <v>0</v>
      </c>
      <c r="BI181" s="149">
        <f>IF(U181="nulová",N181,0)</f>
        <v>0</v>
      </c>
      <c r="BJ181" s="20" t="s">
        <v>160</v>
      </c>
      <c r="BK181" s="149">
        <f>ROUND(L181*K181,2)</f>
        <v>0</v>
      </c>
      <c r="BL181" s="20" t="s">
        <v>159</v>
      </c>
      <c r="BM181" s="20" t="s">
        <v>529</v>
      </c>
    </row>
    <row r="182" spans="2:65" s="10" customFormat="1" ht="15" customHeight="1">
      <c r="B182" s="150"/>
      <c r="C182" s="151"/>
      <c r="D182" s="151"/>
      <c r="E182" s="152" t="s">
        <v>5</v>
      </c>
      <c r="F182" s="243" t="s">
        <v>530</v>
      </c>
      <c r="G182" s="244"/>
      <c r="H182" s="244"/>
      <c r="I182" s="244"/>
      <c r="J182" s="151"/>
      <c r="K182" s="153">
        <v>0.45</v>
      </c>
      <c r="L182" s="151"/>
      <c r="M182" s="151"/>
      <c r="N182" s="151"/>
      <c r="O182" s="151"/>
      <c r="P182" s="151"/>
      <c r="Q182" s="151"/>
      <c r="R182" s="154"/>
      <c r="T182" s="155"/>
      <c r="U182" s="151"/>
      <c r="V182" s="151"/>
      <c r="W182" s="151"/>
      <c r="X182" s="151"/>
      <c r="Y182" s="151"/>
      <c r="Z182" s="151"/>
      <c r="AA182" s="156"/>
      <c r="AT182" s="157" t="s">
        <v>168</v>
      </c>
      <c r="AU182" s="157" t="s">
        <v>160</v>
      </c>
      <c r="AV182" s="10" t="s">
        <v>160</v>
      </c>
      <c r="AW182" s="10" t="s">
        <v>29</v>
      </c>
      <c r="AX182" s="10" t="s">
        <v>71</v>
      </c>
      <c r="AY182" s="157" t="s">
        <v>153</v>
      </c>
    </row>
    <row r="183" spans="2:65" s="10" customFormat="1" ht="15" customHeight="1">
      <c r="B183" s="150"/>
      <c r="C183" s="151"/>
      <c r="D183" s="151"/>
      <c r="E183" s="152" t="s">
        <v>5</v>
      </c>
      <c r="F183" s="245" t="s">
        <v>531</v>
      </c>
      <c r="G183" s="246"/>
      <c r="H183" s="246"/>
      <c r="I183" s="246"/>
      <c r="J183" s="151"/>
      <c r="K183" s="153">
        <v>3.89</v>
      </c>
      <c r="L183" s="151"/>
      <c r="M183" s="151"/>
      <c r="N183" s="151"/>
      <c r="O183" s="151"/>
      <c r="P183" s="151"/>
      <c r="Q183" s="151"/>
      <c r="R183" s="154"/>
      <c r="T183" s="155"/>
      <c r="U183" s="151"/>
      <c r="V183" s="151"/>
      <c r="W183" s="151"/>
      <c r="X183" s="151"/>
      <c r="Y183" s="151"/>
      <c r="Z183" s="151"/>
      <c r="AA183" s="156"/>
      <c r="AT183" s="157" t="s">
        <v>168</v>
      </c>
      <c r="AU183" s="157" t="s">
        <v>160</v>
      </c>
      <c r="AV183" s="10" t="s">
        <v>160</v>
      </c>
      <c r="AW183" s="10" t="s">
        <v>29</v>
      </c>
      <c r="AX183" s="10" t="s">
        <v>71</v>
      </c>
      <c r="AY183" s="157" t="s">
        <v>153</v>
      </c>
    </row>
    <row r="184" spans="2:65" s="10" customFormat="1" ht="15" customHeight="1">
      <c r="B184" s="150"/>
      <c r="C184" s="151"/>
      <c r="D184" s="151"/>
      <c r="E184" s="152" t="s">
        <v>5</v>
      </c>
      <c r="F184" s="245" t="s">
        <v>532</v>
      </c>
      <c r="G184" s="246"/>
      <c r="H184" s="246"/>
      <c r="I184" s="246"/>
      <c r="J184" s="151"/>
      <c r="K184" s="153">
        <v>0.53</v>
      </c>
      <c r="L184" s="151"/>
      <c r="M184" s="151"/>
      <c r="N184" s="151"/>
      <c r="O184" s="151"/>
      <c r="P184" s="151"/>
      <c r="Q184" s="151"/>
      <c r="R184" s="154"/>
      <c r="T184" s="155"/>
      <c r="U184" s="151"/>
      <c r="V184" s="151"/>
      <c r="W184" s="151"/>
      <c r="X184" s="151"/>
      <c r="Y184" s="151"/>
      <c r="Z184" s="151"/>
      <c r="AA184" s="156"/>
      <c r="AT184" s="157" t="s">
        <v>168</v>
      </c>
      <c r="AU184" s="157" t="s">
        <v>160</v>
      </c>
      <c r="AV184" s="10" t="s">
        <v>160</v>
      </c>
      <c r="AW184" s="10" t="s">
        <v>29</v>
      </c>
      <c r="AX184" s="10" t="s">
        <v>71</v>
      </c>
      <c r="AY184" s="157" t="s">
        <v>153</v>
      </c>
    </row>
    <row r="185" spans="2:65" s="10" customFormat="1" ht="15" customHeight="1">
      <c r="B185" s="150"/>
      <c r="C185" s="151"/>
      <c r="D185" s="151"/>
      <c r="E185" s="152" t="s">
        <v>5</v>
      </c>
      <c r="F185" s="245" t="s">
        <v>533</v>
      </c>
      <c r="G185" s="246"/>
      <c r="H185" s="246"/>
      <c r="I185" s="246"/>
      <c r="J185" s="151"/>
      <c r="K185" s="153">
        <v>0.23</v>
      </c>
      <c r="L185" s="151"/>
      <c r="M185" s="151"/>
      <c r="N185" s="151"/>
      <c r="O185" s="151"/>
      <c r="P185" s="151"/>
      <c r="Q185" s="151"/>
      <c r="R185" s="154"/>
      <c r="T185" s="155"/>
      <c r="U185" s="151"/>
      <c r="V185" s="151"/>
      <c r="W185" s="151"/>
      <c r="X185" s="151"/>
      <c r="Y185" s="151"/>
      <c r="Z185" s="151"/>
      <c r="AA185" s="156"/>
      <c r="AT185" s="157" t="s">
        <v>168</v>
      </c>
      <c r="AU185" s="157" t="s">
        <v>160</v>
      </c>
      <c r="AV185" s="10" t="s">
        <v>160</v>
      </c>
      <c r="AW185" s="10" t="s">
        <v>29</v>
      </c>
      <c r="AX185" s="10" t="s">
        <v>71</v>
      </c>
      <c r="AY185" s="157" t="s">
        <v>153</v>
      </c>
    </row>
    <row r="186" spans="2:65" s="11" customFormat="1" ht="15" customHeight="1">
      <c r="B186" s="158"/>
      <c r="C186" s="159"/>
      <c r="D186" s="159"/>
      <c r="E186" s="160" t="s">
        <v>5</v>
      </c>
      <c r="F186" s="247" t="s">
        <v>227</v>
      </c>
      <c r="G186" s="248"/>
      <c r="H186" s="248"/>
      <c r="I186" s="248"/>
      <c r="J186" s="159"/>
      <c r="K186" s="161">
        <v>5.0999999999999996</v>
      </c>
      <c r="L186" s="159"/>
      <c r="M186" s="159"/>
      <c r="N186" s="159"/>
      <c r="O186" s="159"/>
      <c r="P186" s="159"/>
      <c r="Q186" s="159"/>
      <c r="R186" s="162"/>
      <c r="T186" s="163"/>
      <c r="U186" s="159"/>
      <c r="V186" s="159"/>
      <c r="W186" s="159"/>
      <c r="X186" s="159"/>
      <c r="Y186" s="159"/>
      <c r="Z186" s="159"/>
      <c r="AA186" s="164"/>
      <c r="AT186" s="165" t="s">
        <v>168</v>
      </c>
      <c r="AU186" s="165" t="s">
        <v>160</v>
      </c>
      <c r="AV186" s="11" t="s">
        <v>159</v>
      </c>
      <c r="AW186" s="11" t="s">
        <v>29</v>
      </c>
      <c r="AX186" s="11" t="s">
        <v>79</v>
      </c>
      <c r="AY186" s="165" t="s">
        <v>153</v>
      </c>
    </row>
    <row r="187" spans="2:65" s="1" customFormat="1" ht="44.25" customHeight="1">
      <c r="B187" s="140"/>
      <c r="C187" s="141">
        <v>13</v>
      </c>
      <c r="D187" s="141" t="s">
        <v>155</v>
      </c>
      <c r="E187" s="142" t="s">
        <v>534</v>
      </c>
      <c r="F187" s="241" t="s">
        <v>2165</v>
      </c>
      <c r="G187" s="241"/>
      <c r="H187" s="241"/>
      <c r="I187" s="241"/>
      <c r="J187" s="143" t="s">
        <v>223</v>
      </c>
      <c r="K187" s="144">
        <v>12.49</v>
      </c>
      <c r="L187" s="242"/>
      <c r="M187" s="242"/>
      <c r="N187" s="242"/>
      <c r="O187" s="242"/>
      <c r="P187" s="242"/>
      <c r="Q187" s="242"/>
      <c r="R187" s="145"/>
      <c r="T187" s="146" t="s">
        <v>5</v>
      </c>
      <c r="U187" s="43" t="s">
        <v>38</v>
      </c>
      <c r="V187" s="147">
        <v>1.0113399999999999</v>
      </c>
      <c r="W187" s="147">
        <f>V187*K187</f>
        <v>12.631636599999998</v>
      </c>
      <c r="X187" s="147">
        <v>3.3849999999999998E-2</v>
      </c>
      <c r="Y187" s="147">
        <f>X187*K187</f>
        <v>0.42278650000000001</v>
      </c>
      <c r="Z187" s="147">
        <v>0</v>
      </c>
      <c r="AA187" s="148">
        <f>Z187*K187</f>
        <v>0</v>
      </c>
      <c r="AR187" s="20" t="s">
        <v>159</v>
      </c>
      <c r="AT187" s="20" t="s">
        <v>155</v>
      </c>
      <c r="AU187" s="20" t="s">
        <v>160</v>
      </c>
      <c r="AY187" s="20" t="s">
        <v>153</v>
      </c>
      <c r="BE187" s="149">
        <f>IF(U187="základná",N187,0)</f>
        <v>0</v>
      </c>
      <c r="BF187" s="149">
        <f>IF(U187="znížená",N187,0)</f>
        <v>0</v>
      </c>
      <c r="BG187" s="149">
        <f>IF(U187="zákl. prenesená",N187,0)</f>
        <v>0</v>
      </c>
      <c r="BH187" s="149">
        <f>IF(U187="zníž. prenesená",N187,0)</f>
        <v>0</v>
      </c>
      <c r="BI187" s="149">
        <f>IF(U187="nulová",N187,0)</f>
        <v>0</v>
      </c>
      <c r="BJ187" s="20" t="s">
        <v>160</v>
      </c>
      <c r="BK187" s="149">
        <f>ROUND(L187*K187,2)</f>
        <v>0</v>
      </c>
      <c r="BL187" s="20" t="s">
        <v>159</v>
      </c>
      <c r="BM187" s="20" t="s">
        <v>535</v>
      </c>
    </row>
    <row r="188" spans="2:65" s="10" customFormat="1" ht="15" customHeight="1">
      <c r="B188" s="150"/>
      <c r="C188" s="151"/>
      <c r="D188" s="151"/>
      <c r="E188" s="152" t="s">
        <v>5</v>
      </c>
      <c r="F188" s="243" t="s">
        <v>536</v>
      </c>
      <c r="G188" s="244"/>
      <c r="H188" s="244"/>
      <c r="I188" s="244"/>
      <c r="J188" s="151"/>
      <c r="K188" s="153">
        <v>1.43</v>
      </c>
      <c r="L188" s="151"/>
      <c r="M188" s="151"/>
      <c r="N188" s="151"/>
      <c r="O188" s="151"/>
      <c r="P188" s="151"/>
      <c r="Q188" s="151"/>
      <c r="R188" s="154"/>
      <c r="T188" s="155"/>
      <c r="U188" s="151"/>
      <c r="V188" s="151"/>
      <c r="W188" s="151"/>
      <c r="X188" s="151"/>
      <c r="Y188" s="151"/>
      <c r="Z188" s="151"/>
      <c r="AA188" s="156"/>
      <c r="AT188" s="157" t="s">
        <v>168</v>
      </c>
      <c r="AU188" s="157" t="s">
        <v>160</v>
      </c>
      <c r="AV188" s="10" t="s">
        <v>160</v>
      </c>
      <c r="AW188" s="10" t="s">
        <v>29</v>
      </c>
      <c r="AX188" s="10" t="s">
        <v>71</v>
      </c>
      <c r="AY188" s="157" t="s">
        <v>153</v>
      </c>
    </row>
    <row r="189" spans="2:65" s="10" customFormat="1" ht="15" customHeight="1">
      <c r="B189" s="150"/>
      <c r="C189" s="151"/>
      <c r="D189" s="151"/>
      <c r="E189" s="152" t="s">
        <v>5</v>
      </c>
      <c r="F189" s="245" t="s">
        <v>537</v>
      </c>
      <c r="G189" s="246"/>
      <c r="H189" s="246"/>
      <c r="I189" s="246"/>
      <c r="J189" s="151"/>
      <c r="K189" s="153">
        <v>11.06</v>
      </c>
      <c r="L189" s="151"/>
      <c r="M189" s="151"/>
      <c r="N189" s="151"/>
      <c r="O189" s="151"/>
      <c r="P189" s="151"/>
      <c r="Q189" s="151"/>
      <c r="R189" s="154"/>
      <c r="T189" s="155"/>
      <c r="U189" s="151"/>
      <c r="V189" s="151"/>
      <c r="W189" s="151"/>
      <c r="X189" s="151"/>
      <c r="Y189" s="151"/>
      <c r="Z189" s="151"/>
      <c r="AA189" s="156"/>
      <c r="AT189" s="157" t="s">
        <v>168</v>
      </c>
      <c r="AU189" s="157" t="s">
        <v>160</v>
      </c>
      <c r="AV189" s="10" t="s">
        <v>160</v>
      </c>
      <c r="AW189" s="10" t="s">
        <v>29</v>
      </c>
      <c r="AX189" s="10" t="s">
        <v>71</v>
      </c>
      <c r="AY189" s="157" t="s">
        <v>153</v>
      </c>
    </row>
    <row r="190" spans="2:65" s="11" customFormat="1" ht="15" customHeight="1">
      <c r="B190" s="158"/>
      <c r="C190" s="159"/>
      <c r="D190" s="159"/>
      <c r="E190" s="160" t="s">
        <v>5</v>
      </c>
      <c r="F190" s="247" t="s">
        <v>227</v>
      </c>
      <c r="G190" s="248"/>
      <c r="H190" s="248"/>
      <c r="I190" s="248"/>
      <c r="J190" s="159"/>
      <c r="K190" s="161">
        <v>12.49</v>
      </c>
      <c r="L190" s="159"/>
      <c r="M190" s="159"/>
      <c r="N190" s="159"/>
      <c r="O190" s="159"/>
      <c r="P190" s="159"/>
      <c r="Q190" s="159"/>
      <c r="R190" s="162"/>
      <c r="T190" s="163"/>
      <c r="U190" s="159"/>
      <c r="V190" s="159"/>
      <c r="W190" s="159"/>
      <c r="X190" s="159"/>
      <c r="Y190" s="159"/>
      <c r="Z190" s="159"/>
      <c r="AA190" s="164"/>
      <c r="AT190" s="165" t="s">
        <v>168</v>
      </c>
      <c r="AU190" s="165" t="s">
        <v>160</v>
      </c>
      <c r="AV190" s="11" t="s">
        <v>159</v>
      </c>
      <c r="AW190" s="11" t="s">
        <v>29</v>
      </c>
      <c r="AX190" s="11" t="s">
        <v>79</v>
      </c>
      <c r="AY190" s="165" t="s">
        <v>153</v>
      </c>
    </row>
    <row r="191" spans="2:65" s="1" customFormat="1" ht="44.25" customHeight="1">
      <c r="B191" s="140"/>
      <c r="C191" s="141">
        <v>14</v>
      </c>
      <c r="D191" s="141" t="s">
        <v>155</v>
      </c>
      <c r="E191" s="142" t="s">
        <v>539</v>
      </c>
      <c r="F191" s="241" t="s">
        <v>2166</v>
      </c>
      <c r="G191" s="241"/>
      <c r="H191" s="241"/>
      <c r="I191" s="241"/>
      <c r="J191" s="143" t="s">
        <v>223</v>
      </c>
      <c r="K191" s="144">
        <v>79.34</v>
      </c>
      <c r="L191" s="242"/>
      <c r="M191" s="242"/>
      <c r="N191" s="242"/>
      <c r="O191" s="242"/>
      <c r="P191" s="242"/>
      <c r="Q191" s="242"/>
      <c r="R191" s="145"/>
      <c r="T191" s="146" t="s">
        <v>5</v>
      </c>
      <c r="U191" s="43" t="s">
        <v>38</v>
      </c>
      <c r="V191" s="147">
        <v>0.85599999999999998</v>
      </c>
      <c r="W191" s="147">
        <f>V191*K191</f>
        <v>67.915040000000005</v>
      </c>
      <c r="X191" s="147">
        <v>1.426E-2</v>
      </c>
      <c r="Y191" s="147">
        <f>X191*K191</f>
        <v>1.1313884000000001</v>
      </c>
      <c r="Z191" s="147">
        <v>0</v>
      </c>
      <c r="AA191" s="148">
        <f>Z191*K191</f>
        <v>0</v>
      </c>
      <c r="AR191" s="20" t="s">
        <v>159</v>
      </c>
      <c r="AT191" s="20" t="s">
        <v>155</v>
      </c>
      <c r="AU191" s="20" t="s">
        <v>160</v>
      </c>
      <c r="AY191" s="20" t="s">
        <v>153</v>
      </c>
      <c r="BE191" s="149">
        <f>IF(U191="základná",N191,0)</f>
        <v>0</v>
      </c>
      <c r="BF191" s="149">
        <f>IF(U191="znížená",N191,0)</f>
        <v>0</v>
      </c>
      <c r="BG191" s="149">
        <f>IF(U191="zákl. prenesená",N191,0)</f>
        <v>0</v>
      </c>
      <c r="BH191" s="149">
        <f>IF(U191="zníž. prenesená",N191,0)</f>
        <v>0</v>
      </c>
      <c r="BI191" s="149">
        <f>IF(U191="nulová",N191,0)</f>
        <v>0</v>
      </c>
      <c r="BJ191" s="20" t="s">
        <v>160</v>
      </c>
      <c r="BK191" s="149">
        <f>ROUND(L191*K191,2)</f>
        <v>0</v>
      </c>
      <c r="BL191" s="20" t="s">
        <v>159</v>
      </c>
      <c r="BM191" s="20" t="s">
        <v>540</v>
      </c>
    </row>
    <row r="192" spans="2:65" s="10" customFormat="1" ht="15" customHeight="1">
      <c r="B192" s="150"/>
      <c r="C192" s="151"/>
      <c r="D192" s="151"/>
      <c r="E192" s="152" t="s">
        <v>5</v>
      </c>
      <c r="F192" s="243" t="s">
        <v>541</v>
      </c>
      <c r="G192" s="244"/>
      <c r="H192" s="244"/>
      <c r="I192" s="244"/>
      <c r="J192" s="151"/>
      <c r="K192" s="153">
        <v>2.76</v>
      </c>
      <c r="L192" s="151"/>
      <c r="M192" s="151"/>
      <c r="N192" s="151"/>
      <c r="O192" s="151"/>
      <c r="P192" s="151"/>
      <c r="Q192" s="151"/>
      <c r="R192" s="154"/>
      <c r="T192" s="155"/>
      <c r="U192" s="151"/>
      <c r="V192" s="151"/>
      <c r="W192" s="151"/>
      <c r="X192" s="151"/>
      <c r="Y192" s="151"/>
      <c r="Z192" s="151"/>
      <c r="AA192" s="156"/>
      <c r="AT192" s="157" t="s">
        <v>168</v>
      </c>
      <c r="AU192" s="157" t="s">
        <v>160</v>
      </c>
      <c r="AV192" s="10" t="s">
        <v>160</v>
      </c>
      <c r="AW192" s="10" t="s">
        <v>29</v>
      </c>
      <c r="AX192" s="10" t="s">
        <v>71</v>
      </c>
      <c r="AY192" s="157" t="s">
        <v>153</v>
      </c>
    </row>
    <row r="193" spans="2:65" s="10" customFormat="1" ht="15" customHeight="1">
      <c r="B193" s="150"/>
      <c r="C193" s="151"/>
      <c r="D193" s="151"/>
      <c r="E193" s="152" t="s">
        <v>5</v>
      </c>
      <c r="F193" s="245" t="s">
        <v>542</v>
      </c>
      <c r="G193" s="246"/>
      <c r="H193" s="246"/>
      <c r="I193" s="246"/>
      <c r="J193" s="151"/>
      <c r="K193" s="153">
        <v>0.94</v>
      </c>
      <c r="L193" s="151"/>
      <c r="M193" s="151"/>
      <c r="N193" s="151"/>
      <c r="O193" s="151"/>
      <c r="P193" s="151"/>
      <c r="Q193" s="151"/>
      <c r="R193" s="154"/>
      <c r="T193" s="155"/>
      <c r="U193" s="151"/>
      <c r="V193" s="151"/>
      <c r="W193" s="151"/>
      <c r="X193" s="151"/>
      <c r="Y193" s="151"/>
      <c r="Z193" s="151"/>
      <c r="AA193" s="156"/>
      <c r="AT193" s="157" t="s">
        <v>168</v>
      </c>
      <c r="AU193" s="157" t="s">
        <v>160</v>
      </c>
      <c r="AV193" s="10" t="s">
        <v>160</v>
      </c>
      <c r="AW193" s="10" t="s">
        <v>29</v>
      </c>
      <c r="AX193" s="10" t="s">
        <v>71</v>
      </c>
      <c r="AY193" s="157" t="s">
        <v>153</v>
      </c>
    </row>
    <row r="194" spans="2:65" s="10" customFormat="1" ht="15" customHeight="1">
      <c r="B194" s="150"/>
      <c r="C194" s="151"/>
      <c r="D194" s="151"/>
      <c r="E194" s="152" t="s">
        <v>5</v>
      </c>
      <c r="F194" s="245" t="s">
        <v>543</v>
      </c>
      <c r="G194" s="246"/>
      <c r="H194" s="246"/>
      <c r="I194" s="246"/>
      <c r="J194" s="151"/>
      <c r="K194" s="153">
        <v>4.0999999999999996</v>
      </c>
      <c r="L194" s="151"/>
      <c r="M194" s="151"/>
      <c r="N194" s="151"/>
      <c r="O194" s="151"/>
      <c r="P194" s="151"/>
      <c r="Q194" s="151"/>
      <c r="R194" s="154"/>
      <c r="T194" s="155"/>
      <c r="U194" s="151"/>
      <c r="V194" s="151"/>
      <c r="W194" s="151"/>
      <c r="X194" s="151"/>
      <c r="Y194" s="151"/>
      <c r="Z194" s="151"/>
      <c r="AA194" s="156"/>
      <c r="AT194" s="157" t="s">
        <v>168</v>
      </c>
      <c r="AU194" s="157" t="s">
        <v>160</v>
      </c>
      <c r="AV194" s="10" t="s">
        <v>160</v>
      </c>
      <c r="AW194" s="10" t="s">
        <v>29</v>
      </c>
      <c r="AX194" s="10" t="s">
        <v>71</v>
      </c>
      <c r="AY194" s="157" t="s">
        <v>153</v>
      </c>
    </row>
    <row r="195" spans="2:65" s="10" customFormat="1" ht="15" customHeight="1">
      <c r="B195" s="150"/>
      <c r="C195" s="151"/>
      <c r="D195" s="151"/>
      <c r="E195" s="152" t="s">
        <v>5</v>
      </c>
      <c r="F195" s="245" t="s">
        <v>544</v>
      </c>
      <c r="G195" s="246"/>
      <c r="H195" s="246"/>
      <c r="I195" s="246"/>
      <c r="J195" s="151"/>
      <c r="K195" s="153">
        <v>1.08</v>
      </c>
      <c r="L195" s="151"/>
      <c r="M195" s="151"/>
      <c r="N195" s="151"/>
      <c r="O195" s="151"/>
      <c r="P195" s="151"/>
      <c r="Q195" s="151"/>
      <c r="R195" s="154"/>
      <c r="T195" s="155"/>
      <c r="U195" s="151"/>
      <c r="V195" s="151"/>
      <c r="W195" s="151"/>
      <c r="X195" s="151"/>
      <c r="Y195" s="151"/>
      <c r="Z195" s="151"/>
      <c r="AA195" s="156"/>
      <c r="AT195" s="157" t="s">
        <v>168</v>
      </c>
      <c r="AU195" s="157" t="s">
        <v>160</v>
      </c>
      <c r="AV195" s="10" t="s">
        <v>160</v>
      </c>
      <c r="AW195" s="10" t="s">
        <v>29</v>
      </c>
      <c r="AX195" s="10" t="s">
        <v>71</v>
      </c>
      <c r="AY195" s="157" t="s">
        <v>153</v>
      </c>
    </row>
    <row r="196" spans="2:65" s="10" customFormat="1" ht="15" customHeight="1">
      <c r="B196" s="150"/>
      <c r="C196" s="151"/>
      <c r="D196" s="151"/>
      <c r="E196" s="152" t="s">
        <v>5</v>
      </c>
      <c r="F196" s="245" t="s">
        <v>545</v>
      </c>
      <c r="G196" s="246"/>
      <c r="H196" s="246"/>
      <c r="I196" s="246"/>
      <c r="J196" s="151"/>
      <c r="K196" s="153">
        <v>10.5</v>
      </c>
      <c r="L196" s="151"/>
      <c r="M196" s="151"/>
      <c r="N196" s="151"/>
      <c r="O196" s="151"/>
      <c r="P196" s="151"/>
      <c r="Q196" s="151"/>
      <c r="R196" s="154"/>
      <c r="T196" s="155"/>
      <c r="U196" s="151"/>
      <c r="V196" s="151"/>
      <c r="W196" s="151"/>
      <c r="X196" s="151"/>
      <c r="Y196" s="151"/>
      <c r="Z196" s="151"/>
      <c r="AA196" s="156"/>
      <c r="AT196" s="157" t="s">
        <v>168</v>
      </c>
      <c r="AU196" s="157" t="s">
        <v>160</v>
      </c>
      <c r="AV196" s="10" t="s">
        <v>160</v>
      </c>
      <c r="AW196" s="10" t="s">
        <v>29</v>
      </c>
      <c r="AX196" s="10" t="s">
        <v>71</v>
      </c>
      <c r="AY196" s="157" t="s">
        <v>153</v>
      </c>
    </row>
    <row r="197" spans="2:65" s="10" customFormat="1" ht="15" customHeight="1">
      <c r="B197" s="150"/>
      <c r="C197" s="151"/>
      <c r="D197" s="151"/>
      <c r="E197" s="152" t="s">
        <v>5</v>
      </c>
      <c r="F197" s="245" t="s">
        <v>546</v>
      </c>
      <c r="G197" s="246"/>
      <c r="H197" s="246"/>
      <c r="I197" s="246"/>
      <c r="J197" s="151"/>
      <c r="K197" s="153">
        <v>2</v>
      </c>
      <c r="L197" s="151"/>
      <c r="M197" s="151"/>
      <c r="N197" s="151"/>
      <c r="O197" s="151"/>
      <c r="P197" s="151"/>
      <c r="Q197" s="151"/>
      <c r="R197" s="154"/>
      <c r="T197" s="155"/>
      <c r="U197" s="151"/>
      <c r="V197" s="151"/>
      <c r="W197" s="151"/>
      <c r="X197" s="151"/>
      <c r="Y197" s="151"/>
      <c r="Z197" s="151"/>
      <c r="AA197" s="156"/>
      <c r="AT197" s="157" t="s">
        <v>168</v>
      </c>
      <c r="AU197" s="157" t="s">
        <v>160</v>
      </c>
      <c r="AV197" s="10" t="s">
        <v>160</v>
      </c>
      <c r="AW197" s="10" t="s">
        <v>29</v>
      </c>
      <c r="AX197" s="10" t="s">
        <v>71</v>
      </c>
      <c r="AY197" s="157" t="s">
        <v>153</v>
      </c>
    </row>
    <row r="198" spans="2:65" s="10" customFormat="1" ht="15" customHeight="1">
      <c r="B198" s="150"/>
      <c r="C198" s="151"/>
      <c r="D198" s="151"/>
      <c r="E198" s="152" t="s">
        <v>5</v>
      </c>
      <c r="F198" s="245" t="s">
        <v>547</v>
      </c>
      <c r="G198" s="246"/>
      <c r="H198" s="246"/>
      <c r="I198" s="246"/>
      <c r="J198" s="151"/>
      <c r="K198" s="153">
        <v>24.1</v>
      </c>
      <c r="L198" s="151"/>
      <c r="M198" s="151"/>
      <c r="N198" s="151"/>
      <c r="O198" s="151"/>
      <c r="P198" s="151"/>
      <c r="Q198" s="151"/>
      <c r="R198" s="154"/>
      <c r="T198" s="155"/>
      <c r="U198" s="151"/>
      <c r="V198" s="151"/>
      <c r="W198" s="151"/>
      <c r="X198" s="151"/>
      <c r="Y198" s="151"/>
      <c r="Z198" s="151"/>
      <c r="AA198" s="156"/>
      <c r="AT198" s="157" t="s">
        <v>168</v>
      </c>
      <c r="AU198" s="157" t="s">
        <v>160</v>
      </c>
      <c r="AV198" s="10" t="s">
        <v>160</v>
      </c>
      <c r="AW198" s="10" t="s">
        <v>29</v>
      </c>
      <c r="AX198" s="10" t="s">
        <v>71</v>
      </c>
      <c r="AY198" s="157" t="s">
        <v>153</v>
      </c>
    </row>
    <row r="199" spans="2:65" s="10" customFormat="1" ht="15" customHeight="1">
      <c r="B199" s="150"/>
      <c r="C199" s="151"/>
      <c r="D199" s="151"/>
      <c r="E199" s="152" t="s">
        <v>5</v>
      </c>
      <c r="F199" s="245" t="s">
        <v>548</v>
      </c>
      <c r="G199" s="246"/>
      <c r="H199" s="246"/>
      <c r="I199" s="246"/>
      <c r="J199" s="151"/>
      <c r="K199" s="153">
        <v>7.92</v>
      </c>
      <c r="L199" s="151"/>
      <c r="M199" s="151"/>
      <c r="N199" s="151"/>
      <c r="O199" s="151"/>
      <c r="P199" s="151"/>
      <c r="Q199" s="151"/>
      <c r="R199" s="154"/>
      <c r="T199" s="155"/>
      <c r="U199" s="151"/>
      <c r="V199" s="151"/>
      <c r="W199" s="151"/>
      <c r="X199" s="151"/>
      <c r="Y199" s="151"/>
      <c r="Z199" s="151"/>
      <c r="AA199" s="156"/>
      <c r="AT199" s="157" t="s">
        <v>168</v>
      </c>
      <c r="AU199" s="157" t="s">
        <v>160</v>
      </c>
      <c r="AV199" s="10" t="s">
        <v>160</v>
      </c>
      <c r="AW199" s="10" t="s">
        <v>29</v>
      </c>
      <c r="AX199" s="10" t="s">
        <v>71</v>
      </c>
      <c r="AY199" s="157" t="s">
        <v>153</v>
      </c>
    </row>
    <row r="200" spans="2:65" s="10" customFormat="1" ht="15" customHeight="1">
      <c r="B200" s="150"/>
      <c r="C200" s="151"/>
      <c r="D200" s="151"/>
      <c r="E200" s="152" t="s">
        <v>5</v>
      </c>
      <c r="F200" s="245" t="s">
        <v>549</v>
      </c>
      <c r="G200" s="246"/>
      <c r="H200" s="246"/>
      <c r="I200" s="246"/>
      <c r="J200" s="151"/>
      <c r="K200" s="153">
        <v>17.36</v>
      </c>
      <c r="L200" s="151"/>
      <c r="M200" s="151"/>
      <c r="N200" s="151"/>
      <c r="O200" s="151"/>
      <c r="P200" s="151"/>
      <c r="Q200" s="151"/>
      <c r="R200" s="154"/>
      <c r="T200" s="155"/>
      <c r="U200" s="151"/>
      <c r="V200" s="151"/>
      <c r="W200" s="151"/>
      <c r="X200" s="151"/>
      <c r="Y200" s="151"/>
      <c r="Z200" s="151"/>
      <c r="AA200" s="156"/>
      <c r="AT200" s="157" t="s">
        <v>168</v>
      </c>
      <c r="AU200" s="157" t="s">
        <v>160</v>
      </c>
      <c r="AV200" s="10" t="s">
        <v>160</v>
      </c>
      <c r="AW200" s="10" t="s">
        <v>29</v>
      </c>
      <c r="AX200" s="10" t="s">
        <v>71</v>
      </c>
      <c r="AY200" s="157" t="s">
        <v>153</v>
      </c>
    </row>
    <row r="201" spans="2:65" s="10" customFormat="1" ht="15" customHeight="1">
      <c r="B201" s="150"/>
      <c r="C201" s="151"/>
      <c r="D201" s="151"/>
      <c r="E201" s="152" t="s">
        <v>5</v>
      </c>
      <c r="F201" s="245" t="s">
        <v>550</v>
      </c>
      <c r="G201" s="246"/>
      <c r="H201" s="246"/>
      <c r="I201" s="246"/>
      <c r="J201" s="151"/>
      <c r="K201" s="153">
        <v>8.58</v>
      </c>
      <c r="L201" s="151"/>
      <c r="M201" s="151"/>
      <c r="N201" s="151"/>
      <c r="O201" s="151"/>
      <c r="P201" s="151"/>
      <c r="Q201" s="151"/>
      <c r="R201" s="154"/>
      <c r="T201" s="155"/>
      <c r="U201" s="151"/>
      <c r="V201" s="151"/>
      <c r="W201" s="151"/>
      <c r="X201" s="151"/>
      <c r="Y201" s="151"/>
      <c r="Z201" s="151"/>
      <c r="AA201" s="156"/>
      <c r="AT201" s="157" t="s">
        <v>168</v>
      </c>
      <c r="AU201" s="157" t="s">
        <v>160</v>
      </c>
      <c r="AV201" s="10" t="s">
        <v>160</v>
      </c>
      <c r="AW201" s="10" t="s">
        <v>29</v>
      </c>
      <c r="AX201" s="10" t="s">
        <v>71</v>
      </c>
      <c r="AY201" s="157" t="s">
        <v>153</v>
      </c>
    </row>
    <row r="202" spans="2:65" s="11" customFormat="1" ht="15" customHeight="1">
      <c r="B202" s="158"/>
      <c r="C202" s="159"/>
      <c r="D202" s="159"/>
      <c r="E202" s="160" t="s">
        <v>5</v>
      </c>
      <c r="F202" s="247" t="s">
        <v>227</v>
      </c>
      <c r="G202" s="248"/>
      <c r="H202" s="248"/>
      <c r="I202" s="248"/>
      <c r="J202" s="159"/>
      <c r="K202" s="161">
        <v>79.34</v>
      </c>
      <c r="L202" s="159"/>
      <c r="M202" s="159"/>
      <c r="N202" s="159"/>
      <c r="O202" s="159"/>
      <c r="P202" s="159"/>
      <c r="Q202" s="159"/>
      <c r="R202" s="162"/>
      <c r="T202" s="163"/>
      <c r="U202" s="159"/>
      <c r="V202" s="159"/>
      <c r="W202" s="159"/>
      <c r="X202" s="159"/>
      <c r="Y202" s="159"/>
      <c r="Z202" s="159"/>
      <c r="AA202" s="164"/>
      <c r="AT202" s="165" t="s">
        <v>168</v>
      </c>
      <c r="AU202" s="165" t="s">
        <v>160</v>
      </c>
      <c r="AV202" s="11" t="s">
        <v>159</v>
      </c>
      <c r="AW202" s="11" t="s">
        <v>29</v>
      </c>
      <c r="AX202" s="11" t="s">
        <v>79</v>
      </c>
      <c r="AY202" s="165" t="s">
        <v>153</v>
      </c>
    </row>
    <row r="203" spans="2:65" s="1" customFormat="1" ht="44.25" customHeight="1">
      <c r="B203" s="140"/>
      <c r="C203" s="141">
        <v>15</v>
      </c>
      <c r="D203" s="141" t="s">
        <v>155</v>
      </c>
      <c r="E203" s="142" t="s">
        <v>552</v>
      </c>
      <c r="F203" s="241" t="s">
        <v>2167</v>
      </c>
      <c r="G203" s="241"/>
      <c r="H203" s="241"/>
      <c r="I203" s="241"/>
      <c r="J203" s="143" t="s">
        <v>223</v>
      </c>
      <c r="K203" s="144">
        <v>36.42</v>
      </c>
      <c r="L203" s="242"/>
      <c r="M203" s="242"/>
      <c r="N203" s="242"/>
      <c r="O203" s="242"/>
      <c r="P203" s="242"/>
      <c r="Q203" s="242"/>
      <c r="R203" s="145"/>
      <c r="T203" s="146" t="s">
        <v>5</v>
      </c>
      <c r="U203" s="43" t="s">
        <v>38</v>
      </c>
      <c r="V203" s="147">
        <v>0.85599999999999998</v>
      </c>
      <c r="W203" s="147">
        <f>V203*K203</f>
        <v>31.175520000000002</v>
      </c>
      <c r="X203" s="147">
        <v>1.426E-2</v>
      </c>
      <c r="Y203" s="147">
        <f>X203*K203</f>
        <v>0.51934920000000007</v>
      </c>
      <c r="Z203" s="147">
        <v>0</v>
      </c>
      <c r="AA203" s="148">
        <f>Z203*K203</f>
        <v>0</v>
      </c>
      <c r="AR203" s="20" t="s">
        <v>159</v>
      </c>
      <c r="AT203" s="20" t="s">
        <v>155</v>
      </c>
      <c r="AU203" s="20" t="s">
        <v>160</v>
      </c>
      <c r="AY203" s="20" t="s">
        <v>153</v>
      </c>
      <c r="BE203" s="149">
        <f>IF(U203="základná",N203,0)</f>
        <v>0</v>
      </c>
      <c r="BF203" s="149">
        <f>IF(U203="znížená",N203,0)</f>
        <v>0</v>
      </c>
      <c r="BG203" s="149">
        <f>IF(U203="zákl. prenesená",N203,0)</f>
        <v>0</v>
      </c>
      <c r="BH203" s="149">
        <f>IF(U203="zníž. prenesená",N203,0)</f>
        <v>0</v>
      </c>
      <c r="BI203" s="149">
        <f>IF(U203="nulová",N203,0)</f>
        <v>0</v>
      </c>
      <c r="BJ203" s="20" t="s">
        <v>160</v>
      </c>
      <c r="BK203" s="149">
        <f>ROUND(L203*K203,2)</f>
        <v>0</v>
      </c>
      <c r="BL203" s="20" t="s">
        <v>159</v>
      </c>
      <c r="BM203" s="20" t="s">
        <v>553</v>
      </c>
    </row>
    <row r="204" spans="2:65" s="10" customFormat="1" ht="15" customHeight="1">
      <c r="B204" s="150"/>
      <c r="C204" s="151"/>
      <c r="D204" s="151"/>
      <c r="E204" s="152" t="s">
        <v>5</v>
      </c>
      <c r="F204" s="243" t="s">
        <v>554</v>
      </c>
      <c r="G204" s="244"/>
      <c r="H204" s="244"/>
      <c r="I204" s="244"/>
      <c r="J204" s="151"/>
      <c r="K204" s="153">
        <v>23.31</v>
      </c>
      <c r="L204" s="151"/>
      <c r="M204" s="151"/>
      <c r="N204" s="151"/>
      <c r="O204" s="151"/>
      <c r="P204" s="151"/>
      <c r="Q204" s="151"/>
      <c r="R204" s="154"/>
      <c r="T204" s="155"/>
      <c r="U204" s="151"/>
      <c r="V204" s="151"/>
      <c r="W204" s="151"/>
      <c r="X204" s="151"/>
      <c r="Y204" s="151"/>
      <c r="Z204" s="151"/>
      <c r="AA204" s="156"/>
      <c r="AT204" s="157" t="s">
        <v>168</v>
      </c>
      <c r="AU204" s="157" t="s">
        <v>160</v>
      </c>
      <c r="AV204" s="10" t="s">
        <v>160</v>
      </c>
      <c r="AW204" s="10" t="s">
        <v>29</v>
      </c>
      <c r="AX204" s="10" t="s">
        <v>71</v>
      </c>
      <c r="AY204" s="157" t="s">
        <v>153</v>
      </c>
    </row>
    <row r="205" spans="2:65" s="10" customFormat="1" ht="15" customHeight="1">
      <c r="B205" s="150"/>
      <c r="C205" s="151"/>
      <c r="D205" s="151"/>
      <c r="E205" s="152" t="s">
        <v>5</v>
      </c>
      <c r="F205" s="245" t="s">
        <v>555</v>
      </c>
      <c r="G205" s="246"/>
      <c r="H205" s="246"/>
      <c r="I205" s="246"/>
      <c r="J205" s="151"/>
      <c r="K205" s="153">
        <v>13.11</v>
      </c>
      <c r="L205" s="151"/>
      <c r="M205" s="151"/>
      <c r="N205" s="151"/>
      <c r="O205" s="151"/>
      <c r="P205" s="151"/>
      <c r="Q205" s="151"/>
      <c r="R205" s="154"/>
      <c r="T205" s="155"/>
      <c r="U205" s="151"/>
      <c r="V205" s="151"/>
      <c r="W205" s="151"/>
      <c r="X205" s="151"/>
      <c r="Y205" s="151"/>
      <c r="Z205" s="151"/>
      <c r="AA205" s="156"/>
      <c r="AT205" s="157" t="s">
        <v>168</v>
      </c>
      <c r="AU205" s="157" t="s">
        <v>160</v>
      </c>
      <c r="AV205" s="10" t="s">
        <v>160</v>
      </c>
      <c r="AW205" s="10" t="s">
        <v>29</v>
      </c>
      <c r="AX205" s="10" t="s">
        <v>71</v>
      </c>
      <c r="AY205" s="157" t="s">
        <v>153</v>
      </c>
    </row>
    <row r="206" spans="2:65" s="11" customFormat="1" ht="15" customHeight="1">
      <c r="B206" s="158"/>
      <c r="C206" s="159"/>
      <c r="D206" s="159"/>
      <c r="E206" s="160" t="s">
        <v>5</v>
      </c>
      <c r="F206" s="247" t="s">
        <v>227</v>
      </c>
      <c r="G206" s="248"/>
      <c r="H206" s="248"/>
      <c r="I206" s="248"/>
      <c r="J206" s="159"/>
      <c r="K206" s="161">
        <v>36.42</v>
      </c>
      <c r="L206" s="159"/>
      <c r="M206" s="159"/>
      <c r="N206" s="159"/>
      <c r="O206" s="159"/>
      <c r="P206" s="159"/>
      <c r="Q206" s="159"/>
      <c r="R206" s="162"/>
      <c r="T206" s="163"/>
      <c r="U206" s="159"/>
      <c r="V206" s="159"/>
      <c r="W206" s="159"/>
      <c r="X206" s="159"/>
      <c r="Y206" s="159"/>
      <c r="Z206" s="159"/>
      <c r="AA206" s="164"/>
      <c r="AT206" s="165" t="s">
        <v>168</v>
      </c>
      <c r="AU206" s="165" t="s">
        <v>160</v>
      </c>
      <c r="AV206" s="11" t="s">
        <v>159</v>
      </c>
      <c r="AW206" s="11" t="s">
        <v>29</v>
      </c>
      <c r="AX206" s="11" t="s">
        <v>79</v>
      </c>
      <c r="AY206" s="165" t="s">
        <v>153</v>
      </c>
    </row>
    <row r="207" spans="2:65" s="1" customFormat="1" ht="44.25" customHeight="1">
      <c r="B207" s="140"/>
      <c r="C207" s="141">
        <v>16</v>
      </c>
      <c r="D207" s="141" t="s">
        <v>155</v>
      </c>
      <c r="E207" s="142" t="s">
        <v>556</v>
      </c>
      <c r="F207" s="241" t="s">
        <v>2168</v>
      </c>
      <c r="G207" s="241"/>
      <c r="H207" s="241"/>
      <c r="I207" s="241"/>
      <c r="J207" s="143" t="s">
        <v>223</v>
      </c>
      <c r="K207" s="144">
        <v>1421.97</v>
      </c>
      <c r="L207" s="242"/>
      <c r="M207" s="242"/>
      <c r="N207" s="242"/>
      <c r="O207" s="242"/>
      <c r="P207" s="242"/>
      <c r="Q207" s="242"/>
      <c r="R207" s="145"/>
      <c r="T207" s="146" t="s">
        <v>5</v>
      </c>
      <c r="U207" s="43" t="s">
        <v>38</v>
      </c>
      <c r="V207" s="147">
        <v>0.86199999999999999</v>
      </c>
      <c r="W207" s="147">
        <f>V207*K207</f>
        <v>1225.7381399999999</v>
      </c>
      <c r="X207" s="147">
        <v>2.6450000000000001E-2</v>
      </c>
      <c r="Y207" s="147">
        <f>X207*K207</f>
        <v>37.611106500000005</v>
      </c>
      <c r="Z207" s="147">
        <v>0</v>
      </c>
      <c r="AA207" s="148">
        <f>Z207*K207</f>
        <v>0</v>
      </c>
      <c r="AR207" s="20" t="s">
        <v>159</v>
      </c>
      <c r="AT207" s="20" t="s">
        <v>155</v>
      </c>
      <c r="AU207" s="20" t="s">
        <v>160</v>
      </c>
      <c r="AY207" s="20" t="s">
        <v>153</v>
      </c>
      <c r="BE207" s="149">
        <f>IF(U207="základná",N207,0)</f>
        <v>0</v>
      </c>
      <c r="BF207" s="149">
        <f>IF(U207="znížená",N207,0)</f>
        <v>0</v>
      </c>
      <c r="BG207" s="149">
        <f>IF(U207="zákl. prenesená",N207,0)</f>
        <v>0</v>
      </c>
      <c r="BH207" s="149">
        <f>IF(U207="zníž. prenesená",N207,0)</f>
        <v>0</v>
      </c>
      <c r="BI207" s="149">
        <f>IF(U207="nulová",N207,0)</f>
        <v>0</v>
      </c>
      <c r="BJ207" s="20" t="s">
        <v>160</v>
      </c>
      <c r="BK207" s="149">
        <f>ROUND(L207*K207,2)</f>
        <v>0</v>
      </c>
      <c r="BL207" s="20" t="s">
        <v>159</v>
      </c>
      <c r="BM207" s="20" t="s">
        <v>557</v>
      </c>
    </row>
    <row r="208" spans="2:65" s="10" customFormat="1" ht="15" customHeight="1">
      <c r="B208" s="150"/>
      <c r="C208" s="151"/>
      <c r="D208" s="151"/>
      <c r="E208" s="152" t="s">
        <v>5</v>
      </c>
      <c r="F208" s="243" t="s">
        <v>558</v>
      </c>
      <c r="G208" s="244"/>
      <c r="H208" s="244"/>
      <c r="I208" s="244"/>
      <c r="J208" s="151"/>
      <c r="K208" s="153">
        <v>144.93</v>
      </c>
      <c r="L208" s="151"/>
      <c r="M208" s="151"/>
      <c r="N208" s="151"/>
      <c r="O208" s="151"/>
      <c r="P208" s="151"/>
      <c r="Q208" s="151"/>
      <c r="R208" s="154"/>
      <c r="T208" s="155"/>
      <c r="U208" s="151"/>
      <c r="V208" s="151"/>
      <c r="W208" s="151"/>
      <c r="X208" s="151"/>
      <c r="Y208" s="151"/>
      <c r="Z208" s="151"/>
      <c r="AA208" s="156"/>
      <c r="AT208" s="157" t="s">
        <v>168</v>
      </c>
      <c r="AU208" s="157" t="s">
        <v>160</v>
      </c>
      <c r="AV208" s="10" t="s">
        <v>160</v>
      </c>
      <c r="AW208" s="10" t="s">
        <v>29</v>
      </c>
      <c r="AX208" s="10" t="s">
        <v>71</v>
      </c>
      <c r="AY208" s="157" t="s">
        <v>153</v>
      </c>
    </row>
    <row r="209" spans="2:51" s="10" customFormat="1" ht="15" customHeight="1">
      <c r="B209" s="150"/>
      <c r="C209" s="151"/>
      <c r="D209" s="151"/>
      <c r="E209" s="152" t="s">
        <v>5</v>
      </c>
      <c r="F209" s="245" t="s">
        <v>559</v>
      </c>
      <c r="G209" s="246"/>
      <c r="H209" s="246"/>
      <c r="I209" s="246"/>
      <c r="J209" s="151"/>
      <c r="K209" s="153">
        <v>1.54</v>
      </c>
      <c r="L209" s="151"/>
      <c r="M209" s="151"/>
      <c r="N209" s="151"/>
      <c r="O209" s="151"/>
      <c r="P209" s="151"/>
      <c r="Q209" s="151"/>
      <c r="R209" s="154"/>
      <c r="T209" s="155"/>
      <c r="U209" s="151"/>
      <c r="V209" s="151"/>
      <c r="W209" s="151"/>
      <c r="X209" s="151"/>
      <c r="Y209" s="151"/>
      <c r="Z209" s="151"/>
      <c r="AA209" s="156"/>
      <c r="AT209" s="157" t="s">
        <v>168</v>
      </c>
      <c r="AU209" s="157" t="s">
        <v>160</v>
      </c>
      <c r="AV209" s="10" t="s">
        <v>160</v>
      </c>
      <c r="AW209" s="10" t="s">
        <v>29</v>
      </c>
      <c r="AX209" s="10" t="s">
        <v>71</v>
      </c>
      <c r="AY209" s="157" t="s">
        <v>153</v>
      </c>
    </row>
    <row r="210" spans="2:51" s="10" customFormat="1" ht="15" customHeight="1">
      <c r="B210" s="150"/>
      <c r="C210" s="151"/>
      <c r="D210" s="151"/>
      <c r="E210" s="152" t="s">
        <v>5</v>
      </c>
      <c r="F210" s="245" t="s">
        <v>560</v>
      </c>
      <c r="G210" s="246"/>
      <c r="H210" s="246"/>
      <c r="I210" s="246"/>
      <c r="J210" s="151"/>
      <c r="K210" s="153">
        <v>-2.4</v>
      </c>
      <c r="L210" s="151"/>
      <c r="M210" s="151"/>
      <c r="N210" s="151"/>
      <c r="O210" s="151"/>
      <c r="P210" s="151"/>
      <c r="Q210" s="151"/>
      <c r="R210" s="154"/>
      <c r="T210" s="155"/>
      <c r="U210" s="151"/>
      <c r="V210" s="151"/>
      <c r="W210" s="151"/>
      <c r="X210" s="151"/>
      <c r="Y210" s="151"/>
      <c r="Z210" s="151"/>
      <c r="AA210" s="156"/>
      <c r="AT210" s="157" t="s">
        <v>168</v>
      </c>
      <c r="AU210" s="157" t="s">
        <v>160</v>
      </c>
      <c r="AV210" s="10" t="s">
        <v>160</v>
      </c>
      <c r="AW210" s="10" t="s">
        <v>29</v>
      </c>
      <c r="AX210" s="10" t="s">
        <v>71</v>
      </c>
      <c r="AY210" s="157" t="s">
        <v>153</v>
      </c>
    </row>
    <row r="211" spans="2:51" s="10" customFormat="1" ht="15" customHeight="1">
      <c r="B211" s="150"/>
      <c r="C211" s="151"/>
      <c r="D211" s="151"/>
      <c r="E211" s="152" t="s">
        <v>5</v>
      </c>
      <c r="F211" s="245" t="s">
        <v>561</v>
      </c>
      <c r="G211" s="246"/>
      <c r="H211" s="246"/>
      <c r="I211" s="246"/>
      <c r="J211" s="151"/>
      <c r="K211" s="153">
        <v>-2.2000000000000002</v>
      </c>
      <c r="L211" s="151"/>
      <c r="M211" s="151"/>
      <c r="N211" s="151"/>
      <c r="O211" s="151"/>
      <c r="P211" s="151"/>
      <c r="Q211" s="151"/>
      <c r="R211" s="154"/>
      <c r="T211" s="155"/>
      <c r="U211" s="151"/>
      <c r="V211" s="151"/>
      <c r="W211" s="151"/>
      <c r="X211" s="151"/>
      <c r="Y211" s="151"/>
      <c r="Z211" s="151"/>
      <c r="AA211" s="156"/>
      <c r="AT211" s="157" t="s">
        <v>168</v>
      </c>
      <c r="AU211" s="157" t="s">
        <v>160</v>
      </c>
      <c r="AV211" s="10" t="s">
        <v>160</v>
      </c>
      <c r="AW211" s="10" t="s">
        <v>29</v>
      </c>
      <c r="AX211" s="10" t="s">
        <v>71</v>
      </c>
      <c r="AY211" s="157" t="s">
        <v>153</v>
      </c>
    </row>
    <row r="212" spans="2:51" s="10" customFormat="1" ht="15" customHeight="1">
      <c r="B212" s="150"/>
      <c r="C212" s="151"/>
      <c r="D212" s="151"/>
      <c r="E212" s="152" t="s">
        <v>5</v>
      </c>
      <c r="F212" s="245" t="s">
        <v>562</v>
      </c>
      <c r="G212" s="246"/>
      <c r="H212" s="246"/>
      <c r="I212" s="246"/>
      <c r="J212" s="151"/>
      <c r="K212" s="153">
        <v>225.85</v>
      </c>
      <c r="L212" s="151"/>
      <c r="M212" s="151"/>
      <c r="N212" s="151"/>
      <c r="O212" s="151"/>
      <c r="P212" s="151"/>
      <c r="Q212" s="151"/>
      <c r="R212" s="154"/>
      <c r="T212" s="155"/>
      <c r="U212" s="151"/>
      <c r="V212" s="151"/>
      <c r="W212" s="151"/>
      <c r="X212" s="151"/>
      <c r="Y212" s="151"/>
      <c r="Z212" s="151"/>
      <c r="AA212" s="156"/>
      <c r="AT212" s="157" t="s">
        <v>168</v>
      </c>
      <c r="AU212" s="157" t="s">
        <v>160</v>
      </c>
      <c r="AV212" s="10" t="s">
        <v>160</v>
      </c>
      <c r="AW212" s="10" t="s">
        <v>29</v>
      </c>
      <c r="AX212" s="10" t="s">
        <v>71</v>
      </c>
      <c r="AY212" s="157" t="s">
        <v>153</v>
      </c>
    </row>
    <row r="213" spans="2:51" s="10" customFormat="1" ht="15" customHeight="1">
      <c r="B213" s="150"/>
      <c r="C213" s="151"/>
      <c r="D213" s="151"/>
      <c r="E213" s="152" t="s">
        <v>5</v>
      </c>
      <c r="F213" s="245" t="s">
        <v>563</v>
      </c>
      <c r="G213" s="246"/>
      <c r="H213" s="246"/>
      <c r="I213" s="246"/>
      <c r="J213" s="151"/>
      <c r="K213" s="153">
        <v>-52.8</v>
      </c>
      <c r="L213" s="151"/>
      <c r="M213" s="151"/>
      <c r="N213" s="151"/>
      <c r="O213" s="151"/>
      <c r="P213" s="151"/>
      <c r="Q213" s="151"/>
      <c r="R213" s="154"/>
      <c r="T213" s="155"/>
      <c r="U213" s="151"/>
      <c r="V213" s="151"/>
      <c r="W213" s="151"/>
      <c r="X213" s="151"/>
      <c r="Y213" s="151"/>
      <c r="Z213" s="151"/>
      <c r="AA213" s="156"/>
      <c r="AT213" s="157" t="s">
        <v>168</v>
      </c>
      <c r="AU213" s="157" t="s">
        <v>160</v>
      </c>
      <c r="AV213" s="10" t="s">
        <v>160</v>
      </c>
      <c r="AW213" s="10" t="s">
        <v>29</v>
      </c>
      <c r="AX213" s="10" t="s">
        <v>71</v>
      </c>
      <c r="AY213" s="157" t="s">
        <v>153</v>
      </c>
    </row>
    <row r="214" spans="2:51" s="10" customFormat="1" ht="15" customHeight="1">
      <c r="B214" s="150"/>
      <c r="C214" s="151"/>
      <c r="D214" s="151"/>
      <c r="E214" s="152" t="s">
        <v>5</v>
      </c>
      <c r="F214" s="245" t="s">
        <v>564</v>
      </c>
      <c r="G214" s="246"/>
      <c r="H214" s="246"/>
      <c r="I214" s="246"/>
      <c r="J214" s="151"/>
      <c r="K214" s="153">
        <v>99.84</v>
      </c>
      <c r="L214" s="151"/>
      <c r="M214" s="151"/>
      <c r="N214" s="151"/>
      <c r="O214" s="151"/>
      <c r="P214" s="151"/>
      <c r="Q214" s="151"/>
      <c r="R214" s="154"/>
      <c r="T214" s="155"/>
      <c r="U214" s="151"/>
      <c r="V214" s="151"/>
      <c r="W214" s="151"/>
      <c r="X214" s="151"/>
      <c r="Y214" s="151"/>
      <c r="Z214" s="151"/>
      <c r="AA214" s="156"/>
      <c r="AT214" s="157" t="s">
        <v>168</v>
      </c>
      <c r="AU214" s="157" t="s">
        <v>160</v>
      </c>
      <c r="AV214" s="10" t="s">
        <v>160</v>
      </c>
      <c r="AW214" s="10" t="s">
        <v>29</v>
      </c>
      <c r="AX214" s="10" t="s">
        <v>71</v>
      </c>
      <c r="AY214" s="157" t="s">
        <v>153</v>
      </c>
    </row>
    <row r="215" spans="2:51" s="10" customFormat="1" ht="15" customHeight="1">
      <c r="B215" s="150"/>
      <c r="C215" s="151"/>
      <c r="D215" s="151"/>
      <c r="E215" s="152" t="s">
        <v>5</v>
      </c>
      <c r="F215" s="245" t="s">
        <v>565</v>
      </c>
      <c r="G215" s="246"/>
      <c r="H215" s="246"/>
      <c r="I215" s="246"/>
      <c r="J215" s="151"/>
      <c r="K215" s="153">
        <v>-7.2</v>
      </c>
      <c r="L215" s="151"/>
      <c r="M215" s="151"/>
      <c r="N215" s="151"/>
      <c r="O215" s="151"/>
      <c r="P215" s="151"/>
      <c r="Q215" s="151"/>
      <c r="R215" s="154"/>
      <c r="T215" s="155"/>
      <c r="U215" s="151"/>
      <c r="V215" s="151"/>
      <c r="W215" s="151"/>
      <c r="X215" s="151"/>
      <c r="Y215" s="151"/>
      <c r="Z215" s="151"/>
      <c r="AA215" s="156"/>
      <c r="AT215" s="157" t="s">
        <v>168</v>
      </c>
      <c r="AU215" s="157" t="s">
        <v>160</v>
      </c>
      <c r="AV215" s="10" t="s">
        <v>160</v>
      </c>
      <c r="AW215" s="10" t="s">
        <v>29</v>
      </c>
      <c r="AX215" s="10" t="s">
        <v>71</v>
      </c>
      <c r="AY215" s="157" t="s">
        <v>153</v>
      </c>
    </row>
    <row r="216" spans="2:51" s="10" customFormat="1" ht="15" customHeight="1">
      <c r="B216" s="150"/>
      <c r="C216" s="151"/>
      <c r="D216" s="151"/>
      <c r="E216" s="152" t="s">
        <v>5</v>
      </c>
      <c r="F216" s="245" t="s">
        <v>566</v>
      </c>
      <c r="G216" s="246"/>
      <c r="H216" s="246"/>
      <c r="I216" s="246"/>
      <c r="J216" s="151"/>
      <c r="K216" s="153">
        <v>115.89</v>
      </c>
      <c r="L216" s="151"/>
      <c r="M216" s="151"/>
      <c r="N216" s="151"/>
      <c r="O216" s="151"/>
      <c r="P216" s="151"/>
      <c r="Q216" s="151"/>
      <c r="R216" s="154"/>
      <c r="T216" s="155"/>
      <c r="U216" s="151"/>
      <c r="V216" s="151"/>
      <c r="W216" s="151"/>
      <c r="X216" s="151"/>
      <c r="Y216" s="151"/>
      <c r="Z216" s="151"/>
      <c r="AA216" s="156"/>
      <c r="AT216" s="157" t="s">
        <v>168</v>
      </c>
      <c r="AU216" s="157" t="s">
        <v>160</v>
      </c>
      <c r="AV216" s="10" t="s">
        <v>160</v>
      </c>
      <c r="AW216" s="10" t="s">
        <v>29</v>
      </c>
      <c r="AX216" s="10" t="s">
        <v>71</v>
      </c>
      <c r="AY216" s="157" t="s">
        <v>153</v>
      </c>
    </row>
    <row r="217" spans="2:51" s="10" customFormat="1" ht="15" customHeight="1">
      <c r="B217" s="150"/>
      <c r="C217" s="151"/>
      <c r="D217" s="151"/>
      <c r="E217" s="152" t="s">
        <v>5</v>
      </c>
      <c r="F217" s="245" t="s">
        <v>567</v>
      </c>
      <c r="G217" s="246"/>
      <c r="H217" s="246"/>
      <c r="I217" s="246"/>
      <c r="J217" s="151"/>
      <c r="K217" s="153">
        <v>-17.63</v>
      </c>
      <c r="L217" s="151"/>
      <c r="M217" s="151"/>
      <c r="N217" s="151"/>
      <c r="O217" s="151"/>
      <c r="P217" s="151"/>
      <c r="Q217" s="151"/>
      <c r="R217" s="154"/>
      <c r="T217" s="155"/>
      <c r="U217" s="151"/>
      <c r="V217" s="151"/>
      <c r="W217" s="151"/>
      <c r="X217" s="151"/>
      <c r="Y217" s="151"/>
      <c r="Z217" s="151"/>
      <c r="AA217" s="156"/>
      <c r="AT217" s="157" t="s">
        <v>168</v>
      </c>
      <c r="AU217" s="157" t="s">
        <v>160</v>
      </c>
      <c r="AV217" s="10" t="s">
        <v>160</v>
      </c>
      <c r="AW217" s="10" t="s">
        <v>29</v>
      </c>
      <c r="AX217" s="10" t="s">
        <v>71</v>
      </c>
      <c r="AY217" s="157" t="s">
        <v>153</v>
      </c>
    </row>
    <row r="218" spans="2:51" s="10" customFormat="1" ht="15" customHeight="1">
      <c r="B218" s="150"/>
      <c r="C218" s="151"/>
      <c r="D218" s="151"/>
      <c r="E218" s="152" t="s">
        <v>5</v>
      </c>
      <c r="F218" s="245" t="s">
        <v>568</v>
      </c>
      <c r="G218" s="246"/>
      <c r="H218" s="246"/>
      <c r="I218" s="246"/>
      <c r="J218" s="151"/>
      <c r="K218" s="153">
        <v>-4.32</v>
      </c>
      <c r="L218" s="151"/>
      <c r="M218" s="151"/>
      <c r="N218" s="151"/>
      <c r="O218" s="151"/>
      <c r="P218" s="151"/>
      <c r="Q218" s="151"/>
      <c r="R218" s="154"/>
      <c r="T218" s="155"/>
      <c r="U218" s="151"/>
      <c r="V218" s="151"/>
      <c r="W218" s="151"/>
      <c r="X218" s="151"/>
      <c r="Y218" s="151"/>
      <c r="Z218" s="151"/>
      <c r="AA218" s="156"/>
      <c r="AT218" s="157" t="s">
        <v>168</v>
      </c>
      <c r="AU218" s="157" t="s">
        <v>160</v>
      </c>
      <c r="AV218" s="10" t="s">
        <v>160</v>
      </c>
      <c r="AW218" s="10" t="s">
        <v>29</v>
      </c>
      <c r="AX218" s="10" t="s">
        <v>71</v>
      </c>
      <c r="AY218" s="157" t="s">
        <v>153</v>
      </c>
    </row>
    <row r="219" spans="2:51" s="10" customFormat="1" ht="15" customHeight="1">
      <c r="B219" s="150"/>
      <c r="C219" s="151"/>
      <c r="D219" s="151"/>
      <c r="E219" s="152" t="s">
        <v>5</v>
      </c>
      <c r="F219" s="245" t="s">
        <v>569</v>
      </c>
      <c r="G219" s="246"/>
      <c r="H219" s="246"/>
      <c r="I219" s="246"/>
      <c r="J219" s="151"/>
      <c r="K219" s="153">
        <v>-0.72</v>
      </c>
      <c r="L219" s="151"/>
      <c r="M219" s="151"/>
      <c r="N219" s="151"/>
      <c r="O219" s="151"/>
      <c r="P219" s="151"/>
      <c r="Q219" s="151"/>
      <c r="R219" s="154"/>
      <c r="T219" s="155"/>
      <c r="U219" s="151"/>
      <c r="V219" s="151"/>
      <c r="W219" s="151"/>
      <c r="X219" s="151"/>
      <c r="Y219" s="151"/>
      <c r="Z219" s="151"/>
      <c r="AA219" s="156"/>
      <c r="AT219" s="157" t="s">
        <v>168</v>
      </c>
      <c r="AU219" s="157" t="s">
        <v>160</v>
      </c>
      <c r="AV219" s="10" t="s">
        <v>160</v>
      </c>
      <c r="AW219" s="10" t="s">
        <v>29</v>
      </c>
      <c r="AX219" s="10" t="s">
        <v>71</v>
      </c>
      <c r="AY219" s="157" t="s">
        <v>153</v>
      </c>
    </row>
    <row r="220" spans="2:51" s="10" customFormat="1" ht="15" customHeight="1">
      <c r="B220" s="150"/>
      <c r="C220" s="151"/>
      <c r="D220" s="151"/>
      <c r="E220" s="152" t="s">
        <v>5</v>
      </c>
      <c r="F220" s="245" t="s">
        <v>570</v>
      </c>
      <c r="G220" s="246"/>
      <c r="H220" s="246"/>
      <c r="I220" s="246"/>
      <c r="J220" s="151"/>
      <c r="K220" s="153">
        <v>-6.9</v>
      </c>
      <c r="L220" s="151"/>
      <c r="M220" s="151"/>
      <c r="N220" s="151"/>
      <c r="O220" s="151"/>
      <c r="P220" s="151"/>
      <c r="Q220" s="151"/>
      <c r="R220" s="154"/>
      <c r="T220" s="155"/>
      <c r="U220" s="151"/>
      <c r="V220" s="151"/>
      <c r="W220" s="151"/>
      <c r="X220" s="151"/>
      <c r="Y220" s="151"/>
      <c r="Z220" s="151"/>
      <c r="AA220" s="156"/>
      <c r="AT220" s="157" t="s">
        <v>168</v>
      </c>
      <c r="AU220" s="157" t="s">
        <v>160</v>
      </c>
      <c r="AV220" s="10" t="s">
        <v>160</v>
      </c>
      <c r="AW220" s="10" t="s">
        <v>29</v>
      </c>
      <c r="AX220" s="10" t="s">
        <v>71</v>
      </c>
      <c r="AY220" s="157" t="s">
        <v>153</v>
      </c>
    </row>
    <row r="221" spans="2:51" s="10" customFormat="1" ht="15" customHeight="1">
      <c r="B221" s="150"/>
      <c r="C221" s="151"/>
      <c r="D221" s="151"/>
      <c r="E221" s="152" t="s">
        <v>5</v>
      </c>
      <c r="F221" s="245" t="s">
        <v>571</v>
      </c>
      <c r="G221" s="246"/>
      <c r="H221" s="246"/>
      <c r="I221" s="246"/>
      <c r="J221" s="151"/>
      <c r="K221" s="153">
        <v>7.6</v>
      </c>
      <c r="L221" s="151"/>
      <c r="M221" s="151"/>
      <c r="N221" s="151"/>
      <c r="O221" s="151"/>
      <c r="P221" s="151"/>
      <c r="Q221" s="151"/>
      <c r="R221" s="154"/>
      <c r="T221" s="155"/>
      <c r="U221" s="151"/>
      <c r="V221" s="151"/>
      <c r="W221" s="151"/>
      <c r="X221" s="151"/>
      <c r="Y221" s="151"/>
      <c r="Z221" s="151"/>
      <c r="AA221" s="156"/>
      <c r="AT221" s="157" t="s">
        <v>168</v>
      </c>
      <c r="AU221" s="157" t="s">
        <v>160</v>
      </c>
      <c r="AV221" s="10" t="s">
        <v>160</v>
      </c>
      <c r="AW221" s="10" t="s">
        <v>29</v>
      </c>
      <c r="AX221" s="10" t="s">
        <v>71</v>
      </c>
      <c r="AY221" s="157" t="s">
        <v>153</v>
      </c>
    </row>
    <row r="222" spans="2:51" s="10" customFormat="1" ht="15" customHeight="1">
      <c r="B222" s="150"/>
      <c r="C222" s="151"/>
      <c r="D222" s="151"/>
      <c r="E222" s="152" t="s">
        <v>5</v>
      </c>
      <c r="F222" s="245" t="s">
        <v>572</v>
      </c>
      <c r="G222" s="246"/>
      <c r="H222" s="246"/>
      <c r="I222" s="246"/>
      <c r="J222" s="151"/>
      <c r="K222" s="153">
        <v>83.96</v>
      </c>
      <c r="L222" s="151"/>
      <c r="M222" s="151"/>
      <c r="N222" s="151"/>
      <c r="O222" s="151"/>
      <c r="P222" s="151"/>
      <c r="Q222" s="151"/>
      <c r="R222" s="154"/>
      <c r="T222" s="155"/>
      <c r="U222" s="151"/>
      <c r="V222" s="151"/>
      <c r="W222" s="151"/>
      <c r="X222" s="151"/>
      <c r="Y222" s="151"/>
      <c r="Z222" s="151"/>
      <c r="AA222" s="156"/>
      <c r="AT222" s="157" t="s">
        <v>168</v>
      </c>
      <c r="AU222" s="157" t="s">
        <v>160</v>
      </c>
      <c r="AV222" s="10" t="s">
        <v>160</v>
      </c>
      <c r="AW222" s="10" t="s">
        <v>29</v>
      </c>
      <c r="AX222" s="10" t="s">
        <v>71</v>
      </c>
      <c r="AY222" s="157" t="s">
        <v>153</v>
      </c>
    </row>
    <row r="223" spans="2:51" s="10" customFormat="1" ht="15" customHeight="1">
      <c r="B223" s="150"/>
      <c r="C223" s="151"/>
      <c r="D223" s="151"/>
      <c r="E223" s="152" t="s">
        <v>5</v>
      </c>
      <c r="F223" s="245" t="s">
        <v>573</v>
      </c>
      <c r="G223" s="246"/>
      <c r="H223" s="246"/>
      <c r="I223" s="246"/>
      <c r="J223" s="151"/>
      <c r="K223" s="153">
        <v>99.84</v>
      </c>
      <c r="L223" s="151"/>
      <c r="M223" s="151"/>
      <c r="N223" s="151"/>
      <c r="O223" s="151"/>
      <c r="P223" s="151"/>
      <c r="Q223" s="151"/>
      <c r="R223" s="154"/>
      <c r="T223" s="155"/>
      <c r="U223" s="151"/>
      <c r="V223" s="151"/>
      <c r="W223" s="151"/>
      <c r="X223" s="151"/>
      <c r="Y223" s="151"/>
      <c r="Z223" s="151"/>
      <c r="AA223" s="156"/>
      <c r="AT223" s="157" t="s">
        <v>168</v>
      </c>
      <c r="AU223" s="157" t="s">
        <v>160</v>
      </c>
      <c r="AV223" s="10" t="s">
        <v>160</v>
      </c>
      <c r="AW223" s="10" t="s">
        <v>29</v>
      </c>
      <c r="AX223" s="10" t="s">
        <v>71</v>
      </c>
      <c r="AY223" s="157" t="s">
        <v>153</v>
      </c>
    </row>
    <row r="224" spans="2:51" s="10" customFormat="1" ht="15" customHeight="1">
      <c r="B224" s="150"/>
      <c r="C224" s="151"/>
      <c r="D224" s="151"/>
      <c r="E224" s="152" t="s">
        <v>5</v>
      </c>
      <c r="F224" s="245" t="s">
        <v>574</v>
      </c>
      <c r="G224" s="246"/>
      <c r="H224" s="246"/>
      <c r="I224" s="246"/>
      <c r="J224" s="151"/>
      <c r="K224" s="153">
        <v>-9.6</v>
      </c>
      <c r="L224" s="151"/>
      <c r="M224" s="151"/>
      <c r="N224" s="151"/>
      <c r="O224" s="151"/>
      <c r="P224" s="151"/>
      <c r="Q224" s="151"/>
      <c r="R224" s="154"/>
      <c r="T224" s="155"/>
      <c r="U224" s="151"/>
      <c r="V224" s="151"/>
      <c r="W224" s="151"/>
      <c r="X224" s="151"/>
      <c r="Y224" s="151"/>
      <c r="Z224" s="151"/>
      <c r="AA224" s="156"/>
      <c r="AT224" s="157" t="s">
        <v>168</v>
      </c>
      <c r="AU224" s="157" t="s">
        <v>160</v>
      </c>
      <c r="AV224" s="10" t="s">
        <v>160</v>
      </c>
      <c r="AW224" s="10" t="s">
        <v>29</v>
      </c>
      <c r="AX224" s="10" t="s">
        <v>71</v>
      </c>
      <c r="AY224" s="157" t="s">
        <v>153</v>
      </c>
    </row>
    <row r="225" spans="2:51" s="10" customFormat="1" ht="15" customHeight="1">
      <c r="B225" s="150"/>
      <c r="C225" s="151"/>
      <c r="D225" s="151"/>
      <c r="E225" s="152" t="s">
        <v>5</v>
      </c>
      <c r="F225" s="245" t="s">
        <v>575</v>
      </c>
      <c r="G225" s="246"/>
      <c r="H225" s="246"/>
      <c r="I225" s="246"/>
      <c r="J225" s="151"/>
      <c r="K225" s="153">
        <v>119.7</v>
      </c>
      <c r="L225" s="151"/>
      <c r="M225" s="151"/>
      <c r="N225" s="151"/>
      <c r="O225" s="151"/>
      <c r="P225" s="151"/>
      <c r="Q225" s="151"/>
      <c r="R225" s="154"/>
      <c r="T225" s="155"/>
      <c r="U225" s="151"/>
      <c r="V225" s="151"/>
      <c r="W225" s="151"/>
      <c r="X225" s="151"/>
      <c r="Y225" s="151"/>
      <c r="Z225" s="151"/>
      <c r="AA225" s="156"/>
      <c r="AT225" s="157" t="s">
        <v>168</v>
      </c>
      <c r="AU225" s="157" t="s">
        <v>160</v>
      </c>
      <c r="AV225" s="10" t="s">
        <v>160</v>
      </c>
      <c r="AW225" s="10" t="s">
        <v>29</v>
      </c>
      <c r="AX225" s="10" t="s">
        <v>71</v>
      </c>
      <c r="AY225" s="157" t="s">
        <v>153</v>
      </c>
    </row>
    <row r="226" spans="2:51" s="10" customFormat="1" ht="15" customHeight="1">
      <c r="B226" s="150"/>
      <c r="C226" s="151"/>
      <c r="D226" s="151"/>
      <c r="E226" s="152" t="s">
        <v>5</v>
      </c>
      <c r="F226" s="245" t="s">
        <v>576</v>
      </c>
      <c r="G226" s="246"/>
      <c r="H226" s="246"/>
      <c r="I226" s="246"/>
      <c r="J226" s="151"/>
      <c r="K226" s="153">
        <v>-16.8</v>
      </c>
      <c r="L226" s="151"/>
      <c r="M226" s="151"/>
      <c r="N226" s="151"/>
      <c r="O226" s="151"/>
      <c r="P226" s="151"/>
      <c r="Q226" s="151"/>
      <c r="R226" s="154"/>
      <c r="T226" s="155"/>
      <c r="U226" s="151"/>
      <c r="V226" s="151"/>
      <c r="W226" s="151"/>
      <c r="X226" s="151"/>
      <c r="Y226" s="151"/>
      <c r="Z226" s="151"/>
      <c r="AA226" s="156"/>
      <c r="AT226" s="157" t="s">
        <v>168</v>
      </c>
      <c r="AU226" s="157" t="s">
        <v>160</v>
      </c>
      <c r="AV226" s="10" t="s">
        <v>160</v>
      </c>
      <c r="AW226" s="10" t="s">
        <v>29</v>
      </c>
      <c r="AX226" s="10" t="s">
        <v>71</v>
      </c>
      <c r="AY226" s="157" t="s">
        <v>153</v>
      </c>
    </row>
    <row r="227" spans="2:51" s="10" customFormat="1" ht="15" customHeight="1">
      <c r="B227" s="150"/>
      <c r="C227" s="151"/>
      <c r="D227" s="151"/>
      <c r="E227" s="152" t="s">
        <v>5</v>
      </c>
      <c r="F227" s="245" t="s">
        <v>577</v>
      </c>
      <c r="G227" s="246"/>
      <c r="H227" s="246"/>
      <c r="I227" s="246"/>
      <c r="J227" s="151"/>
      <c r="K227" s="153">
        <v>-0.72</v>
      </c>
      <c r="L227" s="151"/>
      <c r="M227" s="151"/>
      <c r="N227" s="151"/>
      <c r="O227" s="151"/>
      <c r="P227" s="151"/>
      <c r="Q227" s="151"/>
      <c r="R227" s="154"/>
      <c r="T227" s="155"/>
      <c r="U227" s="151"/>
      <c r="V227" s="151"/>
      <c r="W227" s="151"/>
      <c r="X227" s="151"/>
      <c r="Y227" s="151"/>
      <c r="Z227" s="151"/>
      <c r="AA227" s="156"/>
      <c r="AT227" s="157" t="s">
        <v>168</v>
      </c>
      <c r="AU227" s="157" t="s">
        <v>160</v>
      </c>
      <c r="AV227" s="10" t="s">
        <v>160</v>
      </c>
      <c r="AW227" s="10" t="s">
        <v>29</v>
      </c>
      <c r="AX227" s="10" t="s">
        <v>71</v>
      </c>
      <c r="AY227" s="157" t="s">
        <v>153</v>
      </c>
    </row>
    <row r="228" spans="2:51" s="10" customFormat="1" ht="15" customHeight="1">
      <c r="B228" s="150"/>
      <c r="C228" s="151"/>
      <c r="D228" s="151"/>
      <c r="E228" s="152" t="s">
        <v>5</v>
      </c>
      <c r="F228" s="245" t="s">
        <v>578</v>
      </c>
      <c r="G228" s="246"/>
      <c r="H228" s="246"/>
      <c r="I228" s="246"/>
      <c r="J228" s="151"/>
      <c r="K228" s="153">
        <v>-13.36</v>
      </c>
      <c r="L228" s="151"/>
      <c r="M228" s="151"/>
      <c r="N228" s="151"/>
      <c r="O228" s="151"/>
      <c r="P228" s="151"/>
      <c r="Q228" s="151"/>
      <c r="R228" s="154"/>
      <c r="T228" s="155"/>
      <c r="U228" s="151"/>
      <c r="V228" s="151"/>
      <c r="W228" s="151"/>
      <c r="X228" s="151"/>
      <c r="Y228" s="151"/>
      <c r="Z228" s="151"/>
      <c r="AA228" s="156"/>
      <c r="AT228" s="157" t="s">
        <v>168</v>
      </c>
      <c r="AU228" s="157" t="s">
        <v>160</v>
      </c>
      <c r="AV228" s="10" t="s">
        <v>160</v>
      </c>
      <c r="AW228" s="10" t="s">
        <v>29</v>
      </c>
      <c r="AX228" s="10" t="s">
        <v>71</v>
      </c>
      <c r="AY228" s="157" t="s">
        <v>153</v>
      </c>
    </row>
    <row r="229" spans="2:51" s="10" customFormat="1" ht="15" customHeight="1">
      <c r="B229" s="150"/>
      <c r="C229" s="151"/>
      <c r="D229" s="151"/>
      <c r="E229" s="152" t="s">
        <v>5</v>
      </c>
      <c r="F229" s="245" t="s">
        <v>579</v>
      </c>
      <c r="G229" s="246"/>
      <c r="H229" s="246"/>
      <c r="I229" s="246"/>
      <c r="J229" s="151"/>
      <c r="K229" s="153">
        <v>-3.77</v>
      </c>
      <c r="L229" s="151"/>
      <c r="M229" s="151"/>
      <c r="N229" s="151"/>
      <c r="O229" s="151"/>
      <c r="P229" s="151"/>
      <c r="Q229" s="151"/>
      <c r="R229" s="154"/>
      <c r="T229" s="155"/>
      <c r="U229" s="151"/>
      <c r="V229" s="151"/>
      <c r="W229" s="151"/>
      <c r="X229" s="151"/>
      <c r="Y229" s="151"/>
      <c r="Z229" s="151"/>
      <c r="AA229" s="156"/>
      <c r="AT229" s="157" t="s">
        <v>168</v>
      </c>
      <c r="AU229" s="157" t="s">
        <v>160</v>
      </c>
      <c r="AV229" s="10" t="s">
        <v>160</v>
      </c>
      <c r="AW229" s="10" t="s">
        <v>29</v>
      </c>
      <c r="AX229" s="10" t="s">
        <v>71</v>
      </c>
      <c r="AY229" s="157" t="s">
        <v>153</v>
      </c>
    </row>
    <row r="230" spans="2:51" s="10" customFormat="1" ht="15" customHeight="1">
      <c r="B230" s="150"/>
      <c r="C230" s="151"/>
      <c r="D230" s="151"/>
      <c r="E230" s="152" t="s">
        <v>5</v>
      </c>
      <c r="F230" s="245" t="s">
        <v>580</v>
      </c>
      <c r="G230" s="246"/>
      <c r="H230" s="246"/>
      <c r="I230" s="246"/>
      <c r="J230" s="151"/>
      <c r="K230" s="153">
        <v>58.03</v>
      </c>
      <c r="L230" s="151"/>
      <c r="M230" s="151"/>
      <c r="N230" s="151"/>
      <c r="O230" s="151"/>
      <c r="P230" s="151"/>
      <c r="Q230" s="151"/>
      <c r="R230" s="154"/>
      <c r="T230" s="155"/>
      <c r="U230" s="151"/>
      <c r="V230" s="151"/>
      <c r="W230" s="151"/>
      <c r="X230" s="151"/>
      <c r="Y230" s="151"/>
      <c r="Z230" s="151"/>
      <c r="AA230" s="156"/>
      <c r="AT230" s="157" t="s">
        <v>168</v>
      </c>
      <c r="AU230" s="157" t="s">
        <v>160</v>
      </c>
      <c r="AV230" s="10" t="s">
        <v>160</v>
      </c>
      <c r="AW230" s="10" t="s">
        <v>29</v>
      </c>
      <c r="AX230" s="10" t="s">
        <v>71</v>
      </c>
      <c r="AY230" s="157" t="s">
        <v>153</v>
      </c>
    </row>
    <row r="231" spans="2:51" s="10" customFormat="1" ht="15" customHeight="1">
      <c r="B231" s="150"/>
      <c r="C231" s="151"/>
      <c r="D231" s="151"/>
      <c r="E231" s="152" t="s">
        <v>5</v>
      </c>
      <c r="F231" s="245" t="s">
        <v>581</v>
      </c>
      <c r="G231" s="246"/>
      <c r="H231" s="246"/>
      <c r="I231" s="246"/>
      <c r="J231" s="151"/>
      <c r="K231" s="153">
        <v>-2.4</v>
      </c>
      <c r="L231" s="151"/>
      <c r="M231" s="151"/>
      <c r="N231" s="151"/>
      <c r="O231" s="151"/>
      <c r="P231" s="151"/>
      <c r="Q231" s="151"/>
      <c r="R231" s="154"/>
      <c r="T231" s="155"/>
      <c r="U231" s="151"/>
      <c r="V231" s="151"/>
      <c r="W231" s="151"/>
      <c r="X231" s="151"/>
      <c r="Y231" s="151"/>
      <c r="Z231" s="151"/>
      <c r="AA231" s="156"/>
      <c r="AT231" s="157" t="s">
        <v>168</v>
      </c>
      <c r="AU231" s="157" t="s">
        <v>160</v>
      </c>
      <c r="AV231" s="10" t="s">
        <v>160</v>
      </c>
      <c r="AW231" s="10" t="s">
        <v>29</v>
      </c>
      <c r="AX231" s="10" t="s">
        <v>71</v>
      </c>
      <c r="AY231" s="157" t="s">
        <v>153</v>
      </c>
    </row>
    <row r="232" spans="2:51" s="10" customFormat="1" ht="15" customHeight="1">
      <c r="B232" s="150"/>
      <c r="C232" s="151"/>
      <c r="D232" s="151"/>
      <c r="E232" s="152" t="s">
        <v>5</v>
      </c>
      <c r="F232" s="245" t="s">
        <v>582</v>
      </c>
      <c r="G232" s="246"/>
      <c r="H232" s="246"/>
      <c r="I232" s="246"/>
      <c r="J232" s="151"/>
      <c r="K232" s="153">
        <v>79.7</v>
      </c>
      <c r="L232" s="151"/>
      <c r="M232" s="151"/>
      <c r="N232" s="151"/>
      <c r="O232" s="151"/>
      <c r="P232" s="151"/>
      <c r="Q232" s="151"/>
      <c r="R232" s="154"/>
      <c r="T232" s="155"/>
      <c r="U232" s="151"/>
      <c r="V232" s="151"/>
      <c r="W232" s="151"/>
      <c r="X232" s="151"/>
      <c r="Y232" s="151"/>
      <c r="Z232" s="151"/>
      <c r="AA232" s="156"/>
      <c r="AT232" s="157" t="s">
        <v>168</v>
      </c>
      <c r="AU232" s="157" t="s">
        <v>160</v>
      </c>
      <c r="AV232" s="10" t="s">
        <v>160</v>
      </c>
      <c r="AW232" s="10" t="s">
        <v>29</v>
      </c>
      <c r="AX232" s="10" t="s">
        <v>71</v>
      </c>
      <c r="AY232" s="157" t="s">
        <v>153</v>
      </c>
    </row>
    <row r="233" spans="2:51" s="10" customFormat="1" ht="15" customHeight="1">
      <c r="B233" s="150"/>
      <c r="C233" s="151"/>
      <c r="D233" s="151"/>
      <c r="E233" s="152" t="s">
        <v>5</v>
      </c>
      <c r="F233" s="245" t="s">
        <v>583</v>
      </c>
      <c r="G233" s="246"/>
      <c r="H233" s="246"/>
      <c r="I233" s="246"/>
      <c r="J233" s="151"/>
      <c r="K233" s="153">
        <v>10.71</v>
      </c>
      <c r="L233" s="151"/>
      <c r="M233" s="151"/>
      <c r="N233" s="151"/>
      <c r="O233" s="151"/>
      <c r="P233" s="151"/>
      <c r="Q233" s="151"/>
      <c r="R233" s="154"/>
      <c r="T233" s="155"/>
      <c r="U233" s="151"/>
      <c r="V233" s="151"/>
      <c r="W233" s="151"/>
      <c r="X233" s="151"/>
      <c r="Y233" s="151"/>
      <c r="Z233" s="151"/>
      <c r="AA233" s="156"/>
      <c r="AT233" s="157" t="s">
        <v>168</v>
      </c>
      <c r="AU233" s="157" t="s">
        <v>160</v>
      </c>
      <c r="AV233" s="10" t="s">
        <v>160</v>
      </c>
      <c r="AW233" s="10" t="s">
        <v>29</v>
      </c>
      <c r="AX233" s="10" t="s">
        <v>71</v>
      </c>
      <c r="AY233" s="157" t="s">
        <v>153</v>
      </c>
    </row>
    <row r="234" spans="2:51" s="10" customFormat="1" ht="15" customHeight="1">
      <c r="B234" s="150"/>
      <c r="C234" s="151"/>
      <c r="D234" s="151"/>
      <c r="E234" s="152" t="s">
        <v>5</v>
      </c>
      <c r="F234" s="245" t="s">
        <v>584</v>
      </c>
      <c r="G234" s="246"/>
      <c r="H234" s="246"/>
      <c r="I234" s="246"/>
      <c r="J234" s="151"/>
      <c r="K234" s="153">
        <v>-1.77</v>
      </c>
      <c r="L234" s="151"/>
      <c r="M234" s="151"/>
      <c r="N234" s="151"/>
      <c r="O234" s="151"/>
      <c r="P234" s="151"/>
      <c r="Q234" s="151"/>
      <c r="R234" s="154"/>
      <c r="T234" s="155"/>
      <c r="U234" s="151"/>
      <c r="V234" s="151"/>
      <c r="W234" s="151"/>
      <c r="X234" s="151"/>
      <c r="Y234" s="151"/>
      <c r="Z234" s="151"/>
      <c r="AA234" s="156"/>
      <c r="AT234" s="157" t="s">
        <v>168</v>
      </c>
      <c r="AU234" s="157" t="s">
        <v>160</v>
      </c>
      <c r="AV234" s="10" t="s">
        <v>160</v>
      </c>
      <c r="AW234" s="10" t="s">
        <v>29</v>
      </c>
      <c r="AX234" s="10" t="s">
        <v>71</v>
      </c>
      <c r="AY234" s="157" t="s">
        <v>153</v>
      </c>
    </row>
    <row r="235" spans="2:51" s="10" customFormat="1" ht="15" customHeight="1">
      <c r="B235" s="150"/>
      <c r="C235" s="151"/>
      <c r="D235" s="151"/>
      <c r="E235" s="152" t="s">
        <v>5</v>
      </c>
      <c r="F235" s="245" t="s">
        <v>585</v>
      </c>
      <c r="G235" s="246"/>
      <c r="H235" s="246"/>
      <c r="I235" s="246"/>
      <c r="J235" s="151"/>
      <c r="K235" s="153">
        <v>1.98</v>
      </c>
      <c r="L235" s="151"/>
      <c r="M235" s="151"/>
      <c r="N235" s="151"/>
      <c r="O235" s="151"/>
      <c r="P235" s="151"/>
      <c r="Q235" s="151"/>
      <c r="R235" s="154"/>
      <c r="T235" s="155"/>
      <c r="U235" s="151"/>
      <c r="V235" s="151"/>
      <c r="W235" s="151"/>
      <c r="X235" s="151"/>
      <c r="Y235" s="151"/>
      <c r="Z235" s="151"/>
      <c r="AA235" s="156"/>
      <c r="AT235" s="157" t="s">
        <v>168</v>
      </c>
      <c r="AU235" s="157" t="s">
        <v>160</v>
      </c>
      <c r="AV235" s="10" t="s">
        <v>160</v>
      </c>
      <c r="AW235" s="10" t="s">
        <v>29</v>
      </c>
      <c r="AX235" s="10" t="s">
        <v>71</v>
      </c>
      <c r="AY235" s="157" t="s">
        <v>153</v>
      </c>
    </row>
    <row r="236" spans="2:51" s="10" customFormat="1" ht="15" customHeight="1">
      <c r="B236" s="150"/>
      <c r="C236" s="151"/>
      <c r="D236" s="151"/>
      <c r="E236" s="152" t="s">
        <v>5</v>
      </c>
      <c r="F236" s="245" t="s">
        <v>586</v>
      </c>
      <c r="G236" s="246"/>
      <c r="H236" s="246"/>
      <c r="I236" s="246"/>
      <c r="J236" s="151"/>
      <c r="K236" s="153">
        <v>45.67</v>
      </c>
      <c r="L236" s="151"/>
      <c r="M236" s="151"/>
      <c r="N236" s="151"/>
      <c r="O236" s="151"/>
      <c r="P236" s="151"/>
      <c r="Q236" s="151"/>
      <c r="R236" s="154"/>
      <c r="T236" s="155"/>
      <c r="U236" s="151"/>
      <c r="V236" s="151"/>
      <c r="W236" s="151"/>
      <c r="X236" s="151"/>
      <c r="Y236" s="151"/>
      <c r="Z236" s="151"/>
      <c r="AA236" s="156"/>
      <c r="AT236" s="157" t="s">
        <v>168</v>
      </c>
      <c r="AU236" s="157" t="s">
        <v>160</v>
      </c>
      <c r="AV236" s="10" t="s">
        <v>160</v>
      </c>
      <c r="AW236" s="10" t="s">
        <v>29</v>
      </c>
      <c r="AX236" s="10" t="s">
        <v>71</v>
      </c>
      <c r="AY236" s="157" t="s">
        <v>153</v>
      </c>
    </row>
    <row r="237" spans="2:51" s="10" customFormat="1" ht="15" customHeight="1">
      <c r="B237" s="150"/>
      <c r="C237" s="151"/>
      <c r="D237" s="151"/>
      <c r="E237" s="152" t="s">
        <v>5</v>
      </c>
      <c r="F237" s="245" t="s">
        <v>581</v>
      </c>
      <c r="G237" s="246"/>
      <c r="H237" s="246"/>
      <c r="I237" s="246"/>
      <c r="J237" s="151"/>
      <c r="K237" s="153">
        <v>-2.4</v>
      </c>
      <c r="L237" s="151"/>
      <c r="M237" s="151"/>
      <c r="N237" s="151"/>
      <c r="O237" s="151"/>
      <c r="P237" s="151"/>
      <c r="Q237" s="151"/>
      <c r="R237" s="154"/>
      <c r="T237" s="155"/>
      <c r="U237" s="151"/>
      <c r="V237" s="151"/>
      <c r="W237" s="151"/>
      <c r="X237" s="151"/>
      <c r="Y237" s="151"/>
      <c r="Z237" s="151"/>
      <c r="AA237" s="156"/>
      <c r="AT237" s="157" t="s">
        <v>168</v>
      </c>
      <c r="AU237" s="157" t="s">
        <v>160</v>
      </c>
      <c r="AV237" s="10" t="s">
        <v>160</v>
      </c>
      <c r="AW237" s="10" t="s">
        <v>29</v>
      </c>
      <c r="AX237" s="10" t="s">
        <v>71</v>
      </c>
      <c r="AY237" s="157" t="s">
        <v>153</v>
      </c>
    </row>
    <row r="238" spans="2:51" s="10" customFormat="1" ht="15" customHeight="1">
      <c r="B238" s="150"/>
      <c r="C238" s="151"/>
      <c r="D238" s="151"/>
      <c r="E238" s="152" t="s">
        <v>5</v>
      </c>
      <c r="F238" s="245" t="s">
        <v>587</v>
      </c>
      <c r="G238" s="246"/>
      <c r="H238" s="246"/>
      <c r="I238" s="246"/>
      <c r="J238" s="151"/>
      <c r="K238" s="153">
        <v>-1.58</v>
      </c>
      <c r="L238" s="151"/>
      <c r="M238" s="151"/>
      <c r="N238" s="151"/>
      <c r="O238" s="151"/>
      <c r="P238" s="151"/>
      <c r="Q238" s="151"/>
      <c r="R238" s="154"/>
      <c r="T238" s="155"/>
      <c r="U238" s="151"/>
      <c r="V238" s="151"/>
      <c r="W238" s="151"/>
      <c r="X238" s="151"/>
      <c r="Y238" s="151"/>
      <c r="Z238" s="151"/>
      <c r="AA238" s="156"/>
      <c r="AT238" s="157" t="s">
        <v>168</v>
      </c>
      <c r="AU238" s="157" t="s">
        <v>160</v>
      </c>
      <c r="AV238" s="10" t="s">
        <v>160</v>
      </c>
      <c r="AW238" s="10" t="s">
        <v>29</v>
      </c>
      <c r="AX238" s="10" t="s">
        <v>71</v>
      </c>
      <c r="AY238" s="157" t="s">
        <v>153</v>
      </c>
    </row>
    <row r="239" spans="2:51" s="10" customFormat="1" ht="15" customHeight="1">
      <c r="B239" s="150"/>
      <c r="C239" s="151"/>
      <c r="D239" s="151"/>
      <c r="E239" s="152" t="s">
        <v>5</v>
      </c>
      <c r="F239" s="245" t="s">
        <v>588</v>
      </c>
      <c r="G239" s="246"/>
      <c r="H239" s="246"/>
      <c r="I239" s="246"/>
      <c r="J239" s="151"/>
      <c r="K239" s="153">
        <v>-1.18</v>
      </c>
      <c r="L239" s="151"/>
      <c r="M239" s="151"/>
      <c r="N239" s="151"/>
      <c r="O239" s="151"/>
      <c r="P239" s="151"/>
      <c r="Q239" s="151"/>
      <c r="R239" s="154"/>
      <c r="T239" s="155"/>
      <c r="U239" s="151"/>
      <c r="V239" s="151"/>
      <c r="W239" s="151"/>
      <c r="X239" s="151"/>
      <c r="Y239" s="151"/>
      <c r="Z239" s="151"/>
      <c r="AA239" s="156"/>
      <c r="AT239" s="157" t="s">
        <v>168</v>
      </c>
      <c r="AU239" s="157" t="s">
        <v>160</v>
      </c>
      <c r="AV239" s="10" t="s">
        <v>160</v>
      </c>
      <c r="AW239" s="10" t="s">
        <v>29</v>
      </c>
      <c r="AX239" s="10" t="s">
        <v>71</v>
      </c>
      <c r="AY239" s="157" t="s">
        <v>153</v>
      </c>
    </row>
    <row r="240" spans="2:51" s="10" customFormat="1" ht="15" customHeight="1">
      <c r="B240" s="150"/>
      <c r="C240" s="151"/>
      <c r="D240" s="151"/>
      <c r="E240" s="152" t="s">
        <v>5</v>
      </c>
      <c r="F240" s="245" t="s">
        <v>589</v>
      </c>
      <c r="G240" s="246"/>
      <c r="H240" s="246"/>
      <c r="I240" s="246"/>
      <c r="J240" s="151"/>
      <c r="K240" s="153">
        <v>289.61</v>
      </c>
      <c r="L240" s="151"/>
      <c r="M240" s="151"/>
      <c r="N240" s="151"/>
      <c r="O240" s="151"/>
      <c r="P240" s="151"/>
      <c r="Q240" s="151"/>
      <c r="R240" s="154"/>
      <c r="T240" s="155"/>
      <c r="U240" s="151"/>
      <c r="V240" s="151"/>
      <c r="W240" s="151"/>
      <c r="X240" s="151"/>
      <c r="Y240" s="151"/>
      <c r="Z240" s="151"/>
      <c r="AA240" s="156"/>
      <c r="AT240" s="157" t="s">
        <v>168</v>
      </c>
      <c r="AU240" s="157" t="s">
        <v>160</v>
      </c>
      <c r="AV240" s="10" t="s">
        <v>160</v>
      </c>
      <c r="AW240" s="10" t="s">
        <v>29</v>
      </c>
      <c r="AX240" s="10" t="s">
        <v>71</v>
      </c>
      <c r="AY240" s="157" t="s">
        <v>153</v>
      </c>
    </row>
    <row r="241" spans="2:65" s="10" customFormat="1" ht="15" customHeight="1">
      <c r="B241" s="150"/>
      <c r="C241" s="151"/>
      <c r="D241" s="151"/>
      <c r="E241" s="152" t="s">
        <v>5</v>
      </c>
      <c r="F241" s="245" t="s">
        <v>590</v>
      </c>
      <c r="G241" s="246"/>
      <c r="H241" s="246"/>
      <c r="I241" s="246"/>
      <c r="J241" s="151"/>
      <c r="K241" s="153">
        <v>-28.88</v>
      </c>
      <c r="L241" s="151"/>
      <c r="M241" s="151"/>
      <c r="N241" s="151"/>
      <c r="O241" s="151"/>
      <c r="P241" s="151"/>
      <c r="Q241" s="151"/>
      <c r="R241" s="154"/>
      <c r="T241" s="155"/>
      <c r="U241" s="151"/>
      <c r="V241" s="151"/>
      <c r="W241" s="151"/>
      <c r="X241" s="151"/>
      <c r="Y241" s="151"/>
      <c r="Z241" s="151"/>
      <c r="AA241" s="156"/>
      <c r="AT241" s="157" t="s">
        <v>168</v>
      </c>
      <c r="AU241" s="157" t="s">
        <v>160</v>
      </c>
      <c r="AV241" s="10" t="s">
        <v>160</v>
      </c>
      <c r="AW241" s="10" t="s">
        <v>29</v>
      </c>
      <c r="AX241" s="10" t="s">
        <v>71</v>
      </c>
      <c r="AY241" s="157" t="s">
        <v>153</v>
      </c>
    </row>
    <row r="242" spans="2:65" s="10" customFormat="1" ht="15" customHeight="1">
      <c r="B242" s="150"/>
      <c r="C242" s="151"/>
      <c r="D242" s="151"/>
      <c r="E242" s="152" t="s">
        <v>5</v>
      </c>
      <c r="F242" s="245" t="s">
        <v>591</v>
      </c>
      <c r="G242" s="246"/>
      <c r="H242" s="246"/>
      <c r="I242" s="246"/>
      <c r="J242" s="151"/>
      <c r="K242" s="153">
        <v>-36.75</v>
      </c>
      <c r="L242" s="151"/>
      <c r="M242" s="151"/>
      <c r="N242" s="151"/>
      <c r="O242" s="151"/>
      <c r="P242" s="151"/>
      <c r="Q242" s="151"/>
      <c r="R242" s="154"/>
      <c r="T242" s="155"/>
      <c r="U242" s="151"/>
      <c r="V242" s="151"/>
      <c r="W242" s="151"/>
      <c r="X242" s="151"/>
      <c r="Y242" s="151"/>
      <c r="Z242" s="151"/>
      <c r="AA242" s="156"/>
      <c r="AT242" s="157" t="s">
        <v>168</v>
      </c>
      <c r="AU242" s="157" t="s">
        <v>160</v>
      </c>
      <c r="AV242" s="10" t="s">
        <v>160</v>
      </c>
      <c r="AW242" s="10" t="s">
        <v>29</v>
      </c>
      <c r="AX242" s="10" t="s">
        <v>71</v>
      </c>
      <c r="AY242" s="157" t="s">
        <v>153</v>
      </c>
    </row>
    <row r="243" spans="2:65" s="10" customFormat="1" ht="15" customHeight="1">
      <c r="B243" s="150"/>
      <c r="C243" s="151"/>
      <c r="D243" s="151"/>
      <c r="E243" s="152" t="s">
        <v>5</v>
      </c>
      <c r="F243" s="245" t="s">
        <v>568</v>
      </c>
      <c r="G243" s="246"/>
      <c r="H243" s="246"/>
      <c r="I243" s="246"/>
      <c r="J243" s="151"/>
      <c r="K243" s="153">
        <v>-4.32</v>
      </c>
      <c r="L243" s="151"/>
      <c r="M243" s="151"/>
      <c r="N243" s="151"/>
      <c r="O243" s="151"/>
      <c r="P243" s="151"/>
      <c r="Q243" s="151"/>
      <c r="R243" s="154"/>
      <c r="T243" s="155"/>
      <c r="U243" s="151"/>
      <c r="V243" s="151"/>
      <c r="W243" s="151"/>
      <c r="X243" s="151"/>
      <c r="Y243" s="151"/>
      <c r="Z243" s="151"/>
      <c r="AA243" s="156"/>
      <c r="AT243" s="157" t="s">
        <v>168</v>
      </c>
      <c r="AU243" s="157" t="s">
        <v>160</v>
      </c>
      <c r="AV243" s="10" t="s">
        <v>160</v>
      </c>
      <c r="AW243" s="10" t="s">
        <v>29</v>
      </c>
      <c r="AX243" s="10" t="s">
        <v>71</v>
      </c>
      <c r="AY243" s="157" t="s">
        <v>153</v>
      </c>
    </row>
    <row r="244" spans="2:65" s="10" customFormat="1" ht="15" customHeight="1">
      <c r="B244" s="150"/>
      <c r="C244" s="151"/>
      <c r="D244" s="151"/>
      <c r="E244" s="152" t="s">
        <v>5</v>
      </c>
      <c r="F244" s="245" t="s">
        <v>592</v>
      </c>
      <c r="G244" s="246"/>
      <c r="H244" s="246"/>
      <c r="I244" s="246"/>
      <c r="J244" s="151"/>
      <c r="K244" s="153">
        <v>-1.82</v>
      </c>
      <c r="L244" s="151"/>
      <c r="M244" s="151"/>
      <c r="N244" s="151"/>
      <c r="O244" s="151"/>
      <c r="P244" s="151"/>
      <c r="Q244" s="151"/>
      <c r="R244" s="154"/>
      <c r="T244" s="155"/>
      <c r="U244" s="151"/>
      <c r="V244" s="151"/>
      <c r="W244" s="151"/>
      <c r="X244" s="151"/>
      <c r="Y244" s="151"/>
      <c r="Z244" s="151"/>
      <c r="AA244" s="156"/>
      <c r="AT244" s="157" t="s">
        <v>168</v>
      </c>
      <c r="AU244" s="157" t="s">
        <v>160</v>
      </c>
      <c r="AV244" s="10" t="s">
        <v>160</v>
      </c>
      <c r="AW244" s="10" t="s">
        <v>29</v>
      </c>
      <c r="AX244" s="10" t="s">
        <v>71</v>
      </c>
      <c r="AY244" s="157" t="s">
        <v>153</v>
      </c>
    </row>
    <row r="245" spans="2:65" s="10" customFormat="1" ht="15" customHeight="1">
      <c r="B245" s="150"/>
      <c r="C245" s="151"/>
      <c r="D245" s="151"/>
      <c r="E245" s="152" t="s">
        <v>5</v>
      </c>
      <c r="F245" s="245" t="s">
        <v>584</v>
      </c>
      <c r="G245" s="246"/>
      <c r="H245" s="246"/>
      <c r="I245" s="246"/>
      <c r="J245" s="151"/>
      <c r="K245" s="153">
        <v>-1.77</v>
      </c>
      <c r="L245" s="151"/>
      <c r="M245" s="151"/>
      <c r="N245" s="151"/>
      <c r="O245" s="151"/>
      <c r="P245" s="151"/>
      <c r="Q245" s="151"/>
      <c r="R245" s="154"/>
      <c r="T245" s="155"/>
      <c r="U245" s="151"/>
      <c r="V245" s="151"/>
      <c r="W245" s="151"/>
      <c r="X245" s="151"/>
      <c r="Y245" s="151"/>
      <c r="Z245" s="151"/>
      <c r="AA245" s="156"/>
      <c r="AT245" s="157" t="s">
        <v>168</v>
      </c>
      <c r="AU245" s="157" t="s">
        <v>160</v>
      </c>
      <c r="AV245" s="10" t="s">
        <v>160</v>
      </c>
      <c r="AW245" s="10" t="s">
        <v>29</v>
      </c>
      <c r="AX245" s="10" t="s">
        <v>71</v>
      </c>
      <c r="AY245" s="157" t="s">
        <v>153</v>
      </c>
    </row>
    <row r="246" spans="2:65" s="10" customFormat="1" ht="15" customHeight="1">
      <c r="B246" s="150"/>
      <c r="C246" s="151"/>
      <c r="D246" s="151"/>
      <c r="E246" s="152" t="s">
        <v>5</v>
      </c>
      <c r="F246" s="245" t="s">
        <v>593</v>
      </c>
      <c r="G246" s="246"/>
      <c r="H246" s="246"/>
      <c r="I246" s="246"/>
      <c r="J246" s="151"/>
      <c r="K246" s="153">
        <v>-4.05</v>
      </c>
      <c r="L246" s="151"/>
      <c r="M246" s="151"/>
      <c r="N246" s="151"/>
      <c r="O246" s="151"/>
      <c r="P246" s="151"/>
      <c r="Q246" s="151"/>
      <c r="R246" s="154"/>
      <c r="T246" s="155"/>
      <c r="U246" s="151"/>
      <c r="V246" s="151"/>
      <c r="W246" s="151"/>
      <c r="X246" s="151"/>
      <c r="Y246" s="151"/>
      <c r="Z246" s="151"/>
      <c r="AA246" s="156"/>
      <c r="AT246" s="157" t="s">
        <v>168</v>
      </c>
      <c r="AU246" s="157" t="s">
        <v>160</v>
      </c>
      <c r="AV246" s="10" t="s">
        <v>160</v>
      </c>
      <c r="AW246" s="10" t="s">
        <v>29</v>
      </c>
      <c r="AX246" s="10" t="s">
        <v>71</v>
      </c>
      <c r="AY246" s="157" t="s">
        <v>153</v>
      </c>
    </row>
    <row r="247" spans="2:65" s="10" customFormat="1" ht="15" customHeight="1">
      <c r="B247" s="150"/>
      <c r="C247" s="151"/>
      <c r="D247" s="151"/>
      <c r="E247" s="152" t="s">
        <v>5</v>
      </c>
      <c r="F247" s="245" t="s">
        <v>594</v>
      </c>
      <c r="G247" s="246"/>
      <c r="H247" s="246"/>
      <c r="I247" s="246"/>
      <c r="J247" s="151"/>
      <c r="K247" s="153">
        <v>5.13</v>
      </c>
      <c r="L247" s="151"/>
      <c r="M247" s="151"/>
      <c r="N247" s="151"/>
      <c r="O247" s="151"/>
      <c r="P247" s="151"/>
      <c r="Q247" s="151"/>
      <c r="R247" s="154"/>
      <c r="T247" s="155"/>
      <c r="U247" s="151"/>
      <c r="V247" s="151"/>
      <c r="W247" s="151"/>
      <c r="X247" s="151"/>
      <c r="Y247" s="151"/>
      <c r="Z247" s="151"/>
      <c r="AA247" s="156"/>
      <c r="AT247" s="157" t="s">
        <v>168</v>
      </c>
      <c r="AU247" s="157" t="s">
        <v>160</v>
      </c>
      <c r="AV247" s="10" t="s">
        <v>160</v>
      </c>
      <c r="AW247" s="10" t="s">
        <v>29</v>
      </c>
      <c r="AX247" s="10" t="s">
        <v>71</v>
      </c>
      <c r="AY247" s="157" t="s">
        <v>153</v>
      </c>
    </row>
    <row r="248" spans="2:65" s="10" customFormat="1" ht="15" customHeight="1">
      <c r="B248" s="150"/>
      <c r="C248" s="151"/>
      <c r="D248" s="151"/>
      <c r="E248" s="152" t="s">
        <v>5</v>
      </c>
      <c r="F248" s="245" t="s">
        <v>595</v>
      </c>
      <c r="G248" s="246"/>
      <c r="H248" s="246"/>
      <c r="I248" s="246"/>
      <c r="J248" s="151"/>
      <c r="K248" s="153">
        <v>226.81</v>
      </c>
      <c r="L248" s="151"/>
      <c r="M248" s="151"/>
      <c r="N248" s="151"/>
      <c r="O248" s="151"/>
      <c r="P248" s="151"/>
      <c r="Q248" s="151"/>
      <c r="R248" s="154"/>
      <c r="T248" s="155"/>
      <c r="U248" s="151"/>
      <c r="V248" s="151"/>
      <c r="W248" s="151"/>
      <c r="X248" s="151"/>
      <c r="Y248" s="151"/>
      <c r="Z248" s="151"/>
      <c r="AA248" s="156"/>
      <c r="AT248" s="157" t="s">
        <v>168</v>
      </c>
      <c r="AU248" s="157" t="s">
        <v>160</v>
      </c>
      <c r="AV248" s="10" t="s">
        <v>160</v>
      </c>
      <c r="AW248" s="10" t="s">
        <v>29</v>
      </c>
      <c r="AX248" s="10" t="s">
        <v>71</v>
      </c>
      <c r="AY248" s="157" t="s">
        <v>153</v>
      </c>
    </row>
    <row r="249" spans="2:65" s="10" customFormat="1" ht="15" customHeight="1">
      <c r="B249" s="150"/>
      <c r="C249" s="151"/>
      <c r="D249" s="151"/>
      <c r="E249" s="152" t="s">
        <v>5</v>
      </c>
      <c r="F249" s="245" t="s">
        <v>596</v>
      </c>
      <c r="G249" s="246"/>
      <c r="H249" s="246"/>
      <c r="I249" s="246"/>
      <c r="J249" s="151"/>
      <c r="K249" s="153">
        <v>44.52</v>
      </c>
      <c r="L249" s="151"/>
      <c r="M249" s="151"/>
      <c r="N249" s="151"/>
      <c r="O249" s="151"/>
      <c r="P249" s="151"/>
      <c r="Q249" s="151"/>
      <c r="R249" s="154"/>
      <c r="T249" s="155"/>
      <c r="U249" s="151"/>
      <c r="V249" s="151"/>
      <c r="W249" s="151"/>
      <c r="X249" s="151"/>
      <c r="Y249" s="151"/>
      <c r="Z249" s="151"/>
      <c r="AA249" s="156"/>
      <c r="AT249" s="157" t="s">
        <v>168</v>
      </c>
      <c r="AU249" s="157" t="s">
        <v>160</v>
      </c>
      <c r="AV249" s="10" t="s">
        <v>160</v>
      </c>
      <c r="AW249" s="10" t="s">
        <v>29</v>
      </c>
      <c r="AX249" s="10" t="s">
        <v>71</v>
      </c>
      <c r="AY249" s="157" t="s">
        <v>153</v>
      </c>
    </row>
    <row r="250" spans="2:65" s="10" customFormat="1" ht="15" customHeight="1">
      <c r="B250" s="150"/>
      <c r="C250" s="151"/>
      <c r="D250" s="151"/>
      <c r="E250" s="152" t="s">
        <v>5</v>
      </c>
      <c r="F250" s="245" t="s">
        <v>597</v>
      </c>
      <c r="G250" s="246"/>
      <c r="H250" s="246"/>
      <c r="I250" s="246"/>
      <c r="J250" s="151"/>
      <c r="K250" s="153">
        <v>-7.2</v>
      </c>
      <c r="L250" s="151"/>
      <c r="M250" s="151"/>
      <c r="N250" s="151"/>
      <c r="O250" s="151"/>
      <c r="P250" s="151"/>
      <c r="Q250" s="151"/>
      <c r="R250" s="154"/>
      <c r="T250" s="155"/>
      <c r="U250" s="151"/>
      <c r="V250" s="151"/>
      <c r="W250" s="151"/>
      <c r="X250" s="151"/>
      <c r="Y250" s="151"/>
      <c r="Z250" s="151"/>
      <c r="AA250" s="156"/>
      <c r="AT250" s="157" t="s">
        <v>168</v>
      </c>
      <c r="AU250" s="157" t="s">
        <v>160</v>
      </c>
      <c r="AV250" s="10" t="s">
        <v>160</v>
      </c>
      <c r="AW250" s="10" t="s">
        <v>29</v>
      </c>
      <c r="AX250" s="10" t="s">
        <v>71</v>
      </c>
      <c r="AY250" s="157" t="s">
        <v>153</v>
      </c>
    </row>
    <row r="251" spans="2:65" s="10" customFormat="1" ht="15" customHeight="1">
      <c r="B251" s="150"/>
      <c r="C251" s="151"/>
      <c r="D251" s="151"/>
      <c r="E251" s="152" t="s">
        <v>5</v>
      </c>
      <c r="F251" s="245" t="s">
        <v>598</v>
      </c>
      <c r="G251" s="246"/>
      <c r="H251" s="246"/>
      <c r="I251" s="246"/>
      <c r="J251" s="151"/>
      <c r="K251" s="153">
        <v>-1.44</v>
      </c>
      <c r="L251" s="151"/>
      <c r="M251" s="151"/>
      <c r="N251" s="151"/>
      <c r="O251" s="151"/>
      <c r="P251" s="151"/>
      <c r="Q251" s="151"/>
      <c r="R251" s="154"/>
      <c r="T251" s="155"/>
      <c r="U251" s="151"/>
      <c r="V251" s="151"/>
      <c r="W251" s="151"/>
      <c r="X251" s="151"/>
      <c r="Y251" s="151"/>
      <c r="Z251" s="151"/>
      <c r="AA251" s="156"/>
      <c r="AT251" s="157" t="s">
        <v>168</v>
      </c>
      <c r="AU251" s="157" t="s">
        <v>160</v>
      </c>
      <c r="AV251" s="10" t="s">
        <v>160</v>
      </c>
      <c r="AW251" s="10" t="s">
        <v>29</v>
      </c>
      <c r="AX251" s="10" t="s">
        <v>71</v>
      </c>
      <c r="AY251" s="157" t="s">
        <v>153</v>
      </c>
    </row>
    <row r="252" spans="2:65" s="10" customFormat="1" ht="15" customHeight="1">
      <c r="B252" s="150"/>
      <c r="C252" s="151"/>
      <c r="D252" s="151"/>
      <c r="E252" s="152" t="s">
        <v>5</v>
      </c>
      <c r="F252" s="245" t="s">
        <v>599</v>
      </c>
      <c r="G252" s="246"/>
      <c r="H252" s="246"/>
      <c r="I252" s="246"/>
      <c r="J252" s="151"/>
      <c r="K252" s="153">
        <v>-3.6</v>
      </c>
      <c r="L252" s="151"/>
      <c r="M252" s="151"/>
      <c r="N252" s="151"/>
      <c r="O252" s="151"/>
      <c r="P252" s="151"/>
      <c r="Q252" s="151"/>
      <c r="R252" s="154"/>
      <c r="T252" s="155"/>
      <c r="U252" s="151"/>
      <c r="V252" s="151"/>
      <c r="W252" s="151"/>
      <c r="X252" s="151"/>
      <c r="Y252" s="151"/>
      <c r="Z252" s="151"/>
      <c r="AA252" s="156"/>
      <c r="AT252" s="157" t="s">
        <v>168</v>
      </c>
      <c r="AU252" s="157" t="s">
        <v>160</v>
      </c>
      <c r="AV252" s="10" t="s">
        <v>160</v>
      </c>
      <c r="AW252" s="10" t="s">
        <v>29</v>
      </c>
      <c r="AX252" s="10" t="s">
        <v>71</v>
      </c>
      <c r="AY252" s="157" t="s">
        <v>153</v>
      </c>
    </row>
    <row r="253" spans="2:65" s="10" customFormat="1" ht="15" customHeight="1">
      <c r="B253" s="150"/>
      <c r="C253" s="151"/>
      <c r="D253" s="151"/>
      <c r="E253" s="152" t="s">
        <v>5</v>
      </c>
      <c r="F253" s="245" t="s">
        <v>600</v>
      </c>
      <c r="G253" s="246"/>
      <c r="H253" s="246"/>
      <c r="I253" s="246"/>
      <c r="J253" s="151"/>
      <c r="K253" s="153">
        <v>-0.36</v>
      </c>
      <c r="L253" s="151"/>
      <c r="M253" s="151"/>
      <c r="N253" s="151"/>
      <c r="O253" s="151"/>
      <c r="P253" s="151"/>
      <c r="Q253" s="151"/>
      <c r="R253" s="154"/>
      <c r="T253" s="155"/>
      <c r="U253" s="151"/>
      <c r="V253" s="151"/>
      <c r="W253" s="151"/>
      <c r="X253" s="151"/>
      <c r="Y253" s="151"/>
      <c r="Z253" s="151"/>
      <c r="AA253" s="156"/>
      <c r="AT253" s="157" t="s">
        <v>168</v>
      </c>
      <c r="AU253" s="157" t="s">
        <v>160</v>
      </c>
      <c r="AV253" s="10" t="s">
        <v>160</v>
      </c>
      <c r="AW253" s="10" t="s">
        <v>29</v>
      </c>
      <c r="AX253" s="10" t="s">
        <v>71</v>
      </c>
      <c r="AY253" s="157" t="s">
        <v>153</v>
      </c>
    </row>
    <row r="254" spans="2:65" s="10" customFormat="1" ht="15" customHeight="1">
      <c r="B254" s="150"/>
      <c r="C254" s="151"/>
      <c r="D254" s="151"/>
      <c r="E254" s="152" t="s">
        <v>5</v>
      </c>
      <c r="F254" s="245" t="s">
        <v>601</v>
      </c>
      <c r="G254" s="246"/>
      <c r="H254" s="246"/>
      <c r="I254" s="246"/>
      <c r="J254" s="151"/>
      <c r="K254" s="153">
        <v>-1.4</v>
      </c>
      <c r="L254" s="151"/>
      <c r="M254" s="151"/>
      <c r="N254" s="151"/>
      <c r="O254" s="151"/>
      <c r="P254" s="151"/>
      <c r="Q254" s="151"/>
      <c r="R254" s="154"/>
      <c r="T254" s="155"/>
      <c r="U254" s="151"/>
      <c r="V254" s="151"/>
      <c r="W254" s="151"/>
      <c r="X254" s="151"/>
      <c r="Y254" s="151"/>
      <c r="Z254" s="151"/>
      <c r="AA254" s="156"/>
      <c r="AT254" s="157" t="s">
        <v>168</v>
      </c>
      <c r="AU254" s="157" t="s">
        <v>160</v>
      </c>
      <c r="AV254" s="10" t="s">
        <v>160</v>
      </c>
      <c r="AW254" s="10" t="s">
        <v>29</v>
      </c>
      <c r="AX254" s="10" t="s">
        <v>71</v>
      </c>
      <c r="AY254" s="157" t="s">
        <v>153</v>
      </c>
    </row>
    <row r="255" spans="2:65" s="11" customFormat="1" ht="15" customHeight="1">
      <c r="B255" s="158"/>
      <c r="C255" s="159"/>
      <c r="D255" s="159"/>
      <c r="E255" s="160" t="s">
        <v>5</v>
      </c>
      <c r="F255" s="247" t="s">
        <v>227</v>
      </c>
      <c r="G255" s="248"/>
      <c r="H255" s="248"/>
      <c r="I255" s="248"/>
      <c r="J255" s="159"/>
      <c r="K255" s="161">
        <v>1421.97</v>
      </c>
      <c r="L255" s="159"/>
      <c r="M255" s="159"/>
      <c r="N255" s="159"/>
      <c r="O255" s="159"/>
      <c r="P255" s="159"/>
      <c r="Q255" s="159"/>
      <c r="R255" s="162"/>
      <c r="T255" s="163"/>
      <c r="U255" s="159"/>
      <c r="V255" s="159"/>
      <c r="W255" s="159"/>
      <c r="X255" s="159"/>
      <c r="Y255" s="159"/>
      <c r="Z255" s="159"/>
      <c r="AA255" s="164"/>
      <c r="AT255" s="165" t="s">
        <v>168</v>
      </c>
      <c r="AU255" s="165" t="s">
        <v>160</v>
      </c>
      <c r="AV255" s="11" t="s">
        <v>159</v>
      </c>
      <c r="AW255" s="11" t="s">
        <v>29</v>
      </c>
      <c r="AX255" s="11" t="s">
        <v>79</v>
      </c>
      <c r="AY255" s="165" t="s">
        <v>153</v>
      </c>
    </row>
    <row r="256" spans="2:65" s="1" customFormat="1" ht="31.5" customHeight="1">
      <c r="B256" s="140"/>
      <c r="C256" s="141">
        <v>17</v>
      </c>
      <c r="D256" s="141" t="s">
        <v>155</v>
      </c>
      <c r="E256" s="142" t="s">
        <v>602</v>
      </c>
      <c r="F256" s="241" t="s">
        <v>2169</v>
      </c>
      <c r="G256" s="241"/>
      <c r="H256" s="241"/>
      <c r="I256" s="241"/>
      <c r="J256" s="143" t="s">
        <v>223</v>
      </c>
      <c r="K256" s="144">
        <v>177.49</v>
      </c>
      <c r="L256" s="242"/>
      <c r="M256" s="242"/>
      <c r="N256" s="242"/>
      <c r="O256" s="242"/>
      <c r="P256" s="242"/>
      <c r="Q256" s="242"/>
      <c r="R256" s="145"/>
      <c r="T256" s="146" t="s">
        <v>5</v>
      </c>
      <c r="U256" s="43" t="s">
        <v>38</v>
      </c>
      <c r="V256" s="147">
        <v>1.32636</v>
      </c>
      <c r="W256" s="147">
        <f>V256*K256</f>
        <v>235.41563640000001</v>
      </c>
      <c r="X256" s="147">
        <v>1.316E-2</v>
      </c>
      <c r="Y256" s="147">
        <f>X256*K256</f>
        <v>2.3357684000000001</v>
      </c>
      <c r="Z256" s="147">
        <v>0</v>
      </c>
      <c r="AA256" s="148">
        <f>Z256*K256</f>
        <v>0</v>
      </c>
      <c r="AR256" s="20" t="s">
        <v>159</v>
      </c>
      <c r="AT256" s="20" t="s">
        <v>155</v>
      </c>
      <c r="AU256" s="20" t="s">
        <v>160</v>
      </c>
      <c r="AY256" s="20" t="s">
        <v>153</v>
      </c>
      <c r="BE256" s="149">
        <f>IF(U256="základná",N256,0)</f>
        <v>0</v>
      </c>
      <c r="BF256" s="149">
        <f>IF(U256="znížená",N256,0)</f>
        <v>0</v>
      </c>
      <c r="BG256" s="149">
        <f>IF(U256="zákl. prenesená",N256,0)</f>
        <v>0</v>
      </c>
      <c r="BH256" s="149">
        <f>IF(U256="zníž. prenesená",N256,0)</f>
        <v>0</v>
      </c>
      <c r="BI256" s="149">
        <f>IF(U256="nulová",N256,0)</f>
        <v>0</v>
      </c>
      <c r="BJ256" s="20" t="s">
        <v>160</v>
      </c>
      <c r="BK256" s="149">
        <f>ROUND(L256*K256,2)</f>
        <v>0</v>
      </c>
      <c r="BL256" s="20" t="s">
        <v>159</v>
      </c>
      <c r="BM256" s="20" t="s">
        <v>603</v>
      </c>
    </row>
    <row r="257" spans="2:51" s="10" customFormat="1" ht="15" customHeight="1">
      <c r="B257" s="150"/>
      <c r="C257" s="151"/>
      <c r="D257" s="151"/>
      <c r="E257" s="152" t="s">
        <v>5</v>
      </c>
      <c r="F257" s="243" t="s">
        <v>604</v>
      </c>
      <c r="G257" s="244"/>
      <c r="H257" s="244"/>
      <c r="I257" s="244"/>
      <c r="J257" s="151"/>
      <c r="K257" s="153">
        <v>1.92</v>
      </c>
      <c r="L257" s="151"/>
      <c r="M257" s="151"/>
      <c r="N257" s="151"/>
      <c r="O257" s="151"/>
      <c r="P257" s="151"/>
      <c r="Q257" s="151"/>
      <c r="R257" s="154"/>
      <c r="T257" s="155"/>
      <c r="U257" s="151"/>
      <c r="V257" s="151"/>
      <c r="W257" s="151"/>
      <c r="X257" s="151"/>
      <c r="Y257" s="151"/>
      <c r="Z257" s="151"/>
      <c r="AA257" s="156"/>
      <c r="AT257" s="157" t="s">
        <v>168</v>
      </c>
      <c r="AU257" s="157" t="s">
        <v>160</v>
      </c>
      <c r="AV257" s="10" t="s">
        <v>160</v>
      </c>
      <c r="AW257" s="10" t="s">
        <v>29</v>
      </c>
      <c r="AX257" s="10" t="s">
        <v>71</v>
      </c>
      <c r="AY257" s="157" t="s">
        <v>153</v>
      </c>
    </row>
    <row r="258" spans="2:51" s="10" customFormat="1" ht="15" customHeight="1">
      <c r="B258" s="150"/>
      <c r="C258" s="151"/>
      <c r="D258" s="151"/>
      <c r="E258" s="152" t="s">
        <v>5</v>
      </c>
      <c r="F258" s="245" t="s">
        <v>605</v>
      </c>
      <c r="G258" s="246"/>
      <c r="H258" s="246"/>
      <c r="I258" s="246"/>
      <c r="J258" s="151"/>
      <c r="K258" s="153">
        <v>2.0699999999999998</v>
      </c>
      <c r="L258" s="151"/>
      <c r="M258" s="151"/>
      <c r="N258" s="151"/>
      <c r="O258" s="151"/>
      <c r="P258" s="151"/>
      <c r="Q258" s="151"/>
      <c r="R258" s="154"/>
      <c r="T258" s="155"/>
      <c r="U258" s="151"/>
      <c r="V258" s="151"/>
      <c r="W258" s="151"/>
      <c r="X258" s="151"/>
      <c r="Y258" s="151"/>
      <c r="Z258" s="151"/>
      <c r="AA258" s="156"/>
      <c r="AT258" s="157" t="s">
        <v>168</v>
      </c>
      <c r="AU258" s="157" t="s">
        <v>160</v>
      </c>
      <c r="AV258" s="10" t="s">
        <v>160</v>
      </c>
      <c r="AW258" s="10" t="s">
        <v>29</v>
      </c>
      <c r="AX258" s="10" t="s">
        <v>71</v>
      </c>
      <c r="AY258" s="157" t="s">
        <v>153</v>
      </c>
    </row>
    <row r="259" spans="2:51" s="10" customFormat="1" ht="15" customHeight="1">
      <c r="B259" s="150"/>
      <c r="C259" s="151"/>
      <c r="D259" s="151"/>
      <c r="E259" s="152" t="s">
        <v>5</v>
      </c>
      <c r="F259" s="245" t="s">
        <v>606</v>
      </c>
      <c r="G259" s="246"/>
      <c r="H259" s="246"/>
      <c r="I259" s="246"/>
      <c r="J259" s="151"/>
      <c r="K259" s="153">
        <v>42.28</v>
      </c>
      <c r="L259" s="151"/>
      <c r="M259" s="151"/>
      <c r="N259" s="151"/>
      <c r="O259" s="151"/>
      <c r="P259" s="151"/>
      <c r="Q259" s="151"/>
      <c r="R259" s="154"/>
      <c r="T259" s="155"/>
      <c r="U259" s="151"/>
      <c r="V259" s="151"/>
      <c r="W259" s="151"/>
      <c r="X259" s="151"/>
      <c r="Y259" s="151"/>
      <c r="Z259" s="151"/>
      <c r="AA259" s="156"/>
      <c r="AT259" s="157" t="s">
        <v>168</v>
      </c>
      <c r="AU259" s="157" t="s">
        <v>160</v>
      </c>
      <c r="AV259" s="10" t="s">
        <v>160</v>
      </c>
      <c r="AW259" s="10" t="s">
        <v>29</v>
      </c>
      <c r="AX259" s="10" t="s">
        <v>71</v>
      </c>
      <c r="AY259" s="157" t="s">
        <v>153</v>
      </c>
    </row>
    <row r="260" spans="2:51" s="10" customFormat="1" ht="15" customHeight="1">
      <c r="B260" s="150"/>
      <c r="C260" s="151"/>
      <c r="D260" s="151"/>
      <c r="E260" s="152" t="s">
        <v>5</v>
      </c>
      <c r="F260" s="245" t="s">
        <v>607</v>
      </c>
      <c r="G260" s="246"/>
      <c r="H260" s="246"/>
      <c r="I260" s="246"/>
      <c r="J260" s="151"/>
      <c r="K260" s="153">
        <v>1.92</v>
      </c>
      <c r="L260" s="151"/>
      <c r="M260" s="151"/>
      <c r="N260" s="151"/>
      <c r="O260" s="151"/>
      <c r="P260" s="151"/>
      <c r="Q260" s="151"/>
      <c r="R260" s="154"/>
      <c r="T260" s="155"/>
      <c r="U260" s="151"/>
      <c r="V260" s="151"/>
      <c r="W260" s="151"/>
      <c r="X260" s="151"/>
      <c r="Y260" s="151"/>
      <c r="Z260" s="151"/>
      <c r="AA260" s="156"/>
      <c r="AT260" s="157" t="s">
        <v>168</v>
      </c>
      <c r="AU260" s="157" t="s">
        <v>160</v>
      </c>
      <c r="AV260" s="10" t="s">
        <v>160</v>
      </c>
      <c r="AW260" s="10" t="s">
        <v>29</v>
      </c>
      <c r="AX260" s="10" t="s">
        <v>71</v>
      </c>
      <c r="AY260" s="157" t="s">
        <v>153</v>
      </c>
    </row>
    <row r="261" spans="2:51" s="10" customFormat="1" ht="15" customHeight="1">
      <c r="B261" s="150"/>
      <c r="C261" s="151"/>
      <c r="D261" s="151"/>
      <c r="E261" s="152" t="s">
        <v>5</v>
      </c>
      <c r="F261" s="245" t="s">
        <v>608</v>
      </c>
      <c r="G261" s="246"/>
      <c r="H261" s="246"/>
      <c r="I261" s="246"/>
      <c r="J261" s="151"/>
      <c r="K261" s="153">
        <v>11.94</v>
      </c>
      <c r="L261" s="151"/>
      <c r="M261" s="151"/>
      <c r="N261" s="151"/>
      <c r="O261" s="151"/>
      <c r="P261" s="151"/>
      <c r="Q261" s="151"/>
      <c r="R261" s="154"/>
      <c r="T261" s="155"/>
      <c r="U261" s="151"/>
      <c r="V261" s="151"/>
      <c r="W261" s="151"/>
      <c r="X261" s="151"/>
      <c r="Y261" s="151"/>
      <c r="Z261" s="151"/>
      <c r="AA261" s="156"/>
      <c r="AT261" s="157" t="s">
        <v>168</v>
      </c>
      <c r="AU261" s="157" t="s">
        <v>160</v>
      </c>
      <c r="AV261" s="10" t="s">
        <v>160</v>
      </c>
      <c r="AW261" s="10" t="s">
        <v>29</v>
      </c>
      <c r="AX261" s="10" t="s">
        <v>71</v>
      </c>
      <c r="AY261" s="157" t="s">
        <v>153</v>
      </c>
    </row>
    <row r="262" spans="2:51" s="10" customFormat="1" ht="15" customHeight="1">
      <c r="B262" s="150"/>
      <c r="C262" s="151"/>
      <c r="D262" s="151"/>
      <c r="E262" s="152" t="s">
        <v>5</v>
      </c>
      <c r="F262" s="245" t="s">
        <v>609</v>
      </c>
      <c r="G262" s="246"/>
      <c r="H262" s="246"/>
      <c r="I262" s="246"/>
      <c r="J262" s="151"/>
      <c r="K262" s="153">
        <v>6.7</v>
      </c>
      <c r="L262" s="151"/>
      <c r="M262" s="151"/>
      <c r="N262" s="151"/>
      <c r="O262" s="151"/>
      <c r="P262" s="151"/>
      <c r="Q262" s="151"/>
      <c r="R262" s="154"/>
      <c r="T262" s="155"/>
      <c r="U262" s="151"/>
      <c r="V262" s="151"/>
      <c r="W262" s="151"/>
      <c r="X262" s="151"/>
      <c r="Y262" s="151"/>
      <c r="Z262" s="151"/>
      <c r="AA262" s="156"/>
      <c r="AT262" s="157" t="s">
        <v>168</v>
      </c>
      <c r="AU262" s="157" t="s">
        <v>160</v>
      </c>
      <c r="AV262" s="10" t="s">
        <v>160</v>
      </c>
      <c r="AW262" s="10" t="s">
        <v>29</v>
      </c>
      <c r="AX262" s="10" t="s">
        <v>71</v>
      </c>
      <c r="AY262" s="157" t="s">
        <v>153</v>
      </c>
    </row>
    <row r="263" spans="2:51" s="10" customFormat="1" ht="15" customHeight="1">
      <c r="B263" s="150"/>
      <c r="C263" s="151"/>
      <c r="D263" s="151"/>
      <c r="E263" s="152" t="s">
        <v>5</v>
      </c>
      <c r="F263" s="245" t="s">
        <v>610</v>
      </c>
      <c r="G263" s="246"/>
      <c r="H263" s="246"/>
      <c r="I263" s="246"/>
      <c r="J263" s="151"/>
      <c r="K263" s="153">
        <v>1.1200000000000001</v>
      </c>
      <c r="L263" s="151"/>
      <c r="M263" s="151"/>
      <c r="N263" s="151"/>
      <c r="O263" s="151"/>
      <c r="P263" s="151"/>
      <c r="Q263" s="151"/>
      <c r="R263" s="154"/>
      <c r="T263" s="155"/>
      <c r="U263" s="151"/>
      <c r="V263" s="151"/>
      <c r="W263" s="151"/>
      <c r="X263" s="151"/>
      <c r="Y263" s="151"/>
      <c r="Z263" s="151"/>
      <c r="AA263" s="156"/>
      <c r="AT263" s="157" t="s">
        <v>168</v>
      </c>
      <c r="AU263" s="157" t="s">
        <v>160</v>
      </c>
      <c r="AV263" s="10" t="s">
        <v>160</v>
      </c>
      <c r="AW263" s="10" t="s">
        <v>29</v>
      </c>
      <c r="AX263" s="10" t="s">
        <v>71</v>
      </c>
      <c r="AY263" s="157" t="s">
        <v>153</v>
      </c>
    </row>
    <row r="264" spans="2:51" s="10" customFormat="1" ht="15" customHeight="1">
      <c r="B264" s="150"/>
      <c r="C264" s="151"/>
      <c r="D264" s="151"/>
      <c r="E264" s="152" t="s">
        <v>5</v>
      </c>
      <c r="F264" s="245" t="s">
        <v>611</v>
      </c>
      <c r="G264" s="246"/>
      <c r="H264" s="246"/>
      <c r="I264" s="246"/>
      <c r="J264" s="151"/>
      <c r="K264" s="153">
        <v>2.38</v>
      </c>
      <c r="L264" s="151"/>
      <c r="M264" s="151"/>
      <c r="N264" s="151"/>
      <c r="O264" s="151"/>
      <c r="P264" s="151"/>
      <c r="Q264" s="151"/>
      <c r="R264" s="154"/>
      <c r="T264" s="155"/>
      <c r="U264" s="151"/>
      <c r="V264" s="151"/>
      <c r="W264" s="151"/>
      <c r="X264" s="151"/>
      <c r="Y264" s="151"/>
      <c r="Z264" s="151"/>
      <c r="AA264" s="156"/>
      <c r="AT264" s="157" t="s">
        <v>168</v>
      </c>
      <c r="AU264" s="157" t="s">
        <v>160</v>
      </c>
      <c r="AV264" s="10" t="s">
        <v>160</v>
      </c>
      <c r="AW264" s="10" t="s">
        <v>29</v>
      </c>
      <c r="AX264" s="10" t="s">
        <v>71</v>
      </c>
      <c r="AY264" s="157" t="s">
        <v>153</v>
      </c>
    </row>
    <row r="265" spans="2:51" s="10" customFormat="1" ht="15" customHeight="1">
      <c r="B265" s="150"/>
      <c r="C265" s="151"/>
      <c r="D265" s="151"/>
      <c r="E265" s="152" t="s">
        <v>5</v>
      </c>
      <c r="F265" s="245" t="s">
        <v>612</v>
      </c>
      <c r="G265" s="246"/>
      <c r="H265" s="246"/>
      <c r="I265" s="246"/>
      <c r="J265" s="151"/>
      <c r="K265" s="153">
        <v>7.69</v>
      </c>
      <c r="L265" s="151"/>
      <c r="M265" s="151"/>
      <c r="N265" s="151"/>
      <c r="O265" s="151"/>
      <c r="P265" s="151"/>
      <c r="Q265" s="151"/>
      <c r="R265" s="154"/>
      <c r="T265" s="155"/>
      <c r="U265" s="151"/>
      <c r="V265" s="151"/>
      <c r="W265" s="151"/>
      <c r="X265" s="151"/>
      <c r="Y265" s="151"/>
      <c r="Z265" s="151"/>
      <c r="AA265" s="156"/>
      <c r="AT265" s="157" t="s">
        <v>168</v>
      </c>
      <c r="AU265" s="157" t="s">
        <v>160</v>
      </c>
      <c r="AV265" s="10" t="s">
        <v>160</v>
      </c>
      <c r="AW265" s="10" t="s">
        <v>29</v>
      </c>
      <c r="AX265" s="10" t="s">
        <v>71</v>
      </c>
      <c r="AY265" s="157" t="s">
        <v>153</v>
      </c>
    </row>
    <row r="266" spans="2:51" s="10" customFormat="1" ht="15" customHeight="1">
      <c r="B266" s="150"/>
      <c r="C266" s="151"/>
      <c r="D266" s="151"/>
      <c r="E266" s="152" t="s">
        <v>5</v>
      </c>
      <c r="F266" s="245" t="s">
        <v>613</v>
      </c>
      <c r="G266" s="246"/>
      <c r="H266" s="246"/>
      <c r="I266" s="246"/>
      <c r="J266" s="151"/>
      <c r="K266" s="153">
        <v>13.45</v>
      </c>
      <c r="L266" s="151"/>
      <c r="M266" s="151"/>
      <c r="N266" s="151"/>
      <c r="O266" s="151"/>
      <c r="P266" s="151"/>
      <c r="Q266" s="151"/>
      <c r="R266" s="154"/>
      <c r="T266" s="155"/>
      <c r="U266" s="151"/>
      <c r="V266" s="151"/>
      <c r="W266" s="151"/>
      <c r="X266" s="151"/>
      <c r="Y266" s="151"/>
      <c r="Z266" s="151"/>
      <c r="AA266" s="156"/>
      <c r="AT266" s="157" t="s">
        <v>168</v>
      </c>
      <c r="AU266" s="157" t="s">
        <v>160</v>
      </c>
      <c r="AV266" s="10" t="s">
        <v>160</v>
      </c>
      <c r="AW266" s="10" t="s">
        <v>29</v>
      </c>
      <c r="AX266" s="10" t="s">
        <v>71</v>
      </c>
      <c r="AY266" s="157" t="s">
        <v>153</v>
      </c>
    </row>
    <row r="267" spans="2:51" s="10" customFormat="1" ht="15" customHeight="1">
      <c r="B267" s="150"/>
      <c r="C267" s="151"/>
      <c r="D267" s="151"/>
      <c r="E267" s="152" t="s">
        <v>5</v>
      </c>
      <c r="F267" s="245" t="s">
        <v>614</v>
      </c>
      <c r="G267" s="246"/>
      <c r="H267" s="246"/>
      <c r="I267" s="246"/>
      <c r="J267" s="151"/>
      <c r="K267" s="153">
        <v>1.92</v>
      </c>
      <c r="L267" s="151"/>
      <c r="M267" s="151"/>
      <c r="N267" s="151"/>
      <c r="O267" s="151"/>
      <c r="P267" s="151"/>
      <c r="Q267" s="151"/>
      <c r="R267" s="154"/>
      <c r="T267" s="155"/>
      <c r="U267" s="151"/>
      <c r="V267" s="151"/>
      <c r="W267" s="151"/>
      <c r="X267" s="151"/>
      <c r="Y267" s="151"/>
      <c r="Z267" s="151"/>
      <c r="AA267" s="156"/>
      <c r="AT267" s="157" t="s">
        <v>168</v>
      </c>
      <c r="AU267" s="157" t="s">
        <v>160</v>
      </c>
      <c r="AV267" s="10" t="s">
        <v>160</v>
      </c>
      <c r="AW267" s="10" t="s">
        <v>29</v>
      </c>
      <c r="AX267" s="10" t="s">
        <v>71</v>
      </c>
      <c r="AY267" s="157" t="s">
        <v>153</v>
      </c>
    </row>
    <row r="268" spans="2:51" s="10" customFormat="1" ht="15" customHeight="1">
      <c r="B268" s="150"/>
      <c r="C268" s="151"/>
      <c r="D268" s="151"/>
      <c r="E268" s="152" t="s">
        <v>5</v>
      </c>
      <c r="F268" s="245" t="s">
        <v>615</v>
      </c>
      <c r="G268" s="246"/>
      <c r="H268" s="246"/>
      <c r="I268" s="246"/>
      <c r="J268" s="151"/>
      <c r="K268" s="153">
        <v>1.5</v>
      </c>
      <c r="L268" s="151"/>
      <c r="M268" s="151"/>
      <c r="N268" s="151"/>
      <c r="O268" s="151"/>
      <c r="P268" s="151"/>
      <c r="Q268" s="151"/>
      <c r="R268" s="154"/>
      <c r="T268" s="155"/>
      <c r="U268" s="151"/>
      <c r="V268" s="151"/>
      <c r="W268" s="151"/>
      <c r="X268" s="151"/>
      <c r="Y268" s="151"/>
      <c r="Z268" s="151"/>
      <c r="AA268" s="156"/>
      <c r="AT268" s="157" t="s">
        <v>168</v>
      </c>
      <c r="AU268" s="157" t="s">
        <v>160</v>
      </c>
      <c r="AV268" s="10" t="s">
        <v>160</v>
      </c>
      <c r="AW268" s="10" t="s">
        <v>29</v>
      </c>
      <c r="AX268" s="10" t="s">
        <v>71</v>
      </c>
      <c r="AY268" s="157" t="s">
        <v>153</v>
      </c>
    </row>
    <row r="269" spans="2:51" s="10" customFormat="1" ht="15" customHeight="1">
      <c r="B269" s="150"/>
      <c r="C269" s="151"/>
      <c r="D269" s="151"/>
      <c r="E269" s="152" t="s">
        <v>5</v>
      </c>
      <c r="F269" s="245" t="s">
        <v>616</v>
      </c>
      <c r="G269" s="246"/>
      <c r="H269" s="246"/>
      <c r="I269" s="246"/>
      <c r="J269" s="151"/>
      <c r="K269" s="153">
        <v>1.92</v>
      </c>
      <c r="L269" s="151"/>
      <c r="M269" s="151"/>
      <c r="N269" s="151"/>
      <c r="O269" s="151"/>
      <c r="P269" s="151"/>
      <c r="Q269" s="151"/>
      <c r="R269" s="154"/>
      <c r="T269" s="155"/>
      <c r="U269" s="151"/>
      <c r="V269" s="151"/>
      <c r="W269" s="151"/>
      <c r="X269" s="151"/>
      <c r="Y269" s="151"/>
      <c r="Z269" s="151"/>
      <c r="AA269" s="156"/>
      <c r="AT269" s="157" t="s">
        <v>168</v>
      </c>
      <c r="AU269" s="157" t="s">
        <v>160</v>
      </c>
      <c r="AV269" s="10" t="s">
        <v>160</v>
      </c>
      <c r="AW269" s="10" t="s">
        <v>29</v>
      </c>
      <c r="AX269" s="10" t="s">
        <v>71</v>
      </c>
      <c r="AY269" s="157" t="s">
        <v>153</v>
      </c>
    </row>
    <row r="270" spans="2:51" s="10" customFormat="1" ht="15" customHeight="1">
      <c r="B270" s="150"/>
      <c r="C270" s="151"/>
      <c r="D270" s="151"/>
      <c r="E270" s="152" t="s">
        <v>5</v>
      </c>
      <c r="F270" s="245" t="s">
        <v>617</v>
      </c>
      <c r="G270" s="246"/>
      <c r="H270" s="246"/>
      <c r="I270" s="246"/>
      <c r="J270" s="151"/>
      <c r="K270" s="153">
        <v>1.47</v>
      </c>
      <c r="L270" s="151"/>
      <c r="M270" s="151"/>
      <c r="N270" s="151"/>
      <c r="O270" s="151"/>
      <c r="P270" s="151"/>
      <c r="Q270" s="151"/>
      <c r="R270" s="154"/>
      <c r="T270" s="155"/>
      <c r="U270" s="151"/>
      <c r="V270" s="151"/>
      <c r="W270" s="151"/>
      <c r="X270" s="151"/>
      <c r="Y270" s="151"/>
      <c r="Z270" s="151"/>
      <c r="AA270" s="156"/>
      <c r="AT270" s="157" t="s">
        <v>168</v>
      </c>
      <c r="AU270" s="157" t="s">
        <v>160</v>
      </c>
      <c r="AV270" s="10" t="s">
        <v>160</v>
      </c>
      <c r="AW270" s="10" t="s">
        <v>29</v>
      </c>
      <c r="AX270" s="10" t="s">
        <v>71</v>
      </c>
      <c r="AY270" s="157" t="s">
        <v>153</v>
      </c>
    </row>
    <row r="271" spans="2:51" s="10" customFormat="1" ht="15" customHeight="1">
      <c r="B271" s="150"/>
      <c r="C271" s="151"/>
      <c r="D271" s="151"/>
      <c r="E271" s="152" t="s">
        <v>5</v>
      </c>
      <c r="F271" s="245" t="s">
        <v>618</v>
      </c>
      <c r="G271" s="246"/>
      <c r="H271" s="246"/>
      <c r="I271" s="246"/>
      <c r="J271" s="151"/>
      <c r="K271" s="153">
        <v>1.41</v>
      </c>
      <c r="L271" s="151"/>
      <c r="M271" s="151"/>
      <c r="N271" s="151"/>
      <c r="O271" s="151"/>
      <c r="P271" s="151"/>
      <c r="Q271" s="151"/>
      <c r="R271" s="154"/>
      <c r="T271" s="155"/>
      <c r="U271" s="151"/>
      <c r="V271" s="151"/>
      <c r="W271" s="151"/>
      <c r="X271" s="151"/>
      <c r="Y271" s="151"/>
      <c r="Z271" s="151"/>
      <c r="AA271" s="156"/>
      <c r="AT271" s="157" t="s">
        <v>168</v>
      </c>
      <c r="AU271" s="157" t="s">
        <v>160</v>
      </c>
      <c r="AV271" s="10" t="s">
        <v>160</v>
      </c>
      <c r="AW271" s="10" t="s">
        <v>29</v>
      </c>
      <c r="AX271" s="10" t="s">
        <v>71</v>
      </c>
      <c r="AY271" s="157" t="s">
        <v>153</v>
      </c>
    </row>
    <row r="272" spans="2:51" s="10" customFormat="1" ht="15" customHeight="1">
      <c r="B272" s="150"/>
      <c r="C272" s="151"/>
      <c r="D272" s="151"/>
      <c r="E272" s="152" t="s">
        <v>5</v>
      </c>
      <c r="F272" s="245" t="s">
        <v>619</v>
      </c>
      <c r="G272" s="246"/>
      <c r="H272" s="246"/>
      <c r="I272" s="246"/>
      <c r="J272" s="151"/>
      <c r="K272" s="153">
        <v>22.17</v>
      </c>
      <c r="L272" s="151"/>
      <c r="M272" s="151"/>
      <c r="N272" s="151"/>
      <c r="O272" s="151"/>
      <c r="P272" s="151"/>
      <c r="Q272" s="151"/>
      <c r="R272" s="154"/>
      <c r="T272" s="155"/>
      <c r="U272" s="151"/>
      <c r="V272" s="151"/>
      <c r="W272" s="151"/>
      <c r="X272" s="151"/>
      <c r="Y272" s="151"/>
      <c r="Z272" s="151"/>
      <c r="AA272" s="156"/>
      <c r="AT272" s="157" t="s">
        <v>168</v>
      </c>
      <c r="AU272" s="157" t="s">
        <v>160</v>
      </c>
      <c r="AV272" s="10" t="s">
        <v>160</v>
      </c>
      <c r="AW272" s="10" t="s">
        <v>29</v>
      </c>
      <c r="AX272" s="10" t="s">
        <v>71</v>
      </c>
      <c r="AY272" s="157" t="s">
        <v>153</v>
      </c>
    </row>
    <row r="273" spans="2:65" s="10" customFormat="1" ht="15" customHeight="1">
      <c r="B273" s="150"/>
      <c r="C273" s="151"/>
      <c r="D273" s="151"/>
      <c r="E273" s="152" t="s">
        <v>5</v>
      </c>
      <c r="F273" s="245" t="s">
        <v>620</v>
      </c>
      <c r="G273" s="246"/>
      <c r="H273" s="246"/>
      <c r="I273" s="246"/>
      <c r="J273" s="151"/>
      <c r="K273" s="153">
        <v>28.21</v>
      </c>
      <c r="L273" s="151"/>
      <c r="M273" s="151"/>
      <c r="N273" s="151"/>
      <c r="O273" s="151"/>
      <c r="P273" s="151"/>
      <c r="Q273" s="151"/>
      <c r="R273" s="154"/>
      <c r="T273" s="155"/>
      <c r="U273" s="151"/>
      <c r="V273" s="151"/>
      <c r="W273" s="151"/>
      <c r="X273" s="151"/>
      <c r="Y273" s="151"/>
      <c r="Z273" s="151"/>
      <c r="AA273" s="156"/>
      <c r="AT273" s="157" t="s">
        <v>168</v>
      </c>
      <c r="AU273" s="157" t="s">
        <v>160</v>
      </c>
      <c r="AV273" s="10" t="s">
        <v>160</v>
      </c>
      <c r="AW273" s="10" t="s">
        <v>29</v>
      </c>
      <c r="AX273" s="10" t="s">
        <v>71</v>
      </c>
      <c r="AY273" s="157" t="s">
        <v>153</v>
      </c>
    </row>
    <row r="274" spans="2:65" s="10" customFormat="1" ht="15" customHeight="1">
      <c r="B274" s="150"/>
      <c r="C274" s="151"/>
      <c r="D274" s="151"/>
      <c r="E274" s="152" t="s">
        <v>5</v>
      </c>
      <c r="F274" s="245" t="s">
        <v>621</v>
      </c>
      <c r="G274" s="246"/>
      <c r="H274" s="246"/>
      <c r="I274" s="246"/>
      <c r="J274" s="151"/>
      <c r="K274" s="153">
        <v>6.7</v>
      </c>
      <c r="L274" s="151"/>
      <c r="M274" s="151"/>
      <c r="N274" s="151"/>
      <c r="O274" s="151"/>
      <c r="P274" s="151"/>
      <c r="Q274" s="151"/>
      <c r="R274" s="154"/>
      <c r="T274" s="155"/>
      <c r="U274" s="151"/>
      <c r="V274" s="151"/>
      <c r="W274" s="151"/>
      <c r="X274" s="151"/>
      <c r="Y274" s="151"/>
      <c r="Z274" s="151"/>
      <c r="AA274" s="156"/>
      <c r="AT274" s="157" t="s">
        <v>168</v>
      </c>
      <c r="AU274" s="157" t="s">
        <v>160</v>
      </c>
      <c r="AV274" s="10" t="s">
        <v>160</v>
      </c>
      <c r="AW274" s="10" t="s">
        <v>29</v>
      </c>
      <c r="AX274" s="10" t="s">
        <v>71</v>
      </c>
      <c r="AY274" s="157" t="s">
        <v>153</v>
      </c>
    </row>
    <row r="275" spans="2:65" s="10" customFormat="1" ht="15" customHeight="1">
      <c r="B275" s="150"/>
      <c r="C275" s="151"/>
      <c r="D275" s="151"/>
      <c r="E275" s="152" t="s">
        <v>5</v>
      </c>
      <c r="F275" s="245" t="s">
        <v>622</v>
      </c>
      <c r="G275" s="246"/>
      <c r="H275" s="246"/>
      <c r="I275" s="246"/>
      <c r="J275" s="151"/>
      <c r="K275" s="153">
        <v>2.48</v>
      </c>
      <c r="L275" s="151"/>
      <c r="M275" s="151"/>
      <c r="N275" s="151"/>
      <c r="O275" s="151"/>
      <c r="P275" s="151"/>
      <c r="Q275" s="151"/>
      <c r="R275" s="154"/>
      <c r="T275" s="155"/>
      <c r="U275" s="151"/>
      <c r="V275" s="151"/>
      <c r="W275" s="151"/>
      <c r="X275" s="151"/>
      <c r="Y275" s="151"/>
      <c r="Z275" s="151"/>
      <c r="AA275" s="156"/>
      <c r="AT275" s="157" t="s">
        <v>168</v>
      </c>
      <c r="AU275" s="157" t="s">
        <v>160</v>
      </c>
      <c r="AV275" s="10" t="s">
        <v>160</v>
      </c>
      <c r="AW275" s="10" t="s">
        <v>29</v>
      </c>
      <c r="AX275" s="10" t="s">
        <v>71</v>
      </c>
      <c r="AY275" s="157" t="s">
        <v>153</v>
      </c>
    </row>
    <row r="276" spans="2:65" s="10" customFormat="1" ht="15" customHeight="1">
      <c r="B276" s="150"/>
      <c r="C276" s="151"/>
      <c r="D276" s="151"/>
      <c r="E276" s="152" t="s">
        <v>5</v>
      </c>
      <c r="F276" s="245" t="s">
        <v>623</v>
      </c>
      <c r="G276" s="246"/>
      <c r="H276" s="246"/>
      <c r="I276" s="246"/>
      <c r="J276" s="151"/>
      <c r="K276" s="153">
        <v>0.73</v>
      </c>
      <c r="L276" s="151"/>
      <c r="M276" s="151"/>
      <c r="N276" s="151"/>
      <c r="O276" s="151"/>
      <c r="P276" s="151"/>
      <c r="Q276" s="151"/>
      <c r="R276" s="154"/>
      <c r="T276" s="155"/>
      <c r="U276" s="151"/>
      <c r="V276" s="151"/>
      <c r="W276" s="151"/>
      <c r="X276" s="151"/>
      <c r="Y276" s="151"/>
      <c r="Z276" s="151"/>
      <c r="AA276" s="156"/>
      <c r="AT276" s="157" t="s">
        <v>168</v>
      </c>
      <c r="AU276" s="157" t="s">
        <v>160</v>
      </c>
      <c r="AV276" s="10" t="s">
        <v>160</v>
      </c>
      <c r="AW276" s="10" t="s">
        <v>29</v>
      </c>
      <c r="AX276" s="10" t="s">
        <v>71</v>
      </c>
      <c r="AY276" s="157" t="s">
        <v>153</v>
      </c>
    </row>
    <row r="277" spans="2:65" s="10" customFormat="1" ht="15" customHeight="1">
      <c r="B277" s="150"/>
      <c r="C277" s="151"/>
      <c r="D277" s="151"/>
      <c r="E277" s="152" t="s">
        <v>5</v>
      </c>
      <c r="F277" s="245" t="s">
        <v>624</v>
      </c>
      <c r="G277" s="246"/>
      <c r="H277" s="246"/>
      <c r="I277" s="246"/>
      <c r="J277" s="151"/>
      <c r="K277" s="153">
        <v>2.14</v>
      </c>
      <c r="L277" s="151"/>
      <c r="M277" s="151"/>
      <c r="N277" s="151"/>
      <c r="O277" s="151"/>
      <c r="P277" s="151"/>
      <c r="Q277" s="151"/>
      <c r="R277" s="154"/>
      <c r="T277" s="155"/>
      <c r="U277" s="151"/>
      <c r="V277" s="151"/>
      <c r="W277" s="151"/>
      <c r="X277" s="151"/>
      <c r="Y277" s="151"/>
      <c r="Z277" s="151"/>
      <c r="AA277" s="156"/>
      <c r="AT277" s="157" t="s">
        <v>168</v>
      </c>
      <c r="AU277" s="157" t="s">
        <v>160</v>
      </c>
      <c r="AV277" s="10" t="s">
        <v>160</v>
      </c>
      <c r="AW277" s="10" t="s">
        <v>29</v>
      </c>
      <c r="AX277" s="10" t="s">
        <v>71</v>
      </c>
      <c r="AY277" s="157" t="s">
        <v>153</v>
      </c>
    </row>
    <row r="278" spans="2:65" s="10" customFormat="1" ht="15" customHeight="1">
      <c r="B278" s="150"/>
      <c r="C278" s="151"/>
      <c r="D278" s="151"/>
      <c r="E278" s="152" t="s">
        <v>5</v>
      </c>
      <c r="F278" s="245" t="s">
        <v>625</v>
      </c>
      <c r="G278" s="246"/>
      <c r="H278" s="246"/>
      <c r="I278" s="246"/>
      <c r="J278" s="151"/>
      <c r="K278" s="153">
        <v>5.77</v>
      </c>
      <c r="L278" s="151"/>
      <c r="M278" s="151"/>
      <c r="N278" s="151"/>
      <c r="O278" s="151"/>
      <c r="P278" s="151"/>
      <c r="Q278" s="151"/>
      <c r="R278" s="154"/>
      <c r="T278" s="155"/>
      <c r="U278" s="151"/>
      <c r="V278" s="151"/>
      <c r="W278" s="151"/>
      <c r="X278" s="151"/>
      <c r="Y278" s="151"/>
      <c r="Z278" s="151"/>
      <c r="AA278" s="156"/>
      <c r="AT278" s="157" t="s">
        <v>168</v>
      </c>
      <c r="AU278" s="157" t="s">
        <v>160</v>
      </c>
      <c r="AV278" s="10" t="s">
        <v>160</v>
      </c>
      <c r="AW278" s="10" t="s">
        <v>29</v>
      </c>
      <c r="AX278" s="10" t="s">
        <v>71</v>
      </c>
      <c r="AY278" s="157" t="s">
        <v>153</v>
      </c>
    </row>
    <row r="279" spans="2:65" s="10" customFormat="1" ht="15" customHeight="1">
      <c r="B279" s="150"/>
      <c r="C279" s="151"/>
      <c r="D279" s="151"/>
      <c r="E279" s="152" t="s">
        <v>5</v>
      </c>
      <c r="F279" s="245" t="s">
        <v>626</v>
      </c>
      <c r="G279" s="246"/>
      <c r="H279" s="246"/>
      <c r="I279" s="246"/>
      <c r="J279" s="151"/>
      <c r="K279" s="153">
        <v>2.23</v>
      </c>
      <c r="L279" s="151"/>
      <c r="M279" s="151"/>
      <c r="N279" s="151"/>
      <c r="O279" s="151"/>
      <c r="P279" s="151"/>
      <c r="Q279" s="151"/>
      <c r="R279" s="154"/>
      <c r="T279" s="155"/>
      <c r="U279" s="151"/>
      <c r="V279" s="151"/>
      <c r="W279" s="151"/>
      <c r="X279" s="151"/>
      <c r="Y279" s="151"/>
      <c r="Z279" s="151"/>
      <c r="AA279" s="156"/>
      <c r="AT279" s="157" t="s">
        <v>168</v>
      </c>
      <c r="AU279" s="157" t="s">
        <v>160</v>
      </c>
      <c r="AV279" s="10" t="s">
        <v>160</v>
      </c>
      <c r="AW279" s="10" t="s">
        <v>29</v>
      </c>
      <c r="AX279" s="10" t="s">
        <v>71</v>
      </c>
      <c r="AY279" s="157" t="s">
        <v>153</v>
      </c>
    </row>
    <row r="280" spans="2:65" s="10" customFormat="1" ht="15" customHeight="1">
      <c r="B280" s="150"/>
      <c r="C280" s="151"/>
      <c r="D280" s="151"/>
      <c r="E280" s="152" t="s">
        <v>5</v>
      </c>
      <c r="F280" s="245" t="s">
        <v>627</v>
      </c>
      <c r="G280" s="246"/>
      <c r="H280" s="246"/>
      <c r="I280" s="246"/>
      <c r="J280" s="151"/>
      <c r="K280" s="153">
        <v>0.74</v>
      </c>
      <c r="L280" s="151"/>
      <c r="M280" s="151"/>
      <c r="N280" s="151"/>
      <c r="O280" s="151"/>
      <c r="P280" s="151"/>
      <c r="Q280" s="151"/>
      <c r="R280" s="154"/>
      <c r="T280" s="155"/>
      <c r="U280" s="151"/>
      <c r="V280" s="151"/>
      <c r="W280" s="151"/>
      <c r="X280" s="151"/>
      <c r="Y280" s="151"/>
      <c r="Z280" s="151"/>
      <c r="AA280" s="156"/>
      <c r="AT280" s="157" t="s">
        <v>168</v>
      </c>
      <c r="AU280" s="157" t="s">
        <v>160</v>
      </c>
      <c r="AV280" s="10" t="s">
        <v>160</v>
      </c>
      <c r="AW280" s="10" t="s">
        <v>29</v>
      </c>
      <c r="AX280" s="10" t="s">
        <v>71</v>
      </c>
      <c r="AY280" s="157" t="s">
        <v>153</v>
      </c>
    </row>
    <row r="281" spans="2:65" s="10" customFormat="1" ht="15" customHeight="1">
      <c r="B281" s="150"/>
      <c r="C281" s="151"/>
      <c r="D281" s="151"/>
      <c r="E281" s="152" t="s">
        <v>5</v>
      </c>
      <c r="F281" s="245" t="s">
        <v>628</v>
      </c>
      <c r="G281" s="246"/>
      <c r="H281" s="246"/>
      <c r="I281" s="246"/>
      <c r="J281" s="151"/>
      <c r="K281" s="153">
        <v>1.95</v>
      </c>
      <c r="L281" s="151"/>
      <c r="M281" s="151"/>
      <c r="N281" s="151"/>
      <c r="O281" s="151"/>
      <c r="P281" s="151"/>
      <c r="Q281" s="151"/>
      <c r="R281" s="154"/>
      <c r="T281" s="155"/>
      <c r="U281" s="151"/>
      <c r="V281" s="151"/>
      <c r="W281" s="151"/>
      <c r="X281" s="151"/>
      <c r="Y281" s="151"/>
      <c r="Z281" s="151"/>
      <c r="AA281" s="156"/>
      <c r="AT281" s="157" t="s">
        <v>168</v>
      </c>
      <c r="AU281" s="157" t="s">
        <v>160</v>
      </c>
      <c r="AV281" s="10" t="s">
        <v>160</v>
      </c>
      <c r="AW281" s="10" t="s">
        <v>29</v>
      </c>
      <c r="AX281" s="10" t="s">
        <v>71</v>
      </c>
      <c r="AY281" s="157" t="s">
        <v>153</v>
      </c>
    </row>
    <row r="282" spans="2:65" s="10" customFormat="1" ht="15" customHeight="1">
      <c r="B282" s="150"/>
      <c r="C282" s="151"/>
      <c r="D282" s="151"/>
      <c r="E282" s="152" t="s">
        <v>5</v>
      </c>
      <c r="F282" s="245" t="s">
        <v>629</v>
      </c>
      <c r="G282" s="246"/>
      <c r="H282" s="246"/>
      <c r="I282" s="246"/>
      <c r="J282" s="151"/>
      <c r="K282" s="153">
        <v>1.46</v>
      </c>
      <c r="L282" s="151"/>
      <c r="M282" s="151"/>
      <c r="N282" s="151"/>
      <c r="O282" s="151"/>
      <c r="P282" s="151"/>
      <c r="Q282" s="151"/>
      <c r="R282" s="154"/>
      <c r="T282" s="155"/>
      <c r="U282" s="151"/>
      <c r="V282" s="151"/>
      <c r="W282" s="151"/>
      <c r="X282" s="151"/>
      <c r="Y282" s="151"/>
      <c r="Z282" s="151"/>
      <c r="AA282" s="156"/>
      <c r="AT282" s="157" t="s">
        <v>168</v>
      </c>
      <c r="AU282" s="157" t="s">
        <v>160</v>
      </c>
      <c r="AV282" s="10" t="s">
        <v>160</v>
      </c>
      <c r="AW282" s="10" t="s">
        <v>29</v>
      </c>
      <c r="AX282" s="10" t="s">
        <v>71</v>
      </c>
      <c r="AY282" s="157" t="s">
        <v>153</v>
      </c>
    </row>
    <row r="283" spans="2:65" s="10" customFormat="1" ht="15" customHeight="1">
      <c r="B283" s="150"/>
      <c r="C283" s="151"/>
      <c r="D283" s="151"/>
      <c r="E283" s="152" t="s">
        <v>5</v>
      </c>
      <c r="F283" s="245" t="s">
        <v>630</v>
      </c>
      <c r="G283" s="246"/>
      <c r="H283" s="246"/>
      <c r="I283" s="246"/>
      <c r="J283" s="151"/>
      <c r="K283" s="153">
        <v>1.1200000000000001</v>
      </c>
      <c r="L283" s="151"/>
      <c r="M283" s="151"/>
      <c r="N283" s="151"/>
      <c r="O283" s="151"/>
      <c r="P283" s="151"/>
      <c r="Q283" s="151"/>
      <c r="R283" s="154"/>
      <c r="T283" s="155"/>
      <c r="U283" s="151"/>
      <c r="V283" s="151"/>
      <c r="W283" s="151"/>
      <c r="X283" s="151"/>
      <c r="Y283" s="151"/>
      <c r="Z283" s="151"/>
      <c r="AA283" s="156"/>
      <c r="AT283" s="157" t="s">
        <v>168</v>
      </c>
      <c r="AU283" s="157" t="s">
        <v>160</v>
      </c>
      <c r="AV283" s="10" t="s">
        <v>160</v>
      </c>
      <c r="AW283" s="10" t="s">
        <v>29</v>
      </c>
      <c r="AX283" s="10" t="s">
        <v>71</v>
      </c>
      <c r="AY283" s="157" t="s">
        <v>153</v>
      </c>
    </row>
    <row r="284" spans="2:65" s="10" customFormat="1" ht="15" customHeight="1">
      <c r="B284" s="150"/>
      <c r="C284" s="151"/>
      <c r="D284" s="151"/>
      <c r="E284" s="152" t="s">
        <v>5</v>
      </c>
      <c r="F284" s="245" t="s">
        <v>631</v>
      </c>
      <c r="G284" s="246"/>
      <c r="H284" s="246"/>
      <c r="I284" s="246"/>
      <c r="J284" s="151"/>
      <c r="K284" s="153">
        <v>2.1</v>
      </c>
      <c r="L284" s="151"/>
      <c r="M284" s="151"/>
      <c r="N284" s="151"/>
      <c r="O284" s="151"/>
      <c r="P284" s="151"/>
      <c r="Q284" s="151"/>
      <c r="R284" s="154"/>
      <c r="T284" s="155"/>
      <c r="U284" s="151"/>
      <c r="V284" s="151"/>
      <c r="W284" s="151"/>
      <c r="X284" s="151"/>
      <c r="Y284" s="151"/>
      <c r="Z284" s="151"/>
      <c r="AA284" s="156"/>
      <c r="AT284" s="157" t="s">
        <v>168</v>
      </c>
      <c r="AU284" s="157" t="s">
        <v>160</v>
      </c>
      <c r="AV284" s="10" t="s">
        <v>160</v>
      </c>
      <c r="AW284" s="10" t="s">
        <v>29</v>
      </c>
      <c r="AX284" s="10" t="s">
        <v>71</v>
      </c>
      <c r="AY284" s="157" t="s">
        <v>153</v>
      </c>
    </row>
    <row r="285" spans="2:65" s="11" customFormat="1" ht="15" customHeight="1">
      <c r="B285" s="158"/>
      <c r="C285" s="159"/>
      <c r="D285" s="159"/>
      <c r="E285" s="160" t="s">
        <v>5</v>
      </c>
      <c r="F285" s="247" t="s">
        <v>227</v>
      </c>
      <c r="G285" s="248"/>
      <c r="H285" s="248"/>
      <c r="I285" s="248"/>
      <c r="J285" s="159"/>
      <c r="K285" s="161">
        <v>177.49</v>
      </c>
      <c r="L285" s="159"/>
      <c r="M285" s="159"/>
      <c r="N285" s="159"/>
      <c r="O285" s="159"/>
      <c r="P285" s="159"/>
      <c r="Q285" s="159"/>
      <c r="R285" s="162"/>
      <c r="T285" s="163"/>
      <c r="U285" s="159"/>
      <c r="V285" s="159"/>
      <c r="W285" s="159"/>
      <c r="X285" s="159"/>
      <c r="Y285" s="159"/>
      <c r="Z285" s="159"/>
      <c r="AA285" s="164"/>
      <c r="AT285" s="165" t="s">
        <v>168</v>
      </c>
      <c r="AU285" s="165" t="s">
        <v>160</v>
      </c>
      <c r="AV285" s="11" t="s">
        <v>159</v>
      </c>
      <c r="AW285" s="11" t="s">
        <v>29</v>
      </c>
      <c r="AX285" s="11" t="s">
        <v>79</v>
      </c>
      <c r="AY285" s="165" t="s">
        <v>153</v>
      </c>
    </row>
    <row r="286" spans="2:65" s="9" customFormat="1" ht="29.85" customHeight="1">
      <c r="B286" s="129"/>
      <c r="C286" s="130"/>
      <c r="D286" s="139" t="s">
        <v>131</v>
      </c>
      <c r="E286" s="139"/>
      <c r="F286" s="139"/>
      <c r="G286" s="139"/>
      <c r="H286" s="139"/>
      <c r="I286" s="139"/>
      <c r="J286" s="139"/>
      <c r="K286" s="139"/>
      <c r="L286" s="139"/>
      <c r="M286" s="139"/>
      <c r="N286" s="257"/>
      <c r="O286" s="258"/>
      <c r="P286" s="258"/>
      <c r="Q286" s="258"/>
      <c r="R286" s="132"/>
      <c r="T286" s="133"/>
      <c r="U286" s="130"/>
      <c r="V286" s="130"/>
      <c r="W286" s="134">
        <f>SUM(W287:W493)</f>
        <v>1159.4483155</v>
      </c>
      <c r="X286" s="130"/>
      <c r="Y286" s="134">
        <f>SUM(Y287:Y493)</f>
        <v>92.136920599999982</v>
      </c>
      <c r="Z286" s="130"/>
      <c r="AA286" s="135">
        <f>SUM(AA287:AA493)</f>
        <v>101.94577999999998</v>
      </c>
      <c r="AR286" s="136" t="s">
        <v>79</v>
      </c>
      <c r="AT286" s="137" t="s">
        <v>70</v>
      </c>
      <c r="AU286" s="137" t="s">
        <v>79</v>
      </c>
      <c r="AY286" s="136" t="s">
        <v>153</v>
      </c>
      <c r="BK286" s="138">
        <f>SUM(BK287:BK493)</f>
        <v>0</v>
      </c>
    </row>
    <row r="287" spans="2:65" s="1" customFormat="1" ht="31.5" customHeight="1">
      <c r="B287" s="140"/>
      <c r="C287" s="141">
        <v>18</v>
      </c>
      <c r="D287" s="141" t="s">
        <v>155</v>
      </c>
      <c r="E287" s="142" t="s">
        <v>632</v>
      </c>
      <c r="F287" s="241" t="s">
        <v>633</v>
      </c>
      <c r="G287" s="241"/>
      <c r="H287" s="241"/>
      <c r="I287" s="241"/>
      <c r="J287" s="143" t="s">
        <v>223</v>
      </c>
      <c r="K287" s="144">
        <v>1418.47</v>
      </c>
      <c r="L287" s="242"/>
      <c r="M287" s="242"/>
      <c r="N287" s="242"/>
      <c r="O287" s="242"/>
      <c r="P287" s="242"/>
      <c r="Q287" s="242"/>
      <c r="R287" s="145"/>
      <c r="T287" s="146" t="s">
        <v>5</v>
      </c>
      <c r="U287" s="43" t="s">
        <v>38</v>
      </c>
      <c r="V287" s="147">
        <v>0.13200000000000001</v>
      </c>
      <c r="W287" s="147">
        <f>V287*K287</f>
        <v>187.23804000000001</v>
      </c>
      <c r="X287" s="147">
        <v>2.572E-2</v>
      </c>
      <c r="Y287" s="147">
        <f>X287*K287</f>
        <v>36.483048400000001</v>
      </c>
      <c r="Z287" s="147">
        <v>0</v>
      </c>
      <c r="AA287" s="148">
        <f>Z287*K287</f>
        <v>0</v>
      </c>
      <c r="AR287" s="20" t="s">
        <v>159</v>
      </c>
      <c r="AT287" s="20" t="s">
        <v>155</v>
      </c>
      <c r="AU287" s="20" t="s">
        <v>160</v>
      </c>
      <c r="AY287" s="20" t="s">
        <v>153</v>
      </c>
      <c r="BE287" s="149">
        <f>IF(U287="základná",N287,0)</f>
        <v>0</v>
      </c>
      <c r="BF287" s="149">
        <f>IF(U287="znížená",N287,0)</f>
        <v>0</v>
      </c>
      <c r="BG287" s="149">
        <f>IF(U287="zákl. prenesená",N287,0)</f>
        <v>0</v>
      </c>
      <c r="BH287" s="149">
        <f>IF(U287="zníž. prenesená",N287,0)</f>
        <v>0</v>
      </c>
      <c r="BI287" s="149">
        <f>IF(U287="nulová",N287,0)</f>
        <v>0</v>
      </c>
      <c r="BJ287" s="20" t="s">
        <v>160</v>
      </c>
      <c r="BK287" s="149">
        <f>ROUND(L287*K287,2)</f>
        <v>0</v>
      </c>
      <c r="BL287" s="20" t="s">
        <v>159</v>
      </c>
      <c r="BM287" s="20" t="s">
        <v>634</v>
      </c>
    </row>
    <row r="288" spans="2:65" s="10" customFormat="1" ht="15" customHeight="1">
      <c r="B288" s="150"/>
      <c r="C288" s="151"/>
      <c r="D288" s="151"/>
      <c r="E288" s="152" t="s">
        <v>5</v>
      </c>
      <c r="F288" s="243" t="s">
        <v>635</v>
      </c>
      <c r="G288" s="244"/>
      <c r="H288" s="244"/>
      <c r="I288" s="244"/>
      <c r="J288" s="151"/>
      <c r="K288" s="153">
        <v>245.93</v>
      </c>
      <c r="L288" s="151"/>
      <c r="M288" s="151"/>
      <c r="N288" s="151"/>
      <c r="O288" s="151"/>
      <c r="P288" s="151"/>
      <c r="Q288" s="151"/>
      <c r="R288" s="154"/>
      <c r="T288" s="155"/>
      <c r="U288" s="151"/>
      <c r="V288" s="151"/>
      <c r="W288" s="151"/>
      <c r="X288" s="151"/>
      <c r="Y288" s="151"/>
      <c r="Z288" s="151"/>
      <c r="AA288" s="156"/>
      <c r="AT288" s="157" t="s">
        <v>168</v>
      </c>
      <c r="AU288" s="157" t="s">
        <v>160</v>
      </c>
      <c r="AV288" s="10" t="s">
        <v>160</v>
      </c>
      <c r="AW288" s="10" t="s">
        <v>29</v>
      </c>
      <c r="AX288" s="10" t="s">
        <v>71</v>
      </c>
      <c r="AY288" s="157" t="s">
        <v>153</v>
      </c>
    </row>
    <row r="289" spans="2:65" s="10" customFormat="1" ht="15" customHeight="1">
      <c r="B289" s="150"/>
      <c r="C289" s="151"/>
      <c r="D289" s="151"/>
      <c r="E289" s="152" t="s">
        <v>5</v>
      </c>
      <c r="F289" s="245" t="s">
        <v>636</v>
      </c>
      <c r="G289" s="246"/>
      <c r="H289" s="246"/>
      <c r="I289" s="246"/>
      <c r="J289" s="151"/>
      <c r="K289" s="153">
        <v>121.78</v>
      </c>
      <c r="L289" s="151"/>
      <c r="M289" s="151"/>
      <c r="N289" s="151"/>
      <c r="O289" s="151"/>
      <c r="P289" s="151"/>
      <c r="Q289" s="151"/>
      <c r="R289" s="154"/>
      <c r="T289" s="155"/>
      <c r="U289" s="151"/>
      <c r="V289" s="151"/>
      <c r="W289" s="151"/>
      <c r="X289" s="151"/>
      <c r="Y289" s="151"/>
      <c r="Z289" s="151"/>
      <c r="AA289" s="156"/>
      <c r="AT289" s="157" t="s">
        <v>168</v>
      </c>
      <c r="AU289" s="157" t="s">
        <v>160</v>
      </c>
      <c r="AV289" s="10" t="s">
        <v>160</v>
      </c>
      <c r="AW289" s="10" t="s">
        <v>29</v>
      </c>
      <c r="AX289" s="10" t="s">
        <v>71</v>
      </c>
      <c r="AY289" s="157" t="s">
        <v>153</v>
      </c>
    </row>
    <row r="290" spans="2:65" s="10" customFormat="1" ht="15" customHeight="1">
      <c r="B290" s="150"/>
      <c r="C290" s="151"/>
      <c r="D290" s="151"/>
      <c r="E290" s="152" t="s">
        <v>5</v>
      </c>
      <c r="F290" s="245" t="s">
        <v>637</v>
      </c>
      <c r="G290" s="246"/>
      <c r="H290" s="246"/>
      <c r="I290" s="246"/>
      <c r="J290" s="151"/>
      <c r="K290" s="153">
        <v>121.49</v>
      </c>
      <c r="L290" s="151"/>
      <c r="M290" s="151"/>
      <c r="N290" s="151"/>
      <c r="O290" s="151"/>
      <c r="P290" s="151"/>
      <c r="Q290" s="151"/>
      <c r="R290" s="154"/>
      <c r="T290" s="155"/>
      <c r="U290" s="151"/>
      <c r="V290" s="151"/>
      <c r="W290" s="151"/>
      <c r="X290" s="151"/>
      <c r="Y290" s="151"/>
      <c r="Z290" s="151"/>
      <c r="AA290" s="156"/>
      <c r="AT290" s="157" t="s">
        <v>168</v>
      </c>
      <c r="AU290" s="157" t="s">
        <v>160</v>
      </c>
      <c r="AV290" s="10" t="s">
        <v>160</v>
      </c>
      <c r="AW290" s="10" t="s">
        <v>29</v>
      </c>
      <c r="AX290" s="10" t="s">
        <v>71</v>
      </c>
      <c r="AY290" s="157" t="s">
        <v>153</v>
      </c>
    </row>
    <row r="291" spans="2:65" s="10" customFormat="1" ht="15" customHeight="1">
      <c r="B291" s="150"/>
      <c r="C291" s="151"/>
      <c r="D291" s="151"/>
      <c r="E291" s="152" t="s">
        <v>5</v>
      </c>
      <c r="F291" s="245" t="s">
        <v>636</v>
      </c>
      <c r="G291" s="246"/>
      <c r="H291" s="246"/>
      <c r="I291" s="246"/>
      <c r="J291" s="151"/>
      <c r="K291" s="153">
        <v>121.78</v>
      </c>
      <c r="L291" s="151"/>
      <c r="M291" s="151"/>
      <c r="N291" s="151"/>
      <c r="O291" s="151"/>
      <c r="P291" s="151"/>
      <c r="Q291" s="151"/>
      <c r="R291" s="154"/>
      <c r="T291" s="155"/>
      <c r="U291" s="151"/>
      <c r="V291" s="151"/>
      <c r="W291" s="151"/>
      <c r="X291" s="151"/>
      <c r="Y291" s="151"/>
      <c r="Z291" s="151"/>
      <c r="AA291" s="156"/>
      <c r="AT291" s="157" t="s">
        <v>168</v>
      </c>
      <c r="AU291" s="157" t="s">
        <v>160</v>
      </c>
      <c r="AV291" s="10" t="s">
        <v>160</v>
      </c>
      <c r="AW291" s="10" t="s">
        <v>29</v>
      </c>
      <c r="AX291" s="10" t="s">
        <v>71</v>
      </c>
      <c r="AY291" s="157" t="s">
        <v>153</v>
      </c>
    </row>
    <row r="292" spans="2:65" s="10" customFormat="1" ht="15" customHeight="1">
      <c r="B292" s="150"/>
      <c r="C292" s="151"/>
      <c r="D292" s="151"/>
      <c r="E292" s="152" t="s">
        <v>5</v>
      </c>
      <c r="F292" s="245" t="s">
        <v>638</v>
      </c>
      <c r="G292" s="246"/>
      <c r="H292" s="246"/>
      <c r="I292" s="246"/>
      <c r="J292" s="151"/>
      <c r="K292" s="153">
        <v>150.36000000000001</v>
      </c>
      <c r="L292" s="151"/>
      <c r="M292" s="151"/>
      <c r="N292" s="151"/>
      <c r="O292" s="151"/>
      <c r="P292" s="151"/>
      <c r="Q292" s="151"/>
      <c r="R292" s="154"/>
      <c r="T292" s="155"/>
      <c r="U292" s="151"/>
      <c r="V292" s="151"/>
      <c r="W292" s="151"/>
      <c r="X292" s="151"/>
      <c r="Y292" s="151"/>
      <c r="Z292" s="151"/>
      <c r="AA292" s="156"/>
      <c r="AT292" s="157" t="s">
        <v>168</v>
      </c>
      <c r="AU292" s="157" t="s">
        <v>160</v>
      </c>
      <c r="AV292" s="10" t="s">
        <v>160</v>
      </c>
      <c r="AW292" s="10" t="s">
        <v>29</v>
      </c>
      <c r="AX292" s="10" t="s">
        <v>71</v>
      </c>
      <c r="AY292" s="157" t="s">
        <v>153</v>
      </c>
    </row>
    <row r="293" spans="2:65" s="10" customFormat="1" ht="15" customHeight="1">
      <c r="B293" s="150"/>
      <c r="C293" s="151"/>
      <c r="D293" s="151"/>
      <c r="E293" s="152" t="s">
        <v>5</v>
      </c>
      <c r="F293" s="245" t="s">
        <v>639</v>
      </c>
      <c r="G293" s="246"/>
      <c r="H293" s="246"/>
      <c r="I293" s="246"/>
      <c r="J293" s="151"/>
      <c r="K293" s="153">
        <v>91.86</v>
      </c>
      <c r="L293" s="151"/>
      <c r="M293" s="151"/>
      <c r="N293" s="151"/>
      <c r="O293" s="151"/>
      <c r="P293" s="151"/>
      <c r="Q293" s="151"/>
      <c r="R293" s="154"/>
      <c r="T293" s="155"/>
      <c r="U293" s="151"/>
      <c r="V293" s="151"/>
      <c r="W293" s="151"/>
      <c r="X293" s="151"/>
      <c r="Y293" s="151"/>
      <c r="Z293" s="151"/>
      <c r="AA293" s="156"/>
      <c r="AT293" s="157" t="s">
        <v>168</v>
      </c>
      <c r="AU293" s="157" t="s">
        <v>160</v>
      </c>
      <c r="AV293" s="10" t="s">
        <v>160</v>
      </c>
      <c r="AW293" s="10" t="s">
        <v>29</v>
      </c>
      <c r="AX293" s="10" t="s">
        <v>71</v>
      </c>
      <c r="AY293" s="157" t="s">
        <v>153</v>
      </c>
    </row>
    <row r="294" spans="2:65" s="10" customFormat="1" ht="15" customHeight="1">
      <c r="B294" s="150"/>
      <c r="C294" s="151"/>
      <c r="D294" s="151"/>
      <c r="E294" s="152" t="s">
        <v>5</v>
      </c>
      <c r="F294" s="245" t="s">
        <v>640</v>
      </c>
      <c r="G294" s="246"/>
      <c r="H294" s="246"/>
      <c r="I294" s="246"/>
      <c r="J294" s="151"/>
      <c r="K294" s="153">
        <v>57.09</v>
      </c>
      <c r="L294" s="151"/>
      <c r="M294" s="151"/>
      <c r="N294" s="151"/>
      <c r="O294" s="151"/>
      <c r="P294" s="151"/>
      <c r="Q294" s="151"/>
      <c r="R294" s="154"/>
      <c r="T294" s="155"/>
      <c r="U294" s="151"/>
      <c r="V294" s="151"/>
      <c r="W294" s="151"/>
      <c r="X294" s="151"/>
      <c r="Y294" s="151"/>
      <c r="Z294" s="151"/>
      <c r="AA294" s="156"/>
      <c r="AT294" s="157" t="s">
        <v>168</v>
      </c>
      <c r="AU294" s="157" t="s">
        <v>160</v>
      </c>
      <c r="AV294" s="10" t="s">
        <v>160</v>
      </c>
      <c r="AW294" s="10" t="s">
        <v>29</v>
      </c>
      <c r="AX294" s="10" t="s">
        <v>71</v>
      </c>
      <c r="AY294" s="157" t="s">
        <v>153</v>
      </c>
    </row>
    <row r="295" spans="2:65" s="10" customFormat="1" ht="15" customHeight="1">
      <c r="B295" s="150"/>
      <c r="C295" s="151"/>
      <c r="D295" s="151"/>
      <c r="E295" s="152" t="s">
        <v>5</v>
      </c>
      <c r="F295" s="245" t="s">
        <v>641</v>
      </c>
      <c r="G295" s="246"/>
      <c r="H295" s="246"/>
      <c r="I295" s="246"/>
      <c r="J295" s="151"/>
      <c r="K295" s="153">
        <v>51.7</v>
      </c>
      <c r="L295" s="151"/>
      <c r="M295" s="151"/>
      <c r="N295" s="151"/>
      <c r="O295" s="151"/>
      <c r="P295" s="151"/>
      <c r="Q295" s="151"/>
      <c r="R295" s="154"/>
      <c r="T295" s="155"/>
      <c r="U295" s="151"/>
      <c r="V295" s="151"/>
      <c r="W295" s="151"/>
      <c r="X295" s="151"/>
      <c r="Y295" s="151"/>
      <c r="Z295" s="151"/>
      <c r="AA295" s="156"/>
      <c r="AT295" s="157" t="s">
        <v>168</v>
      </c>
      <c r="AU295" s="157" t="s">
        <v>160</v>
      </c>
      <c r="AV295" s="10" t="s">
        <v>160</v>
      </c>
      <c r="AW295" s="10" t="s">
        <v>29</v>
      </c>
      <c r="AX295" s="10" t="s">
        <v>71</v>
      </c>
      <c r="AY295" s="157" t="s">
        <v>153</v>
      </c>
    </row>
    <row r="296" spans="2:65" s="10" customFormat="1" ht="15" customHeight="1">
      <c r="B296" s="150"/>
      <c r="C296" s="151"/>
      <c r="D296" s="151"/>
      <c r="E296" s="152" t="s">
        <v>5</v>
      </c>
      <c r="F296" s="245" t="s">
        <v>642</v>
      </c>
      <c r="G296" s="246"/>
      <c r="H296" s="246"/>
      <c r="I296" s="246"/>
      <c r="J296" s="151"/>
      <c r="K296" s="153">
        <v>77.08</v>
      </c>
      <c r="L296" s="151"/>
      <c r="M296" s="151"/>
      <c r="N296" s="151"/>
      <c r="O296" s="151"/>
      <c r="P296" s="151"/>
      <c r="Q296" s="151"/>
      <c r="R296" s="154"/>
      <c r="T296" s="155"/>
      <c r="U296" s="151"/>
      <c r="V296" s="151"/>
      <c r="W296" s="151"/>
      <c r="X296" s="151"/>
      <c r="Y296" s="151"/>
      <c r="Z296" s="151"/>
      <c r="AA296" s="156"/>
      <c r="AT296" s="157" t="s">
        <v>168</v>
      </c>
      <c r="AU296" s="157" t="s">
        <v>160</v>
      </c>
      <c r="AV296" s="10" t="s">
        <v>160</v>
      </c>
      <c r="AW296" s="10" t="s">
        <v>29</v>
      </c>
      <c r="AX296" s="10" t="s">
        <v>71</v>
      </c>
      <c r="AY296" s="157" t="s">
        <v>153</v>
      </c>
    </row>
    <row r="297" spans="2:65" s="10" customFormat="1" ht="15" customHeight="1">
      <c r="B297" s="150"/>
      <c r="C297" s="151"/>
      <c r="D297" s="151"/>
      <c r="E297" s="152" t="s">
        <v>5</v>
      </c>
      <c r="F297" s="245" t="s">
        <v>643</v>
      </c>
      <c r="G297" s="246"/>
      <c r="H297" s="246"/>
      <c r="I297" s="246"/>
      <c r="J297" s="151"/>
      <c r="K297" s="153">
        <v>55.77</v>
      </c>
      <c r="L297" s="151"/>
      <c r="M297" s="151"/>
      <c r="N297" s="151"/>
      <c r="O297" s="151"/>
      <c r="P297" s="151"/>
      <c r="Q297" s="151"/>
      <c r="R297" s="154"/>
      <c r="T297" s="155"/>
      <c r="U297" s="151"/>
      <c r="V297" s="151"/>
      <c r="W297" s="151"/>
      <c r="X297" s="151"/>
      <c r="Y297" s="151"/>
      <c r="Z297" s="151"/>
      <c r="AA297" s="156"/>
      <c r="AT297" s="157" t="s">
        <v>168</v>
      </c>
      <c r="AU297" s="157" t="s">
        <v>160</v>
      </c>
      <c r="AV297" s="10" t="s">
        <v>160</v>
      </c>
      <c r="AW297" s="10" t="s">
        <v>29</v>
      </c>
      <c r="AX297" s="10" t="s">
        <v>71</v>
      </c>
      <c r="AY297" s="157" t="s">
        <v>153</v>
      </c>
    </row>
    <row r="298" spans="2:65" s="10" customFormat="1" ht="15" customHeight="1">
      <c r="B298" s="150"/>
      <c r="C298" s="151"/>
      <c r="D298" s="151"/>
      <c r="E298" s="152" t="s">
        <v>5</v>
      </c>
      <c r="F298" s="245" t="s">
        <v>644</v>
      </c>
      <c r="G298" s="246"/>
      <c r="H298" s="246"/>
      <c r="I298" s="246"/>
      <c r="J298" s="151"/>
      <c r="K298" s="153">
        <v>323.63</v>
      </c>
      <c r="L298" s="151"/>
      <c r="M298" s="151"/>
      <c r="N298" s="151"/>
      <c r="O298" s="151"/>
      <c r="P298" s="151"/>
      <c r="Q298" s="151"/>
      <c r="R298" s="154"/>
      <c r="T298" s="155"/>
      <c r="U298" s="151"/>
      <c r="V298" s="151"/>
      <c r="W298" s="151"/>
      <c r="X298" s="151"/>
      <c r="Y298" s="151"/>
      <c r="Z298" s="151"/>
      <c r="AA298" s="156"/>
      <c r="AT298" s="157" t="s">
        <v>168</v>
      </c>
      <c r="AU298" s="157" t="s">
        <v>160</v>
      </c>
      <c r="AV298" s="10" t="s">
        <v>160</v>
      </c>
      <c r="AW298" s="10" t="s">
        <v>29</v>
      </c>
      <c r="AX298" s="10" t="s">
        <v>71</v>
      </c>
      <c r="AY298" s="157" t="s">
        <v>153</v>
      </c>
    </row>
    <row r="299" spans="2:65" s="11" customFormat="1" ht="15" customHeight="1">
      <c r="B299" s="158"/>
      <c r="C299" s="159"/>
      <c r="D299" s="159"/>
      <c r="E299" s="160" t="s">
        <v>5</v>
      </c>
      <c r="F299" s="247" t="s">
        <v>227</v>
      </c>
      <c r="G299" s="248"/>
      <c r="H299" s="248"/>
      <c r="I299" s="248"/>
      <c r="J299" s="159"/>
      <c r="K299" s="161">
        <v>1418.47</v>
      </c>
      <c r="L299" s="159"/>
      <c r="M299" s="159"/>
      <c r="N299" s="159"/>
      <c r="O299" s="159"/>
      <c r="P299" s="159"/>
      <c r="Q299" s="159"/>
      <c r="R299" s="162"/>
      <c r="T299" s="163"/>
      <c r="U299" s="159"/>
      <c r="V299" s="159"/>
      <c r="W299" s="159"/>
      <c r="X299" s="159"/>
      <c r="Y299" s="159"/>
      <c r="Z299" s="159"/>
      <c r="AA299" s="164"/>
      <c r="AT299" s="165" t="s">
        <v>168</v>
      </c>
      <c r="AU299" s="165" t="s">
        <v>160</v>
      </c>
      <c r="AV299" s="11" t="s">
        <v>159</v>
      </c>
      <c r="AW299" s="11" t="s">
        <v>29</v>
      </c>
      <c r="AX299" s="11" t="s">
        <v>79</v>
      </c>
      <c r="AY299" s="165" t="s">
        <v>153</v>
      </c>
    </row>
    <row r="300" spans="2:65" s="1" customFormat="1" ht="44.25" customHeight="1">
      <c r="B300" s="140"/>
      <c r="C300" s="141">
        <v>19</v>
      </c>
      <c r="D300" s="141" t="s">
        <v>155</v>
      </c>
      <c r="E300" s="142" t="s">
        <v>645</v>
      </c>
      <c r="F300" s="241" t="s">
        <v>646</v>
      </c>
      <c r="G300" s="241"/>
      <c r="H300" s="241"/>
      <c r="I300" s="241"/>
      <c r="J300" s="143" t="s">
        <v>223</v>
      </c>
      <c r="K300" s="144">
        <v>395.25</v>
      </c>
      <c r="L300" s="242"/>
      <c r="M300" s="242"/>
      <c r="N300" s="242"/>
      <c r="O300" s="242"/>
      <c r="P300" s="242"/>
      <c r="Q300" s="242"/>
      <c r="R300" s="145"/>
      <c r="T300" s="146" t="s">
        <v>5</v>
      </c>
      <c r="U300" s="43" t="s">
        <v>38</v>
      </c>
      <c r="V300" s="147">
        <v>0.124</v>
      </c>
      <c r="W300" s="147">
        <f>V300*K300</f>
        <v>49.011000000000003</v>
      </c>
      <c r="X300" s="147">
        <v>2.3990000000000001E-2</v>
      </c>
      <c r="Y300" s="147">
        <f>X300*K300</f>
        <v>9.4820475000000002</v>
      </c>
      <c r="Z300" s="147">
        <v>0</v>
      </c>
      <c r="AA300" s="148">
        <f>Z300*K300</f>
        <v>0</v>
      </c>
      <c r="AR300" s="20" t="s">
        <v>159</v>
      </c>
      <c r="AT300" s="20" t="s">
        <v>155</v>
      </c>
      <c r="AU300" s="20" t="s">
        <v>160</v>
      </c>
      <c r="AY300" s="20" t="s">
        <v>153</v>
      </c>
      <c r="BE300" s="149">
        <f>IF(U300="základná",N300,0)</f>
        <v>0</v>
      </c>
      <c r="BF300" s="149">
        <f>IF(U300="znížená",N300,0)</f>
        <v>0</v>
      </c>
      <c r="BG300" s="149">
        <f>IF(U300="zákl. prenesená",N300,0)</f>
        <v>0</v>
      </c>
      <c r="BH300" s="149">
        <f>IF(U300="zníž. prenesená",N300,0)</f>
        <v>0</v>
      </c>
      <c r="BI300" s="149">
        <f>IF(U300="nulová",N300,0)</f>
        <v>0</v>
      </c>
      <c r="BJ300" s="20" t="s">
        <v>160</v>
      </c>
      <c r="BK300" s="149">
        <f>ROUND(L300*K300,2)</f>
        <v>0</v>
      </c>
      <c r="BL300" s="20" t="s">
        <v>159</v>
      </c>
      <c r="BM300" s="20" t="s">
        <v>647</v>
      </c>
    </row>
    <row r="301" spans="2:65" s="10" customFormat="1" ht="15" customHeight="1">
      <c r="B301" s="150"/>
      <c r="C301" s="151"/>
      <c r="D301" s="151"/>
      <c r="E301" s="152" t="s">
        <v>5</v>
      </c>
      <c r="F301" s="243" t="s">
        <v>648</v>
      </c>
      <c r="G301" s="244"/>
      <c r="H301" s="244"/>
      <c r="I301" s="244"/>
      <c r="J301" s="151"/>
      <c r="K301" s="153">
        <v>234.89</v>
      </c>
      <c r="L301" s="151"/>
      <c r="M301" s="151"/>
      <c r="N301" s="151"/>
      <c r="O301" s="151"/>
      <c r="P301" s="151"/>
      <c r="Q301" s="151"/>
      <c r="R301" s="154"/>
      <c r="T301" s="155"/>
      <c r="U301" s="151"/>
      <c r="V301" s="151"/>
      <c r="W301" s="151"/>
      <c r="X301" s="151"/>
      <c r="Y301" s="151"/>
      <c r="Z301" s="151"/>
      <c r="AA301" s="156"/>
      <c r="AT301" s="157" t="s">
        <v>168</v>
      </c>
      <c r="AU301" s="157" t="s">
        <v>160</v>
      </c>
      <c r="AV301" s="10" t="s">
        <v>160</v>
      </c>
      <c r="AW301" s="10" t="s">
        <v>29</v>
      </c>
      <c r="AX301" s="10" t="s">
        <v>71</v>
      </c>
      <c r="AY301" s="157" t="s">
        <v>153</v>
      </c>
    </row>
    <row r="302" spans="2:65" s="10" customFormat="1" ht="15" customHeight="1">
      <c r="B302" s="150"/>
      <c r="C302" s="151"/>
      <c r="D302" s="151"/>
      <c r="E302" s="152" t="s">
        <v>5</v>
      </c>
      <c r="F302" s="245" t="s">
        <v>649</v>
      </c>
      <c r="G302" s="246"/>
      <c r="H302" s="246"/>
      <c r="I302" s="246"/>
      <c r="J302" s="151"/>
      <c r="K302" s="153">
        <v>160.36000000000001</v>
      </c>
      <c r="L302" s="151"/>
      <c r="M302" s="151"/>
      <c r="N302" s="151"/>
      <c r="O302" s="151"/>
      <c r="P302" s="151"/>
      <c r="Q302" s="151"/>
      <c r="R302" s="154"/>
      <c r="T302" s="155"/>
      <c r="U302" s="151"/>
      <c r="V302" s="151"/>
      <c r="W302" s="151"/>
      <c r="X302" s="151"/>
      <c r="Y302" s="151"/>
      <c r="Z302" s="151"/>
      <c r="AA302" s="156"/>
      <c r="AT302" s="157" t="s">
        <v>168</v>
      </c>
      <c r="AU302" s="157" t="s">
        <v>160</v>
      </c>
      <c r="AV302" s="10" t="s">
        <v>160</v>
      </c>
      <c r="AW302" s="10" t="s">
        <v>29</v>
      </c>
      <c r="AX302" s="10" t="s">
        <v>71</v>
      </c>
      <c r="AY302" s="157" t="s">
        <v>153</v>
      </c>
    </row>
    <row r="303" spans="2:65" s="11" customFormat="1" ht="15" customHeight="1">
      <c r="B303" s="158"/>
      <c r="C303" s="159"/>
      <c r="D303" s="159"/>
      <c r="E303" s="160" t="s">
        <v>5</v>
      </c>
      <c r="F303" s="247" t="s">
        <v>227</v>
      </c>
      <c r="G303" s="248"/>
      <c r="H303" s="248"/>
      <c r="I303" s="248"/>
      <c r="J303" s="159"/>
      <c r="K303" s="161">
        <v>395.25</v>
      </c>
      <c r="L303" s="159"/>
      <c r="M303" s="159"/>
      <c r="N303" s="159"/>
      <c r="O303" s="159"/>
      <c r="P303" s="159"/>
      <c r="Q303" s="159"/>
      <c r="R303" s="162"/>
      <c r="T303" s="163"/>
      <c r="U303" s="159"/>
      <c r="V303" s="159"/>
      <c r="W303" s="159"/>
      <c r="X303" s="159"/>
      <c r="Y303" s="159"/>
      <c r="Z303" s="159"/>
      <c r="AA303" s="164"/>
      <c r="AT303" s="165" t="s">
        <v>168</v>
      </c>
      <c r="AU303" s="165" t="s">
        <v>160</v>
      </c>
      <c r="AV303" s="11" t="s">
        <v>159</v>
      </c>
      <c r="AW303" s="11" t="s">
        <v>29</v>
      </c>
      <c r="AX303" s="11" t="s">
        <v>79</v>
      </c>
      <c r="AY303" s="165" t="s">
        <v>153</v>
      </c>
    </row>
    <row r="304" spans="2:65" s="1" customFormat="1" ht="44.25" customHeight="1">
      <c r="B304" s="140"/>
      <c r="C304" s="141">
        <v>20</v>
      </c>
      <c r="D304" s="141" t="s">
        <v>155</v>
      </c>
      <c r="E304" s="142" t="s">
        <v>651</v>
      </c>
      <c r="F304" s="241" t="s">
        <v>652</v>
      </c>
      <c r="G304" s="241"/>
      <c r="H304" s="241"/>
      <c r="I304" s="241"/>
      <c r="J304" s="143" t="s">
        <v>223</v>
      </c>
      <c r="K304" s="144">
        <v>2836.92</v>
      </c>
      <c r="L304" s="242"/>
      <c r="M304" s="242"/>
      <c r="N304" s="242"/>
      <c r="O304" s="242"/>
      <c r="P304" s="242"/>
      <c r="Q304" s="242"/>
      <c r="R304" s="145"/>
      <c r="T304" s="146" t="s">
        <v>5</v>
      </c>
      <c r="U304" s="43" t="s">
        <v>38</v>
      </c>
      <c r="V304" s="147">
        <v>6.0000000000000001E-3</v>
      </c>
      <c r="W304" s="147">
        <f>V304*K304</f>
        <v>17.021520000000002</v>
      </c>
      <c r="X304" s="147">
        <v>0</v>
      </c>
      <c r="Y304" s="147">
        <f>X304*K304</f>
        <v>0</v>
      </c>
      <c r="Z304" s="147">
        <v>0</v>
      </c>
      <c r="AA304" s="148">
        <f>Z304*K304</f>
        <v>0</v>
      </c>
      <c r="AR304" s="20" t="s">
        <v>159</v>
      </c>
      <c r="AT304" s="20" t="s">
        <v>155</v>
      </c>
      <c r="AU304" s="20" t="s">
        <v>160</v>
      </c>
      <c r="AY304" s="20" t="s">
        <v>153</v>
      </c>
      <c r="BE304" s="149">
        <f>IF(U304="základná",N304,0)</f>
        <v>0</v>
      </c>
      <c r="BF304" s="149">
        <f>IF(U304="znížená",N304,0)</f>
        <v>0</v>
      </c>
      <c r="BG304" s="149">
        <f>IF(U304="zákl. prenesená",N304,0)</f>
        <v>0</v>
      </c>
      <c r="BH304" s="149">
        <f>IF(U304="zníž. prenesená",N304,0)</f>
        <v>0</v>
      </c>
      <c r="BI304" s="149">
        <f>IF(U304="nulová",N304,0)</f>
        <v>0</v>
      </c>
      <c r="BJ304" s="20" t="s">
        <v>160</v>
      </c>
      <c r="BK304" s="149">
        <f>ROUND(L304*K304,2)</f>
        <v>0</v>
      </c>
      <c r="BL304" s="20" t="s">
        <v>159</v>
      </c>
      <c r="BM304" s="20" t="s">
        <v>653</v>
      </c>
    </row>
    <row r="305" spans="2:65" s="10" customFormat="1" ht="22.5" customHeight="1">
      <c r="B305" s="150"/>
      <c r="C305" s="151"/>
      <c r="D305" s="151"/>
      <c r="E305" s="152" t="s">
        <v>5</v>
      </c>
      <c r="F305" s="243" t="s">
        <v>654</v>
      </c>
      <c r="G305" s="244"/>
      <c r="H305" s="244"/>
      <c r="I305" s="244"/>
      <c r="J305" s="151"/>
      <c r="K305" s="153">
        <v>2836.92</v>
      </c>
      <c r="L305" s="151"/>
      <c r="M305" s="151"/>
      <c r="N305" s="151"/>
      <c r="O305" s="151"/>
      <c r="P305" s="151"/>
      <c r="Q305" s="151"/>
      <c r="R305" s="154"/>
      <c r="T305" s="155"/>
      <c r="U305" s="151"/>
      <c r="V305" s="151"/>
      <c r="W305" s="151"/>
      <c r="X305" s="151"/>
      <c r="Y305" s="151"/>
      <c r="Z305" s="151"/>
      <c r="AA305" s="156"/>
      <c r="AT305" s="157" t="s">
        <v>168</v>
      </c>
      <c r="AU305" s="157" t="s">
        <v>160</v>
      </c>
      <c r="AV305" s="10" t="s">
        <v>160</v>
      </c>
      <c r="AW305" s="10" t="s">
        <v>29</v>
      </c>
      <c r="AX305" s="10" t="s">
        <v>79</v>
      </c>
      <c r="AY305" s="157" t="s">
        <v>153</v>
      </c>
    </row>
    <row r="306" spans="2:65" s="1" customFormat="1" ht="57" customHeight="1">
      <c r="B306" s="140"/>
      <c r="C306" s="141">
        <v>21</v>
      </c>
      <c r="D306" s="141" t="s">
        <v>155</v>
      </c>
      <c r="E306" s="142" t="s">
        <v>656</v>
      </c>
      <c r="F306" s="241" t="s">
        <v>657</v>
      </c>
      <c r="G306" s="241"/>
      <c r="H306" s="241"/>
      <c r="I306" s="241"/>
      <c r="J306" s="143" t="s">
        <v>223</v>
      </c>
      <c r="K306" s="144">
        <v>790.5</v>
      </c>
      <c r="L306" s="242"/>
      <c r="M306" s="242"/>
      <c r="N306" s="242"/>
      <c r="O306" s="242"/>
      <c r="P306" s="242"/>
      <c r="Q306" s="242"/>
      <c r="R306" s="145"/>
      <c r="T306" s="146" t="s">
        <v>5</v>
      </c>
      <c r="U306" s="43" t="s">
        <v>38</v>
      </c>
      <c r="V306" s="147">
        <v>7.0000000000000001E-3</v>
      </c>
      <c r="W306" s="147">
        <f>V306*K306</f>
        <v>5.5335000000000001</v>
      </c>
      <c r="X306" s="147">
        <v>0</v>
      </c>
      <c r="Y306" s="147">
        <f>X306*K306</f>
        <v>0</v>
      </c>
      <c r="Z306" s="147">
        <v>0</v>
      </c>
      <c r="AA306" s="148">
        <f>Z306*K306</f>
        <v>0</v>
      </c>
      <c r="AR306" s="20" t="s">
        <v>159</v>
      </c>
      <c r="AT306" s="20" t="s">
        <v>155</v>
      </c>
      <c r="AU306" s="20" t="s">
        <v>160</v>
      </c>
      <c r="AY306" s="20" t="s">
        <v>153</v>
      </c>
      <c r="BE306" s="149">
        <f>IF(U306="základná",N306,0)</f>
        <v>0</v>
      </c>
      <c r="BF306" s="149">
        <f>IF(U306="znížená",N306,0)</f>
        <v>0</v>
      </c>
      <c r="BG306" s="149">
        <f>IF(U306="zákl. prenesená",N306,0)</f>
        <v>0</v>
      </c>
      <c r="BH306" s="149">
        <f>IF(U306="zníž. prenesená",N306,0)</f>
        <v>0</v>
      </c>
      <c r="BI306" s="149">
        <f>IF(U306="nulová",N306,0)</f>
        <v>0</v>
      </c>
      <c r="BJ306" s="20" t="s">
        <v>160</v>
      </c>
      <c r="BK306" s="149">
        <f>ROUND(L306*K306,2)</f>
        <v>0</v>
      </c>
      <c r="BL306" s="20" t="s">
        <v>159</v>
      </c>
      <c r="BM306" s="20" t="s">
        <v>658</v>
      </c>
    </row>
    <row r="307" spans="2:65" s="10" customFormat="1" ht="22.5" customHeight="1">
      <c r="B307" s="150"/>
      <c r="C307" s="151"/>
      <c r="D307" s="151"/>
      <c r="E307" s="152" t="s">
        <v>5</v>
      </c>
      <c r="F307" s="243" t="s">
        <v>659</v>
      </c>
      <c r="G307" s="244"/>
      <c r="H307" s="244"/>
      <c r="I307" s="244"/>
      <c r="J307" s="151"/>
      <c r="K307" s="153">
        <v>790.5</v>
      </c>
      <c r="L307" s="151"/>
      <c r="M307" s="151"/>
      <c r="N307" s="151"/>
      <c r="O307" s="151"/>
      <c r="P307" s="151"/>
      <c r="Q307" s="151"/>
      <c r="R307" s="154"/>
      <c r="T307" s="155"/>
      <c r="U307" s="151"/>
      <c r="V307" s="151"/>
      <c r="W307" s="151"/>
      <c r="X307" s="151"/>
      <c r="Y307" s="151"/>
      <c r="Z307" s="151"/>
      <c r="AA307" s="156"/>
      <c r="AT307" s="157" t="s">
        <v>168</v>
      </c>
      <c r="AU307" s="157" t="s">
        <v>160</v>
      </c>
      <c r="AV307" s="10" t="s">
        <v>160</v>
      </c>
      <c r="AW307" s="10" t="s">
        <v>29</v>
      </c>
      <c r="AX307" s="10" t="s">
        <v>79</v>
      </c>
      <c r="AY307" s="157" t="s">
        <v>153</v>
      </c>
    </row>
    <row r="308" spans="2:65" s="1" customFormat="1" ht="44.25" customHeight="1">
      <c r="B308" s="140"/>
      <c r="C308" s="141">
        <v>22</v>
      </c>
      <c r="D308" s="141" t="s">
        <v>155</v>
      </c>
      <c r="E308" s="142" t="s">
        <v>660</v>
      </c>
      <c r="F308" s="241" t="s">
        <v>661</v>
      </c>
      <c r="G308" s="241"/>
      <c r="H308" s="241"/>
      <c r="I308" s="241"/>
      <c r="J308" s="143" t="s">
        <v>223</v>
      </c>
      <c r="K308" s="144">
        <v>1418.46</v>
      </c>
      <c r="L308" s="242"/>
      <c r="M308" s="242"/>
      <c r="N308" s="242"/>
      <c r="O308" s="242"/>
      <c r="P308" s="242"/>
      <c r="Q308" s="242"/>
      <c r="R308" s="145"/>
      <c r="T308" s="146" t="s">
        <v>5</v>
      </c>
      <c r="U308" s="43" t="s">
        <v>38</v>
      </c>
      <c r="V308" s="147">
        <v>9.1999999999999998E-2</v>
      </c>
      <c r="W308" s="147">
        <f>V308*K308</f>
        <v>130.49832000000001</v>
      </c>
      <c r="X308" s="147">
        <v>2.572E-2</v>
      </c>
      <c r="Y308" s="147">
        <f>X308*K308</f>
        <v>36.482791200000001</v>
      </c>
      <c r="Z308" s="147">
        <v>0</v>
      </c>
      <c r="AA308" s="148">
        <f>Z308*K308</f>
        <v>0</v>
      </c>
      <c r="AR308" s="20" t="s">
        <v>159</v>
      </c>
      <c r="AT308" s="20" t="s">
        <v>155</v>
      </c>
      <c r="AU308" s="20" t="s">
        <v>160</v>
      </c>
      <c r="AY308" s="20" t="s">
        <v>153</v>
      </c>
      <c r="BE308" s="149">
        <f>IF(U308="základná",N308,0)</f>
        <v>0</v>
      </c>
      <c r="BF308" s="149">
        <f>IF(U308="znížená",N308,0)</f>
        <v>0</v>
      </c>
      <c r="BG308" s="149">
        <f>IF(U308="zákl. prenesená",N308,0)</f>
        <v>0</v>
      </c>
      <c r="BH308" s="149">
        <f>IF(U308="zníž. prenesená",N308,0)</f>
        <v>0</v>
      </c>
      <c r="BI308" s="149">
        <f>IF(U308="nulová",N308,0)</f>
        <v>0</v>
      </c>
      <c r="BJ308" s="20" t="s">
        <v>160</v>
      </c>
      <c r="BK308" s="149">
        <f>ROUND(L308*K308,2)</f>
        <v>0</v>
      </c>
      <c r="BL308" s="20" t="s">
        <v>159</v>
      </c>
      <c r="BM308" s="20" t="s">
        <v>662</v>
      </c>
    </row>
    <row r="309" spans="2:65" s="1" customFormat="1" ht="44.25" customHeight="1">
      <c r="B309" s="140"/>
      <c r="C309" s="141">
        <v>23</v>
      </c>
      <c r="D309" s="141" t="s">
        <v>155</v>
      </c>
      <c r="E309" s="142" t="s">
        <v>664</v>
      </c>
      <c r="F309" s="241" t="s">
        <v>665</v>
      </c>
      <c r="G309" s="241"/>
      <c r="H309" s="241"/>
      <c r="I309" s="241"/>
      <c r="J309" s="143" t="s">
        <v>223</v>
      </c>
      <c r="K309" s="144">
        <v>395.25</v>
      </c>
      <c r="L309" s="242"/>
      <c r="M309" s="242"/>
      <c r="N309" s="242"/>
      <c r="O309" s="242"/>
      <c r="P309" s="242"/>
      <c r="Q309" s="242"/>
      <c r="R309" s="145"/>
      <c r="T309" s="146" t="s">
        <v>5</v>
      </c>
      <c r="U309" s="43" t="s">
        <v>38</v>
      </c>
      <c r="V309" s="147">
        <v>8.5999999999999993E-2</v>
      </c>
      <c r="W309" s="147">
        <f>V309*K309</f>
        <v>33.991499999999995</v>
      </c>
      <c r="X309" s="147">
        <v>2.3990000000000001E-2</v>
      </c>
      <c r="Y309" s="147">
        <f>X309*K309</f>
        <v>9.4820475000000002</v>
      </c>
      <c r="Z309" s="147">
        <v>0</v>
      </c>
      <c r="AA309" s="148">
        <f>Z309*K309</f>
        <v>0</v>
      </c>
      <c r="AR309" s="20" t="s">
        <v>159</v>
      </c>
      <c r="AT309" s="20" t="s">
        <v>155</v>
      </c>
      <c r="AU309" s="20" t="s">
        <v>160</v>
      </c>
      <c r="AY309" s="20" t="s">
        <v>153</v>
      </c>
      <c r="BE309" s="149">
        <f>IF(U309="základná",N309,0)</f>
        <v>0</v>
      </c>
      <c r="BF309" s="149">
        <f>IF(U309="znížená",N309,0)</f>
        <v>0</v>
      </c>
      <c r="BG309" s="149">
        <f>IF(U309="zákl. prenesená",N309,0)</f>
        <v>0</v>
      </c>
      <c r="BH309" s="149">
        <f>IF(U309="zníž. prenesená",N309,0)</f>
        <v>0</v>
      </c>
      <c r="BI309" s="149">
        <f>IF(U309="nulová",N309,0)</f>
        <v>0</v>
      </c>
      <c r="BJ309" s="20" t="s">
        <v>160</v>
      </c>
      <c r="BK309" s="149">
        <f>ROUND(L309*K309,2)</f>
        <v>0</v>
      </c>
      <c r="BL309" s="20" t="s">
        <v>159</v>
      </c>
      <c r="BM309" s="20" t="s">
        <v>666</v>
      </c>
    </row>
    <row r="310" spans="2:65" s="1" customFormat="1" ht="31.5" customHeight="1">
      <c r="B310" s="140"/>
      <c r="C310" s="141">
        <v>24</v>
      </c>
      <c r="D310" s="141" t="s">
        <v>155</v>
      </c>
      <c r="E310" s="142" t="s">
        <v>667</v>
      </c>
      <c r="F310" s="241" t="s">
        <v>2170</v>
      </c>
      <c r="G310" s="241"/>
      <c r="H310" s="241"/>
      <c r="I310" s="241"/>
      <c r="J310" s="143" t="s">
        <v>172</v>
      </c>
      <c r="K310" s="144">
        <v>607.9</v>
      </c>
      <c r="L310" s="242"/>
      <c r="M310" s="242"/>
      <c r="N310" s="242"/>
      <c r="O310" s="242"/>
      <c r="P310" s="242"/>
      <c r="Q310" s="242"/>
      <c r="R310" s="145"/>
      <c r="T310" s="146" t="s">
        <v>5</v>
      </c>
      <c r="U310" s="43" t="s">
        <v>38</v>
      </c>
      <c r="V310" s="147">
        <v>9.4060000000000005E-2</v>
      </c>
      <c r="W310" s="147">
        <f>V310*K310</f>
        <v>57.179074</v>
      </c>
      <c r="X310" s="147">
        <v>1.2999999999999999E-4</v>
      </c>
      <c r="Y310" s="147">
        <f>X310*K310</f>
        <v>7.9026999999999986E-2</v>
      </c>
      <c r="Z310" s="147">
        <v>0</v>
      </c>
      <c r="AA310" s="148">
        <f>Z310*K310</f>
        <v>0</v>
      </c>
      <c r="AR310" s="20" t="s">
        <v>159</v>
      </c>
      <c r="AT310" s="20" t="s">
        <v>155</v>
      </c>
      <c r="AU310" s="20" t="s">
        <v>160</v>
      </c>
      <c r="AY310" s="20" t="s">
        <v>153</v>
      </c>
      <c r="BE310" s="149">
        <f>IF(U310="základná",N310,0)</f>
        <v>0</v>
      </c>
      <c r="BF310" s="149">
        <f>IF(U310="znížená",N310,0)</f>
        <v>0</v>
      </c>
      <c r="BG310" s="149">
        <f>IF(U310="zákl. prenesená",N310,0)</f>
        <v>0</v>
      </c>
      <c r="BH310" s="149">
        <f>IF(U310="zníž. prenesená",N310,0)</f>
        <v>0</v>
      </c>
      <c r="BI310" s="149">
        <f>IF(U310="nulová",N310,0)</f>
        <v>0</v>
      </c>
      <c r="BJ310" s="20" t="s">
        <v>160</v>
      </c>
      <c r="BK310" s="149">
        <f>ROUND(L310*K310,2)</f>
        <v>0</v>
      </c>
      <c r="BL310" s="20" t="s">
        <v>159</v>
      </c>
      <c r="BM310" s="20" t="s">
        <v>668</v>
      </c>
    </row>
    <row r="311" spans="2:65" s="10" customFormat="1" ht="15" customHeight="1">
      <c r="B311" s="150"/>
      <c r="C311" s="151"/>
      <c r="D311" s="151"/>
      <c r="E311" s="152" t="s">
        <v>5</v>
      </c>
      <c r="F311" s="243" t="s">
        <v>669</v>
      </c>
      <c r="G311" s="244"/>
      <c r="H311" s="244"/>
      <c r="I311" s="244"/>
      <c r="J311" s="151"/>
      <c r="K311" s="153">
        <v>23.5</v>
      </c>
      <c r="L311" s="151"/>
      <c r="M311" s="151"/>
      <c r="N311" s="151"/>
      <c r="O311" s="151"/>
      <c r="P311" s="151"/>
      <c r="Q311" s="151"/>
      <c r="R311" s="154"/>
      <c r="T311" s="155"/>
      <c r="U311" s="151"/>
      <c r="V311" s="151"/>
      <c r="W311" s="151"/>
      <c r="X311" s="151"/>
      <c r="Y311" s="151"/>
      <c r="Z311" s="151"/>
      <c r="AA311" s="156"/>
      <c r="AT311" s="157" t="s">
        <v>168</v>
      </c>
      <c r="AU311" s="157" t="s">
        <v>160</v>
      </c>
      <c r="AV311" s="10" t="s">
        <v>160</v>
      </c>
      <c r="AW311" s="10" t="s">
        <v>29</v>
      </c>
      <c r="AX311" s="10" t="s">
        <v>71</v>
      </c>
      <c r="AY311" s="157" t="s">
        <v>153</v>
      </c>
    </row>
    <row r="312" spans="2:65" s="10" customFormat="1" ht="15" customHeight="1">
      <c r="B312" s="150"/>
      <c r="C312" s="151"/>
      <c r="D312" s="151"/>
      <c r="E312" s="152" t="s">
        <v>5</v>
      </c>
      <c r="F312" s="245" t="s">
        <v>670</v>
      </c>
      <c r="G312" s="246"/>
      <c r="H312" s="246"/>
      <c r="I312" s="246"/>
      <c r="J312" s="151"/>
      <c r="K312" s="153">
        <v>131.19999999999999</v>
      </c>
      <c r="L312" s="151"/>
      <c r="M312" s="151"/>
      <c r="N312" s="151"/>
      <c r="O312" s="151"/>
      <c r="P312" s="151"/>
      <c r="Q312" s="151"/>
      <c r="R312" s="154"/>
      <c r="T312" s="155"/>
      <c r="U312" s="151"/>
      <c r="V312" s="151"/>
      <c r="W312" s="151"/>
      <c r="X312" s="151"/>
      <c r="Y312" s="151"/>
      <c r="Z312" s="151"/>
      <c r="AA312" s="156"/>
      <c r="AT312" s="157" t="s">
        <v>168</v>
      </c>
      <c r="AU312" s="157" t="s">
        <v>160</v>
      </c>
      <c r="AV312" s="10" t="s">
        <v>160</v>
      </c>
      <c r="AW312" s="10" t="s">
        <v>29</v>
      </c>
      <c r="AX312" s="10" t="s">
        <v>71</v>
      </c>
      <c r="AY312" s="157" t="s">
        <v>153</v>
      </c>
    </row>
    <row r="313" spans="2:65" s="10" customFormat="1" ht="15" customHeight="1">
      <c r="B313" s="150"/>
      <c r="C313" s="151"/>
      <c r="D313" s="151"/>
      <c r="E313" s="152" t="s">
        <v>5</v>
      </c>
      <c r="F313" s="245" t="s">
        <v>671</v>
      </c>
      <c r="G313" s="246"/>
      <c r="H313" s="246"/>
      <c r="I313" s="246"/>
      <c r="J313" s="151"/>
      <c r="K313" s="153">
        <v>77</v>
      </c>
      <c r="L313" s="151"/>
      <c r="M313" s="151"/>
      <c r="N313" s="151"/>
      <c r="O313" s="151"/>
      <c r="P313" s="151"/>
      <c r="Q313" s="151"/>
      <c r="R313" s="154"/>
      <c r="T313" s="155"/>
      <c r="U313" s="151"/>
      <c r="V313" s="151"/>
      <c r="W313" s="151"/>
      <c r="X313" s="151"/>
      <c r="Y313" s="151"/>
      <c r="Z313" s="151"/>
      <c r="AA313" s="156"/>
      <c r="AT313" s="157" t="s">
        <v>168</v>
      </c>
      <c r="AU313" s="157" t="s">
        <v>160</v>
      </c>
      <c r="AV313" s="10" t="s">
        <v>160</v>
      </c>
      <c r="AW313" s="10" t="s">
        <v>29</v>
      </c>
      <c r="AX313" s="10" t="s">
        <v>71</v>
      </c>
      <c r="AY313" s="157" t="s">
        <v>153</v>
      </c>
    </row>
    <row r="314" spans="2:65" s="10" customFormat="1" ht="15" customHeight="1">
      <c r="B314" s="150"/>
      <c r="C314" s="151"/>
      <c r="D314" s="151"/>
      <c r="E314" s="152" t="s">
        <v>5</v>
      </c>
      <c r="F314" s="245" t="s">
        <v>672</v>
      </c>
      <c r="G314" s="246"/>
      <c r="H314" s="246"/>
      <c r="I314" s="246"/>
      <c r="J314" s="151"/>
      <c r="K314" s="153">
        <v>7</v>
      </c>
      <c r="L314" s="151"/>
      <c r="M314" s="151"/>
      <c r="N314" s="151"/>
      <c r="O314" s="151"/>
      <c r="P314" s="151"/>
      <c r="Q314" s="151"/>
      <c r="R314" s="154"/>
      <c r="T314" s="155"/>
      <c r="U314" s="151"/>
      <c r="V314" s="151"/>
      <c r="W314" s="151"/>
      <c r="X314" s="151"/>
      <c r="Y314" s="151"/>
      <c r="Z314" s="151"/>
      <c r="AA314" s="156"/>
      <c r="AT314" s="157" t="s">
        <v>168</v>
      </c>
      <c r="AU314" s="157" t="s">
        <v>160</v>
      </c>
      <c r="AV314" s="10" t="s">
        <v>160</v>
      </c>
      <c r="AW314" s="10" t="s">
        <v>29</v>
      </c>
      <c r="AX314" s="10" t="s">
        <v>71</v>
      </c>
      <c r="AY314" s="157" t="s">
        <v>153</v>
      </c>
    </row>
    <row r="315" spans="2:65" s="10" customFormat="1" ht="15" customHeight="1">
      <c r="B315" s="150"/>
      <c r="C315" s="151"/>
      <c r="D315" s="151"/>
      <c r="E315" s="152" t="s">
        <v>5</v>
      </c>
      <c r="F315" s="245" t="s">
        <v>673</v>
      </c>
      <c r="G315" s="246"/>
      <c r="H315" s="246"/>
      <c r="I315" s="246"/>
      <c r="J315" s="151"/>
      <c r="K315" s="153">
        <v>36</v>
      </c>
      <c r="L315" s="151"/>
      <c r="M315" s="151"/>
      <c r="N315" s="151"/>
      <c r="O315" s="151"/>
      <c r="P315" s="151"/>
      <c r="Q315" s="151"/>
      <c r="R315" s="154"/>
      <c r="T315" s="155"/>
      <c r="U315" s="151"/>
      <c r="V315" s="151"/>
      <c r="W315" s="151"/>
      <c r="X315" s="151"/>
      <c r="Y315" s="151"/>
      <c r="Z315" s="151"/>
      <c r="AA315" s="156"/>
      <c r="AT315" s="157" t="s">
        <v>168</v>
      </c>
      <c r="AU315" s="157" t="s">
        <v>160</v>
      </c>
      <c r="AV315" s="10" t="s">
        <v>160</v>
      </c>
      <c r="AW315" s="10" t="s">
        <v>29</v>
      </c>
      <c r="AX315" s="10" t="s">
        <v>71</v>
      </c>
      <c r="AY315" s="157" t="s">
        <v>153</v>
      </c>
    </row>
    <row r="316" spans="2:65" s="10" customFormat="1" ht="15" customHeight="1">
      <c r="B316" s="150"/>
      <c r="C316" s="151"/>
      <c r="D316" s="151"/>
      <c r="E316" s="152" t="s">
        <v>5</v>
      </c>
      <c r="F316" s="245" t="s">
        <v>674</v>
      </c>
      <c r="G316" s="246"/>
      <c r="H316" s="246"/>
      <c r="I316" s="246"/>
      <c r="J316" s="151"/>
      <c r="K316" s="153">
        <v>1.2</v>
      </c>
      <c r="L316" s="151"/>
      <c r="M316" s="151"/>
      <c r="N316" s="151"/>
      <c r="O316" s="151"/>
      <c r="P316" s="151"/>
      <c r="Q316" s="151"/>
      <c r="R316" s="154"/>
      <c r="T316" s="155"/>
      <c r="U316" s="151"/>
      <c r="V316" s="151"/>
      <c r="W316" s="151"/>
      <c r="X316" s="151"/>
      <c r="Y316" s="151"/>
      <c r="Z316" s="151"/>
      <c r="AA316" s="156"/>
      <c r="AT316" s="157" t="s">
        <v>168</v>
      </c>
      <c r="AU316" s="157" t="s">
        <v>160</v>
      </c>
      <c r="AV316" s="10" t="s">
        <v>160</v>
      </c>
      <c r="AW316" s="10" t="s">
        <v>29</v>
      </c>
      <c r="AX316" s="10" t="s">
        <v>71</v>
      </c>
      <c r="AY316" s="157" t="s">
        <v>153</v>
      </c>
    </row>
    <row r="317" spans="2:65" s="10" customFormat="1" ht="15" customHeight="1">
      <c r="B317" s="150"/>
      <c r="C317" s="151"/>
      <c r="D317" s="151"/>
      <c r="E317" s="152" t="s">
        <v>5</v>
      </c>
      <c r="F317" s="245" t="s">
        <v>675</v>
      </c>
      <c r="G317" s="246"/>
      <c r="H317" s="246"/>
      <c r="I317" s="246"/>
      <c r="J317" s="151"/>
      <c r="K317" s="153">
        <v>12</v>
      </c>
      <c r="L317" s="151"/>
      <c r="M317" s="151"/>
      <c r="N317" s="151"/>
      <c r="O317" s="151"/>
      <c r="P317" s="151"/>
      <c r="Q317" s="151"/>
      <c r="R317" s="154"/>
      <c r="T317" s="155"/>
      <c r="U317" s="151"/>
      <c r="V317" s="151"/>
      <c r="W317" s="151"/>
      <c r="X317" s="151"/>
      <c r="Y317" s="151"/>
      <c r="Z317" s="151"/>
      <c r="AA317" s="156"/>
      <c r="AT317" s="157" t="s">
        <v>168</v>
      </c>
      <c r="AU317" s="157" t="s">
        <v>160</v>
      </c>
      <c r="AV317" s="10" t="s">
        <v>160</v>
      </c>
      <c r="AW317" s="10" t="s">
        <v>29</v>
      </c>
      <c r="AX317" s="10" t="s">
        <v>71</v>
      </c>
      <c r="AY317" s="157" t="s">
        <v>153</v>
      </c>
    </row>
    <row r="318" spans="2:65" s="10" customFormat="1" ht="15" customHeight="1">
      <c r="B318" s="150"/>
      <c r="C318" s="151"/>
      <c r="D318" s="151"/>
      <c r="E318" s="152" t="s">
        <v>5</v>
      </c>
      <c r="F318" s="245" t="s">
        <v>676</v>
      </c>
      <c r="G318" s="246"/>
      <c r="H318" s="246"/>
      <c r="I318" s="246"/>
      <c r="J318" s="151"/>
      <c r="K318" s="153">
        <v>3.2</v>
      </c>
      <c r="L318" s="151"/>
      <c r="M318" s="151"/>
      <c r="N318" s="151"/>
      <c r="O318" s="151"/>
      <c r="P318" s="151"/>
      <c r="Q318" s="151"/>
      <c r="R318" s="154"/>
      <c r="T318" s="155"/>
      <c r="U318" s="151"/>
      <c r="V318" s="151"/>
      <c r="W318" s="151"/>
      <c r="X318" s="151"/>
      <c r="Y318" s="151"/>
      <c r="Z318" s="151"/>
      <c r="AA318" s="156"/>
      <c r="AT318" s="157" t="s">
        <v>168</v>
      </c>
      <c r="AU318" s="157" t="s">
        <v>160</v>
      </c>
      <c r="AV318" s="10" t="s">
        <v>160</v>
      </c>
      <c r="AW318" s="10" t="s">
        <v>29</v>
      </c>
      <c r="AX318" s="10" t="s">
        <v>71</v>
      </c>
      <c r="AY318" s="157" t="s">
        <v>153</v>
      </c>
    </row>
    <row r="319" spans="2:65" s="10" customFormat="1" ht="15" customHeight="1">
      <c r="B319" s="150"/>
      <c r="C319" s="151"/>
      <c r="D319" s="151"/>
      <c r="E319" s="152" t="s">
        <v>5</v>
      </c>
      <c r="F319" s="245" t="s">
        <v>677</v>
      </c>
      <c r="G319" s="246"/>
      <c r="H319" s="246"/>
      <c r="I319" s="246"/>
      <c r="J319" s="151"/>
      <c r="K319" s="153">
        <v>3</v>
      </c>
      <c r="L319" s="151"/>
      <c r="M319" s="151"/>
      <c r="N319" s="151"/>
      <c r="O319" s="151"/>
      <c r="P319" s="151"/>
      <c r="Q319" s="151"/>
      <c r="R319" s="154"/>
      <c r="T319" s="155"/>
      <c r="U319" s="151"/>
      <c r="V319" s="151"/>
      <c r="W319" s="151"/>
      <c r="X319" s="151"/>
      <c r="Y319" s="151"/>
      <c r="Z319" s="151"/>
      <c r="AA319" s="156"/>
      <c r="AT319" s="157" t="s">
        <v>168</v>
      </c>
      <c r="AU319" s="157" t="s">
        <v>160</v>
      </c>
      <c r="AV319" s="10" t="s">
        <v>160</v>
      </c>
      <c r="AW319" s="10" t="s">
        <v>29</v>
      </c>
      <c r="AX319" s="10" t="s">
        <v>71</v>
      </c>
      <c r="AY319" s="157" t="s">
        <v>153</v>
      </c>
    </row>
    <row r="320" spans="2:65" s="10" customFormat="1" ht="15" customHeight="1">
      <c r="B320" s="150"/>
      <c r="C320" s="151"/>
      <c r="D320" s="151"/>
      <c r="E320" s="152" t="s">
        <v>5</v>
      </c>
      <c r="F320" s="245" t="s">
        <v>678</v>
      </c>
      <c r="G320" s="246"/>
      <c r="H320" s="246"/>
      <c r="I320" s="246"/>
      <c r="J320" s="151"/>
      <c r="K320" s="153">
        <v>4.8</v>
      </c>
      <c r="L320" s="151"/>
      <c r="M320" s="151"/>
      <c r="N320" s="151"/>
      <c r="O320" s="151"/>
      <c r="P320" s="151"/>
      <c r="Q320" s="151"/>
      <c r="R320" s="154"/>
      <c r="T320" s="155"/>
      <c r="U320" s="151"/>
      <c r="V320" s="151"/>
      <c r="W320" s="151"/>
      <c r="X320" s="151"/>
      <c r="Y320" s="151"/>
      <c r="Z320" s="151"/>
      <c r="AA320" s="156"/>
      <c r="AT320" s="157" t="s">
        <v>168</v>
      </c>
      <c r="AU320" s="157" t="s">
        <v>160</v>
      </c>
      <c r="AV320" s="10" t="s">
        <v>160</v>
      </c>
      <c r="AW320" s="10" t="s">
        <v>29</v>
      </c>
      <c r="AX320" s="10" t="s">
        <v>71</v>
      </c>
      <c r="AY320" s="157" t="s">
        <v>153</v>
      </c>
    </row>
    <row r="321" spans="2:51" s="10" customFormat="1" ht="15" customHeight="1">
      <c r="B321" s="150"/>
      <c r="C321" s="151"/>
      <c r="D321" s="151"/>
      <c r="E321" s="152" t="s">
        <v>5</v>
      </c>
      <c r="F321" s="245" t="s">
        <v>679</v>
      </c>
      <c r="G321" s="246"/>
      <c r="H321" s="246"/>
      <c r="I321" s="246"/>
      <c r="J321" s="151"/>
      <c r="K321" s="153">
        <v>5.6</v>
      </c>
      <c r="L321" s="151"/>
      <c r="M321" s="151"/>
      <c r="N321" s="151"/>
      <c r="O321" s="151"/>
      <c r="P321" s="151"/>
      <c r="Q321" s="151"/>
      <c r="R321" s="154"/>
      <c r="T321" s="155"/>
      <c r="U321" s="151"/>
      <c r="V321" s="151"/>
      <c r="W321" s="151"/>
      <c r="X321" s="151"/>
      <c r="Y321" s="151"/>
      <c r="Z321" s="151"/>
      <c r="AA321" s="156"/>
      <c r="AT321" s="157" t="s">
        <v>168</v>
      </c>
      <c r="AU321" s="157" t="s">
        <v>160</v>
      </c>
      <c r="AV321" s="10" t="s">
        <v>160</v>
      </c>
      <c r="AW321" s="10" t="s">
        <v>29</v>
      </c>
      <c r="AX321" s="10" t="s">
        <v>71</v>
      </c>
      <c r="AY321" s="157" t="s">
        <v>153</v>
      </c>
    </row>
    <row r="322" spans="2:51" s="10" customFormat="1" ht="15" customHeight="1">
      <c r="B322" s="150"/>
      <c r="C322" s="151"/>
      <c r="D322" s="151"/>
      <c r="E322" s="152" t="s">
        <v>5</v>
      </c>
      <c r="F322" s="245" t="s">
        <v>680</v>
      </c>
      <c r="G322" s="246"/>
      <c r="H322" s="246"/>
      <c r="I322" s="246"/>
      <c r="J322" s="151"/>
      <c r="K322" s="153">
        <v>0.8</v>
      </c>
      <c r="L322" s="151"/>
      <c r="M322" s="151"/>
      <c r="N322" s="151"/>
      <c r="O322" s="151"/>
      <c r="P322" s="151"/>
      <c r="Q322" s="151"/>
      <c r="R322" s="154"/>
      <c r="T322" s="155"/>
      <c r="U322" s="151"/>
      <c r="V322" s="151"/>
      <c r="W322" s="151"/>
      <c r="X322" s="151"/>
      <c r="Y322" s="151"/>
      <c r="Z322" s="151"/>
      <c r="AA322" s="156"/>
      <c r="AT322" s="157" t="s">
        <v>168</v>
      </c>
      <c r="AU322" s="157" t="s">
        <v>160</v>
      </c>
      <c r="AV322" s="10" t="s">
        <v>160</v>
      </c>
      <c r="AW322" s="10" t="s">
        <v>29</v>
      </c>
      <c r="AX322" s="10" t="s">
        <v>71</v>
      </c>
      <c r="AY322" s="157" t="s">
        <v>153</v>
      </c>
    </row>
    <row r="323" spans="2:51" s="10" customFormat="1" ht="15" customHeight="1">
      <c r="B323" s="150"/>
      <c r="C323" s="151"/>
      <c r="D323" s="151"/>
      <c r="E323" s="152" t="s">
        <v>5</v>
      </c>
      <c r="F323" s="245" t="s">
        <v>681</v>
      </c>
      <c r="G323" s="246"/>
      <c r="H323" s="246"/>
      <c r="I323" s="246"/>
      <c r="J323" s="151"/>
      <c r="K323" s="153">
        <v>4.78</v>
      </c>
      <c r="L323" s="151"/>
      <c r="M323" s="151"/>
      <c r="N323" s="151"/>
      <c r="O323" s="151"/>
      <c r="P323" s="151"/>
      <c r="Q323" s="151"/>
      <c r="R323" s="154"/>
      <c r="T323" s="155"/>
      <c r="U323" s="151"/>
      <c r="V323" s="151"/>
      <c r="W323" s="151"/>
      <c r="X323" s="151"/>
      <c r="Y323" s="151"/>
      <c r="Z323" s="151"/>
      <c r="AA323" s="156"/>
      <c r="AT323" s="157" t="s">
        <v>168</v>
      </c>
      <c r="AU323" s="157" t="s">
        <v>160</v>
      </c>
      <c r="AV323" s="10" t="s">
        <v>160</v>
      </c>
      <c r="AW323" s="10" t="s">
        <v>29</v>
      </c>
      <c r="AX323" s="10" t="s">
        <v>71</v>
      </c>
      <c r="AY323" s="157" t="s">
        <v>153</v>
      </c>
    </row>
    <row r="324" spans="2:51" s="10" customFormat="1" ht="15" customHeight="1">
      <c r="B324" s="150"/>
      <c r="C324" s="151"/>
      <c r="D324" s="151"/>
      <c r="E324" s="152" t="s">
        <v>5</v>
      </c>
      <c r="F324" s="245" t="s">
        <v>682</v>
      </c>
      <c r="G324" s="246"/>
      <c r="H324" s="246"/>
      <c r="I324" s="246"/>
      <c r="J324" s="151"/>
      <c r="K324" s="153">
        <v>5.38</v>
      </c>
      <c r="L324" s="151"/>
      <c r="M324" s="151"/>
      <c r="N324" s="151"/>
      <c r="O324" s="151"/>
      <c r="P324" s="151"/>
      <c r="Q324" s="151"/>
      <c r="R324" s="154"/>
      <c r="T324" s="155"/>
      <c r="U324" s="151"/>
      <c r="V324" s="151"/>
      <c r="W324" s="151"/>
      <c r="X324" s="151"/>
      <c r="Y324" s="151"/>
      <c r="Z324" s="151"/>
      <c r="AA324" s="156"/>
      <c r="AT324" s="157" t="s">
        <v>168</v>
      </c>
      <c r="AU324" s="157" t="s">
        <v>160</v>
      </c>
      <c r="AV324" s="10" t="s">
        <v>160</v>
      </c>
      <c r="AW324" s="10" t="s">
        <v>29</v>
      </c>
      <c r="AX324" s="10" t="s">
        <v>71</v>
      </c>
      <c r="AY324" s="157" t="s">
        <v>153</v>
      </c>
    </row>
    <row r="325" spans="2:51" s="10" customFormat="1" ht="15" customHeight="1">
      <c r="B325" s="150"/>
      <c r="C325" s="151"/>
      <c r="D325" s="151"/>
      <c r="E325" s="152" t="s">
        <v>5</v>
      </c>
      <c r="F325" s="245" t="s">
        <v>683</v>
      </c>
      <c r="G325" s="246"/>
      <c r="H325" s="246"/>
      <c r="I325" s="246"/>
      <c r="J325" s="151"/>
      <c r="K325" s="153">
        <v>4.8</v>
      </c>
      <c r="L325" s="151"/>
      <c r="M325" s="151"/>
      <c r="N325" s="151"/>
      <c r="O325" s="151"/>
      <c r="P325" s="151"/>
      <c r="Q325" s="151"/>
      <c r="R325" s="154"/>
      <c r="T325" s="155"/>
      <c r="U325" s="151"/>
      <c r="V325" s="151"/>
      <c r="W325" s="151"/>
      <c r="X325" s="151"/>
      <c r="Y325" s="151"/>
      <c r="Z325" s="151"/>
      <c r="AA325" s="156"/>
      <c r="AT325" s="157" t="s">
        <v>168</v>
      </c>
      <c r="AU325" s="157" t="s">
        <v>160</v>
      </c>
      <c r="AV325" s="10" t="s">
        <v>160</v>
      </c>
      <c r="AW325" s="10" t="s">
        <v>29</v>
      </c>
      <c r="AX325" s="10" t="s">
        <v>71</v>
      </c>
      <c r="AY325" s="157" t="s">
        <v>153</v>
      </c>
    </row>
    <row r="326" spans="2:51" s="10" customFormat="1" ht="15" customHeight="1">
      <c r="B326" s="150"/>
      <c r="C326" s="151"/>
      <c r="D326" s="151"/>
      <c r="E326" s="152" t="s">
        <v>5</v>
      </c>
      <c r="F326" s="245" t="s">
        <v>684</v>
      </c>
      <c r="G326" s="246"/>
      <c r="H326" s="246"/>
      <c r="I326" s="246"/>
      <c r="J326" s="151"/>
      <c r="K326" s="153">
        <v>5.4</v>
      </c>
      <c r="L326" s="151"/>
      <c r="M326" s="151"/>
      <c r="N326" s="151"/>
      <c r="O326" s="151"/>
      <c r="P326" s="151"/>
      <c r="Q326" s="151"/>
      <c r="R326" s="154"/>
      <c r="T326" s="155"/>
      <c r="U326" s="151"/>
      <c r="V326" s="151"/>
      <c r="W326" s="151"/>
      <c r="X326" s="151"/>
      <c r="Y326" s="151"/>
      <c r="Z326" s="151"/>
      <c r="AA326" s="156"/>
      <c r="AT326" s="157" t="s">
        <v>168</v>
      </c>
      <c r="AU326" s="157" t="s">
        <v>160</v>
      </c>
      <c r="AV326" s="10" t="s">
        <v>160</v>
      </c>
      <c r="AW326" s="10" t="s">
        <v>29</v>
      </c>
      <c r="AX326" s="10" t="s">
        <v>71</v>
      </c>
      <c r="AY326" s="157" t="s">
        <v>153</v>
      </c>
    </row>
    <row r="327" spans="2:51" s="10" customFormat="1" ht="15" customHeight="1">
      <c r="B327" s="150"/>
      <c r="C327" s="151"/>
      <c r="D327" s="151"/>
      <c r="E327" s="152" t="s">
        <v>5</v>
      </c>
      <c r="F327" s="245" t="s">
        <v>685</v>
      </c>
      <c r="G327" s="246"/>
      <c r="H327" s="246"/>
      <c r="I327" s="246"/>
      <c r="J327" s="151"/>
      <c r="K327" s="153">
        <v>23.64</v>
      </c>
      <c r="L327" s="151"/>
      <c r="M327" s="151"/>
      <c r="N327" s="151"/>
      <c r="O327" s="151"/>
      <c r="P327" s="151"/>
      <c r="Q327" s="151"/>
      <c r="R327" s="154"/>
      <c r="T327" s="155"/>
      <c r="U327" s="151"/>
      <c r="V327" s="151"/>
      <c r="W327" s="151"/>
      <c r="X327" s="151"/>
      <c r="Y327" s="151"/>
      <c r="Z327" s="151"/>
      <c r="AA327" s="156"/>
      <c r="AT327" s="157" t="s">
        <v>168</v>
      </c>
      <c r="AU327" s="157" t="s">
        <v>160</v>
      </c>
      <c r="AV327" s="10" t="s">
        <v>160</v>
      </c>
      <c r="AW327" s="10" t="s">
        <v>29</v>
      </c>
      <c r="AX327" s="10" t="s">
        <v>71</v>
      </c>
      <c r="AY327" s="157" t="s">
        <v>153</v>
      </c>
    </row>
    <row r="328" spans="2:51" s="10" customFormat="1" ht="15" customHeight="1">
      <c r="B328" s="150"/>
      <c r="C328" s="151"/>
      <c r="D328" s="151"/>
      <c r="E328" s="152" t="s">
        <v>5</v>
      </c>
      <c r="F328" s="245" t="s">
        <v>686</v>
      </c>
      <c r="G328" s="246"/>
      <c r="H328" s="246"/>
      <c r="I328" s="246"/>
      <c r="J328" s="151"/>
      <c r="K328" s="153">
        <v>58.74</v>
      </c>
      <c r="L328" s="151"/>
      <c r="M328" s="151"/>
      <c r="N328" s="151"/>
      <c r="O328" s="151"/>
      <c r="P328" s="151"/>
      <c r="Q328" s="151"/>
      <c r="R328" s="154"/>
      <c r="T328" s="155"/>
      <c r="U328" s="151"/>
      <c r="V328" s="151"/>
      <c r="W328" s="151"/>
      <c r="X328" s="151"/>
      <c r="Y328" s="151"/>
      <c r="Z328" s="151"/>
      <c r="AA328" s="156"/>
      <c r="AT328" s="157" t="s">
        <v>168</v>
      </c>
      <c r="AU328" s="157" t="s">
        <v>160</v>
      </c>
      <c r="AV328" s="10" t="s">
        <v>160</v>
      </c>
      <c r="AW328" s="10" t="s">
        <v>29</v>
      </c>
      <c r="AX328" s="10" t="s">
        <v>71</v>
      </c>
      <c r="AY328" s="157" t="s">
        <v>153</v>
      </c>
    </row>
    <row r="329" spans="2:51" s="10" customFormat="1" ht="15" customHeight="1">
      <c r="B329" s="150"/>
      <c r="C329" s="151"/>
      <c r="D329" s="151"/>
      <c r="E329" s="152" t="s">
        <v>5</v>
      </c>
      <c r="F329" s="245" t="s">
        <v>687</v>
      </c>
      <c r="G329" s="246"/>
      <c r="H329" s="246"/>
      <c r="I329" s="246"/>
      <c r="J329" s="151"/>
      <c r="K329" s="153">
        <v>47.13</v>
      </c>
      <c r="L329" s="151"/>
      <c r="M329" s="151"/>
      <c r="N329" s="151"/>
      <c r="O329" s="151"/>
      <c r="P329" s="151"/>
      <c r="Q329" s="151"/>
      <c r="R329" s="154"/>
      <c r="T329" s="155"/>
      <c r="U329" s="151"/>
      <c r="V329" s="151"/>
      <c r="W329" s="151"/>
      <c r="X329" s="151"/>
      <c r="Y329" s="151"/>
      <c r="Z329" s="151"/>
      <c r="AA329" s="156"/>
      <c r="AT329" s="157" t="s">
        <v>168</v>
      </c>
      <c r="AU329" s="157" t="s">
        <v>160</v>
      </c>
      <c r="AV329" s="10" t="s">
        <v>160</v>
      </c>
      <c r="AW329" s="10" t="s">
        <v>29</v>
      </c>
      <c r="AX329" s="10" t="s">
        <v>71</v>
      </c>
      <c r="AY329" s="157" t="s">
        <v>153</v>
      </c>
    </row>
    <row r="330" spans="2:51" s="10" customFormat="1" ht="15" customHeight="1">
      <c r="B330" s="150"/>
      <c r="C330" s="151"/>
      <c r="D330" s="151"/>
      <c r="E330" s="152" t="s">
        <v>5</v>
      </c>
      <c r="F330" s="245" t="s">
        <v>688</v>
      </c>
      <c r="G330" s="246"/>
      <c r="H330" s="246"/>
      <c r="I330" s="246"/>
      <c r="J330" s="151"/>
      <c r="K330" s="153">
        <v>11.6</v>
      </c>
      <c r="L330" s="151"/>
      <c r="M330" s="151"/>
      <c r="N330" s="151"/>
      <c r="O330" s="151"/>
      <c r="P330" s="151"/>
      <c r="Q330" s="151"/>
      <c r="R330" s="154"/>
      <c r="T330" s="155"/>
      <c r="U330" s="151"/>
      <c r="V330" s="151"/>
      <c r="W330" s="151"/>
      <c r="X330" s="151"/>
      <c r="Y330" s="151"/>
      <c r="Z330" s="151"/>
      <c r="AA330" s="156"/>
      <c r="AT330" s="157" t="s">
        <v>168</v>
      </c>
      <c r="AU330" s="157" t="s">
        <v>160</v>
      </c>
      <c r="AV330" s="10" t="s">
        <v>160</v>
      </c>
      <c r="AW330" s="10" t="s">
        <v>29</v>
      </c>
      <c r="AX330" s="10" t="s">
        <v>71</v>
      </c>
      <c r="AY330" s="157" t="s">
        <v>153</v>
      </c>
    </row>
    <row r="331" spans="2:51" s="10" customFormat="1" ht="15" customHeight="1">
      <c r="B331" s="150"/>
      <c r="C331" s="151"/>
      <c r="D331" s="151"/>
      <c r="E331" s="152" t="s">
        <v>5</v>
      </c>
      <c r="F331" s="245" t="s">
        <v>689</v>
      </c>
      <c r="G331" s="246"/>
      <c r="H331" s="246"/>
      <c r="I331" s="246"/>
      <c r="J331" s="151"/>
      <c r="K331" s="153">
        <v>39.58</v>
      </c>
      <c r="L331" s="151"/>
      <c r="M331" s="151"/>
      <c r="N331" s="151"/>
      <c r="O331" s="151"/>
      <c r="P331" s="151"/>
      <c r="Q331" s="151"/>
      <c r="R331" s="154"/>
      <c r="T331" s="155"/>
      <c r="U331" s="151"/>
      <c r="V331" s="151"/>
      <c r="W331" s="151"/>
      <c r="X331" s="151"/>
      <c r="Y331" s="151"/>
      <c r="Z331" s="151"/>
      <c r="AA331" s="156"/>
      <c r="AT331" s="157" t="s">
        <v>168</v>
      </c>
      <c r="AU331" s="157" t="s">
        <v>160</v>
      </c>
      <c r="AV331" s="10" t="s">
        <v>160</v>
      </c>
      <c r="AW331" s="10" t="s">
        <v>29</v>
      </c>
      <c r="AX331" s="10" t="s">
        <v>71</v>
      </c>
      <c r="AY331" s="157" t="s">
        <v>153</v>
      </c>
    </row>
    <row r="332" spans="2:51" s="10" customFormat="1" ht="15" customHeight="1">
      <c r="B332" s="150"/>
      <c r="C332" s="151"/>
      <c r="D332" s="151"/>
      <c r="E332" s="152" t="s">
        <v>5</v>
      </c>
      <c r="F332" s="245" t="s">
        <v>690</v>
      </c>
      <c r="G332" s="246"/>
      <c r="H332" s="246"/>
      <c r="I332" s="246"/>
      <c r="J332" s="151"/>
      <c r="K332" s="153">
        <v>71.150000000000006</v>
      </c>
      <c r="L332" s="151"/>
      <c r="M332" s="151"/>
      <c r="N332" s="151"/>
      <c r="O332" s="151"/>
      <c r="P332" s="151"/>
      <c r="Q332" s="151"/>
      <c r="R332" s="154"/>
      <c r="T332" s="155"/>
      <c r="U332" s="151"/>
      <c r="V332" s="151"/>
      <c r="W332" s="151"/>
      <c r="X332" s="151"/>
      <c r="Y332" s="151"/>
      <c r="Z332" s="151"/>
      <c r="AA332" s="156"/>
      <c r="AT332" s="157" t="s">
        <v>168</v>
      </c>
      <c r="AU332" s="157" t="s">
        <v>160</v>
      </c>
      <c r="AV332" s="10" t="s">
        <v>160</v>
      </c>
      <c r="AW332" s="10" t="s">
        <v>29</v>
      </c>
      <c r="AX332" s="10" t="s">
        <v>71</v>
      </c>
      <c r="AY332" s="157" t="s">
        <v>153</v>
      </c>
    </row>
    <row r="333" spans="2:51" s="10" customFormat="1" ht="15" customHeight="1">
      <c r="B333" s="150"/>
      <c r="C333" s="151"/>
      <c r="D333" s="151"/>
      <c r="E333" s="152" t="s">
        <v>5</v>
      </c>
      <c r="F333" s="245" t="s">
        <v>691</v>
      </c>
      <c r="G333" s="246"/>
      <c r="H333" s="246"/>
      <c r="I333" s="246"/>
      <c r="J333" s="151"/>
      <c r="K333" s="153">
        <v>5.4</v>
      </c>
      <c r="L333" s="151"/>
      <c r="M333" s="151"/>
      <c r="N333" s="151"/>
      <c r="O333" s="151"/>
      <c r="P333" s="151"/>
      <c r="Q333" s="151"/>
      <c r="R333" s="154"/>
      <c r="T333" s="155"/>
      <c r="U333" s="151"/>
      <c r="V333" s="151"/>
      <c r="W333" s="151"/>
      <c r="X333" s="151"/>
      <c r="Y333" s="151"/>
      <c r="Z333" s="151"/>
      <c r="AA333" s="156"/>
      <c r="AT333" s="157" t="s">
        <v>168</v>
      </c>
      <c r="AU333" s="157" t="s">
        <v>160</v>
      </c>
      <c r="AV333" s="10" t="s">
        <v>160</v>
      </c>
      <c r="AW333" s="10" t="s">
        <v>29</v>
      </c>
      <c r="AX333" s="10" t="s">
        <v>71</v>
      </c>
      <c r="AY333" s="157" t="s">
        <v>153</v>
      </c>
    </row>
    <row r="334" spans="2:51" s="10" customFormat="1" ht="15" customHeight="1">
      <c r="B334" s="150"/>
      <c r="C334" s="151"/>
      <c r="D334" s="151"/>
      <c r="E334" s="152" t="s">
        <v>5</v>
      </c>
      <c r="F334" s="245" t="s">
        <v>692</v>
      </c>
      <c r="G334" s="246"/>
      <c r="H334" s="246"/>
      <c r="I334" s="246"/>
      <c r="J334" s="151"/>
      <c r="K334" s="153">
        <v>10</v>
      </c>
      <c r="L334" s="151"/>
      <c r="M334" s="151"/>
      <c r="N334" s="151"/>
      <c r="O334" s="151"/>
      <c r="P334" s="151"/>
      <c r="Q334" s="151"/>
      <c r="R334" s="154"/>
      <c r="T334" s="155"/>
      <c r="U334" s="151"/>
      <c r="V334" s="151"/>
      <c r="W334" s="151"/>
      <c r="X334" s="151"/>
      <c r="Y334" s="151"/>
      <c r="Z334" s="151"/>
      <c r="AA334" s="156"/>
      <c r="AT334" s="157" t="s">
        <v>168</v>
      </c>
      <c r="AU334" s="157" t="s">
        <v>160</v>
      </c>
      <c r="AV334" s="10" t="s">
        <v>160</v>
      </c>
      <c r="AW334" s="10" t="s">
        <v>29</v>
      </c>
      <c r="AX334" s="10" t="s">
        <v>71</v>
      </c>
      <c r="AY334" s="157" t="s">
        <v>153</v>
      </c>
    </row>
    <row r="335" spans="2:51" s="10" customFormat="1" ht="15" customHeight="1">
      <c r="B335" s="150"/>
      <c r="C335" s="151"/>
      <c r="D335" s="151"/>
      <c r="E335" s="152" t="s">
        <v>5</v>
      </c>
      <c r="F335" s="245" t="s">
        <v>381</v>
      </c>
      <c r="G335" s="246"/>
      <c r="H335" s="246"/>
      <c r="I335" s="246"/>
      <c r="J335" s="151"/>
      <c r="K335" s="153">
        <v>15</v>
      </c>
      <c r="L335" s="151"/>
      <c r="M335" s="151"/>
      <c r="N335" s="151"/>
      <c r="O335" s="151"/>
      <c r="P335" s="151"/>
      <c r="Q335" s="151"/>
      <c r="R335" s="154"/>
      <c r="T335" s="155"/>
      <c r="U335" s="151"/>
      <c r="V335" s="151"/>
      <c r="W335" s="151"/>
      <c r="X335" s="151"/>
      <c r="Y335" s="151"/>
      <c r="Z335" s="151"/>
      <c r="AA335" s="156"/>
      <c r="AT335" s="157" t="s">
        <v>168</v>
      </c>
      <c r="AU335" s="157" t="s">
        <v>160</v>
      </c>
      <c r="AV335" s="10" t="s">
        <v>160</v>
      </c>
      <c r="AW335" s="10" t="s">
        <v>29</v>
      </c>
      <c r="AX335" s="10" t="s">
        <v>71</v>
      </c>
      <c r="AY335" s="157" t="s">
        <v>153</v>
      </c>
    </row>
    <row r="336" spans="2:51" s="11" customFormat="1" ht="15" customHeight="1">
      <c r="B336" s="158"/>
      <c r="C336" s="159"/>
      <c r="D336" s="159"/>
      <c r="E336" s="160" t="s">
        <v>5</v>
      </c>
      <c r="F336" s="247" t="s">
        <v>227</v>
      </c>
      <c r="G336" s="248"/>
      <c r="H336" s="248"/>
      <c r="I336" s="248"/>
      <c r="J336" s="159"/>
      <c r="K336" s="161">
        <v>607.9</v>
      </c>
      <c r="L336" s="159"/>
      <c r="M336" s="159"/>
      <c r="N336" s="159"/>
      <c r="O336" s="159"/>
      <c r="P336" s="159"/>
      <c r="Q336" s="159"/>
      <c r="R336" s="162"/>
      <c r="T336" s="163"/>
      <c r="U336" s="159"/>
      <c r="V336" s="159"/>
      <c r="W336" s="159"/>
      <c r="X336" s="159"/>
      <c r="Y336" s="159"/>
      <c r="Z336" s="159"/>
      <c r="AA336" s="164"/>
      <c r="AT336" s="165" t="s">
        <v>168</v>
      </c>
      <c r="AU336" s="165" t="s">
        <v>160</v>
      </c>
      <c r="AV336" s="11" t="s">
        <v>159</v>
      </c>
      <c r="AW336" s="11" t="s">
        <v>29</v>
      </c>
      <c r="AX336" s="11" t="s">
        <v>79</v>
      </c>
      <c r="AY336" s="165" t="s">
        <v>153</v>
      </c>
    </row>
    <row r="337" spans="2:65" s="1" customFormat="1" ht="31.5" customHeight="1">
      <c r="B337" s="140"/>
      <c r="C337" s="141">
        <v>25</v>
      </c>
      <c r="D337" s="141" t="s">
        <v>155</v>
      </c>
      <c r="E337" s="142" t="s">
        <v>693</v>
      </c>
      <c r="F337" s="241" t="s">
        <v>694</v>
      </c>
      <c r="G337" s="241"/>
      <c r="H337" s="241"/>
      <c r="I337" s="241"/>
      <c r="J337" s="143" t="s">
        <v>158</v>
      </c>
      <c r="K337" s="144">
        <v>4</v>
      </c>
      <c r="L337" s="242"/>
      <c r="M337" s="242"/>
      <c r="N337" s="242"/>
      <c r="O337" s="242"/>
      <c r="P337" s="242"/>
      <c r="Q337" s="242"/>
      <c r="R337" s="145"/>
      <c r="T337" s="146" t="s">
        <v>5</v>
      </c>
      <c r="U337" s="43" t="s">
        <v>38</v>
      </c>
      <c r="V337" s="147">
        <v>8.3280000000000007E-2</v>
      </c>
      <c r="W337" s="147">
        <f t="shared" ref="W337:W343" si="0">V337*K337</f>
        <v>0.33312000000000003</v>
      </c>
      <c r="X337" s="147">
        <v>4.0000000000000003E-5</v>
      </c>
      <c r="Y337" s="147">
        <f t="shared" ref="Y337:Y343" si="1">X337*K337</f>
        <v>1.6000000000000001E-4</v>
      </c>
      <c r="Z337" s="147">
        <v>0</v>
      </c>
      <c r="AA337" s="148">
        <f t="shared" ref="AA337:AA343" si="2">Z337*K337</f>
        <v>0</v>
      </c>
      <c r="AR337" s="20" t="s">
        <v>159</v>
      </c>
      <c r="AT337" s="20" t="s">
        <v>155</v>
      </c>
      <c r="AU337" s="20" t="s">
        <v>160</v>
      </c>
      <c r="AY337" s="20" t="s">
        <v>153</v>
      </c>
      <c r="BE337" s="149">
        <f t="shared" ref="BE337:BE343" si="3">IF(U337="základná",N337,0)</f>
        <v>0</v>
      </c>
      <c r="BF337" s="149">
        <f t="shared" ref="BF337:BF343" si="4">IF(U337="znížená",N337,0)</f>
        <v>0</v>
      </c>
      <c r="BG337" s="149">
        <f t="shared" ref="BG337:BG343" si="5">IF(U337="zákl. prenesená",N337,0)</f>
        <v>0</v>
      </c>
      <c r="BH337" s="149">
        <f t="shared" ref="BH337:BH343" si="6">IF(U337="zníž. prenesená",N337,0)</f>
        <v>0</v>
      </c>
      <c r="BI337" s="149">
        <f t="shared" ref="BI337:BI343" si="7">IF(U337="nulová",N337,0)</f>
        <v>0</v>
      </c>
      <c r="BJ337" s="20" t="s">
        <v>160</v>
      </c>
      <c r="BK337" s="149">
        <f t="shared" ref="BK337:BK343" si="8">ROUND(L337*K337,2)</f>
        <v>0</v>
      </c>
      <c r="BL337" s="20" t="s">
        <v>159</v>
      </c>
      <c r="BM337" s="20" t="s">
        <v>695</v>
      </c>
    </row>
    <row r="338" spans="2:65" s="1" customFormat="1" ht="31.5" customHeight="1">
      <c r="B338" s="140"/>
      <c r="C338" s="166">
        <v>26</v>
      </c>
      <c r="D338" s="166" t="s">
        <v>246</v>
      </c>
      <c r="E338" s="167" t="s">
        <v>696</v>
      </c>
      <c r="F338" s="249" t="s">
        <v>2171</v>
      </c>
      <c r="G338" s="249"/>
      <c r="H338" s="249"/>
      <c r="I338" s="249"/>
      <c r="J338" s="168" t="s">
        <v>158</v>
      </c>
      <c r="K338" s="169">
        <v>1</v>
      </c>
      <c r="L338" s="250"/>
      <c r="M338" s="250"/>
      <c r="N338" s="250"/>
      <c r="O338" s="242"/>
      <c r="P338" s="242"/>
      <c r="Q338" s="242"/>
      <c r="R338" s="145"/>
      <c r="T338" s="146" t="s">
        <v>5</v>
      </c>
      <c r="U338" s="43" t="s">
        <v>38</v>
      </c>
      <c r="V338" s="147">
        <v>0</v>
      </c>
      <c r="W338" s="147">
        <f t="shared" si="0"/>
        <v>0</v>
      </c>
      <c r="X338" s="147">
        <v>8.0000000000000004E-4</v>
      </c>
      <c r="Y338" s="147">
        <f t="shared" si="1"/>
        <v>8.0000000000000004E-4</v>
      </c>
      <c r="Z338" s="147">
        <v>0</v>
      </c>
      <c r="AA338" s="148">
        <f t="shared" si="2"/>
        <v>0</v>
      </c>
      <c r="AR338" s="20" t="s">
        <v>208</v>
      </c>
      <c r="AT338" s="20" t="s">
        <v>246</v>
      </c>
      <c r="AU338" s="20" t="s">
        <v>160</v>
      </c>
      <c r="AY338" s="20" t="s">
        <v>153</v>
      </c>
      <c r="BE338" s="149">
        <f t="shared" si="3"/>
        <v>0</v>
      </c>
      <c r="BF338" s="149">
        <f t="shared" si="4"/>
        <v>0</v>
      </c>
      <c r="BG338" s="149">
        <f t="shared" si="5"/>
        <v>0</v>
      </c>
      <c r="BH338" s="149">
        <f t="shared" si="6"/>
        <v>0</v>
      </c>
      <c r="BI338" s="149">
        <f t="shared" si="7"/>
        <v>0</v>
      </c>
      <c r="BJ338" s="20" t="s">
        <v>160</v>
      </c>
      <c r="BK338" s="149">
        <f t="shared" si="8"/>
        <v>0</v>
      </c>
      <c r="BL338" s="20" t="s">
        <v>159</v>
      </c>
      <c r="BM338" s="20" t="s">
        <v>697</v>
      </c>
    </row>
    <row r="339" spans="2:65" s="1" customFormat="1" ht="31.5" customHeight="1">
      <c r="B339" s="140"/>
      <c r="C339" s="166">
        <v>27</v>
      </c>
      <c r="D339" s="166" t="s">
        <v>246</v>
      </c>
      <c r="E339" s="167" t="s">
        <v>698</v>
      </c>
      <c r="F339" s="249" t="s">
        <v>2172</v>
      </c>
      <c r="G339" s="249"/>
      <c r="H339" s="249"/>
      <c r="I339" s="249"/>
      <c r="J339" s="168" t="s">
        <v>158</v>
      </c>
      <c r="K339" s="169">
        <v>2</v>
      </c>
      <c r="L339" s="250"/>
      <c r="M339" s="250"/>
      <c r="N339" s="250"/>
      <c r="O339" s="242"/>
      <c r="P339" s="242"/>
      <c r="Q339" s="242"/>
      <c r="R339" s="145"/>
      <c r="T339" s="146" t="s">
        <v>5</v>
      </c>
      <c r="U339" s="43" t="s">
        <v>38</v>
      </c>
      <c r="V339" s="147">
        <v>0</v>
      </c>
      <c r="W339" s="147">
        <f t="shared" si="0"/>
        <v>0</v>
      </c>
      <c r="X339" s="147">
        <v>3.5E-4</v>
      </c>
      <c r="Y339" s="147">
        <f t="shared" si="1"/>
        <v>6.9999999999999999E-4</v>
      </c>
      <c r="Z339" s="147">
        <v>0</v>
      </c>
      <c r="AA339" s="148">
        <f t="shared" si="2"/>
        <v>0</v>
      </c>
      <c r="AR339" s="20" t="s">
        <v>208</v>
      </c>
      <c r="AT339" s="20" t="s">
        <v>246</v>
      </c>
      <c r="AU339" s="20" t="s">
        <v>160</v>
      </c>
      <c r="AY339" s="20" t="s">
        <v>153</v>
      </c>
      <c r="BE339" s="149">
        <f t="shared" si="3"/>
        <v>0</v>
      </c>
      <c r="BF339" s="149">
        <f t="shared" si="4"/>
        <v>0</v>
      </c>
      <c r="BG339" s="149">
        <f t="shared" si="5"/>
        <v>0</v>
      </c>
      <c r="BH339" s="149">
        <f t="shared" si="6"/>
        <v>0</v>
      </c>
      <c r="BI339" s="149">
        <f t="shared" si="7"/>
        <v>0</v>
      </c>
      <c r="BJ339" s="20" t="s">
        <v>160</v>
      </c>
      <c r="BK339" s="149">
        <f t="shared" si="8"/>
        <v>0</v>
      </c>
      <c r="BL339" s="20" t="s">
        <v>159</v>
      </c>
      <c r="BM339" s="20" t="s">
        <v>699</v>
      </c>
    </row>
    <row r="340" spans="2:65" s="1" customFormat="1" ht="31.5" customHeight="1">
      <c r="B340" s="140"/>
      <c r="C340" s="166">
        <v>28</v>
      </c>
      <c r="D340" s="166" t="s">
        <v>246</v>
      </c>
      <c r="E340" s="167" t="s">
        <v>700</v>
      </c>
      <c r="F340" s="249" t="s">
        <v>2173</v>
      </c>
      <c r="G340" s="249"/>
      <c r="H340" s="249"/>
      <c r="I340" s="249"/>
      <c r="J340" s="168" t="s">
        <v>158</v>
      </c>
      <c r="K340" s="169">
        <v>1</v>
      </c>
      <c r="L340" s="250"/>
      <c r="M340" s="250"/>
      <c r="N340" s="250"/>
      <c r="O340" s="242"/>
      <c r="P340" s="242"/>
      <c r="Q340" s="242"/>
      <c r="R340" s="145"/>
      <c r="T340" s="146" t="s">
        <v>5</v>
      </c>
      <c r="U340" s="43" t="s">
        <v>38</v>
      </c>
      <c r="V340" s="147">
        <v>0</v>
      </c>
      <c r="W340" s="147">
        <f t="shared" si="0"/>
        <v>0</v>
      </c>
      <c r="X340" s="147">
        <v>2.0000000000000001E-4</v>
      </c>
      <c r="Y340" s="147">
        <f t="shared" si="1"/>
        <v>2.0000000000000001E-4</v>
      </c>
      <c r="Z340" s="147">
        <v>0</v>
      </c>
      <c r="AA340" s="148">
        <f t="shared" si="2"/>
        <v>0</v>
      </c>
      <c r="AR340" s="20" t="s">
        <v>208</v>
      </c>
      <c r="AT340" s="20" t="s">
        <v>246</v>
      </c>
      <c r="AU340" s="20" t="s">
        <v>160</v>
      </c>
      <c r="AY340" s="20" t="s">
        <v>153</v>
      </c>
      <c r="BE340" s="149">
        <f t="shared" si="3"/>
        <v>0</v>
      </c>
      <c r="BF340" s="149">
        <f t="shared" si="4"/>
        <v>0</v>
      </c>
      <c r="BG340" s="149">
        <f t="shared" si="5"/>
        <v>0</v>
      </c>
      <c r="BH340" s="149">
        <f t="shared" si="6"/>
        <v>0</v>
      </c>
      <c r="BI340" s="149">
        <f t="shared" si="7"/>
        <v>0</v>
      </c>
      <c r="BJ340" s="20" t="s">
        <v>160</v>
      </c>
      <c r="BK340" s="149">
        <f t="shared" si="8"/>
        <v>0</v>
      </c>
      <c r="BL340" s="20" t="s">
        <v>159</v>
      </c>
      <c r="BM340" s="20" t="s">
        <v>701</v>
      </c>
    </row>
    <row r="341" spans="2:65" s="1" customFormat="1" ht="31.5" customHeight="1">
      <c r="B341" s="140"/>
      <c r="C341" s="141">
        <v>29</v>
      </c>
      <c r="D341" s="141" t="s">
        <v>155</v>
      </c>
      <c r="E341" s="142" t="s">
        <v>703</v>
      </c>
      <c r="F341" s="241" t="s">
        <v>704</v>
      </c>
      <c r="G341" s="241"/>
      <c r="H341" s="241"/>
      <c r="I341" s="241"/>
      <c r="J341" s="143" t="s">
        <v>158</v>
      </c>
      <c r="K341" s="144">
        <v>1</v>
      </c>
      <c r="L341" s="242"/>
      <c r="M341" s="242"/>
      <c r="N341" s="242"/>
      <c r="O341" s="242"/>
      <c r="P341" s="242"/>
      <c r="Q341" s="242"/>
      <c r="R341" s="145"/>
      <c r="T341" s="146" t="s">
        <v>5</v>
      </c>
      <c r="U341" s="43" t="s">
        <v>38</v>
      </c>
      <c r="V341" s="147">
        <v>5.8000000000000003E-2</v>
      </c>
      <c r="W341" s="147">
        <f t="shared" si="0"/>
        <v>5.8000000000000003E-2</v>
      </c>
      <c r="X341" s="147">
        <v>1.0000000000000001E-5</v>
      </c>
      <c r="Y341" s="147">
        <f t="shared" si="1"/>
        <v>1.0000000000000001E-5</v>
      </c>
      <c r="Z341" s="147">
        <v>0</v>
      </c>
      <c r="AA341" s="148">
        <f t="shared" si="2"/>
        <v>0</v>
      </c>
      <c r="AR341" s="20" t="s">
        <v>159</v>
      </c>
      <c r="AT341" s="20" t="s">
        <v>155</v>
      </c>
      <c r="AU341" s="20" t="s">
        <v>160</v>
      </c>
      <c r="AY341" s="20" t="s">
        <v>153</v>
      </c>
      <c r="BE341" s="149">
        <f t="shared" si="3"/>
        <v>0</v>
      </c>
      <c r="BF341" s="149">
        <f t="shared" si="4"/>
        <v>0</v>
      </c>
      <c r="BG341" s="149">
        <f t="shared" si="5"/>
        <v>0</v>
      </c>
      <c r="BH341" s="149">
        <f t="shared" si="6"/>
        <v>0</v>
      </c>
      <c r="BI341" s="149">
        <f t="shared" si="7"/>
        <v>0</v>
      </c>
      <c r="BJ341" s="20" t="s">
        <v>160</v>
      </c>
      <c r="BK341" s="149">
        <f t="shared" si="8"/>
        <v>0</v>
      </c>
      <c r="BL341" s="20" t="s">
        <v>159</v>
      </c>
      <c r="BM341" s="20" t="s">
        <v>705</v>
      </c>
    </row>
    <row r="342" spans="2:65" s="1" customFormat="1" ht="31.5" customHeight="1">
      <c r="B342" s="140"/>
      <c r="C342" s="166">
        <v>30</v>
      </c>
      <c r="D342" s="166" t="s">
        <v>246</v>
      </c>
      <c r="E342" s="167" t="s">
        <v>706</v>
      </c>
      <c r="F342" s="249" t="s">
        <v>2174</v>
      </c>
      <c r="G342" s="249"/>
      <c r="H342" s="249"/>
      <c r="I342" s="249"/>
      <c r="J342" s="168" t="s">
        <v>158</v>
      </c>
      <c r="K342" s="169">
        <v>1</v>
      </c>
      <c r="L342" s="250"/>
      <c r="M342" s="250"/>
      <c r="N342" s="250"/>
      <c r="O342" s="242"/>
      <c r="P342" s="242"/>
      <c r="Q342" s="242"/>
      <c r="R342" s="145"/>
      <c r="T342" s="146" t="s">
        <v>5</v>
      </c>
      <c r="U342" s="43" t="s">
        <v>38</v>
      </c>
      <c r="V342" s="147">
        <v>0</v>
      </c>
      <c r="W342" s="147">
        <f t="shared" si="0"/>
        <v>0</v>
      </c>
      <c r="X342" s="147">
        <v>8.0000000000000007E-5</v>
      </c>
      <c r="Y342" s="147">
        <f t="shared" si="1"/>
        <v>8.0000000000000007E-5</v>
      </c>
      <c r="Z342" s="147">
        <v>0</v>
      </c>
      <c r="AA342" s="148">
        <f t="shared" si="2"/>
        <v>0</v>
      </c>
      <c r="AR342" s="20" t="s">
        <v>208</v>
      </c>
      <c r="AT342" s="20" t="s">
        <v>246</v>
      </c>
      <c r="AU342" s="20" t="s">
        <v>160</v>
      </c>
      <c r="AY342" s="20" t="s">
        <v>153</v>
      </c>
      <c r="BE342" s="149">
        <f t="shared" si="3"/>
        <v>0</v>
      </c>
      <c r="BF342" s="149">
        <f t="shared" si="4"/>
        <v>0</v>
      </c>
      <c r="BG342" s="149">
        <f t="shared" si="5"/>
        <v>0</v>
      </c>
      <c r="BH342" s="149">
        <f t="shared" si="6"/>
        <v>0</v>
      </c>
      <c r="BI342" s="149">
        <f t="shared" si="7"/>
        <v>0</v>
      </c>
      <c r="BJ342" s="20" t="s">
        <v>160</v>
      </c>
      <c r="BK342" s="149">
        <f t="shared" si="8"/>
        <v>0</v>
      </c>
      <c r="BL342" s="20" t="s">
        <v>159</v>
      </c>
      <c r="BM342" s="20" t="s">
        <v>707</v>
      </c>
    </row>
    <row r="343" spans="2:65" s="1" customFormat="1" ht="22.5" customHeight="1">
      <c r="B343" s="140"/>
      <c r="C343" s="141">
        <v>31</v>
      </c>
      <c r="D343" s="141" t="s">
        <v>155</v>
      </c>
      <c r="E343" s="142" t="s">
        <v>708</v>
      </c>
      <c r="F343" s="241" t="s">
        <v>709</v>
      </c>
      <c r="G343" s="241"/>
      <c r="H343" s="241"/>
      <c r="I343" s="241"/>
      <c r="J343" s="143" t="s">
        <v>172</v>
      </c>
      <c r="K343" s="144">
        <v>186.6</v>
      </c>
      <c r="L343" s="242"/>
      <c r="M343" s="242"/>
      <c r="N343" s="242"/>
      <c r="O343" s="242"/>
      <c r="P343" s="242"/>
      <c r="Q343" s="242"/>
      <c r="R343" s="145"/>
      <c r="T343" s="146" t="s">
        <v>5</v>
      </c>
      <c r="U343" s="43" t="s">
        <v>38</v>
      </c>
      <c r="V343" s="147">
        <v>0.18809999999999999</v>
      </c>
      <c r="W343" s="147">
        <f t="shared" si="0"/>
        <v>35.099459999999993</v>
      </c>
      <c r="X343" s="147">
        <v>2.1000000000000001E-4</v>
      </c>
      <c r="Y343" s="147">
        <f t="shared" si="1"/>
        <v>3.9185999999999999E-2</v>
      </c>
      <c r="Z343" s="147">
        <v>0</v>
      </c>
      <c r="AA343" s="148">
        <f t="shared" si="2"/>
        <v>0</v>
      </c>
      <c r="AR343" s="20" t="s">
        <v>159</v>
      </c>
      <c r="AT343" s="20" t="s">
        <v>155</v>
      </c>
      <c r="AU343" s="20" t="s">
        <v>160</v>
      </c>
      <c r="AY343" s="20" t="s">
        <v>153</v>
      </c>
      <c r="BE343" s="149">
        <f t="shared" si="3"/>
        <v>0</v>
      </c>
      <c r="BF343" s="149">
        <f t="shared" si="4"/>
        <v>0</v>
      </c>
      <c r="BG343" s="149">
        <f t="shared" si="5"/>
        <v>0</v>
      </c>
      <c r="BH343" s="149">
        <f t="shared" si="6"/>
        <v>0</v>
      </c>
      <c r="BI343" s="149">
        <f t="shared" si="7"/>
        <v>0</v>
      </c>
      <c r="BJ343" s="20" t="s">
        <v>160</v>
      </c>
      <c r="BK343" s="149">
        <f t="shared" si="8"/>
        <v>0</v>
      </c>
      <c r="BL343" s="20" t="s">
        <v>159</v>
      </c>
      <c r="BM343" s="20" t="s">
        <v>710</v>
      </c>
    </row>
    <row r="344" spans="2:65" s="10" customFormat="1" ht="15" customHeight="1">
      <c r="B344" s="150"/>
      <c r="C344" s="151"/>
      <c r="D344" s="151"/>
      <c r="E344" s="152" t="s">
        <v>5</v>
      </c>
      <c r="F344" s="243" t="s">
        <v>689</v>
      </c>
      <c r="G344" s="244"/>
      <c r="H344" s="244"/>
      <c r="I344" s="244"/>
      <c r="J344" s="151"/>
      <c r="K344" s="153">
        <v>39.58</v>
      </c>
      <c r="L344" s="151"/>
      <c r="M344" s="151"/>
      <c r="N344" s="151"/>
      <c r="O344" s="151"/>
      <c r="P344" s="151"/>
      <c r="Q344" s="151"/>
      <c r="R344" s="154"/>
      <c r="T344" s="155"/>
      <c r="U344" s="151"/>
      <c r="V344" s="151"/>
      <c r="W344" s="151"/>
      <c r="X344" s="151"/>
      <c r="Y344" s="151"/>
      <c r="Z344" s="151"/>
      <c r="AA344" s="156"/>
      <c r="AT344" s="157" t="s">
        <v>168</v>
      </c>
      <c r="AU344" s="157" t="s">
        <v>160</v>
      </c>
      <c r="AV344" s="10" t="s">
        <v>160</v>
      </c>
      <c r="AW344" s="10" t="s">
        <v>29</v>
      </c>
      <c r="AX344" s="10" t="s">
        <v>71</v>
      </c>
      <c r="AY344" s="157" t="s">
        <v>153</v>
      </c>
    </row>
    <row r="345" spans="2:65" s="10" customFormat="1" ht="15" customHeight="1">
      <c r="B345" s="150"/>
      <c r="C345" s="151"/>
      <c r="D345" s="151"/>
      <c r="E345" s="152" t="s">
        <v>5</v>
      </c>
      <c r="F345" s="245" t="s">
        <v>711</v>
      </c>
      <c r="G345" s="246"/>
      <c r="H345" s="246"/>
      <c r="I345" s="246"/>
      <c r="J345" s="151"/>
      <c r="K345" s="153">
        <v>36.85</v>
      </c>
      <c r="L345" s="151"/>
      <c r="M345" s="151"/>
      <c r="N345" s="151"/>
      <c r="O345" s="151"/>
      <c r="P345" s="151"/>
      <c r="Q345" s="151"/>
      <c r="R345" s="154"/>
      <c r="T345" s="155"/>
      <c r="U345" s="151"/>
      <c r="V345" s="151"/>
      <c r="W345" s="151"/>
      <c r="X345" s="151"/>
      <c r="Y345" s="151"/>
      <c r="Z345" s="151"/>
      <c r="AA345" s="156"/>
      <c r="AT345" s="157" t="s">
        <v>168</v>
      </c>
      <c r="AU345" s="157" t="s">
        <v>160</v>
      </c>
      <c r="AV345" s="10" t="s">
        <v>160</v>
      </c>
      <c r="AW345" s="10" t="s">
        <v>29</v>
      </c>
      <c r="AX345" s="10" t="s">
        <v>71</v>
      </c>
      <c r="AY345" s="157" t="s">
        <v>153</v>
      </c>
    </row>
    <row r="346" spans="2:65" s="10" customFormat="1" ht="15" customHeight="1">
      <c r="B346" s="150"/>
      <c r="C346" s="151"/>
      <c r="D346" s="151"/>
      <c r="E346" s="152" t="s">
        <v>5</v>
      </c>
      <c r="F346" s="245" t="s">
        <v>712</v>
      </c>
      <c r="G346" s="246"/>
      <c r="H346" s="246"/>
      <c r="I346" s="246"/>
      <c r="J346" s="151"/>
      <c r="K346" s="153">
        <v>53.55</v>
      </c>
      <c r="L346" s="151"/>
      <c r="M346" s="151"/>
      <c r="N346" s="151"/>
      <c r="O346" s="151"/>
      <c r="P346" s="151"/>
      <c r="Q346" s="151"/>
      <c r="R346" s="154"/>
      <c r="T346" s="155"/>
      <c r="U346" s="151"/>
      <c r="V346" s="151"/>
      <c r="W346" s="151"/>
      <c r="X346" s="151"/>
      <c r="Y346" s="151"/>
      <c r="Z346" s="151"/>
      <c r="AA346" s="156"/>
      <c r="AT346" s="157" t="s">
        <v>168</v>
      </c>
      <c r="AU346" s="157" t="s">
        <v>160</v>
      </c>
      <c r="AV346" s="10" t="s">
        <v>160</v>
      </c>
      <c r="AW346" s="10" t="s">
        <v>29</v>
      </c>
      <c r="AX346" s="10" t="s">
        <v>71</v>
      </c>
      <c r="AY346" s="157" t="s">
        <v>153</v>
      </c>
    </row>
    <row r="347" spans="2:65" s="10" customFormat="1" ht="15" customHeight="1">
      <c r="B347" s="150"/>
      <c r="C347" s="151"/>
      <c r="D347" s="151"/>
      <c r="E347" s="152" t="s">
        <v>5</v>
      </c>
      <c r="F347" s="245" t="s">
        <v>713</v>
      </c>
      <c r="G347" s="246"/>
      <c r="H347" s="246"/>
      <c r="I347" s="246"/>
      <c r="J347" s="151"/>
      <c r="K347" s="153">
        <v>17.600000000000001</v>
      </c>
      <c r="L347" s="151"/>
      <c r="M347" s="151"/>
      <c r="N347" s="151"/>
      <c r="O347" s="151"/>
      <c r="P347" s="151"/>
      <c r="Q347" s="151"/>
      <c r="R347" s="154"/>
      <c r="T347" s="155"/>
      <c r="U347" s="151"/>
      <c r="V347" s="151"/>
      <c r="W347" s="151"/>
      <c r="X347" s="151"/>
      <c r="Y347" s="151"/>
      <c r="Z347" s="151"/>
      <c r="AA347" s="156"/>
      <c r="AT347" s="157" t="s">
        <v>168</v>
      </c>
      <c r="AU347" s="157" t="s">
        <v>160</v>
      </c>
      <c r="AV347" s="10" t="s">
        <v>160</v>
      </c>
      <c r="AW347" s="10" t="s">
        <v>29</v>
      </c>
      <c r="AX347" s="10" t="s">
        <v>71</v>
      </c>
      <c r="AY347" s="157" t="s">
        <v>153</v>
      </c>
    </row>
    <row r="348" spans="2:65" s="10" customFormat="1" ht="15" customHeight="1">
      <c r="B348" s="150"/>
      <c r="C348" s="151"/>
      <c r="D348" s="151"/>
      <c r="E348" s="152" t="s">
        <v>5</v>
      </c>
      <c r="F348" s="245" t="s">
        <v>714</v>
      </c>
      <c r="G348" s="246"/>
      <c r="H348" s="246"/>
      <c r="I348" s="246"/>
      <c r="J348" s="151"/>
      <c r="K348" s="153">
        <v>39.020000000000003</v>
      </c>
      <c r="L348" s="151"/>
      <c r="M348" s="151"/>
      <c r="N348" s="151"/>
      <c r="O348" s="151"/>
      <c r="P348" s="151"/>
      <c r="Q348" s="151"/>
      <c r="R348" s="154"/>
      <c r="T348" s="155"/>
      <c r="U348" s="151"/>
      <c r="V348" s="151"/>
      <c r="W348" s="151"/>
      <c r="X348" s="151"/>
      <c r="Y348" s="151"/>
      <c r="Z348" s="151"/>
      <c r="AA348" s="156"/>
      <c r="AT348" s="157" t="s">
        <v>168</v>
      </c>
      <c r="AU348" s="157" t="s">
        <v>160</v>
      </c>
      <c r="AV348" s="10" t="s">
        <v>160</v>
      </c>
      <c r="AW348" s="10" t="s">
        <v>29</v>
      </c>
      <c r="AX348" s="10" t="s">
        <v>71</v>
      </c>
      <c r="AY348" s="157" t="s">
        <v>153</v>
      </c>
    </row>
    <row r="349" spans="2:65" s="11" customFormat="1" ht="15" customHeight="1">
      <c r="B349" s="158"/>
      <c r="C349" s="159"/>
      <c r="D349" s="159"/>
      <c r="E349" s="160" t="s">
        <v>5</v>
      </c>
      <c r="F349" s="247" t="s">
        <v>227</v>
      </c>
      <c r="G349" s="248"/>
      <c r="H349" s="248"/>
      <c r="I349" s="248"/>
      <c r="J349" s="159"/>
      <c r="K349" s="161">
        <v>186.6</v>
      </c>
      <c r="L349" s="159"/>
      <c r="M349" s="159"/>
      <c r="N349" s="159"/>
      <c r="O349" s="159"/>
      <c r="P349" s="159"/>
      <c r="Q349" s="159"/>
      <c r="R349" s="162"/>
      <c r="T349" s="163"/>
      <c r="U349" s="159"/>
      <c r="V349" s="159"/>
      <c r="W349" s="159"/>
      <c r="X349" s="159"/>
      <c r="Y349" s="159"/>
      <c r="Z349" s="159"/>
      <c r="AA349" s="164"/>
      <c r="AT349" s="165" t="s">
        <v>168</v>
      </c>
      <c r="AU349" s="165" t="s">
        <v>160</v>
      </c>
      <c r="AV349" s="11" t="s">
        <v>159</v>
      </c>
      <c r="AW349" s="11" t="s">
        <v>29</v>
      </c>
      <c r="AX349" s="11" t="s">
        <v>79</v>
      </c>
      <c r="AY349" s="165" t="s">
        <v>153</v>
      </c>
    </row>
    <row r="350" spans="2:65" s="1" customFormat="1" ht="31.5" customHeight="1">
      <c r="B350" s="140"/>
      <c r="C350" s="141">
        <v>32</v>
      </c>
      <c r="D350" s="141" t="s">
        <v>155</v>
      </c>
      <c r="E350" s="142" t="s">
        <v>715</v>
      </c>
      <c r="F350" s="241" t="s">
        <v>2175</v>
      </c>
      <c r="G350" s="241"/>
      <c r="H350" s="241"/>
      <c r="I350" s="241"/>
      <c r="J350" s="143" t="s">
        <v>172</v>
      </c>
      <c r="K350" s="144">
        <v>166.05</v>
      </c>
      <c r="L350" s="242"/>
      <c r="M350" s="242"/>
      <c r="N350" s="242"/>
      <c r="O350" s="242"/>
      <c r="P350" s="242"/>
      <c r="Q350" s="242"/>
      <c r="R350" s="145"/>
      <c r="T350" s="146" t="s">
        <v>5</v>
      </c>
      <c r="U350" s="43" t="s">
        <v>38</v>
      </c>
      <c r="V350" s="147">
        <v>9.4130000000000005E-2</v>
      </c>
      <c r="W350" s="147">
        <f>V350*K350</f>
        <v>15.630286500000002</v>
      </c>
      <c r="X350" s="147">
        <v>2.5999999999999998E-4</v>
      </c>
      <c r="Y350" s="147">
        <f>X350*K350</f>
        <v>4.3172999999999996E-2</v>
      </c>
      <c r="Z350" s="147">
        <v>0</v>
      </c>
      <c r="AA350" s="148">
        <f>Z350*K350</f>
        <v>0</v>
      </c>
      <c r="AR350" s="20" t="s">
        <v>159</v>
      </c>
      <c r="AT350" s="20" t="s">
        <v>155</v>
      </c>
      <c r="AU350" s="20" t="s">
        <v>160</v>
      </c>
      <c r="AY350" s="20" t="s">
        <v>153</v>
      </c>
      <c r="BE350" s="149">
        <f>IF(U350="základná",N350,0)</f>
        <v>0</v>
      </c>
      <c r="BF350" s="149">
        <f>IF(U350="znížená",N350,0)</f>
        <v>0</v>
      </c>
      <c r="BG350" s="149">
        <f>IF(U350="zákl. prenesená",N350,0)</f>
        <v>0</v>
      </c>
      <c r="BH350" s="149">
        <f>IF(U350="zníž. prenesená",N350,0)</f>
        <v>0</v>
      </c>
      <c r="BI350" s="149">
        <f>IF(U350="nulová",N350,0)</f>
        <v>0</v>
      </c>
      <c r="BJ350" s="20" t="s">
        <v>160</v>
      </c>
      <c r="BK350" s="149">
        <f>ROUND(L350*K350,2)</f>
        <v>0</v>
      </c>
      <c r="BL350" s="20" t="s">
        <v>159</v>
      </c>
      <c r="BM350" s="20" t="s">
        <v>716</v>
      </c>
    </row>
    <row r="351" spans="2:65" s="10" customFormat="1" ht="15" customHeight="1">
      <c r="B351" s="150"/>
      <c r="C351" s="151"/>
      <c r="D351" s="151"/>
      <c r="E351" s="152" t="s">
        <v>5</v>
      </c>
      <c r="F351" s="243" t="s">
        <v>717</v>
      </c>
      <c r="G351" s="244"/>
      <c r="H351" s="244"/>
      <c r="I351" s="244"/>
      <c r="J351" s="151"/>
      <c r="K351" s="153">
        <v>7.5</v>
      </c>
      <c r="L351" s="151"/>
      <c r="M351" s="151"/>
      <c r="N351" s="151"/>
      <c r="O351" s="151"/>
      <c r="P351" s="151"/>
      <c r="Q351" s="151"/>
      <c r="R351" s="154"/>
      <c r="T351" s="155"/>
      <c r="U351" s="151"/>
      <c r="V351" s="151"/>
      <c r="W351" s="151"/>
      <c r="X351" s="151"/>
      <c r="Y351" s="151"/>
      <c r="Z351" s="151"/>
      <c r="AA351" s="156"/>
      <c r="AT351" s="157" t="s">
        <v>168</v>
      </c>
      <c r="AU351" s="157" t="s">
        <v>160</v>
      </c>
      <c r="AV351" s="10" t="s">
        <v>160</v>
      </c>
      <c r="AW351" s="10" t="s">
        <v>29</v>
      </c>
      <c r="AX351" s="10" t="s">
        <v>71</v>
      </c>
      <c r="AY351" s="157" t="s">
        <v>153</v>
      </c>
    </row>
    <row r="352" spans="2:65" s="10" customFormat="1" ht="15" customHeight="1">
      <c r="B352" s="150"/>
      <c r="C352" s="151"/>
      <c r="D352" s="151"/>
      <c r="E352" s="152" t="s">
        <v>5</v>
      </c>
      <c r="F352" s="245" t="s">
        <v>718</v>
      </c>
      <c r="G352" s="246"/>
      <c r="H352" s="246"/>
      <c r="I352" s="246"/>
      <c r="J352" s="151"/>
      <c r="K352" s="153">
        <v>61.5</v>
      </c>
      <c r="L352" s="151"/>
      <c r="M352" s="151"/>
      <c r="N352" s="151"/>
      <c r="O352" s="151"/>
      <c r="P352" s="151"/>
      <c r="Q352" s="151"/>
      <c r="R352" s="154"/>
      <c r="T352" s="155"/>
      <c r="U352" s="151"/>
      <c r="V352" s="151"/>
      <c r="W352" s="151"/>
      <c r="X352" s="151"/>
      <c r="Y352" s="151"/>
      <c r="Z352" s="151"/>
      <c r="AA352" s="156"/>
      <c r="AT352" s="157" t="s">
        <v>168</v>
      </c>
      <c r="AU352" s="157" t="s">
        <v>160</v>
      </c>
      <c r="AV352" s="10" t="s">
        <v>160</v>
      </c>
      <c r="AW352" s="10" t="s">
        <v>29</v>
      </c>
      <c r="AX352" s="10" t="s">
        <v>71</v>
      </c>
      <c r="AY352" s="157" t="s">
        <v>153</v>
      </c>
    </row>
    <row r="353" spans="2:65" s="10" customFormat="1" ht="15" customHeight="1">
      <c r="B353" s="150"/>
      <c r="C353" s="151"/>
      <c r="D353" s="151"/>
      <c r="E353" s="152" t="s">
        <v>5</v>
      </c>
      <c r="F353" s="245" t="s">
        <v>719</v>
      </c>
      <c r="G353" s="246"/>
      <c r="H353" s="246"/>
      <c r="I353" s="246"/>
      <c r="J353" s="151"/>
      <c r="K353" s="153">
        <v>33</v>
      </c>
      <c r="L353" s="151"/>
      <c r="M353" s="151"/>
      <c r="N353" s="151"/>
      <c r="O353" s="151"/>
      <c r="P353" s="151"/>
      <c r="Q353" s="151"/>
      <c r="R353" s="154"/>
      <c r="T353" s="155"/>
      <c r="U353" s="151"/>
      <c r="V353" s="151"/>
      <c r="W353" s="151"/>
      <c r="X353" s="151"/>
      <c r="Y353" s="151"/>
      <c r="Z353" s="151"/>
      <c r="AA353" s="156"/>
      <c r="AT353" s="157" t="s">
        <v>168</v>
      </c>
      <c r="AU353" s="157" t="s">
        <v>160</v>
      </c>
      <c r="AV353" s="10" t="s">
        <v>160</v>
      </c>
      <c r="AW353" s="10" t="s">
        <v>29</v>
      </c>
      <c r="AX353" s="10" t="s">
        <v>71</v>
      </c>
      <c r="AY353" s="157" t="s">
        <v>153</v>
      </c>
    </row>
    <row r="354" spans="2:65" s="10" customFormat="1" ht="15" customHeight="1">
      <c r="B354" s="150"/>
      <c r="C354" s="151"/>
      <c r="D354" s="151"/>
      <c r="E354" s="152" t="s">
        <v>5</v>
      </c>
      <c r="F354" s="245" t="s">
        <v>720</v>
      </c>
      <c r="G354" s="246"/>
      <c r="H354" s="246"/>
      <c r="I354" s="246"/>
      <c r="J354" s="151"/>
      <c r="K354" s="153">
        <v>3</v>
      </c>
      <c r="L354" s="151"/>
      <c r="M354" s="151"/>
      <c r="N354" s="151"/>
      <c r="O354" s="151"/>
      <c r="P354" s="151"/>
      <c r="Q354" s="151"/>
      <c r="R354" s="154"/>
      <c r="T354" s="155"/>
      <c r="U354" s="151"/>
      <c r="V354" s="151"/>
      <c r="W354" s="151"/>
      <c r="X354" s="151"/>
      <c r="Y354" s="151"/>
      <c r="Z354" s="151"/>
      <c r="AA354" s="156"/>
      <c r="AT354" s="157" t="s">
        <v>168</v>
      </c>
      <c r="AU354" s="157" t="s">
        <v>160</v>
      </c>
      <c r="AV354" s="10" t="s">
        <v>160</v>
      </c>
      <c r="AW354" s="10" t="s">
        <v>29</v>
      </c>
      <c r="AX354" s="10" t="s">
        <v>71</v>
      </c>
      <c r="AY354" s="157" t="s">
        <v>153</v>
      </c>
    </row>
    <row r="355" spans="2:65" s="10" customFormat="1" ht="15" customHeight="1">
      <c r="B355" s="150"/>
      <c r="C355" s="151"/>
      <c r="D355" s="151"/>
      <c r="E355" s="152" t="s">
        <v>5</v>
      </c>
      <c r="F355" s="245" t="s">
        <v>721</v>
      </c>
      <c r="G355" s="246"/>
      <c r="H355" s="246"/>
      <c r="I355" s="246"/>
      <c r="J355" s="151"/>
      <c r="K355" s="153">
        <v>36</v>
      </c>
      <c r="L355" s="151"/>
      <c r="M355" s="151"/>
      <c r="N355" s="151"/>
      <c r="O355" s="151"/>
      <c r="P355" s="151"/>
      <c r="Q355" s="151"/>
      <c r="R355" s="154"/>
      <c r="T355" s="155"/>
      <c r="U355" s="151"/>
      <c r="V355" s="151"/>
      <c r="W355" s="151"/>
      <c r="X355" s="151"/>
      <c r="Y355" s="151"/>
      <c r="Z355" s="151"/>
      <c r="AA355" s="156"/>
      <c r="AT355" s="157" t="s">
        <v>168</v>
      </c>
      <c r="AU355" s="157" t="s">
        <v>160</v>
      </c>
      <c r="AV355" s="10" t="s">
        <v>160</v>
      </c>
      <c r="AW355" s="10" t="s">
        <v>29</v>
      </c>
      <c r="AX355" s="10" t="s">
        <v>71</v>
      </c>
      <c r="AY355" s="157" t="s">
        <v>153</v>
      </c>
    </row>
    <row r="356" spans="2:65" s="10" customFormat="1" ht="15" customHeight="1">
      <c r="B356" s="150"/>
      <c r="C356" s="151"/>
      <c r="D356" s="151"/>
      <c r="E356" s="152" t="s">
        <v>5</v>
      </c>
      <c r="F356" s="245" t="s">
        <v>722</v>
      </c>
      <c r="G356" s="246"/>
      <c r="H356" s="246"/>
      <c r="I356" s="246"/>
      <c r="J356" s="151"/>
      <c r="K356" s="153">
        <v>6</v>
      </c>
      <c r="L356" s="151"/>
      <c r="M356" s="151"/>
      <c r="N356" s="151"/>
      <c r="O356" s="151"/>
      <c r="P356" s="151"/>
      <c r="Q356" s="151"/>
      <c r="R356" s="154"/>
      <c r="T356" s="155"/>
      <c r="U356" s="151"/>
      <c r="V356" s="151"/>
      <c r="W356" s="151"/>
      <c r="X356" s="151"/>
      <c r="Y356" s="151"/>
      <c r="Z356" s="151"/>
      <c r="AA356" s="156"/>
      <c r="AT356" s="157" t="s">
        <v>168</v>
      </c>
      <c r="AU356" s="157" t="s">
        <v>160</v>
      </c>
      <c r="AV356" s="10" t="s">
        <v>160</v>
      </c>
      <c r="AW356" s="10" t="s">
        <v>29</v>
      </c>
      <c r="AX356" s="10" t="s">
        <v>71</v>
      </c>
      <c r="AY356" s="157" t="s">
        <v>153</v>
      </c>
    </row>
    <row r="357" spans="2:65" s="10" customFormat="1" ht="15" customHeight="1">
      <c r="B357" s="150"/>
      <c r="C357" s="151"/>
      <c r="D357" s="151"/>
      <c r="E357" s="152" t="s">
        <v>5</v>
      </c>
      <c r="F357" s="245" t="s">
        <v>720</v>
      </c>
      <c r="G357" s="246"/>
      <c r="H357" s="246"/>
      <c r="I357" s="246"/>
      <c r="J357" s="151"/>
      <c r="K357" s="153">
        <v>3</v>
      </c>
      <c r="L357" s="151"/>
      <c r="M357" s="151"/>
      <c r="N357" s="151"/>
      <c r="O357" s="151"/>
      <c r="P357" s="151"/>
      <c r="Q357" s="151"/>
      <c r="R357" s="154"/>
      <c r="T357" s="155"/>
      <c r="U357" s="151"/>
      <c r="V357" s="151"/>
      <c r="W357" s="151"/>
      <c r="X357" s="151"/>
      <c r="Y357" s="151"/>
      <c r="Z357" s="151"/>
      <c r="AA357" s="156"/>
      <c r="AT357" s="157" t="s">
        <v>168</v>
      </c>
      <c r="AU357" s="157" t="s">
        <v>160</v>
      </c>
      <c r="AV357" s="10" t="s">
        <v>160</v>
      </c>
      <c r="AW357" s="10" t="s">
        <v>29</v>
      </c>
      <c r="AX357" s="10" t="s">
        <v>71</v>
      </c>
      <c r="AY357" s="157" t="s">
        <v>153</v>
      </c>
    </row>
    <row r="358" spans="2:65" s="10" customFormat="1" ht="15" customHeight="1">
      <c r="B358" s="150"/>
      <c r="C358" s="151"/>
      <c r="D358" s="151"/>
      <c r="E358" s="152" t="s">
        <v>5</v>
      </c>
      <c r="F358" s="245" t="s">
        <v>723</v>
      </c>
      <c r="G358" s="246"/>
      <c r="H358" s="246"/>
      <c r="I358" s="246"/>
      <c r="J358" s="151"/>
      <c r="K358" s="153">
        <v>5.2</v>
      </c>
      <c r="L358" s="151"/>
      <c r="M358" s="151"/>
      <c r="N358" s="151"/>
      <c r="O358" s="151"/>
      <c r="P358" s="151"/>
      <c r="Q358" s="151"/>
      <c r="R358" s="154"/>
      <c r="T358" s="155"/>
      <c r="U358" s="151"/>
      <c r="V358" s="151"/>
      <c r="W358" s="151"/>
      <c r="X358" s="151"/>
      <c r="Y358" s="151"/>
      <c r="Z358" s="151"/>
      <c r="AA358" s="156"/>
      <c r="AT358" s="157" t="s">
        <v>168</v>
      </c>
      <c r="AU358" s="157" t="s">
        <v>160</v>
      </c>
      <c r="AV358" s="10" t="s">
        <v>160</v>
      </c>
      <c r="AW358" s="10" t="s">
        <v>29</v>
      </c>
      <c r="AX358" s="10" t="s">
        <v>71</v>
      </c>
      <c r="AY358" s="157" t="s">
        <v>153</v>
      </c>
    </row>
    <row r="359" spans="2:65" s="10" customFormat="1" ht="15" customHeight="1">
      <c r="B359" s="150"/>
      <c r="C359" s="151"/>
      <c r="D359" s="151"/>
      <c r="E359" s="152" t="s">
        <v>5</v>
      </c>
      <c r="F359" s="245" t="s">
        <v>724</v>
      </c>
      <c r="G359" s="246"/>
      <c r="H359" s="246"/>
      <c r="I359" s="246"/>
      <c r="J359" s="151"/>
      <c r="K359" s="153">
        <v>0.5</v>
      </c>
      <c r="L359" s="151"/>
      <c r="M359" s="151"/>
      <c r="N359" s="151"/>
      <c r="O359" s="151"/>
      <c r="P359" s="151"/>
      <c r="Q359" s="151"/>
      <c r="R359" s="154"/>
      <c r="T359" s="155"/>
      <c r="U359" s="151"/>
      <c r="V359" s="151"/>
      <c r="W359" s="151"/>
      <c r="X359" s="151"/>
      <c r="Y359" s="151"/>
      <c r="Z359" s="151"/>
      <c r="AA359" s="156"/>
      <c r="AT359" s="157" t="s">
        <v>168</v>
      </c>
      <c r="AU359" s="157" t="s">
        <v>160</v>
      </c>
      <c r="AV359" s="10" t="s">
        <v>160</v>
      </c>
      <c r="AW359" s="10" t="s">
        <v>29</v>
      </c>
      <c r="AX359" s="10" t="s">
        <v>71</v>
      </c>
      <c r="AY359" s="157" t="s">
        <v>153</v>
      </c>
    </row>
    <row r="360" spans="2:65" s="10" customFormat="1" ht="15" customHeight="1">
      <c r="B360" s="150"/>
      <c r="C360" s="151"/>
      <c r="D360" s="151"/>
      <c r="E360" s="152" t="s">
        <v>5</v>
      </c>
      <c r="F360" s="245" t="s">
        <v>725</v>
      </c>
      <c r="G360" s="246"/>
      <c r="H360" s="246"/>
      <c r="I360" s="246"/>
      <c r="J360" s="151"/>
      <c r="K360" s="153">
        <v>10.35</v>
      </c>
      <c r="L360" s="151"/>
      <c r="M360" s="151"/>
      <c r="N360" s="151"/>
      <c r="O360" s="151"/>
      <c r="P360" s="151"/>
      <c r="Q360" s="151"/>
      <c r="R360" s="154"/>
      <c r="T360" s="155"/>
      <c r="U360" s="151"/>
      <c r="V360" s="151"/>
      <c r="W360" s="151"/>
      <c r="X360" s="151"/>
      <c r="Y360" s="151"/>
      <c r="Z360" s="151"/>
      <c r="AA360" s="156"/>
      <c r="AT360" s="157" t="s">
        <v>168</v>
      </c>
      <c r="AU360" s="157" t="s">
        <v>160</v>
      </c>
      <c r="AV360" s="10" t="s">
        <v>160</v>
      </c>
      <c r="AW360" s="10" t="s">
        <v>29</v>
      </c>
      <c r="AX360" s="10" t="s">
        <v>71</v>
      </c>
      <c r="AY360" s="157" t="s">
        <v>153</v>
      </c>
    </row>
    <row r="361" spans="2:65" s="11" customFormat="1" ht="15" customHeight="1">
      <c r="B361" s="158"/>
      <c r="C361" s="159"/>
      <c r="D361" s="159"/>
      <c r="E361" s="160" t="s">
        <v>5</v>
      </c>
      <c r="F361" s="247" t="s">
        <v>227</v>
      </c>
      <c r="G361" s="248"/>
      <c r="H361" s="248"/>
      <c r="I361" s="248"/>
      <c r="J361" s="159"/>
      <c r="K361" s="161">
        <v>166.05</v>
      </c>
      <c r="L361" s="159"/>
      <c r="M361" s="159"/>
      <c r="N361" s="159"/>
      <c r="O361" s="159"/>
      <c r="P361" s="159"/>
      <c r="Q361" s="159"/>
      <c r="R361" s="162"/>
      <c r="T361" s="163"/>
      <c r="U361" s="159"/>
      <c r="V361" s="159"/>
      <c r="W361" s="159"/>
      <c r="X361" s="159"/>
      <c r="Y361" s="159"/>
      <c r="Z361" s="159"/>
      <c r="AA361" s="164"/>
      <c r="AT361" s="165" t="s">
        <v>168</v>
      </c>
      <c r="AU361" s="165" t="s">
        <v>160</v>
      </c>
      <c r="AV361" s="11" t="s">
        <v>159</v>
      </c>
      <c r="AW361" s="11" t="s">
        <v>29</v>
      </c>
      <c r="AX361" s="11" t="s">
        <v>79</v>
      </c>
      <c r="AY361" s="165" t="s">
        <v>153</v>
      </c>
    </row>
    <row r="362" spans="2:65" s="1" customFormat="1" ht="22.5" customHeight="1">
      <c r="B362" s="140"/>
      <c r="C362" s="141">
        <v>33</v>
      </c>
      <c r="D362" s="141" t="s">
        <v>155</v>
      </c>
      <c r="E362" s="142" t="s">
        <v>726</v>
      </c>
      <c r="F362" s="241" t="s">
        <v>727</v>
      </c>
      <c r="G362" s="241"/>
      <c r="H362" s="241"/>
      <c r="I362" s="241"/>
      <c r="J362" s="143" t="s">
        <v>172</v>
      </c>
      <c r="K362" s="144">
        <v>436.5</v>
      </c>
      <c r="L362" s="242"/>
      <c r="M362" s="242"/>
      <c r="N362" s="242"/>
      <c r="O362" s="242"/>
      <c r="P362" s="242"/>
      <c r="Q362" s="242"/>
      <c r="R362" s="145"/>
      <c r="T362" s="146" t="s">
        <v>5</v>
      </c>
      <c r="U362" s="43" t="s">
        <v>38</v>
      </c>
      <c r="V362" s="147">
        <v>9.4049999999999995E-2</v>
      </c>
      <c r="W362" s="147">
        <f>V362*K362</f>
        <v>41.052824999999999</v>
      </c>
      <c r="X362" s="147">
        <v>1E-4</v>
      </c>
      <c r="Y362" s="147">
        <f>X362*K362</f>
        <v>4.3650000000000001E-2</v>
      </c>
      <c r="Z362" s="147">
        <v>0</v>
      </c>
      <c r="AA362" s="148">
        <f>Z362*K362</f>
        <v>0</v>
      </c>
      <c r="AR362" s="20" t="s">
        <v>159</v>
      </c>
      <c r="AT362" s="20" t="s">
        <v>155</v>
      </c>
      <c r="AU362" s="20" t="s">
        <v>160</v>
      </c>
      <c r="AY362" s="20" t="s">
        <v>153</v>
      </c>
      <c r="BE362" s="149">
        <f>IF(U362="základná",N362,0)</f>
        <v>0</v>
      </c>
      <c r="BF362" s="149">
        <f>IF(U362="znížená",N362,0)</f>
        <v>0</v>
      </c>
      <c r="BG362" s="149">
        <f>IF(U362="zákl. prenesená",N362,0)</f>
        <v>0</v>
      </c>
      <c r="BH362" s="149">
        <f>IF(U362="zníž. prenesená",N362,0)</f>
        <v>0</v>
      </c>
      <c r="BI362" s="149">
        <f>IF(U362="nulová",N362,0)</f>
        <v>0</v>
      </c>
      <c r="BJ362" s="20" t="s">
        <v>160</v>
      </c>
      <c r="BK362" s="149">
        <f>ROUND(L362*K362,2)</f>
        <v>0</v>
      </c>
      <c r="BL362" s="20" t="s">
        <v>159</v>
      </c>
      <c r="BM362" s="20" t="s">
        <v>728</v>
      </c>
    </row>
    <row r="363" spans="2:65" s="10" customFormat="1" ht="15" customHeight="1">
      <c r="B363" s="150"/>
      <c r="C363" s="151"/>
      <c r="D363" s="151"/>
      <c r="E363" s="152" t="s">
        <v>5</v>
      </c>
      <c r="F363" s="243" t="s">
        <v>729</v>
      </c>
      <c r="G363" s="244"/>
      <c r="H363" s="244"/>
      <c r="I363" s="244"/>
      <c r="J363" s="151"/>
      <c r="K363" s="153">
        <v>31</v>
      </c>
      <c r="L363" s="151"/>
      <c r="M363" s="151"/>
      <c r="N363" s="151"/>
      <c r="O363" s="151"/>
      <c r="P363" s="151"/>
      <c r="Q363" s="151"/>
      <c r="R363" s="154"/>
      <c r="T363" s="155"/>
      <c r="U363" s="151"/>
      <c r="V363" s="151"/>
      <c r="W363" s="151"/>
      <c r="X363" s="151"/>
      <c r="Y363" s="151"/>
      <c r="Z363" s="151"/>
      <c r="AA363" s="156"/>
      <c r="AT363" s="157" t="s">
        <v>168</v>
      </c>
      <c r="AU363" s="157" t="s">
        <v>160</v>
      </c>
      <c r="AV363" s="10" t="s">
        <v>160</v>
      </c>
      <c r="AW363" s="10" t="s">
        <v>29</v>
      </c>
      <c r="AX363" s="10" t="s">
        <v>71</v>
      </c>
      <c r="AY363" s="157" t="s">
        <v>153</v>
      </c>
    </row>
    <row r="364" spans="2:65" s="10" customFormat="1" ht="15" customHeight="1">
      <c r="B364" s="150"/>
      <c r="C364" s="151"/>
      <c r="D364" s="151"/>
      <c r="E364" s="152" t="s">
        <v>5</v>
      </c>
      <c r="F364" s="245" t="s">
        <v>730</v>
      </c>
      <c r="G364" s="246"/>
      <c r="H364" s="246"/>
      <c r="I364" s="246"/>
      <c r="J364" s="151"/>
      <c r="K364" s="153">
        <v>197.4</v>
      </c>
      <c r="L364" s="151"/>
      <c r="M364" s="151"/>
      <c r="N364" s="151"/>
      <c r="O364" s="151"/>
      <c r="P364" s="151"/>
      <c r="Q364" s="151"/>
      <c r="R364" s="154"/>
      <c r="T364" s="155"/>
      <c r="U364" s="151"/>
      <c r="V364" s="151"/>
      <c r="W364" s="151"/>
      <c r="X364" s="151"/>
      <c r="Y364" s="151"/>
      <c r="Z364" s="151"/>
      <c r="AA364" s="156"/>
      <c r="AT364" s="157" t="s">
        <v>168</v>
      </c>
      <c r="AU364" s="157" t="s">
        <v>160</v>
      </c>
      <c r="AV364" s="10" t="s">
        <v>160</v>
      </c>
      <c r="AW364" s="10" t="s">
        <v>29</v>
      </c>
      <c r="AX364" s="10" t="s">
        <v>71</v>
      </c>
      <c r="AY364" s="157" t="s">
        <v>153</v>
      </c>
    </row>
    <row r="365" spans="2:65" s="10" customFormat="1" ht="15" customHeight="1">
      <c r="B365" s="150"/>
      <c r="C365" s="151"/>
      <c r="D365" s="151"/>
      <c r="E365" s="152" t="s">
        <v>5</v>
      </c>
      <c r="F365" s="245" t="s">
        <v>731</v>
      </c>
      <c r="G365" s="246"/>
      <c r="H365" s="246"/>
      <c r="I365" s="246"/>
      <c r="J365" s="151"/>
      <c r="K365" s="153">
        <v>120</v>
      </c>
      <c r="L365" s="151"/>
      <c r="M365" s="151"/>
      <c r="N365" s="151"/>
      <c r="O365" s="151"/>
      <c r="P365" s="151"/>
      <c r="Q365" s="151"/>
      <c r="R365" s="154"/>
      <c r="T365" s="155"/>
      <c r="U365" s="151"/>
      <c r="V365" s="151"/>
      <c r="W365" s="151"/>
      <c r="X365" s="151"/>
      <c r="Y365" s="151"/>
      <c r="Z365" s="151"/>
      <c r="AA365" s="156"/>
      <c r="AT365" s="157" t="s">
        <v>168</v>
      </c>
      <c r="AU365" s="157" t="s">
        <v>160</v>
      </c>
      <c r="AV365" s="10" t="s">
        <v>160</v>
      </c>
      <c r="AW365" s="10" t="s">
        <v>29</v>
      </c>
      <c r="AX365" s="10" t="s">
        <v>71</v>
      </c>
      <c r="AY365" s="157" t="s">
        <v>153</v>
      </c>
    </row>
    <row r="366" spans="2:65" s="10" customFormat="1" ht="15" customHeight="1">
      <c r="B366" s="150"/>
      <c r="C366" s="151"/>
      <c r="D366" s="151"/>
      <c r="E366" s="152" t="s">
        <v>5</v>
      </c>
      <c r="F366" s="245" t="s">
        <v>732</v>
      </c>
      <c r="G366" s="246"/>
      <c r="H366" s="246"/>
      <c r="I366" s="246"/>
      <c r="J366" s="151"/>
      <c r="K366" s="153">
        <v>45</v>
      </c>
      <c r="L366" s="151"/>
      <c r="M366" s="151"/>
      <c r="N366" s="151"/>
      <c r="O366" s="151"/>
      <c r="P366" s="151"/>
      <c r="Q366" s="151"/>
      <c r="R366" s="154"/>
      <c r="T366" s="155"/>
      <c r="U366" s="151"/>
      <c r="V366" s="151"/>
      <c r="W366" s="151"/>
      <c r="X366" s="151"/>
      <c r="Y366" s="151"/>
      <c r="Z366" s="151"/>
      <c r="AA366" s="156"/>
      <c r="AT366" s="157" t="s">
        <v>168</v>
      </c>
      <c r="AU366" s="157" t="s">
        <v>160</v>
      </c>
      <c r="AV366" s="10" t="s">
        <v>160</v>
      </c>
      <c r="AW366" s="10" t="s">
        <v>29</v>
      </c>
      <c r="AX366" s="10" t="s">
        <v>71</v>
      </c>
      <c r="AY366" s="157" t="s">
        <v>153</v>
      </c>
    </row>
    <row r="367" spans="2:65" s="10" customFormat="1" ht="15" customHeight="1">
      <c r="B367" s="150"/>
      <c r="C367" s="151"/>
      <c r="D367" s="151"/>
      <c r="E367" s="152" t="s">
        <v>5</v>
      </c>
      <c r="F367" s="245" t="s">
        <v>733</v>
      </c>
      <c r="G367" s="246"/>
      <c r="H367" s="246"/>
      <c r="I367" s="246"/>
      <c r="J367" s="151"/>
      <c r="K367" s="153">
        <v>2.4</v>
      </c>
      <c r="L367" s="151"/>
      <c r="M367" s="151"/>
      <c r="N367" s="151"/>
      <c r="O367" s="151"/>
      <c r="P367" s="151"/>
      <c r="Q367" s="151"/>
      <c r="R367" s="154"/>
      <c r="T367" s="155"/>
      <c r="U367" s="151"/>
      <c r="V367" s="151"/>
      <c r="W367" s="151"/>
      <c r="X367" s="151"/>
      <c r="Y367" s="151"/>
      <c r="Z367" s="151"/>
      <c r="AA367" s="156"/>
      <c r="AT367" s="157" t="s">
        <v>168</v>
      </c>
      <c r="AU367" s="157" t="s">
        <v>160</v>
      </c>
      <c r="AV367" s="10" t="s">
        <v>160</v>
      </c>
      <c r="AW367" s="10" t="s">
        <v>29</v>
      </c>
      <c r="AX367" s="10" t="s">
        <v>71</v>
      </c>
      <c r="AY367" s="157" t="s">
        <v>153</v>
      </c>
    </row>
    <row r="368" spans="2:65" s="10" customFormat="1" ht="15" customHeight="1">
      <c r="B368" s="150"/>
      <c r="C368" s="151"/>
      <c r="D368" s="151"/>
      <c r="E368" s="152" t="s">
        <v>5</v>
      </c>
      <c r="F368" s="245" t="s">
        <v>734</v>
      </c>
      <c r="G368" s="246"/>
      <c r="H368" s="246"/>
      <c r="I368" s="246"/>
      <c r="J368" s="151"/>
      <c r="K368" s="153">
        <v>16.8</v>
      </c>
      <c r="L368" s="151"/>
      <c r="M368" s="151"/>
      <c r="N368" s="151"/>
      <c r="O368" s="151"/>
      <c r="P368" s="151"/>
      <c r="Q368" s="151"/>
      <c r="R368" s="154"/>
      <c r="T368" s="155"/>
      <c r="U368" s="151"/>
      <c r="V368" s="151"/>
      <c r="W368" s="151"/>
      <c r="X368" s="151"/>
      <c r="Y368" s="151"/>
      <c r="Z368" s="151"/>
      <c r="AA368" s="156"/>
      <c r="AT368" s="157" t="s">
        <v>168</v>
      </c>
      <c r="AU368" s="157" t="s">
        <v>160</v>
      </c>
      <c r="AV368" s="10" t="s">
        <v>160</v>
      </c>
      <c r="AW368" s="10" t="s">
        <v>29</v>
      </c>
      <c r="AX368" s="10" t="s">
        <v>71</v>
      </c>
      <c r="AY368" s="157" t="s">
        <v>153</v>
      </c>
    </row>
    <row r="369" spans="2:65" s="10" customFormat="1" ht="15" customHeight="1">
      <c r="B369" s="150"/>
      <c r="C369" s="151"/>
      <c r="D369" s="151"/>
      <c r="E369" s="152" t="s">
        <v>5</v>
      </c>
      <c r="F369" s="245" t="s">
        <v>735</v>
      </c>
      <c r="G369" s="246"/>
      <c r="H369" s="246"/>
      <c r="I369" s="246"/>
      <c r="J369" s="151"/>
      <c r="K369" s="153">
        <v>4.5</v>
      </c>
      <c r="L369" s="151"/>
      <c r="M369" s="151"/>
      <c r="N369" s="151"/>
      <c r="O369" s="151"/>
      <c r="P369" s="151"/>
      <c r="Q369" s="151"/>
      <c r="R369" s="154"/>
      <c r="T369" s="155"/>
      <c r="U369" s="151"/>
      <c r="V369" s="151"/>
      <c r="W369" s="151"/>
      <c r="X369" s="151"/>
      <c r="Y369" s="151"/>
      <c r="Z369" s="151"/>
      <c r="AA369" s="156"/>
      <c r="AT369" s="157" t="s">
        <v>168</v>
      </c>
      <c r="AU369" s="157" t="s">
        <v>160</v>
      </c>
      <c r="AV369" s="10" t="s">
        <v>160</v>
      </c>
      <c r="AW369" s="10" t="s">
        <v>29</v>
      </c>
      <c r="AX369" s="10" t="s">
        <v>71</v>
      </c>
      <c r="AY369" s="157" t="s">
        <v>153</v>
      </c>
    </row>
    <row r="370" spans="2:65" s="10" customFormat="1" ht="15" customHeight="1">
      <c r="B370" s="150"/>
      <c r="C370" s="151"/>
      <c r="D370" s="151"/>
      <c r="E370" s="152" t="s">
        <v>5</v>
      </c>
      <c r="F370" s="245" t="s">
        <v>736</v>
      </c>
      <c r="G370" s="246"/>
      <c r="H370" s="246"/>
      <c r="I370" s="246"/>
      <c r="J370" s="151"/>
      <c r="K370" s="153">
        <v>7.2</v>
      </c>
      <c r="L370" s="151"/>
      <c r="M370" s="151"/>
      <c r="N370" s="151"/>
      <c r="O370" s="151"/>
      <c r="P370" s="151"/>
      <c r="Q370" s="151"/>
      <c r="R370" s="154"/>
      <c r="T370" s="155"/>
      <c r="U370" s="151"/>
      <c r="V370" s="151"/>
      <c r="W370" s="151"/>
      <c r="X370" s="151"/>
      <c r="Y370" s="151"/>
      <c r="Z370" s="151"/>
      <c r="AA370" s="156"/>
      <c r="AT370" s="157" t="s">
        <v>168</v>
      </c>
      <c r="AU370" s="157" t="s">
        <v>160</v>
      </c>
      <c r="AV370" s="10" t="s">
        <v>160</v>
      </c>
      <c r="AW370" s="10" t="s">
        <v>29</v>
      </c>
      <c r="AX370" s="10" t="s">
        <v>71</v>
      </c>
      <c r="AY370" s="157" t="s">
        <v>153</v>
      </c>
    </row>
    <row r="371" spans="2:65" s="10" customFormat="1" ht="15" customHeight="1">
      <c r="B371" s="150"/>
      <c r="C371" s="151"/>
      <c r="D371" s="151"/>
      <c r="E371" s="152" t="s">
        <v>5</v>
      </c>
      <c r="F371" s="245" t="s">
        <v>737</v>
      </c>
      <c r="G371" s="246"/>
      <c r="H371" s="246"/>
      <c r="I371" s="246"/>
      <c r="J371" s="151"/>
      <c r="K371" s="153">
        <v>10.8</v>
      </c>
      <c r="L371" s="151"/>
      <c r="M371" s="151"/>
      <c r="N371" s="151"/>
      <c r="O371" s="151"/>
      <c r="P371" s="151"/>
      <c r="Q371" s="151"/>
      <c r="R371" s="154"/>
      <c r="T371" s="155"/>
      <c r="U371" s="151"/>
      <c r="V371" s="151"/>
      <c r="W371" s="151"/>
      <c r="X371" s="151"/>
      <c r="Y371" s="151"/>
      <c r="Z371" s="151"/>
      <c r="AA371" s="156"/>
      <c r="AT371" s="157" t="s">
        <v>168</v>
      </c>
      <c r="AU371" s="157" t="s">
        <v>160</v>
      </c>
      <c r="AV371" s="10" t="s">
        <v>160</v>
      </c>
      <c r="AW371" s="10" t="s">
        <v>29</v>
      </c>
      <c r="AX371" s="10" t="s">
        <v>71</v>
      </c>
      <c r="AY371" s="157" t="s">
        <v>153</v>
      </c>
    </row>
    <row r="372" spans="2:65" s="10" customFormat="1" ht="15" customHeight="1">
      <c r="B372" s="150"/>
      <c r="C372" s="151"/>
      <c r="D372" s="151"/>
      <c r="E372" s="152" t="s">
        <v>5</v>
      </c>
      <c r="F372" s="245" t="s">
        <v>738</v>
      </c>
      <c r="G372" s="246"/>
      <c r="H372" s="246"/>
      <c r="I372" s="246"/>
      <c r="J372" s="151"/>
      <c r="K372" s="153">
        <v>1.4</v>
      </c>
      <c r="L372" s="151"/>
      <c r="M372" s="151"/>
      <c r="N372" s="151"/>
      <c r="O372" s="151"/>
      <c r="P372" s="151"/>
      <c r="Q372" s="151"/>
      <c r="R372" s="154"/>
      <c r="T372" s="155"/>
      <c r="U372" s="151"/>
      <c r="V372" s="151"/>
      <c r="W372" s="151"/>
      <c r="X372" s="151"/>
      <c r="Y372" s="151"/>
      <c r="Z372" s="151"/>
      <c r="AA372" s="156"/>
      <c r="AT372" s="157" t="s">
        <v>168</v>
      </c>
      <c r="AU372" s="157" t="s">
        <v>160</v>
      </c>
      <c r="AV372" s="10" t="s">
        <v>160</v>
      </c>
      <c r="AW372" s="10" t="s">
        <v>29</v>
      </c>
      <c r="AX372" s="10" t="s">
        <v>71</v>
      </c>
      <c r="AY372" s="157" t="s">
        <v>153</v>
      </c>
    </row>
    <row r="373" spans="2:65" s="11" customFormat="1" ht="15" customHeight="1">
      <c r="B373" s="158"/>
      <c r="C373" s="159"/>
      <c r="D373" s="159"/>
      <c r="E373" s="160" t="s">
        <v>5</v>
      </c>
      <c r="F373" s="247" t="s">
        <v>227</v>
      </c>
      <c r="G373" s="248"/>
      <c r="H373" s="248"/>
      <c r="I373" s="248"/>
      <c r="J373" s="159"/>
      <c r="K373" s="161">
        <v>436.5</v>
      </c>
      <c r="L373" s="159"/>
      <c r="M373" s="159"/>
      <c r="N373" s="159"/>
      <c r="O373" s="159"/>
      <c r="P373" s="159"/>
      <c r="Q373" s="159"/>
      <c r="R373" s="162"/>
      <c r="T373" s="163"/>
      <c r="U373" s="159"/>
      <c r="V373" s="159"/>
      <c r="W373" s="159"/>
      <c r="X373" s="159"/>
      <c r="Y373" s="159"/>
      <c r="Z373" s="159"/>
      <c r="AA373" s="164"/>
      <c r="AT373" s="165" t="s">
        <v>168</v>
      </c>
      <c r="AU373" s="165" t="s">
        <v>160</v>
      </c>
      <c r="AV373" s="11" t="s">
        <v>159</v>
      </c>
      <c r="AW373" s="11" t="s">
        <v>29</v>
      </c>
      <c r="AX373" s="11" t="s">
        <v>79</v>
      </c>
      <c r="AY373" s="165" t="s">
        <v>153</v>
      </c>
    </row>
    <row r="374" spans="2:65" s="1" customFormat="1" ht="22.5" customHeight="1">
      <c r="B374" s="140"/>
      <c r="C374" s="141">
        <v>34</v>
      </c>
      <c r="D374" s="141" t="s">
        <v>155</v>
      </c>
      <c r="E374" s="142" t="s">
        <v>739</v>
      </c>
      <c r="F374" s="241" t="s">
        <v>740</v>
      </c>
      <c r="G374" s="241"/>
      <c r="H374" s="241"/>
      <c r="I374" s="241"/>
      <c r="J374" s="143" t="s">
        <v>172</v>
      </c>
      <c r="K374" s="144">
        <v>25.5</v>
      </c>
      <c r="L374" s="242"/>
      <c r="M374" s="242"/>
      <c r="N374" s="242"/>
      <c r="O374" s="242"/>
      <c r="P374" s="242"/>
      <c r="Q374" s="242"/>
      <c r="R374" s="145"/>
      <c r="T374" s="146" t="s">
        <v>5</v>
      </c>
      <c r="U374" s="43" t="s">
        <v>38</v>
      </c>
      <c r="V374" s="147">
        <v>0.34399999999999997</v>
      </c>
      <c r="W374" s="147">
        <f>V374*K374</f>
        <v>8.7719999999999985</v>
      </c>
      <c r="X374" s="147">
        <v>0</v>
      </c>
      <c r="Y374" s="147">
        <f>X374*K374</f>
        <v>0</v>
      </c>
      <c r="Z374" s="147">
        <v>5.0000000000000001E-3</v>
      </c>
      <c r="AA374" s="148">
        <f>Z374*K374</f>
        <v>0.1275</v>
      </c>
      <c r="AR374" s="20" t="s">
        <v>159</v>
      </c>
      <c r="AT374" s="20" t="s">
        <v>155</v>
      </c>
      <c r="AU374" s="20" t="s">
        <v>160</v>
      </c>
      <c r="AY374" s="20" t="s">
        <v>153</v>
      </c>
      <c r="BE374" s="149">
        <f>IF(U374="základná",N374,0)</f>
        <v>0</v>
      </c>
      <c r="BF374" s="149">
        <f>IF(U374="znížená",N374,0)</f>
        <v>0</v>
      </c>
      <c r="BG374" s="149">
        <f>IF(U374="zákl. prenesená",N374,0)</f>
        <v>0</v>
      </c>
      <c r="BH374" s="149">
        <f>IF(U374="zníž. prenesená",N374,0)</f>
        <v>0</v>
      </c>
      <c r="BI374" s="149">
        <f>IF(U374="nulová",N374,0)</f>
        <v>0</v>
      </c>
      <c r="BJ374" s="20" t="s">
        <v>160</v>
      </c>
      <c r="BK374" s="149">
        <f>ROUND(L374*K374,2)</f>
        <v>0</v>
      </c>
      <c r="BL374" s="20" t="s">
        <v>159</v>
      </c>
      <c r="BM374" s="20" t="s">
        <v>741</v>
      </c>
    </row>
    <row r="375" spans="2:65" s="10" customFormat="1" ht="15" customHeight="1">
      <c r="B375" s="150"/>
      <c r="C375" s="151"/>
      <c r="D375" s="151"/>
      <c r="E375" s="152" t="s">
        <v>5</v>
      </c>
      <c r="F375" s="243" t="s">
        <v>742</v>
      </c>
      <c r="G375" s="244"/>
      <c r="H375" s="244"/>
      <c r="I375" s="244"/>
      <c r="J375" s="151"/>
      <c r="K375" s="153">
        <v>19.5</v>
      </c>
      <c r="L375" s="151"/>
      <c r="M375" s="151"/>
      <c r="N375" s="151"/>
      <c r="O375" s="151"/>
      <c r="P375" s="151"/>
      <c r="Q375" s="151"/>
      <c r="R375" s="154"/>
      <c r="T375" s="155"/>
      <c r="U375" s="151"/>
      <c r="V375" s="151"/>
      <c r="W375" s="151"/>
      <c r="X375" s="151"/>
      <c r="Y375" s="151"/>
      <c r="Z375" s="151"/>
      <c r="AA375" s="156"/>
      <c r="AT375" s="157" t="s">
        <v>168</v>
      </c>
      <c r="AU375" s="157" t="s">
        <v>160</v>
      </c>
      <c r="AV375" s="10" t="s">
        <v>160</v>
      </c>
      <c r="AW375" s="10" t="s">
        <v>29</v>
      </c>
      <c r="AX375" s="10" t="s">
        <v>71</v>
      </c>
      <c r="AY375" s="157" t="s">
        <v>153</v>
      </c>
    </row>
    <row r="376" spans="2:65" s="10" customFormat="1" ht="15" customHeight="1">
      <c r="B376" s="150"/>
      <c r="C376" s="151"/>
      <c r="D376" s="151"/>
      <c r="E376" s="152" t="s">
        <v>5</v>
      </c>
      <c r="F376" s="245" t="s">
        <v>743</v>
      </c>
      <c r="G376" s="246"/>
      <c r="H376" s="246"/>
      <c r="I376" s="246"/>
      <c r="J376" s="151"/>
      <c r="K376" s="153">
        <v>6</v>
      </c>
      <c r="L376" s="151"/>
      <c r="M376" s="151"/>
      <c r="N376" s="151"/>
      <c r="O376" s="151"/>
      <c r="P376" s="151"/>
      <c r="Q376" s="151"/>
      <c r="R376" s="154"/>
      <c r="T376" s="155"/>
      <c r="U376" s="151"/>
      <c r="V376" s="151"/>
      <c r="W376" s="151"/>
      <c r="X376" s="151"/>
      <c r="Y376" s="151"/>
      <c r="Z376" s="151"/>
      <c r="AA376" s="156"/>
      <c r="AT376" s="157" t="s">
        <v>168</v>
      </c>
      <c r="AU376" s="157" t="s">
        <v>160</v>
      </c>
      <c r="AV376" s="10" t="s">
        <v>160</v>
      </c>
      <c r="AW376" s="10" t="s">
        <v>29</v>
      </c>
      <c r="AX376" s="10" t="s">
        <v>71</v>
      </c>
      <c r="AY376" s="157" t="s">
        <v>153</v>
      </c>
    </row>
    <row r="377" spans="2:65" s="11" customFormat="1" ht="15" customHeight="1">
      <c r="B377" s="158"/>
      <c r="C377" s="159"/>
      <c r="D377" s="159"/>
      <c r="E377" s="160" t="s">
        <v>5</v>
      </c>
      <c r="F377" s="247" t="s">
        <v>227</v>
      </c>
      <c r="G377" s="248"/>
      <c r="H377" s="248"/>
      <c r="I377" s="248"/>
      <c r="J377" s="159"/>
      <c r="K377" s="161">
        <v>25.5</v>
      </c>
      <c r="L377" s="159"/>
      <c r="M377" s="159"/>
      <c r="N377" s="159"/>
      <c r="O377" s="159"/>
      <c r="P377" s="159"/>
      <c r="Q377" s="159"/>
      <c r="R377" s="162"/>
      <c r="T377" s="163"/>
      <c r="U377" s="159"/>
      <c r="V377" s="159"/>
      <c r="W377" s="159"/>
      <c r="X377" s="159"/>
      <c r="Y377" s="159"/>
      <c r="Z377" s="159"/>
      <c r="AA377" s="164"/>
      <c r="AT377" s="165" t="s">
        <v>168</v>
      </c>
      <c r="AU377" s="165" t="s">
        <v>160</v>
      </c>
      <c r="AV377" s="11" t="s">
        <v>159</v>
      </c>
      <c r="AW377" s="11" t="s">
        <v>29</v>
      </c>
      <c r="AX377" s="11" t="s">
        <v>79</v>
      </c>
      <c r="AY377" s="165" t="s">
        <v>153</v>
      </c>
    </row>
    <row r="378" spans="2:65" s="1" customFormat="1" ht="44.25" customHeight="1">
      <c r="B378" s="140"/>
      <c r="C378" s="141">
        <v>34</v>
      </c>
      <c r="D378" s="141" t="s">
        <v>155</v>
      </c>
      <c r="E378" s="142" t="s">
        <v>744</v>
      </c>
      <c r="F378" s="241" t="s">
        <v>745</v>
      </c>
      <c r="G378" s="241"/>
      <c r="H378" s="241"/>
      <c r="I378" s="241"/>
      <c r="J378" s="143" t="s">
        <v>223</v>
      </c>
      <c r="K378" s="144">
        <v>1612.79</v>
      </c>
      <c r="L378" s="242"/>
      <c r="M378" s="242"/>
      <c r="N378" s="242"/>
      <c r="O378" s="242"/>
      <c r="P378" s="242"/>
      <c r="Q378" s="242"/>
      <c r="R378" s="145"/>
      <c r="T378" s="146" t="s">
        <v>5</v>
      </c>
      <c r="U378" s="43" t="s">
        <v>38</v>
      </c>
      <c r="V378" s="147">
        <v>0.19500000000000001</v>
      </c>
      <c r="W378" s="147">
        <f>V378*K378</f>
        <v>314.49405000000002</v>
      </c>
      <c r="X378" s="147">
        <v>0</v>
      </c>
      <c r="Y378" s="147">
        <f>X378*K378</f>
        <v>0</v>
      </c>
      <c r="Z378" s="147">
        <v>5.8999999999999997E-2</v>
      </c>
      <c r="AA378" s="148">
        <f>Z378*K378</f>
        <v>95.154609999999991</v>
      </c>
      <c r="AR378" s="20" t="s">
        <v>159</v>
      </c>
      <c r="AT378" s="20" t="s">
        <v>155</v>
      </c>
      <c r="AU378" s="20" t="s">
        <v>160</v>
      </c>
      <c r="AY378" s="20" t="s">
        <v>153</v>
      </c>
      <c r="BE378" s="149">
        <f>IF(U378="základná",N378,0)</f>
        <v>0</v>
      </c>
      <c r="BF378" s="149">
        <f>IF(U378="znížená",N378,0)</f>
        <v>0</v>
      </c>
      <c r="BG378" s="149">
        <f>IF(U378="zákl. prenesená",N378,0)</f>
        <v>0</v>
      </c>
      <c r="BH378" s="149">
        <f>IF(U378="zníž. prenesená",N378,0)</f>
        <v>0</v>
      </c>
      <c r="BI378" s="149">
        <f>IF(U378="nulová",N378,0)</f>
        <v>0</v>
      </c>
      <c r="BJ378" s="20" t="s">
        <v>160</v>
      </c>
      <c r="BK378" s="149">
        <f>ROUND(L378*K378,2)</f>
        <v>0</v>
      </c>
      <c r="BL378" s="20" t="s">
        <v>159</v>
      </c>
      <c r="BM378" s="20" t="s">
        <v>746</v>
      </c>
    </row>
    <row r="379" spans="2:65" s="10" customFormat="1" ht="15" customHeight="1">
      <c r="B379" s="150"/>
      <c r="C379" s="151"/>
      <c r="D379" s="151"/>
      <c r="E379" s="152" t="s">
        <v>5</v>
      </c>
      <c r="F379" s="243" t="s">
        <v>747</v>
      </c>
      <c r="G379" s="244"/>
      <c r="H379" s="244"/>
      <c r="I379" s="244"/>
      <c r="J379" s="151"/>
      <c r="K379" s="153">
        <v>138</v>
      </c>
      <c r="L379" s="151"/>
      <c r="M379" s="151"/>
      <c r="N379" s="151"/>
      <c r="O379" s="151"/>
      <c r="P379" s="151"/>
      <c r="Q379" s="151"/>
      <c r="R379" s="154"/>
      <c r="T379" s="155"/>
      <c r="U379" s="151"/>
      <c r="V379" s="151"/>
      <c r="W379" s="151"/>
      <c r="X379" s="151"/>
      <c r="Y379" s="151"/>
      <c r="Z379" s="151"/>
      <c r="AA379" s="156"/>
      <c r="AT379" s="157" t="s">
        <v>168</v>
      </c>
      <c r="AU379" s="157" t="s">
        <v>160</v>
      </c>
      <c r="AV379" s="10" t="s">
        <v>160</v>
      </c>
      <c r="AW379" s="10" t="s">
        <v>29</v>
      </c>
      <c r="AX379" s="10" t="s">
        <v>71</v>
      </c>
      <c r="AY379" s="157" t="s">
        <v>153</v>
      </c>
    </row>
    <row r="380" spans="2:65" s="10" customFormat="1" ht="15" customHeight="1">
      <c r="B380" s="150"/>
      <c r="C380" s="151"/>
      <c r="D380" s="151"/>
      <c r="E380" s="152" t="s">
        <v>5</v>
      </c>
      <c r="F380" s="245" t="s">
        <v>748</v>
      </c>
      <c r="G380" s="246"/>
      <c r="H380" s="246"/>
      <c r="I380" s="246"/>
      <c r="J380" s="151"/>
      <c r="K380" s="153">
        <v>0.84</v>
      </c>
      <c r="L380" s="151"/>
      <c r="M380" s="151"/>
      <c r="N380" s="151"/>
      <c r="O380" s="151"/>
      <c r="P380" s="151"/>
      <c r="Q380" s="151"/>
      <c r="R380" s="154"/>
      <c r="T380" s="155"/>
      <c r="U380" s="151"/>
      <c r="V380" s="151"/>
      <c r="W380" s="151"/>
      <c r="X380" s="151"/>
      <c r="Y380" s="151"/>
      <c r="Z380" s="151"/>
      <c r="AA380" s="156"/>
      <c r="AT380" s="157" t="s">
        <v>168</v>
      </c>
      <c r="AU380" s="157" t="s">
        <v>160</v>
      </c>
      <c r="AV380" s="10" t="s">
        <v>160</v>
      </c>
      <c r="AW380" s="10" t="s">
        <v>29</v>
      </c>
      <c r="AX380" s="10" t="s">
        <v>71</v>
      </c>
      <c r="AY380" s="157" t="s">
        <v>153</v>
      </c>
    </row>
    <row r="381" spans="2:65" s="10" customFormat="1" ht="15" customHeight="1">
      <c r="B381" s="150"/>
      <c r="C381" s="151"/>
      <c r="D381" s="151"/>
      <c r="E381" s="152" t="s">
        <v>5</v>
      </c>
      <c r="F381" s="245" t="s">
        <v>749</v>
      </c>
      <c r="G381" s="246"/>
      <c r="H381" s="246"/>
      <c r="I381" s="246"/>
      <c r="J381" s="151"/>
      <c r="K381" s="153">
        <v>-2.4</v>
      </c>
      <c r="L381" s="151"/>
      <c r="M381" s="151"/>
      <c r="N381" s="151"/>
      <c r="O381" s="151"/>
      <c r="P381" s="151"/>
      <c r="Q381" s="151"/>
      <c r="R381" s="154"/>
      <c r="T381" s="155"/>
      <c r="U381" s="151"/>
      <c r="V381" s="151"/>
      <c r="W381" s="151"/>
      <c r="X381" s="151"/>
      <c r="Y381" s="151"/>
      <c r="Z381" s="151"/>
      <c r="AA381" s="156"/>
      <c r="AT381" s="157" t="s">
        <v>168</v>
      </c>
      <c r="AU381" s="157" t="s">
        <v>160</v>
      </c>
      <c r="AV381" s="10" t="s">
        <v>160</v>
      </c>
      <c r="AW381" s="10" t="s">
        <v>29</v>
      </c>
      <c r="AX381" s="10" t="s">
        <v>71</v>
      </c>
      <c r="AY381" s="157" t="s">
        <v>153</v>
      </c>
    </row>
    <row r="382" spans="2:65" s="10" customFormat="1" ht="15" customHeight="1">
      <c r="B382" s="150"/>
      <c r="C382" s="151"/>
      <c r="D382" s="151"/>
      <c r="E382" s="152" t="s">
        <v>5</v>
      </c>
      <c r="F382" s="245" t="s">
        <v>561</v>
      </c>
      <c r="G382" s="246"/>
      <c r="H382" s="246"/>
      <c r="I382" s="246"/>
      <c r="J382" s="151"/>
      <c r="K382" s="153">
        <v>-2.2000000000000002</v>
      </c>
      <c r="L382" s="151"/>
      <c r="M382" s="151"/>
      <c r="N382" s="151"/>
      <c r="O382" s="151"/>
      <c r="P382" s="151"/>
      <c r="Q382" s="151"/>
      <c r="R382" s="154"/>
      <c r="T382" s="155"/>
      <c r="U382" s="151"/>
      <c r="V382" s="151"/>
      <c r="W382" s="151"/>
      <c r="X382" s="151"/>
      <c r="Y382" s="151"/>
      <c r="Z382" s="151"/>
      <c r="AA382" s="156"/>
      <c r="AT382" s="157" t="s">
        <v>168</v>
      </c>
      <c r="AU382" s="157" t="s">
        <v>160</v>
      </c>
      <c r="AV382" s="10" t="s">
        <v>160</v>
      </c>
      <c r="AW382" s="10" t="s">
        <v>29</v>
      </c>
      <c r="AX382" s="10" t="s">
        <v>71</v>
      </c>
      <c r="AY382" s="157" t="s">
        <v>153</v>
      </c>
    </row>
    <row r="383" spans="2:65" s="10" customFormat="1" ht="15" customHeight="1">
      <c r="B383" s="150"/>
      <c r="C383" s="151"/>
      <c r="D383" s="151"/>
      <c r="E383" s="152" t="s">
        <v>5</v>
      </c>
      <c r="F383" s="245" t="s">
        <v>750</v>
      </c>
      <c r="G383" s="246"/>
      <c r="H383" s="246"/>
      <c r="I383" s="246"/>
      <c r="J383" s="151"/>
      <c r="K383" s="153">
        <v>0.93</v>
      </c>
      <c r="L383" s="151"/>
      <c r="M383" s="151"/>
      <c r="N383" s="151"/>
      <c r="O383" s="151"/>
      <c r="P383" s="151"/>
      <c r="Q383" s="151"/>
      <c r="R383" s="154"/>
      <c r="T383" s="155"/>
      <c r="U383" s="151"/>
      <c r="V383" s="151"/>
      <c r="W383" s="151"/>
      <c r="X383" s="151"/>
      <c r="Y383" s="151"/>
      <c r="Z383" s="151"/>
      <c r="AA383" s="156"/>
      <c r="AT383" s="157" t="s">
        <v>168</v>
      </c>
      <c r="AU383" s="157" t="s">
        <v>160</v>
      </c>
      <c r="AV383" s="10" t="s">
        <v>160</v>
      </c>
      <c r="AW383" s="10" t="s">
        <v>29</v>
      </c>
      <c r="AX383" s="10" t="s">
        <v>71</v>
      </c>
      <c r="AY383" s="157" t="s">
        <v>153</v>
      </c>
    </row>
    <row r="384" spans="2:65" s="10" customFormat="1" ht="15" customHeight="1">
      <c r="B384" s="150"/>
      <c r="C384" s="151"/>
      <c r="D384" s="151"/>
      <c r="E384" s="152" t="s">
        <v>5</v>
      </c>
      <c r="F384" s="245" t="s">
        <v>751</v>
      </c>
      <c r="G384" s="246"/>
      <c r="H384" s="246"/>
      <c r="I384" s="246"/>
      <c r="J384" s="151"/>
      <c r="K384" s="153">
        <v>1</v>
      </c>
      <c r="L384" s="151"/>
      <c r="M384" s="151"/>
      <c r="N384" s="151"/>
      <c r="O384" s="151"/>
      <c r="P384" s="151"/>
      <c r="Q384" s="151"/>
      <c r="R384" s="154"/>
      <c r="T384" s="155"/>
      <c r="U384" s="151"/>
      <c r="V384" s="151"/>
      <c r="W384" s="151"/>
      <c r="X384" s="151"/>
      <c r="Y384" s="151"/>
      <c r="Z384" s="151"/>
      <c r="AA384" s="156"/>
      <c r="AT384" s="157" t="s">
        <v>168</v>
      </c>
      <c r="AU384" s="157" t="s">
        <v>160</v>
      </c>
      <c r="AV384" s="10" t="s">
        <v>160</v>
      </c>
      <c r="AW384" s="10" t="s">
        <v>29</v>
      </c>
      <c r="AX384" s="10" t="s">
        <v>71</v>
      </c>
      <c r="AY384" s="157" t="s">
        <v>153</v>
      </c>
    </row>
    <row r="385" spans="2:51" s="10" customFormat="1" ht="15" customHeight="1">
      <c r="B385" s="150"/>
      <c r="C385" s="151"/>
      <c r="D385" s="151"/>
      <c r="E385" s="152" t="s">
        <v>5</v>
      </c>
      <c r="F385" s="245" t="s">
        <v>512</v>
      </c>
      <c r="G385" s="246"/>
      <c r="H385" s="246"/>
      <c r="I385" s="246"/>
      <c r="J385" s="151"/>
      <c r="K385" s="153">
        <v>7.16</v>
      </c>
      <c r="L385" s="151"/>
      <c r="M385" s="151"/>
      <c r="N385" s="151"/>
      <c r="O385" s="151"/>
      <c r="P385" s="151"/>
      <c r="Q385" s="151"/>
      <c r="R385" s="154"/>
      <c r="T385" s="155"/>
      <c r="U385" s="151"/>
      <c r="V385" s="151"/>
      <c r="W385" s="151"/>
      <c r="X385" s="151"/>
      <c r="Y385" s="151"/>
      <c r="Z385" s="151"/>
      <c r="AA385" s="156"/>
      <c r="AT385" s="157" t="s">
        <v>168</v>
      </c>
      <c r="AU385" s="157" t="s">
        <v>160</v>
      </c>
      <c r="AV385" s="10" t="s">
        <v>160</v>
      </c>
      <c r="AW385" s="10" t="s">
        <v>29</v>
      </c>
      <c r="AX385" s="10" t="s">
        <v>71</v>
      </c>
      <c r="AY385" s="157" t="s">
        <v>153</v>
      </c>
    </row>
    <row r="386" spans="2:51" s="10" customFormat="1" ht="15" customHeight="1">
      <c r="B386" s="150"/>
      <c r="C386" s="151"/>
      <c r="D386" s="151"/>
      <c r="E386" s="152" t="s">
        <v>5</v>
      </c>
      <c r="F386" s="245" t="s">
        <v>513</v>
      </c>
      <c r="G386" s="246"/>
      <c r="H386" s="246"/>
      <c r="I386" s="246"/>
      <c r="J386" s="151"/>
      <c r="K386" s="153">
        <v>-1.35</v>
      </c>
      <c r="L386" s="151"/>
      <c r="M386" s="151"/>
      <c r="N386" s="151"/>
      <c r="O386" s="151"/>
      <c r="P386" s="151"/>
      <c r="Q386" s="151"/>
      <c r="R386" s="154"/>
      <c r="T386" s="155"/>
      <c r="U386" s="151"/>
      <c r="V386" s="151"/>
      <c r="W386" s="151"/>
      <c r="X386" s="151"/>
      <c r="Y386" s="151"/>
      <c r="Z386" s="151"/>
      <c r="AA386" s="156"/>
      <c r="AT386" s="157" t="s">
        <v>168</v>
      </c>
      <c r="AU386" s="157" t="s">
        <v>160</v>
      </c>
      <c r="AV386" s="10" t="s">
        <v>160</v>
      </c>
      <c r="AW386" s="10" t="s">
        <v>29</v>
      </c>
      <c r="AX386" s="10" t="s">
        <v>71</v>
      </c>
      <c r="AY386" s="157" t="s">
        <v>153</v>
      </c>
    </row>
    <row r="387" spans="2:51" s="10" customFormat="1" ht="15" customHeight="1">
      <c r="B387" s="150"/>
      <c r="C387" s="151"/>
      <c r="D387" s="151"/>
      <c r="E387" s="152" t="s">
        <v>5</v>
      </c>
      <c r="F387" s="245" t="s">
        <v>530</v>
      </c>
      <c r="G387" s="246"/>
      <c r="H387" s="246"/>
      <c r="I387" s="246"/>
      <c r="J387" s="151"/>
      <c r="K387" s="153">
        <v>0.45</v>
      </c>
      <c r="L387" s="151"/>
      <c r="M387" s="151"/>
      <c r="N387" s="151"/>
      <c r="O387" s="151"/>
      <c r="P387" s="151"/>
      <c r="Q387" s="151"/>
      <c r="R387" s="154"/>
      <c r="T387" s="155"/>
      <c r="U387" s="151"/>
      <c r="V387" s="151"/>
      <c r="W387" s="151"/>
      <c r="X387" s="151"/>
      <c r="Y387" s="151"/>
      <c r="Z387" s="151"/>
      <c r="AA387" s="156"/>
      <c r="AT387" s="157" t="s">
        <v>168</v>
      </c>
      <c r="AU387" s="157" t="s">
        <v>160</v>
      </c>
      <c r="AV387" s="10" t="s">
        <v>160</v>
      </c>
      <c r="AW387" s="10" t="s">
        <v>29</v>
      </c>
      <c r="AX387" s="10" t="s">
        <v>71</v>
      </c>
      <c r="AY387" s="157" t="s">
        <v>153</v>
      </c>
    </row>
    <row r="388" spans="2:51" s="10" customFormat="1" ht="15" customHeight="1">
      <c r="B388" s="150"/>
      <c r="C388" s="151"/>
      <c r="D388" s="151"/>
      <c r="E388" s="152" t="s">
        <v>5</v>
      </c>
      <c r="F388" s="245" t="s">
        <v>562</v>
      </c>
      <c r="G388" s="246"/>
      <c r="H388" s="246"/>
      <c r="I388" s="246"/>
      <c r="J388" s="151"/>
      <c r="K388" s="153">
        <v>225.85</v>
      </c>
      <c r="L388" s="151"/>
      <c r="M388" s="151"/>
      <c r="N388" s="151"/>
      <c r="O388" s="151"/>
      <c r="P388" s="151"/>
      <c r="Q388" s="151"/>
      <c r="R388" s="154"/>
      <c r="T388" s="155"/>
      <c r="U388" s="151"/>
      <c r="V388" s="151"/>
      <c r="W388" s="151"/>
      <c r="X388" s="151"/>
      <c r="Y388" s="151"/>
      <c r="Z388" s="151"/>
      <c r="AA388" s="156"/>
      <c r="AT388" s="157" t="s">
        <v>168</v>
      </c>
      <c r="AU388" s="157" t="s">
        <v>160</v>
      </c>
      <c r="AV388" s="10" t="s">
        <v>160</v>
      </c>
      <c r="AW388" s="10" t="s">
        <v>29</v>
      </c>
      <c r="AX388" s="10" t="s">
        <v>71</v>
      </c>
      <c r="AY388" s="157" t="s">
        <v>153</v>
      </c>
    </row>
    <row r="389" spans="2:51" s="10" customFormat="1" ht="15" customHeight="1">
      <c r="B389" s="150"/>
      <c r="C389" s="151"/>
      <c r="D389" s="151"/>
      <c r="E389" s="152" t="s">
        <v>5</v>
      </c>
      <c r="F389" s="245" t="s">
        <v>563</v>
      </c>
      <c r="G389" s="246"/>
      <c r="H389" s="246"/>
      <c r="I389" s="246"/>
      <c r="J389" s="151"/>
      <c r="K389" s="153">
        <v>-52.8</v>
      </c>
      <c r="L389" s="151"/>
      <c r="M389" s="151"/>
      <c r="N389" s="151"/>
      <c r="O389" s="151"/>
      <c r="P389" s="151"/>
      <c r="Q389" s="151"/>
      <c r="R389" s="154"/>
      <c r="T389" s="155"/>
      <c r="U389" s="151"/>
      <c r="V389" s="151"/>
      <c r="W389" s="151"/>
      <c r="X389" s="151"/>
      <c r="Y389" s="151"/>
      <c r="Z389" s="151"/>
      <c r="AA389" s="156"/>
      <c r="AT389" s="157" t="s">
        <v>168</v>
      </c>
      <c r="AU389" s="157" t="s">
        <v>160</v>
      </c>
      <c r="AV389" s="10" t="s">
        <v>160</v>
      </c>
      <c r="AW389" s="10" t="s">
        <v>29</v>
      </c>
      <c r="AX389" s="10" t="s">
        <v>71</v>
      </c>
      <c r="AY389" s="157" t="s">
        <v>153</v>
      </c>
    </row>
    <row r="390" spans="2:51" s="10" customFormat="1" ht="15" customHeight="1">
      <c r="B390" s="150"/>
      <c r="C390" s="151"/>
      <c r="D390" s="151"/>
      <c r="E390" s="152" t="s">
        <v>5</v>
      </c>
      <c r="F390" s="245" t="s">
        <v>752</v>
      </c>
      <c r="G390" s="246"/>
      <c r="H390" s="246"/>
      <c r="I390" s="246"/>
      <c r="J390" s="151"/>
      <c r="K390" s="153">
        <v>20.46</v>
      </c>
      <c r="L390" s="151"/>
      <c r="M390" s="151"/>
      <c r="N390" s="151"/>
      <c r="O390" s="151"/>
      <c r="P390" s="151"/>
      <c r="Q390" s="151"/>
      <c r="R390" s="154"/>
      <c r="T390" s="155"/>
      <c r="U390" s="151"/>
      <c r="V390" s="151"/>
      <c r="W390" s="151"/>
      <c r="X390" s="151"/>
      <c r="Y390" s="151"/>
      <c r="Z390" s="151"/>
      <c r="AA390" s="156"/>
      <c r="AT390" s="157" t="s">
        <v>168</v>
      </c>
      <c r="AU390" s="157" t="s">
        <v>160</v>
      </c>
      <c r="AV390" s="10" t="s">
        <v>160</v>
      </c>
      <c r="AW390" s="10" t="s">
        <v>29</v>
      </c>
      <c r="AX390" s="10" t="s">
        <v>71</v>
      </c>
      <c r="AY390" s="157" t="s">
        <v>153</v>
      </c>
    </row>
    <row r="391" spans="2:51" s="10" customFormat="1" ht="15" customHeight="1">
      <c r="B391" s="150"/>
      <c r="C391" s="151"/>
      <c r="D391" s="151"/>
      <c r="E391" s="152" t="s">
        <v>5</v>
      </c>
      <c r="F391" s="245" t="s">
        <v>514</v>
      </c>
      <c r="G391" s="246"/>
      <c r="H391" s="246"/>
      <c r="I391" s="246"/>
      <c r="J391" s="151"/>
      <c r="K391" s="153">
        <v>14.73</v>
      </c>
      <c r="L391" s="151"/>
      <c r="M391" s="151"/>
      <c r="N391" s="151"/>
      <c r="O391" s="151"/>
      <c r="P391" s="151"/>
      <c r="Q391" s="151"/>
      <c r="R391" s="154"/>
      <c r="T391" s="155"/>
      <c r="U391" s="151"/>
      <c r="V391" s="151"/>
      <c r="W391" s="151"/>
      <c r="X391" s="151"/>
      <c r="Y391" s="151"/>
      <c r="Z391" s="151"/>
      <c r="AA391" s="156"/>
      <c r="AT391" s="157" t="s">
        <v>168</v>
      </c>
      <c r="AU391" s="157" t="s">
        <v>160</v>
      </c>
      <c r="AV391" s="10" t="s">
        <v>160</v>
      </c>
      <c r="AW391" s="10" t="s">
        <v>29</v>
      </c>
      <c r="AX391" s="10" t="s">
        <v>71</v>
      </c>
      <c r="AY391" s="157" t="s">
        <v>153</v>
      </c>
    </row>
    <row r="392" spans="2:51" s="10" customFormat="1" ht="15" customHeight="1">
      <c r="B392" s="150"/>
      <c r="C392" s="151"/>
      <c r="D392" s="151"/>
      <c r="E392" s="152" t="s">
        <v>5</v>
      </c>
      <c r="F392" s="245" t="s">
        <v>753</v>
      </c>
      <c r="G392" s="246"/>
      <c r="H392" s="246"/>
      <c r="I392" s="246"/>
      <c r="J392" s="151"/>
      <c r="K392" s="153">
        <v>98.48</v>
      </c>
      <c r="L392" s="151"/>
      <c r="M392" s="151"/>
      <c r="N392" s="151"/>
      <c r="O392" s="151"/>
      <c r="P392" s="151"/>
      <c r="Q392" s="151"/>
      <c r="R392" s="154"/>
      <c r="T392" s="155"/>
      <c r="U392" s="151"/>
      <c r="V392" s="151"/>
      <c r="W392" s="151"/>
      <c r="X392" s="151"/>
      <c r="Y392" s="151"/>
      <c r="Z392" s="151"/>
      <c r="AA392" s="156"/>
      <c r="AT392" s="157" t="s">
        <v>168</v>
      </c>
      <c r="AU392" s="157" t="s">
        <v>160</v>
      </c>
      <c r="AV392" s="10" t="s">
        <v>160</v>
      </c>
      <c r="AW392" s="10" t="s">
        <v>29</v>
      </c>
      <c r="AX392" s="10" t="s">
        <v>71</v>
      </c>
      <c r="AY392" s="157" t="s">
        <v>153</v>
      </c>
    </row>
    <row r="393" spans="2:51" s="10" customFormat="1" ht="15" customHeight="1">
      <c r="B393" s="150"/>
      <c r="C393" s="151"/>
      <c r="D393" s="151"/>
      <c r="E393" s="152" t="s">
        <v>5</v>
      </c>
      <c r="F393" s="245" t="s">
        <v>565</v>
      </c>
      <c r="G393" s="246"/>
      <c r="H393" s="246"/>
      <c r="I393" s="246"/>
      <c r="J393" s="151"/>
      <c r="K393" s="153">
        <v>-7.2</v>
      </c>
      <c r="L393" s="151"/>
      <c r="M393" s="151"/>
      <c r="N393" s="151"/>
      <c r="O393" s="151"/>
      <c r="P393" s="151"/>
      <c r="Q393" s="151"/>
      <c r="R393" s="154"/>
      <c r="T393" s="155"/>
      <c r="U393" s="151"/>
      <c r="V393" s="151"/>
      <c r="W393" s="151"/>
      <c r="X393" s="151"/>
      <c r="Y393" s="151"/>
      <c r="Z393" s="151"/>
      <c r="AA393" s="156"/>
      <c r="AT393" s="157" t="s">
        <v>168</v>
      </c>
      <c r="AU393" s="157" t="s">
        <v>160</v>
      </c>
      <c r="AV393" s="10" t="s">
        <v>160</v>
      </c>
      <c r="AW393" s="10" t="s">
        <v>29</v>
      </c>
      <c r="AX393" s="10" t="s">
        <v>71</v>
      </c>
      <c r="AY393" s="157" t="s">
        <v>153</v>
      </c>
    </row>
    <row r="394" spans="2:51" s="10" customFormat="1" ht="15" customHeight="1">
      <c r="B394" s="150"/>
      <c r="C394" s="151"/>
      <c r="D394" s="151"/>
      <c r="E394" s="152" t="s">
        <v>5</v>
      </c>
      <c r="F394" s="245" t="s">
        <v>754</v>
      </c>
      <c r="G394" s="246"/>
      <c r="H394" s="246"/>
      <c r="I394" s="246"/>
      <c r="J394" s="151"/>
      <c r="K394" s="153">
        <v>0.93</v>
      </c>
      <c r="L394" s="151"/>
      <c r="M394" s="151"/>
      <c r="N394" s="151"/>
      <c r="O394" s="151"/>
      <c r="P394" s="151"/>
      <c r="Q394" s="151"/>
      <c r="R394" s="154"/>
      <c r="T394" s="155"/>
      <c r="U394" s="151"/>
      <c r="V394" s="151"/>
      <c r="W394" s="151"/>
      <c r="X394" s="151"/>
      <c r="Y394" s="151"/>
      <c r="Z394" s="151"/>
      <c r="AA394" s="156"/>
      <c r="AT394" s="157" t="s">
        <v>168</v>
      </c>
      <c r="AU394" s="157" t="s">
        <v>160</v>
      </c>
      <c r="AV394" s="10" t="s">
        <v>160</v>
      </c>
      <c r="AW394" s="10" t="s">
        <v>29</v>
      </c>
      <c r="AX394" s="10" t="s">
        <v>71</v>
      </c>
      <c r="AY394" s="157" t="s">
        <v>153</v>
      </c>
    </row>
    <row r="395" spans="2:51" s="10" customFormat="1" ht="15" customHeight="1">
      <c r="B395" s="150"/>
      <c r="C395" s="151"/>
      <c r="D395" s="151"/>
      <c r="E395" s="152" t="s">
        <v>5</v>
      </c>
      <c r="F395" s="245" t="s">
        <v>515</v>
      </c>
      <c r="G395" s="246"/>
      <c r="H395" s="246"/>
      <c r="I395" s="246"/>
      <c r="J395" s="151"/>
      <c r="K395" s="153">
        <v>13.63</v>
      </c>
      <c r="L395" s="151"/>
      <c r="M395" s="151"/>
      <c r="N395" s="151"/>
      <c r="O395" s="151"/>
      <c r="P395" s="151"/>
      <c r="Q395" s="151"/>
      <c r="R395" s="154"/>
      <c r="T395" s="155"/>
      <c r="U395" s="151"/>
      <c r="V395" s="151"/>
      <c r="W395" s="151"/>
      <c r="X395" s="151"/>
      <c r="Y395" s="151"/>
      <c r="Z395" s="151"/>
      <c r="AA395" s="156"/>
      <c r="AT395" s="157" t="s">
        <v>168</v>
      </c>
      <c r="AU395" s="157" t="s">
        <v>160</v>
      </c>
      <c r="AV395" s="10" t="s">
        <v>160</v>
      </c>
      <c r="AW395" s="10" t="s">
        <v>29</v>
      </c>
      <c r="AX395" s="10" t="s">
        <v>71</v>
      </c>
      <c r="AY395" s="157" t="s">
        <v>153</v>
      </c>
    </row>
    <row r="396" spans="2:51" s="12" customFormat="1" ht="15" customHeight="1">
      <c r="B396" s="170"/>
      <c r="C396" s="171"/>
      <c r="D396" s="171"/>
      <c r="E396" s="172" t="s">
        <v>5</v>
      </c>
      <c r="F396" s="251" t="s">
        <v>327</v>
      </c>
      <c r="G396" s="252"/>
      <c r="H396" s="252"/>
      <c r="I396" s="252"/>
      <c r="J396" s="171"/>
      <c r="K396" s="173">
        <v>456.51</v>
      </c>
      <c r="L396" s="171"/>
      <c r="M396" s="171"/>
      <c r="N396" s="171"/>
      <c r="O396" s="171"/>
      <c r="P396" s="171"/>
      <c r="Q396" s="171"/>
      <c r="R396" s="174"/>
      <c r="T396" s="175"/>
      <c r="U396" s="171"/>
      <c r="V396" s="171"/>
      <c r="W396" s="171"/>
      <c r="X396" s="171"/>
      <c r="Y396" s="171"/>
      <c r="Z396" s="171"/>
      <c r="AA396" s="176"/>
      <c r="AT396" s="177" t="s">
        <v>168</v>
      </c>
      <c r="AU396" s="177" t="s">
        <v>160</v>
      </c>
      <c r="AV396" s="12" t="s">
        <v>184</v>
      </c>
      <c r="AW396" s="12" t="s">
        <v>29</v>
      </c>
      <c r="AX396" s="12" t="s">
        <v>71</v>
      </c>
      <c r="AY396" s="177" t="s">
        <v>153</v>
      </c>
    </row>
    <row r="397" spans="2:51" s="10" customFormat="1" ht="15" customHeight="1">
      <c r="B397" s="150"/>
      <c r="C397" s="151"/>
      <c r="D397" s="151"/>
      <c r="E397" s="152" t="s">
        <v>5</v>
      </c>
      <c r="F397" s="245" t="s">
        <v>566</v>
      </c>
      <c r="G397" s="246"/>
      <c r="H397" s="246"/>
      <c r="I397" s="246"/>
      <c r="J397" s="151"/>
      <c r="K397" s="153">
        <v>115.89</v>
      </c>
      <c r="L397" s="151"/>
      <c r="M397" s="151"/>
      <c r="N397" s="151"/>
      <c r="O397" s="151"/>
      <c r="P397" s="151"/>
      <c r="Q397" s="151"/>
      <c r="R397" s="154"/>
      <c r="T397" s="155"/>
      <c r="U397" s="151"/>
      <c r="V397" s="151"/>
      <c r="W397" s="151"/>
      <c r="X397" s="151"/>
      <c r="Y397" s="151"/>
      <c r="Z397" s="151"/>
      <c r="AA397" s="156"/>
      <c r="AT397" s="157" t="s">
        <v>168</v>
      </c>
      <c r="AU397" s="157" t="s">
        <v>160</v>
      </c>
      <c r="AV397" s="10" t="s">
        <v>160</v>
      </c>
      <c r="AW397" s="10" t="s">
        <v>29</v>
      </c>
      <c r="AX397" s="10" t="s">
        <v>71</v>
      </c>
      <c r="AY397" s="157" t="s">
        <v>153</v>
      </c>
    </row>
    <row r="398" spans="2:51" s="10" customFormat="1" ht="15" customHeight="1">
      <c r="B398" s="150"/>
      <c r="C398" s="151"/>
      <c r="D398" s="151"/>
      <c r="E398" s="152" t="s">
        <v>5</v>
      </c>
      <c r="F398" s="245" t="s">
        <v>567</v>
      </c>
      <c r="G398" s="246"/>
      <c r="H398" s="246"/>
      <c r="I398" s="246"/>
      <c r="J398" s="151"/>
      <c r="K398" s="153">
        <v>-17.63</v>
      </c>
      <c r="L398" s="151"/>
      <c r="M398" s="151"/>
      <c r="N398" s="151"/>
      <c r="O398" s="151"/>
      <c r="P398" s="151"/>
      <c r="Q398" s="151"/>
      <c r="R398" s="154"/>
      <c r="T398" s="155"/>
      <c r="U398" s="151"/>
      <c r="V398" s="151"/>
      <c r="W398" s="151"/>
      <c r="X398" s="151"/>
      <c r="Y398" s="151"/>
      <c r="Z398" s="151"/>
      <c r="AA398" s="156"/>
      <c r="AT398" s="157" t="s">
        <v>168</v>
      </c>
      <c r="AU398" s="157" t="s">
        <v>160</v>
      </c>
      <c r="AV398" s="10" t="s">
        <v>160</v>
      </c>
      <c r="AW398" s="10" t="s">
        <v>29</v>
      </c>
      <c r="AX398" s="10" t="s">
        <v>71</v>
      </c>
      <c r="AY398" s="157" t="s">
        <v>153</v>
      </c>
    </row>
    <row r="399" spans="2:51" s="10" customFormat="1" ht="15" customHeight="1">
      <c r="B399" s="150"/>
      <c r="C399" s="151"/>
      <c r="D399" s="151"/>
      <c r="E399" s="152" t="s">
        <v>5</v>
      </c>
      <c r="F399" s="245" t="s">
        <v>568</v>
      </c>
      <c r="G399" s="246"/>
      <c r="H399" s="246"/>
      <c r="I399" s="246"/>
      <c r="J399" s="151"/>
      <c r="K399" s="153">
        <v>-4.32</v>
      </c>
      <c r="L399" s="151"/>
      <c r="M399" s="151"/>
      <c r="N399" s="151"/>
      <c r="O399" s="151"/>
      <c r="P399" s="151"/>
      <c r="Q399" s="151"/>
      <c r="R399" s="154"/>
      <c r="T399" s="155"/>
      <c r="U399" s="151"/>
      <c r="V399" s="151"/>
      <c r="W399" s="151"/>
      <c r="X399" s="151"/>
      <c r="Y399" s="151"/>
      <c r="Z399" s="151"/>
      <c r="AA399" s="156"/>
      <c r="AT399" s="157" t="s">
        <v>168</v>
      </c>
      <c r="AU399" s="157" t="s">
        <v>160</v>
      </c>
      <c r="AV399" s="10" t="s">
        <v>160</v>
      </c>
      <c r="AW399" s="10" t="s">
        <v>29</v>
      </c>
      <c r="AX399" s="10" t="s">
        <v>71</v>
      </c>
      <c r="AY399" s="157" t="s">
        <v>153</v>
      </c>
    </row>
    <row r="400" spans="2:51" s="10" customFormat="1" ht="15" customHeight="1">
      <c r="B400" s="150"/>
      <c r="C400" s="151"/>
      <c r="D400" s="151"/>
      <c r="E400" s="152" t="s">
        <v>5</v>
      </c>
      <c r="F400" s="245" t="s">
        <v>569</v>
      </c>
      <c r="G400" s="246"/>
      <c r="H400" s="246"/>
      <c r="I400" s="246"/>
      <c r="J400" s="151"/>
      <c r="K400" s="153">
        <v>-0.72</v>
      </c>
      <c r="L400" s="151"/>
      <c r="M400" s="151"/>
      <c r="N400" s="151"/>
      <c r="O400" s="151"/>
      <c r="P400" s="151"/>
      <c r="Q400" s="151"/>
      <c r="R400" s="154"/>
      <c r="T400" s="155"/>
      <c r="U400" s="151"/>
      <c r="V400" s="151"/>
      <c r="W400" s="151"/>
      <c r="X400" s="151"/>
      <c r="Y400" s="151"/>
      <c r="Z400" s="151"/>
      <c r="AA400" s="156"/>
      <c r="AT400" s="157" t="s">
        <v>168</v>
      </c>
      <c r="AU400" s="157" t="s">
        <v>160</v>
      </c>
      <c r="AV400" s="10" t="s">
        <v>160</v>
      </c>
      <c r="AW400" s="10" t="s">
        <v>29</v>
      </c>
      <c r="AX400" s="10" t="s">
        <v>71</v>
      </c>
      <c r="AY400" s="157" t="s">
        <v>153</v>
      </c>
    </row>
    <row r="401" spans="2:51" s="10" customFormat="1" ht="15" customHeight="1">
      <c r="B401" s="150"/>
      <c r="C401" s="151"/>
      <c r="D401" s="151"/>
      <c r="E401" s="152" t="s">
        <v>5</v>
      </c>
      <c r="F401" s="245" t="s">
        <v>570</v>
      </c>
      <c r="G401" s="246"/>
      <c r="H401" s="246"/>
      <c r="I401" s="246"/>
      <c r="J401" s="151"/>
      <c r="K401" s="153">
        <v>-6.9</v>
      </c>
      <c r="L401" s="151"/>
      <c r="M401" s="151"/>
      <c r="N401" s="151"/>
      <c r="O401" s="151"/>
      <c r="P401" s="151"/>
      <c r="Q401" s="151"/>
      <c r="R401" s="154"/>
      <c r="T401" s="155"/>
      <c r="U401" s="151"/>
      <c r="V401" s="151"/>
      <c r="W401" s="151"/>
      <c r="X401" s="151"/>
      <c r="Y401" s="151"/>
      <c r="Z401" s="151"/>
      <c r="AA401" s="156"/>
      <c r="AT401" s="157" t="s">
        <v>168</v>
      </c>
      <c r="AU401" s="157" t="s">
        <v>160</v>
      </c>
      <c r="AV401" s="10" t="s">
        <v>160</v>
      </c>
      <c r="AW401" s="10" t="s">
        <v>29</v>
      </c>
      <c r="AX401" s="10" t="s">
        <v>71</v>
      </c>
      <c r="AY401" s="157" t="s">
        <v>153</v>
      </c>
    </row>
    <row r="402" spans="2:51" s="10" customFormat="1" ht="15" customHeight="1">
      <c r="B402" s="150"/>
      <c r="C402" s="151"/>
      <c r="D402" s="151"/>
      <c r="E402" s="152" t="s">
        <v>5</v>
      </c>
      <c r="F402" s="245" t="s">
        <v>755</v>
      </c>
      <c r="G402" s="246"/>
      <c r="H402" s="246"/>
      <c r="I402" s="246"/>
      <c r="J402" s="151"/>
      <c r="K402" s="153">
        <v>7.06</v>
      </c>
      <c r="L402" s="151"/>
      <c r="M402" s="151"/>
      <c r="N402" s="151"/>
      <c r="O402" s="151"/>
      <c r="P402" s="151"/>
      <c r="Q402" s="151"/>
      <c r="R402" s="154"/>
      <c r="T402" s="155"/>
      <c r="U402" s="151"/>
      <c r="V402" s="151"/>
      <c r="W402" s="151"/>
      <c r="X402" s="151"/>
      <c r="Y402" s="151"/>
      <c r="Z402" s="151"/>
      <c r="AA402" s="156"/>
      <c r="AT402" s="157" t="s">
        <v>168</v>
      </c>
      <c r="AU402" s="157" t="s">
        <v>160</v>
      </c>
      <c r="AV402" s="10" t="s">
        <v>160</v>
      </c>
      <c r="AW402" s="10" t="s">
        <v>29</v>
      </c>
      <c r="AX402" s="10" t="s">
        <v>71</v>
      </c>
      <c r="AY402" s="157" t="s">
        <v>153</v>
      </c>
    </row>
    <row r="403" spans="2:51" s="10" customFormat="1" ht="15" customHeight="1">
      <c r="B403" s="150"/>
      <c r="C403" s="151"/>
      <c r="D403" s="151"/>
      <c r="E403" s="152" t="s">
        <v>5</v>
      </c>
      <c r="F403" s="245" t="s">
        <v>756</v>
      </c>
      <c r="G403" s="246"/>
      <c r="H403" s="246"/>
      <c r="I403" s="246"/>
      <c r="J403" s="151"/>
      <c r="K403" s="153">
        <v>10.27</v>
      </c>
      <c r="L403" s="151"/>
      <c r="M403" s="151"/>
      <c r="N403" s="151"/>
      <c r="O403" s="151"/>
      <c r="P403" s="151"/>
      <c r="Q403" s="151"/>
      <c r="R403" s="154"/>
      <c r="T403" s="155"/>
      <c r="U403" s="151"/>
      <c r="V403" s="151"/>
      <c r="W403" s="151"/>
      <c r="X403" s="151"/>
      <c r="Y403" s="151"/>
      <c r="Z403" s="151"/>
      <c r="AA403" s="156"/>
      <c r="AT403" s="157" t="s">
        <v>168</v>
      </c>
      <c r="AU403" s="157" t="s">
        <v>160</v>
      </c>
      <c r="AV403" s="10" t="s">
        <v>160</v>
      </c>
      <c r="AW403" s="10" t="s">
        <v>29</v>
      </c>
      <c r="AX403" s="10" t="s">
        <v>71</v>
      </c>
      <c r="AY403" s="157" t="s">
        <v>153</v>
      </c>
    </row>
    <row r="404" spans="2:51" s="10" customFormat="1" ht="15" customHeight="1">
      <c r="B404" s="150"/>
      <c r="C404" s="151"/>
      <c r="D404" s="151"/>
      <c r="E404" s="152" t="s">
        <v>5</v>
      </c>
      <c r="F404" s="245" t="s">
        <v>757</v>
      </c>
      <c r="G404" s="246"/>
      <c r="H404" s="246"/>
      <c r="I404" s="246"/>
      <c r="J404" s="151"/>
      <c r="K404" s="153">
        <v>5.78</v>
      </c>
      <c r="L404" s="151"/>
      <c r="M404" s="151"/>
      <c r="N404" s="151"/>
      <c r="O404" s="151"/>
      <c r="P404" s="151"/>
      <c r="Q404" s="151"/>
      <c r="R404" s="154"/>
      <c r="T404" s="155"/>
      <c r="U404" s="151"/>
      <c r="V404" s="151"/>
      <c r="W404" s="151"/>
      <c r="X404" s="151"/>
      <c r="Y404" s="151"/>
      <c r="Z404" s="151"/>
      <c r="AA404" s="156"/>
      <c r="AT404" s="157" t="s">
        <v>168</v>
      </c>
      <c r="AU404" s="157" t="s">
        <v>160</v>
      </c>
      <c r="AV404" s="10" t="s">
        <v>160</v>
      </c>
      <c r="AW404" s="10" t="s">
        <v>29</v>
      </c>
      <c r="AX404" s="10" t="s">
        <v>71</v>
      </c>
      <c r="AY404" s="157" t="s">
        <v>153</v>
      </c>
    </row>
    <row r="405" spans="2:51" s="10" customFormat="1" ht="15" customHeight="1">
      <c r="B405" s="150"/>
      <c r="C405" s="151"/>
      <c r="D405" s="151"/>
      <c r="E405" s="152" t="s">
        <v>5</v>
      </c>
      <c r="F405" s="245" t="s">
        <v>758</v>
      </c>
      <c r="G405" s="246"/>
      <c r="H405" s="246"/>
      <c r="I405" s="246"/>
      <c r="J405" s="151"/>
      <c r="K405" s="153">
        <v>3.24</v>
      </c>
      <c r="L405" s="151"/>
      <c r="M405" s="151"/>
      <c r="N405" s="151"/>
      <c r="O405" s="151"/>
      <c r="P405" s="151"/>
      <c r="Q405" s="151"/>
      <c r="R405" s="154"/>
      <c r="T405" s="155"/>
      <c r="U405" s="151"/>
      <c r="V405" s="151"/>
      <c r="W405" s="151"/>
      <c r="X405" s="151"/>
      <c r="Y405" s="151"/>
      <c r="Z405" s="151"/>
      <c r="AA405" s="156"/>
      <c r="AT405" s="157" t="s">
        <v>168</v>
      </c>
      <c r="AU405" s="157" t="s">
        <v>160</v>
      </c>
      <c r="AV405" s="10" t="s">
        <v>160</v>
      </c>
      <c r="AW405" s="10" t="s">
        <v>29</v>
      </c>
      <c r="AX405" s="10" t="s">
        <v>71</v>
      </c>
      <c r="AY405" s="157" t="s">
        <v>153</v>
      </c>
    </row>
    <row r="406" spans="2:51" s="10" customFormat="1" ht="15" customHeight="1">
      <c r="B406" s="150"/>
      <c r="C406" s="151"/>
      <c r="D406" s="151"/>
      <c r="E406" s="152" t="s">
        <v>5</v>
      </c>
      <c r="F406" s="245" t="s">
        <v>759</v>
      </c>
      <c r="G406" s="246"/>
      <c r="H406" s="246"/>
      <c r="I406" s="246"/>
      <c r="J406" s="151"/>
      <c r="K406" s="153">
        <v>0.54</v>
      </c>
      <c r="L406" s="151"/>
      <c r="M406" s="151"/>
      <c r="N406" s="151"/>
      <c r="O406" s="151"/>
      <c r="P406" s="151"/>
      <c r="Q406" s="151"/>
      <c r="R406" s="154"/>
      <c r="T406" s="155"/>
      <c r="U406" s="151"/>
      <c r="V406" s="151"/>
      <c r="W406" s="151"/>
      <c r="X406" s="151"/>
      <c r="Y406" s="151"/>
      <c r="Z406" s="151"/>
      <c r="AA406" s="156"/>
      <c r="AT406" s="157" t="s">
        <v>168</v>
      </c>
      <c r="AU406" s="157" t="s">
        <v>160</v>
      </c>
      <c r="AV406" s="10" t="s">
        <v>160</v>
      </c>
      <c r="AW406" s="10" t="s">
        <v>29</v>
      </c>
      <c r="AX406" s="10" t="s">
        <v>71</v>
      </c>
      <c r="AY406" s="157" t="s">
        <v>153</v>
      </c>
    </row>
    <row r="407" spans="2:51" s="10" customFormat="1" ht="15" customHeight="1">
      <c r="B407" s="150"/>
      <c r="C407" s="151"/>
      <c r="D407" s="151"/>
      <c r="E407" s="152" t="s">
        <v>5</v>
      </c>
      <c r="F407" s="245" t="s">
        <v>760</v>
      </c>
      <c r="G407" s="246"/>
      <c r="H407" s="246"/>
      <c r="I407" s="246"/>
      <c r="J407" s="151"/>
      <c r="K407" s="153">
        <v>1.1499999999999999</v>
      </c>
      <c r="L407" s="151"/>
      <c r="M407" s="151"/>
      <c r="N407" s="151"/>
      <c r="O407" s="151"/>
      <c r="P407" s="151"/>
      <c r="Q407" s="151"/>
      <c r="R407" s="154"/>
      <c r="T407" s="155"/>
      <c r="U407" s="151"/>
      <c r="V407" s="151"/>
      <c r="W407" s="151"/>
      <c r="X407" s="151"/>
      <c r="Y407" s="151"/>
      <c r="Z407" s="151"/>
      <c r="AA407" s="156"/>
      <c r="AT407" s="157" t="s">
        <v>168</v>
      </c>
      <c r="AU407" s="157" t="s">
        <v>160</v>
      </c>
      <c r="AV407" s="10" t="s">
        <v>160</v>
      </c>
      <c r="AW407" s="10" t="s">
        <v>29</v>
      </c>
      <c r="AX407" s="10" t="s">
        <v>71</v>
      </c>
      <c r="AY407" s="157" t="s">
        <v>153</v>
      </c>
    </row>
    <row r="408" spans="2:51" s="10" customFormat="1" ht="15" customHeight="1">
      <c r="B408" s="150"/>
      <c r="C408" s="151"/>
      <c r="D408" s="151"/>
      <c r="E408" s="152" t="s">
        <v>5</v>
      </c>
      <c r="F408" s="245" t="s">
        <v>761</v>
      </c>
      <c r="G408" s="246"/>
      <c r="H408" s="246"/>
      <c r="I408" s="246"/>
      <c r="J408" s="151"/>
      <c r="K408" s="153">
        <v>82.04</v>
      </c>
      <c r="L408" s="151"/>
      <c r="M408" s="151"/>
      <c r="N408" s="151"/>
      <c r="O408" s="151"/>
      <c r="P408" s="151"/>
      <c r="Q408" s="151"/>
      <c r="R408" s="154"/>
      <c r="T408" s="155"/>
      <c r="U408" s="151"/>
      <c r="V408" s="151"/>
      <c r="W408" s="151"/>
      <c r="X408" s="151"/>
      <c r="Y408" s="151"/>
      <c r="Z408" s="151"/>
      <c r="AA408" s="156"/>
      <c r="AT408" s="157" t="s">
        <v>168</v>
      </c>
      <c r="AU408" s="157" t="s">
        <v>160</v>
      </c>
      <c r="AV408" s="10" t="s">
        <v>160</v>
      </c>
      <c r="AW408" s="10" t="s">
        <v>29</v>
      </c>
      <c r="AX408" s="10" t="s">
        <v>71</v>
      </c>
      <c r="AY408" s="157" t="s">
        <v>153</v>
      </c>
    </row>
    <row r="409" spans="2:51" s="12" customFormat="1" ht="15" customHeight="1">
      <c r="B409" s="170"/>
      <c r="C409" s="171"/>
      <c r="D409" s="171"/>
      <c r="E409" s="172" t="s">
        <v>5</v>
      </c>
      <c r="F409" s="251" t="s">
        <v>327</v>
      </c>
      <c r="G409" s="252"/>
      <c r="H409" s="252"/>
      <c r="I409" s="252"/>
      <c r="J409" s="171"/>
      <c r="K409" s="173">
        <v>196.4</v>
      </c>
      <c r="L409" s="171"/>
      <c r="M409" s="171"/>
      <c r="N409" s="171"/>
      <c r="O409" s="171"/>
      <c r="P409" s="171"/>
      <c r="Q409" s="171"/>
      <c r="R409" s="174"/>
      <c r="T409" s="175"/>
      <c r="U409" s="171"/>
      <c r="V409" s="171"/>
      <c r="W409" s="171"/>
      <c r="X409" s="171"/>
      <c r="Y409" s="171"/>
      <c r="Z409" s="171"/>
      <c r="AA409" s="176"/>
      <c r="AT409" s="177" t="s">
        <v>168</v>
      </c>
      <c r="AU409" s="177" t="s">
        <v>160</v>
      </c>
      <c r="AV409" s="12" t="s">
        <v>184</v>
      </c>
      <c r="AW409" s="12" t="s">
        <v>29</v>
      </c>
      <c r="AX409" s="12" t="s">
        <v>71</v>
      </c>
      <c r="AY409" s="177" t="s">
        <v>153</v>
      </c>
    </row>
    <row r="410" spans="2:51" s="10" customFormat="1" ht="15" customHeight="1">
      <c r="B410" s="150"/>
      <c r="C410" s="151"/>
      <c r="D410" s="151"/>
      <c r="E410" s="152" t="s">
        <v>5</v>
      </c>
      <c r="F410" s="245" t="s">
        <v>762</v>
      </c>
      <c r="G410" s="246"/>
      <c r="H410" s="246"/>
      <c r="I410" s="246"/>
      <c r="J410" s="151"/>
      <c r="K410" s="153">
        <v>98.48</v>
      </c>
      <c r="L410" s="151"/>
      <c r="M410" s="151"/>
      <c r="N410" s="151"/>
      <c r="O410" s="151"/>
      <c r="P410" s="151"/>
      <c r="Q410" s="151"/>
      <c r="R410" s="154"/>
      <c r="T410" s="155"/>
      <c r="U410" s="151"/>
      <c r="V410" s="151"/>
      <c r="W410" s="151"/>
      <c r="X410" s="151"/>
      <c r="Y410" s="151"/>
      <c r="Z410" s="151"/>
      <c r="AA410" s="156"/>
      <c r="AT410" s="157" t="s">
        <v>168</v>
      </c>
      <c r="AU410" s="157" t="s">
        <v>160</v>
      </c>
      <c r="AV410" s="10" t="s">
        <v>160</v>
      </c>
      <c r="AW410" s="10" t="s">
        <v>29</v>
      </c>
      <c r="AX410" s="10" t="s">
        <v>71</v>
      </c>
      <c r="AY410" s="157" t="s">
        <v>153</v>
      </c>
    </row>
    <row r="411" spans="2:51" s="10" customFormat="1" ht="15" customHeight="1">
      <c r="B411" s="150"/>
      <c r="C411" s="151"/>
      <c r="D411" s="151"/>
      <c r="E411" s="152" t="s">
        <v>5</v>
      </c>
      <c r="F411" s="245" t="s">
        <v>574</v>
      </c>
      <c r="G411" s="246"/>
      <c r="H411" s="246"/>
      <c r="I411" s="246"/>
      <c r="J411" s="151"/>
      <c r="K411" s="153">
        <v>-9.6</v>
      </c>
      <c r="L411" s="151"/>
      <c r="M411" s="151"/>
      <c r="N411" s="151"/>
      <c r="O411" s="151"/>
      <c r="P411" s="151"/>
      <c r="Q411" s="151"/>
      <c r="R411" s="154"/>
      <c r="T411" s="155"/>
      <c r="U411" s="151"/>
      <c r="V411" s="151"/>
      <c r="W411" s="151"/>
      <c r="X411" s="151"/>
      <c r="Y411" s="151"/>
      <c r="Z411" s="151"/>
      <c r="AA411" s="156"/>
      <c r="AT411" s="157" t="s">
        <v>168</v>
      </c>
      <c r="AU411" s="157" t="s">
        <v>160</v>
      </c>
      <c r="AV411" s="10" t="s">
        <v>160</v>
      </c>
      <c r="AW411" s="10" t="s">
        <v>29</v>
      </c>
      <c r="AX411" s="10" t="s">
        <v>71</v>
      </c>
      <c r="AY411" s="157" t="s">
        <v>153</v>
      </c>
    </row>
    <row r="412" spans="2:51" s="10" customFormat="1" ht="15" customHeight="1">
      <c r="B412" s="150"/>
      <c r="C412" s="151"/>
      <c r="D412" s="151"/>
      <c r="E412" s="152" t="s">
        <v>5</v>
      </c>
      <c r="F412" s="245" t="s">
        <v>763</v>
      </c>
      <c r="G412" s="246"/>
      <c r="H412" s="246"/>
      <c r="I412" s="246"/>
      <c r="J412" s="151"/>
      <c r="K412" s="153">
        <v>3.72</v>
      </c>
      <c r="L412" s="151"/>
      <c r="M412" s="151"/>
      <c r="N412" s="151"/>
      <c r="O412" s="151"/>
      <c r="P412" s="151"/>
      <c r="Q412" s="151"/>
      <c r="R412" s="154"/>
      <c r="T412" s="155"/>
      <c r="U412" s="151"/>
      <c r="V412" s="151"/>
      <c r="W412" s="151"/>
      <c r="X412" s="151"/>
      <c r="Y412" s="151"/>
      <c r="Z412" s="151"/>
      <c r="AA412" s="156"/>
      <c r="AT412" s="157" t="s">
        <v>168</v>
      </c>
      <c r="AU412" s="157" t="s">
        <v>160</v>
      </c>
      <c r="AV412" s="10" t="s">
        <v>160</v>
      </c>
      <c r="AW412" s="10" t="s">
        <v>29</v>
      </c>
      <c r="AX412" s="10" t="s">
        <v>71</v>
      </c>
      <c r="AY412" s="157" t="s">
        <v>153</v>
      </c>
    </row>
    <row r="413" spans="2:51" s="10" customFormat="1" ht="15" customHeight="1">
      <c r="B413" s="150"/>
      <c r="C413" s="151"/>
      <c r="D413" s="151"/>
      <c r="E413" s="152" t="s">
        <v>5</v>
      </c>
      <c r="F413" s="245" t="s">
        <v>516</v>
      </c>
      <c r="G413" s="246"/>
      <c r="H413" s="246"/>
      <c r="I413" s="246"/>
      <c r="J413" s="151"/>
      <c r="K413" s="153">
        <v>6.96</v>
      </c>
      <c r="L413" s="151"/>
      <c r="M413" s="151"/>
      <c r="N413" s="151"/>
      <c r="O413" s="151"/>
      <c r="P413" s="151"/>
      <c r="Q413" s="151"/>
      <c r="R413" s="154"/>
      <c r="T413" s="155"/>
      <c r="U413" s="151"/>
      <c r="V413" s="151"/>
      <c r="W413" s="151"/>
      <c r="X413" s="151"/>
      <c r="Y413" s="151"/>
      <c r="Z413" s="151"/>
      <c r="AA413" s="156"/>
      <c r="AT413" s="157" t="s">
        <v>168</v>
      </c>
      <c r="AU413" s="157" t="s">
        <v>160</v>
      </c>
      <c r="AV413" s="10" t="s">
        <v>160</v>
      </c>
      <c r="AW413" s="10" t="s">
        <v>29</v>
      </c>
      <c r="AX413" s="10" t="s">
        <v>71</v>
      </c>
      <c r="AY413" s="157" t="s">
        <v>153</v>
      </c>
    </row>
    <row r="414" spans="2:51" s="10" customFormat="1" ht="15" customHeight="1">
      <c r="B414" s="150"/>
      <c r="C414" s="151"/>
      <c r="D414" s="151"/>
      <c r="E414" s="152" t="s">
        <v>5</v>
      </c>
      <c r="F414" s="245" t="s">
        <v>764</v>
      </c>
      <c r="G414" s="246"/>
      <c r="H414" s="246"/>
      <c r="I414" s="246"/>
      <c r="J414" s="151"/>
      <c r="K414" s="153">
        <v>119.25</v>
      </c>
      <c r="L414" s="151"/>
      <c r="M414" s="151"/>
      <c r="N414" s="151"/>
      <c r="O414" s="151"/>
      <c r="P414" s="151"/>
      <c r="Q414" s="151"/>
      <c r="R414" s="154"/>
      <c r="T414" s="155"/>
      <c r="U414" s="151"/>
      <c r="V414" s="151"/>
      <c r="W414" s="151"/>
      <c r="X414" s="151"/>
      <c r="Y414" s="151"/>
      <c r="Z414" s="151"/>
      <c r="AA414" s="156"/>
      <c r="AT414" s="157" t="s">
        <v>168</v>
      </c>
      <c r="AU414" s="157" t="s">
        <v>160</v>
      </c>
      <c r="AV414" s="10" t="s">
        <v>160</v>
      </c>
      <c r="AW414" s="10" t="s">
        <v>29</v>
      </c>
      <c r="AX414" s="10" t="s">
        <v>71</v>
      </c>
      <c r="AY414" s="157" t="s">
        <v>153</v>
      </c>
    </row>
    <row r="415" spans="2:51" s="10" customFormat="1" ht="15" customHeight="1">
      <c r="B415" s="150"/>
      <c r="C415" s="151"/>
      <c r="D415" s="151"/>
      <c r="E415" s="152" t="s">
        <v>5</v>
      </c>
      <c r="F415" s="245" t="s">
        <v>576</v>
      </c>
      <c r="G415" s="246"/>
      <c r="H415" s="246"/>
      <c r="I415" s="246"/>
      <c r="J415" s="151"/>
      <c r="K415" s="153">
        <v>-16.8</v>
      </c>
      <c r="L415" s="151"/>
      <c r="M415" s="151"/>
      <c r="N415" s="151"/>
      <c r="O415" s="151"/>
      <c r="P415" s="151"/>
      <c r="Q415" s="151"/>
      <c r="R415" s="154"/>
      <c r="T415" s="155"/>
      <c r="U415" s="151"/>
      <c r="V415" s="151"/>
      <c r="W415" s="151"/>
      <c r="X415" s="151"/>
      <c r="Y415" s="151"/>
      <c r="Z415" s="151"/>
      <c r="AA415" s="156"/>
      <c r="AT415" s="157" t="s">
        <v>168</v>
      </c>
      <c r="AU415" s="157" t="s">
        <v>160</v>
      </c>
      <c r="AV415" s="10" t="s">
        <v>160</v>
      </c>
      <c r="AW415" s="10" t="s">
        <v>29</v>
      </c>
      <c r="AX415" s="10" t="s">
        <v>71</v>
      </c>
      <c r="AY415" s="157" t="s">
        <v>153</v>
      </c>
    </row>
    <row r="416" spans="2:51" s="10" customFormat="1" ht="15" customHeight="1">
      <c r="B416" s="150"/>
      <c r="C416" s="151"/>
      <c r="D416" s="151"/>
      <c r="E416" s="152" t="s">
        <v>5</v>
      </c>
      <c r="F416" s="245" t="s">
        <v>577</v>
      </c>
      <c r="G416" s="246"/>
      <c r="H416" s="246"/>
      <c r="I416" s="246"/>
      <c r="J416" s="151"/>
      <c r="K416" s="153">
        <v>-0.72</v>
      </c>
      <c r="L416" s="151"/>
      <c r="M416" s="151"/>
      <c r="N416" s="151"/>
      <c r="O416" s="151"/>
      <c r="P416" s="151"/>
      <c r="Q416" s="151"/>
      <c r="R416" s="154"/>
      <c r="T416" s="155"/>
      <c r="U416" s="151"/>
      <c r="V416" s="151"/>
      <c r="W416" s="151"/>
      <c r="X416" s="151"/>
      <c r="Y416" s="151"/>
      <c r="Z416" s="151"/>
      <c r="AA416" s="156"/>
      <c r="AT416" s="157" t="s">
        <v>168</v>
      </c>
      <c r="AU416" s="157" t="s">
        <v>160</v>
      </c>
      <c r="AV416" s="10" t="s">
        <v>160</v>
      </c>
      <c r="AW416" s="10" t="s">
        <v>29</v>
      </c>
      <c r="AX416" s="10" t="s">
        <v>71</v>
      </c>
      <c r="AY416" s="157" t="s">
        <v>153</v>
      </c>
    </row>
    <row r="417" spans="2:51" s="10" customFormat="1" ht="15" customHeight="1">
      <c r="B417" s="150"/>
      <c r="C417" s="151"/>
      <c r="D417" s="151"/>
      <c r="E417" s="152" t="s">
        <v>5</v>
      </c>
      <c r="F417" s="245" t="s">
        <v>578</v>
      </c>
      <c r="G417" s="246"/>
      <c r="H417" s="246"/>
      <c r="I417" s="246"/>
      <c r="J417" s="151"/>
      <c r="K417" s="153">
        <v>-13.36</v>
      </c>
      <c r="L417" s="151"/>
      <c r="M417" s="151"/>
      <c r="N417" s="151"/>
      <c r="O417" s="151"/>
      <c r="P417" s="151"/>
      <c r="Q417" s="151"/>
      <c r="R417" s="154"/>
      <c r="T417" s="155"/>
      <c r="U417" s="151"/>
      <c r="V417" s="151"/>
      <c r="W417" s="151"/>
      <c r="X417" s="151"/>
      <c r="Y417" s="151"/>
      <c r="Z417" s="151"/>
      <c r="AA417" s="156"/>
      <c r="AT417" s="157" t="s">
        <v>168</v>
      </c>
      <c r="AU417" s="157" t="s">
        <v>160</v>
      </c>
      <c r="AV417" s="10" t="s">
        <v>160</v>
      </c>
      <c r="AW417" s="10" t="s">
        <v>29</v>
      </c>
      <c r="AX417" s="10" t="s">
        <v>71</v>
      </c>
      <c r="AY417" s="157" t="s">
        <v>153</v>
      </c>
    </row>
    <row r="418" spans="2:51" s="10" customFormat="1" ht="15" customHeight="1">
      <c r="B418" s="150"/>
      <c r="C418" s="151"/>
      <c r="D418" s="151"/>
      <c r="E418" s="152" t="s">
        <v>5</v>
      </c>
      <c r="F418" s="245" t="s">
        <v>579</v>
      </c>
      <c r="G418" s="246"/>
      <c r="H418" s="246"/>
      <c r="I418" s="246"/>
      <c r="J418" s="151"/>
      <c r="K418" s="153">
        <v>-3.77</v>
      </c>
      <c r="L418" s="151"/>
      <c r="M418" s="151"/>
      <c r="N418" s="151"/>
      <c r="O418" s="151"/>
      <c r="P418" s="151"/>
      <c r="Q418" s="151"/>
      <c r="R418" s="154"/>
      <c r="T418" s="155"/>
      <c r="U418" s="151"/>
      <c r="V418" s="151"/>
      <c r="W418" s="151"/>
      <c r="X418" s="151"/>
      <c r="Y418" s="151"/>
      <c r="Z418" s="151"/>
      <c r="AA418" s="156"/>
      <c r="AT418" s="157" t="s">
        <v>168</v>
      </c>
      <c r="AU418" s="157" t="s">
        <v>160</v>
      </c>
      <c r="AV418" s="10" t="s">
        <v>160</v>
      </c>
      <c r="AW418" s="10" t="s">
        <v>29</v>
      </c>
      <c r="AX418" s="10" t="s">
        <v>71</v>
      </c>
      <c r="AY418" s="157" t="s">
        <v>153</v>
      </c>
    </row>
    <row r="419" spans="2:51" s="10" customFormat="1" ht="15" customHeight="1">
      <c r="B419" s="150"/>
      <c r="C419" s="151"/>
      <c r="D419" s="151"/>
      <c r="E419" s="152" t="s">
        <v>5</v>
      </c>
      <c r="F419" s="245" t="s">
        <v>765</v>
      </c>
      <c r="G419" s="246"/>
      <c r="H419" s="246"/>
      <c r="I419" s="246"/>
      <c r="J419" s="151"/>
      <c r="K419" s="153">
        <v>0.54</v>
      </c>
      <c r="L419" s="151"/>
      <c r="M419" s="151"/>
      <c r="N419" s="151"/>
      <c r="O419" s="151"/>
      <c r="P419" s="151"/>
      <c r="Q419" s="151"/>
      <c r="R419" s="154"/>
      <c r="T419" s="155"/>
      <c r="U419" s="151"/>
      <c r="V419" s="151"/>
      <c r="W419" s="151"/>
      <c r="X419" s="151"/>
      <c r="Y419" s="151"/>
      <c r="Z419" s="151"/>
      <c r="AA419" s="156"/>
      <c r="AT419" s="157" t="s">
        <v>168</v>
      </c>
      <c r="AU419" s="157" t="s">
        <v>160</v>
      </c>
      <c r="AV419" s="10" t="s">
        <v>160</v>
      </c>
      <c r="AW419" s="10" t="s">
        <v>29</v>
      </c>
      <c r="AX419" s="10" t="s">
        <v>71</v>
      </c>
      <c r="AY419" s="157" t="s">
        <v>153</v>
      </c>
    </row>
    <row r="420" spans="2:51" s="10" customFormat="1" ht="15" customHeight="1">
      <c r="B420" s="150"/>
      <c r="C420" s="151"/>
      <c r="D420" s="151"/>
      <c r="E420" s="152" t="s">
        <v>5</v>
      </c>
      <c r="F420" s="245" t="s">
        <v>766</v>
      </c>
      <c r="G420" s="246"/>
      <c r="H420" s="246"/>
      <c r="I420" s="246"/>
      <c r="J420" s="151"/>
      <c r="K420" s="153">
        <v>1.02</v>
      </c>
      <c r="L420" s="151"/>
      <c r="M420" s="151"/>
      <c r="N420" s="151"/>
      <c r="O420" s="151"/>
      <c r="P420" s="151"/>
      <c r="Q420" s="151"/>
      <c r="R420" s="154"/>
      <c r="T420" s="155"/>
      <c r="U420" s="151"/>
      <c r="V420" s="151"/>
      <c r="W420" s="151"/>
      <c r="X420" s="151"/>
      <c r="Y420" s="151"/>
      <c r="Z420" s="151"/>
      <c r="AA420" s="156"/>
      <c r="AT420" s="157" t="s">
        <v>168</v>
      </c>
      <c r="AU420" s="157" t="s">
        <v>160</v>
      </c>
      <c r="AV420" s="10" t="s">
        <v>160</v>
      </c>
      <c r="AW420" s="10" t="s">
        <v>29</v>
      </c>
      <c r="AX420" s="10" t="s">
        <v>71</v>
      </c>
      <c r="AY420" s="157" t="s">
        <v>153</v>
      </c>
    </row>
    <row r="421" spans="2:51" s="10" customFormat="1" ht="15" customHeight="1">
      <c r="B421" s="150"/>
      <c r="C421" s="151"/>
      <c r="D421" s="151"/>
      <c r="E421" s="152" t="s">
        <v>5</v>
      </c>
      <c r="F421" s="245" t="s">
        <v>767</v>
      </c>
      <c r="G421" s="246"/>
      <c r="H421" s="246"/>
      <c r="I421" s="246"/>
      <c r="J421" s="151"/>
      <c r="K421" s="153">
        <v>6.51</v>
      </c>
      <c r="L421" s="151"/>
      <c r="M421" s="151"/>
      <c r="N421" s="151"/>
      <c r="O421" s="151"/>
      <c r="P421" s="151"/>
      <c r="Q421" s="151"/>
      <c r="R421" s="154"/>
      <c r="T421" s="155"/>
      <c r="U421" s="151"/>
      <c r="V421" s="151"/>
      <c r="W421" s="151"/>
      <c r="X421" s="151"/>
      <c r="Y421" s="151"/>
      <c r="Z421" s="151"/>
      <c r="AA421" s="156"/>
      <c r="AT421" s="157" t="s">
        <v>168</v>
      </c>
      <c r="AU421" s="157" t="s">
        <v>160</v>
      </c>
      <c r="AV421" s="10" t="s">
        <v>160</v>
      </c>
      <c r="AW421" s="10" t="s">
        <v>29</v>
      </c>
      <c r="AX421" s="10" t="s">
        <v>71</v>
      </c>
      <c r="AY421" s="157" t="s">
        <v>153</v>
      </c>
    </row>
    <row r="422" spans="2:51" s="10" customFormat="1" ht="15" customHeight="1">
      <c r="B422" s="150"/>
      <c r="C422" s="151"/>
      <c r="D422" s="151"/>
      <c r="E422" s="152" t="s">
        <v>5</v>
      </c>
      <c r="F422" s="245" t="s">
        <v>517</v>
      </c>
      <c r="G422" s="246"/>
      <c r="H422" s="246"/>
      <c r="I422" s="246"/>
      <c r="J422" s="151"/>
      <c r="K422" s="153">
        <v>16.329999999999998</v>
      </c>
      <c r="L422" s="151"/>
      <c r="M422" s="151"/>
      <c r="N422" s="151"/>
      <c r="O422" s="151"/>
      <c r="P422" s="151"/>
      <c r="Q422" s="151"/>
      <c r="R422" s="154"/>
      <c r="T422" s="155"/>
      <c r="U422" s="151"/>
      <c r="V422" s="151"/>
      <c r="W422" s="151"/>
      <c r="X422" s="151"/>
      <c r="Y422" s="151"/>
      <c r="Z422" s="151"/>
      <c r="AA422" s="156"/>
      <c r="AT422" s="157" t="s">
        <v>168</v>
      </c>
      <c r="AU422" s="157" t="s">
        <v>160</v>
      </c>
      <c r="AV422" s="10" t="s">
        <v>160</v>
      </c>
      <c r="AW422" s="10" t="s">
        <v>29</v>
      </c>
      <c r="AX422" s="10" t="s">
        <v>71</v>
      </c>
      <c r="AY422" s="157" t="s">
        <v>153</v>
      </c>
    </row>
    <row r="423" spans="2:51" s="12" customFormat="1" ht="15" customHeight="1">
      <c r="B423" s="170"/>
      <c r="C423" s="171"/>
      <c r="D423" s="171"/>
      <c r="E423" s="172" t="s">
        <v>5</v>
      </c>
      <c r="F423" s="251" t="s">
        <v>327</v>
      </c>
      <c r="G423" s="252"/>
      <c r="H423" s="252"/>
      <c r="I423" s="252"/>
      <c r="J423" s="171"/>
      <c r="K423" s="173">
        <v>208.56</v>
      </c>
      <c r="L423" s="171"/>
      <c r="M423" s="171"/>
      <c r="N423" s="171"/>
      <c r="O423" s="171"/>
      <c r="P423" s="171"/>
      <c r="Q423" s="171"/>
      <c r="R423" s="174"/>
      <c r="T423" s="175"/>
      <c r="U423" s="171"/>
      <c r="V423" s="171"/>
      <c r="W423" s="171"/>
      <c r="X423" s="171"/>
      <c r="Y423" s="171"/>
      <c r="Z423" s="171"/>
      <c r="AA423" s="176"/>
      <c r="AT423" s="177" t="s">
        <v>168</v>
      </c>
      <c r="AU423" s="177" t="s">
        <v>160</v>
      </c>
      <c r="AV423" s="12" t="s">
        <v>184</v>
      </c>
      <c r="AW423" s="12" t="s">
        <v>29</v>
      </c>
      <c r="AX423" s="12" t="s">
        <v>71</v>
      </c>
      <c r="AY423" s="177" t="s">
        <v>153</v>
      </c>
    </row>
    <row r="424" spans="2:51" s="10" customFormat="1" ht="15" customHeight="1">
      <c r="B424" s="150"/>
      <c r="C424" s="151"/>
      <c r="D424" s="151"/>
      <c r="E424" s="152" t="s">
        <v>5</v>
      </c>
      <c r="F424" s="245" t="s">
        <v>768</v>
      </c>
      <c r="G424" s="246"/>
      <c r="H424" s="246"/>
      <c r="I424" s="246"/>
      <c r="J424" s="151"/>
      <c r="K424" s="153">
        <v>56.12</v>
      </c>
      <c r="L424" s="151"/>
      <c r="M424" s="151"/>
      <c r="N424" s="151"/>
      <c r="O424" s="151"/>
      <c r="P424" s="151"/>
      <c r="Q424" s="151"/>
      <c r="R424" s="154"/>
      <c r="T424" s="155"/>
      <c r="U424" s="151"/>
      <c r="V424" s="151"/>
      <c r="W424" s="151"/>
      <c r="X424" s="151"/>
      <c r="Y424" s="151"/>
      <c r="Z424" s="151"/>
      <c r="AA424" s="156"/>
      <c r="AT424" s="157" t="s">
        <v>168</v>
      </c>
      <c r="AU424" s="157" t="s">
        <v>160</v>
      </c>
      <c r="AV424" s="10" t="s">
        <v>160</v>
      </c>
      <c r="AW424" s="10" t="s">
        <v>29</v>
      </c>
      <c r="AX424" s="10" t="s">
        <v>71</v>
      </c>
      <c r="AY424" s="157" t="s">
        <v>153</v>
      </c>
    </row>
    <row r="425" spans="2:51" s="10" customFormat="1" ht="15" customHeight="1">
      <c r="B425" s="150"/>
      <c r="C425" s="151"/>
      <c r="D425" s="151"/>
      <c r="E425" s="152" t="s">
        <v>5</v>
      </c>
      <c r="F425" s="245" t="s">
        <v>581</v>
      </c>
      <c r="G425" s="246"/>
      <c r="H425" s="246"/>
      <c r="I425" s="246"/>
      <c r="J425" s="151"/>
      <c r="K425" s="153">
        <v>-2.4</v>
      </c>
      <c r="L425" s="151"/>
      <c r="M425" s="151"/>
      <c r="N425" s="151"/>
      <c r="O425" s="151"/>
      <c r="P425" s="151"/>
      <c r="Q425" s="151"/>
      <c r="R425" s="154"/>
      <c r="T425" s="155"/>
      <c r="U425" s="151"/>
      <c r="V425" s="151"/>
      <c r="W425" s="151"/>
      <c r="X425" s="151"/>
      <c r="Y425" s="151"/>
      <c r="Z425" s="151"/>
      <c r="AA425" s="156"/>
      <c r="AT425" s="157" t="s">
        <v>168</v>
      </c>
      <c r="AU425" s="157" t="s">
        <v>160</v>
      </c>
      <c r="AV425" s="10" t="s">
        <v>160</v>
      </c>
      <c r="AW425" s="10" t="s">
        <v>29</v>
      </c>
      <c r="AX425" s="10" t="s">
        <v>71</v>
      </c>
      <c r="AY425" s="157" t="s">
        <v>153</v>
      </c>
    </row>
    <row r="426" spans="2:51" s="10" customFormat="1" ht="15" customHeight="1">
      <c r="B426" s="150"/>
      <c r="C426" s="151"/>
      <c r="D426" s="151"/>
      <c r="E426" s="152" t="s">
        <v>5</v>
      </c>
      <c r="F426" s="245" t="s">
        <v>769</v>
      </c>
      <c r="G426" s="246"/>
      <c r="H426" s="246"/>
      <c r="I426" s="246"/>
      <c r="J426" s="151"/>
      <c r="K426" s="153">
        <v>0.93</v>
      </c>
      <c r="L426" s="151"/>
      <c r="M426" s="151"/>
      <c r="N426" s="151"/>
      <c r="O426" s="151"/>
      <c r="P426" s="151"/>
      <c r="Q426" s="151"/>
      <c r="R426" s="154"/>
      <c r="T426" s="155"/>
      <c r="U426" s="151"/>
      <c r="V426" s="151"/>
      <c r="W426" s="151"/>
      <c r="X426" s="151"/>
      <c r="Y426" s="151"/>
      <c r="Z426" s="151"/>
      <c r="AA426" s="156"/>
      <c r="AT426" s="157" t="s">
        <v>168</v>
      </c>
      <c r="AU426" s="157" t="s">
        <v>160</v>
      </c>
      <c r="AV426" s="10" t="s">
        <v>160</v>
      </c>
      <c r="AW426" s="10" t="s">
        <v>29</v>
      </c>
      <c r="AX426" s="10" t="s">
        <v>71</v>
      </c>
      <c r="AY426" s="157" t="s">
        <v>153</v>
      </c>
    </row>
    <row r="427" spans="2:51" s="10" customFormat="1" ht="15" customHeight="1">
      <c r="B427" s="150"/>
      <c r="C427" s="151"/>
      <c r="D427" s="151"/>
      <c r="E427" s="152" t="s">
        <v>5</v>
      </c>
      <c r="F427" s="245" t="s">
        <v>770</v>
      </c>
      <c r="G427" s="246"/>
      <c r="H427" s="246"/>
      <c r="I427" s="246"/>
      <c r="J427" s="151"/>
      <c r="K427" s="153">
        <v>77.08</v>
      </c>
      <c r="L427" s="151"/>
      <c r="M427" s="151"/>
      <c r="N427" s="151"/>
      <c r="O427" s="151"/>
      <c r="P427" s="151"/>
      <c r="Q427" s="151"/>
      <c r="R427" s="154"/>
      <c r="T427" s="155"/>
      <c r="U427" s="151"/>
      <c r="V427" s="151"/>
      <c r="W427" s="151"/>
      <c r="X427" s="151"/>
      <c r="Y427" s="151"/>
      <c r="Z427" s="151"/>
      <c r="AA427" s="156"/>
      <c r="AT427" s="157" t="s">
        <v>168</v>
      </c>
      <c r="AU427" s="157" t="s">
        <v>160</v>
      </c>
      <c r="AV427" s="10" t="s">
        <v>160</v>
      </c>
      <c r="AW427" s="10" t="s">
        <v>29</v>
      </c>
      <c r="AX427" s="10" t="s">
        <v>71</v>
      </c>
      <c r="AY427" s="157" t="s">
        <v>153</v>
      </c>
    </row>
    <row r="428" spans="2:51" s="10" customFormat="1" ht="15" customHeight="1">
      <c r="B428" s="150"/>
      <c r="C428" s="151"/>
      <c r="D428" s="151"/>
      <c r="E428" s="152" t="s">
        <v>5</v>
      </c>
      <c r="F428" s="245" t="s">
        <v>771</v>
      </c>
      <c r="G428" s="246"/>
      <c r="H428" s="246"/>
      <c r="I428" s="246"/>
      <c r="J428" s="151"/>
      <c r="K428" s="153">
        <v>9.9499999999999993</v>
      </c>
      <c r="L428" s="151"/>
      <c r="M428" s="151"/>
      <c r="N428" s="151"/>
      <c r="O428" s="151"/>
      <c r="P428" s="151"/>
      <c r="Q428" s="151"/>
      <c r="R428" s="154"/>
      <c r="T428" s="155"/>
      <c r="U428" s="151"/>
      <c r="V428" s="151"/>
      <c r="W428" s="151"/>
      <c r="X428" s="151"/>
      <c r="Y428" s="151"/>
      <c r="Z428" s="151"/>
      <c r="AA428" s="156"/>
      <c r="AT428" s="157" t="s">
        <v>168</v>
      </c>
      <c r="AU428" s="157" t="s">
        <v>160</v>
      </c>
      <c r="AV428" s="10" t="s">
        <v>160</v>
      </c>
      <c r="AW428" s="10" t="s">
        <v>29</v>
      </c>
      <c r="AX428" s="10" t="s">
        <v>71</v>
      </c>
      <c r="AY428" s="157" t="s">
        <v>153</v>
      </c>
    </row>
    <row r="429" spans="2:51" s="10" customFormat="1" ht="15" customHeight="1">
      <c r="B429" s="150"/>
      <c r="C429" s="151"/>
      <c r="D429" s="151"/>
      <c r="E429" s="152" t="s">
        <v>5</v>
      </c>
      <c r="F429" s="245" t="s">
        <v>584</v>
      </c>
      <c r="G429" s="246"/>
      <c r="H429" s="246"/>
      <c r="I429" s="246"/>
      <c r="J429" s="151"/>
      <c r="K429" s="153">
        <v>-1.77</v>
      </c>
      <c r="L429" s="151"/>
      <c r="M429" s="151"/>
      <c r="N429" s="151"/>
      <c r="O429" s="151"/>
      <c r="P429" s="151"/>
      <c r="Q429" s="151"/>
      <c r="R429" s="154"/>
      <c r="T429" s="155"/>
      <c r="U429" s="151"/>
      <c r="V429" s="151"/>
      <c r="W429" s="151"/>
      <c r="X429" s="151"/>
      <c r="Y429" s="151"/>
      <c r="Z429" s="151"/>
      <c r="AA429" s="156"/>
      <c r="AT429" s="157" t="s">
        <v>168</v>
      </c>
      <c r="AU429" s="157" t="s">
        <v>160</v>
      </c>
      <c r="AV429" s="10" t="s">
        <v>160</v>
      </c>
      <c r="AW429" s="10" t="s">
        <v>29</v>
      </c>
      <c r="AX429" s="10" t="s">
        <v>71</v>
      </c>
      <c r="AY429" s="157" t="s">
        <v>153</v>
      </c>
    </row>
    <row r="430" spans="2:51" s="10" customFormat="1" ht="15" customHeight="1">
      <c r="B430" s="150"/>
      <c r="C430" s="151"/>
      <c r="D430" s="151"/>
      <c r="E430" s="152" t="s">
        <v>5</v>
      </c>
      <c r="F430" s="245" t="s">
        <v>772</v>
      </c>
      <c r="G430" s="246"/>
      <c r="H430" s="246"/>
      <c r="I430" s="246"/>
      <c r="J430" s="151"/>
      <c r="K430" s="153">
        <v>0.73</v>
      </c>
      <c r="L430" s="151"/>
      <c r="M430" s="151"/>
      <c r="N430" s="151"/>
      <c r="O430" s="151"/>
      <c r="P430" s="151"/>
      <c r="Q430" s="151"/>
      <c r="R430" s="154"/>
      <c r="T430" s="155"/>
      <c r="U430" s="151"/>
      <c r="V430" s="151"/>
      <c r="W430" s="151"/>
      <c r="X430" s="151"/>
      <c r="Y430" s="151"/>
      <c r="Z430" s="151"/>
      <c r="AA430" s="156"/>
      <c r="AT430" s="157" t="s">
        <v>168</v>
      </c>
      <c r="AU430" s="157" t="s">
        <v>160</v>
      </c>
      <c r="AV430" s="10" t="s">
        <v>160</v>
      </c>
      <c r="AW430" s="10" t="s">
        <v>29</v>
      </c>
      <c r="AX430" s="10" t="s">
        <v>71</v>
      </c>
      <c r="AY430" s="157" t="s">
        <v>153</v>
      </c>
    </row>
    <row r="431" spans="2:51" s="10" customFormat="1" ht="15" customHeight="1">
      <c r="B431" s="150"/>
      <c r="C431" s="151"/>
      <c r="D431" s="151"/>
      <c r="E431" s="152" t="s">
        <v>5</v>
      </c>
      <c r="F431" s="245" t="s">
        <v>773</v>
      </c>
      <c r="G431" s="246"/>
      <c r="H431" s="246"/>
      <c r="I431" s="246"/>
      <c r="J431" s="151"/>
      <c r="K431" s="153">
        <v>1.08</v>
      </c>
      <c r="L431" s="151"/>
      <c r="M431" s="151"/>
      <c r="N431" s="151"/>
      <c r="O431" s="151"/>
      <c r="P431" s="151"/>
      <c r="Q431" s="151"/>
      <c r="R431" s="154"/>
      <c r="T431" s="155"/>
      <c r="U431" s="151"/>
      <c r="V431" s="151"/>
      <c r="W431" s="151"/>
      <c r="X431" s="151"/>
      <c r="Y431" s="151"/>
      <c r="Z431" s="151"/>
      <c r="AA431" s="156"/>
      <c r="AT431" s="157" t="s">
        <v>168</v>
      </c>
      <c r="AU431" s="157" t="s">
        <v>160</v>
      </c>
      <c r="AV431" s="10" t="s">
        <v>160</v>
      </c>
      <c r="AW431" s="10" t="s">
        <v>29</v>
      </c>
      <c r="AX431" s="10" t="s">
        <v>71</v>
      </c>
      <c r="AY431" s="157" t="s">
        <v>153</v>
      </c>
    </row>
    <row r="432" spans="2:51" s="10" customFormat="1" ht="15" customHeight="1">
      <c r="B432" s="150"/>
      <c r="C432" s="151"/>
      <c r="D432" s="151"/>
      <c r="E432" s="152" t="s">
        <v>5</v>
      </c>
      <c r="F432" s="245" t="s">
        <v>518</v>
      </c>
      <c r="G432" s="246"/>
      <c r="H432" s="246"/>
      <c r="I432" s="246"/>
      <c r="J432" s="151"/>
      <c r="K432" s="153">
        <v>3.53</v>
      </c>
      <c r="L432" s="151"/>
      <c r="M432" s="151"/>
      <c r="N432" s="151"/>
      <c r="O432" s="151"/>
      <c r="P432" s="151"/>
      <c r="Q432" s="151"/>
      <c r="R432" s="154"/>
      <c r="T432" s="155"/>
      <c r="U432" s="151"/>
      <c r="V432" s="151"/>
      <c r="W432" s="151"/>
      <c r="X432" s="151"/>
      <c r="Y432" s="151"/>
      <c r="Z432" s="151"/>
      <c r="AA432" s="156"/>
      <c r="AT432" s="157" t="s">
        <v>168</v>
      </c>
      <c r="AU432" s="157" t="s">
        <v>160</v>
      </c>
      <c r="AV432" s="10" t="s">
        <v>160</v>
      </c>
      <c r="AW432" s="10" t="s">
        <v>29</v>
      </c>
      <c r="AX432" s="10" t="s">
        <v>71</v>
      </c>
      <c r="AY432" s="157" t="s">
        <v>153</v>
      </c>
    </row>
    <row r="433" spans="2:51" s="12" customFormat="1" ht="15" customHeight="1">
      <c r="B433" s="170"/>
      <c r="C433" s="171"/>
      <c r="D433" s="171"/>
      <c r="E433" s="172" t="s">
        <v>5</v>
      </c>
      <c r="F433" s="251" t="s">
        <v>327</v>
      </c>
      <c r="G433" s="252"/>
      <c r="H433" s="252"/>
      <c r="I433" s="252"/>
      <c r="J433" s="171"/>
      <c r="K433" s="173">
        <v>145.25</v>
      </c>
      <c r="L433" s="171"/>
      <c r="M433" s="171"/>
      <c r="N433" s="171"/>
      <c r="O433" s="171"/>
      <c r="P433" s="171"/>
      <c r="Q433" s="171"/>
      <c r="R433" s="174"/>
      <c r="T433" s="175"/>
      <c r="U433" s="171"/>
      <c r="V433" s="171"/>
      <c r="W433" s="171"/>
      <c r="X433" s="171"/>
      <c r="Y433" s="171"/>
      <c r="Z433" s="171"/>
      <c r="AA433" s="176"/>
      <c r="AT433" s="177" t="s">
        <v>168</v>
      </c>
      <c r="AU433" s="177" t="s">
        <v>160</v>
      </c>
      <c r="AV433" s="12" t="s">
        <v>184</v>
      </c>
      <c r="AW433" s="12" t="s">
        <v>29</v>
      </c>
      <c r="AX433" s="12" t="s">
        <v>71</v>
      </c>
      <c r="AY433" s="177" t="s">
        <v>153</v>
      </c>
    </row>
    <row r="434" spans="2:51" s="10" customFormat="1" ht="15" customHeight="1">
      <c r="B434" s="150"/>
      <c r="C434" s="151"/>
      <c r="D434" s="151"/>
      <c r="E434" s="152" t="s">
        <v>5</v>
      </c>
      <c r="F434" s="245" t="s">
        <v>586</v>
      </c>
      <c r="G434" s="246"/>
      <c r="H434" s="246"/>
      <c r="I434" s="246"/>
      <c r="J434" s="151"/>
      <c r="K434" s="153">
        <v>45.67</v>
      </c>
      <c r="L434" s="151"/>
      <c r="M434" s="151"/>
      <c r="N434" s="151"/>
      <c r="O434" s="151"/>
      <c r="P434" s="151"/>
      <c r="Q434" s="151"/>
      <c r="R434" s="154"/>
      <c r="T434" s="155"/>
      <c r="U434" s="151"/>
      <c r="V434" s="151"/>
      <c r="W434" s="151"/>
      <c r="X434" s="151"/>
      <c r="Y434" s="151"/>
      <c r="Z434" s="151"/>
      <c r="AA434" s="156"/>
      <c r="AT434" s="157" t="s">
        <v>168</v>
      </c>
      <c r="AU434" s="157" t="s">
        <v>160</v>
      </c>
      <c r="AV434" s="10" t="s">
        <v>160</v>
      </c>
      <c r="AW434" s="10" t="s">
        <v>29</v>
      </c>
      <c r="AX434" s="10" t="s">
        <v>71</v>
      </c>
      <c r="AY434" s="157" t="s">
        <v>153</v>
      </c>
    </row>
    <row r="435" spans="2:51" s="10" customFormat="1" ht="15" customHeight="1">
      <c r="B435" s="150"/>
      <c r="C435" s="151"/>
      <c r="D435" s="151"/>
      <c r="E435" s="152" t="s">
        <v>5</v>
      </c>
      <c r="F435" s="245" t="s">
        <v>581</v>
      </c>
      <c r="G435" s="246"/>
      <c r="H435" s="246"/>
      <c r="I435" s="246"/>
      <c r="J435" s="151"/>
      <c r="K435" s="153">
        <v>-2.4</v>
      </c>
      <c r="L435" s="151"/>
      <c r="M435" s="151"/>
      <c r="N435" s="151"/>
      <c r="O435" s="151"/>
      <c r="P435" s="151"/>
      <c r="Q435" s="151"/>
      <c r="R435" s="154"/>
      <c r="T435" s="155"/>
      <c r="U435" s="151"/>
      <c r="V435" s="151"/>
      <c r="W435" s="151"/>
      <c r="X435" s="151"/>
      <c r="Y435" s="151"/>
      <c r="Z435" s="151"/>
      <c r="AA435" s="156"/>
      <c r="AT435" s="157" t="s">
        <v>168</v>
      </c>
      <c r="AU435" s="157" t="s">
        <v>160</v>
      </c>
      <c r="AV435" s="10" t="s">
        <v>160</v>
      </c>
      <c r="AW435" s="10" t="s">
        <v>29</v>
      </c>
      <c r="AX435" s="10" t="s">
        <v>71</v>
      </c>
      <c r="AY435" s="157" t="s">
        <v>153</v>
      </c>
    </row>
    <row r="436" spans="2:51" s="10" customFormat="1" ht="15" customHeight="1">
      <c r="B436" s="150"/>
      <c r="C436" s="151"/>
      <c r="D436" s="151"/>
      <c r="E436" s="152" t="s">
        <v>5</v>
      </c>
      <c r="F436" s="245" t="s">
        <v>587</v>
      </c>
      <c r="G436" s="246"/>
      <c r="H436" s="246"/>
      <c r="I436" s="246"/>
      <c r="J436" s="151"/>
      <c r="K436" s="153">
        <v>-1.58</v>
      </c>
      <c r="L436" s="151"/>
      <c r="M436" s="151"/>
      <c r="N436" s="151"/>
      <c r="O436" s="151"/>
      <c r="P436" s="151"/>
      <c r="Q436" s="151"/>
      <c r="R436" s="154"/>
      <c r="T436" s="155"/>
      <c r="U436" s="151"/>
      <c r="V436" s="151"/>
      <c r="W436" s="151"/>
      <c r="X436" s="151"/>
      <c r="Y436" s="151"/>
      <c r="Z436" s="151"/>
      <c r="AA436" s="156"/>
      <c r="AT436" s="157" t="s">
        <v>168</v>
      </c>
      <c r="AU436" s="157" t="s">
        <v>160</v>
      </c>
      <c r="AV436" s="10" t="s">
        <v>160</v>
      </c>
      <c r="AW436" s="10" t="s">
        <v>29</v>
      </c>
      <c r="AX436" s="10" t="s">
        <v>71</v>
      </c>
      <c r="AY436" s="157" t="s">
        <v>153</v>
      </c>
    </row>
    <row r="437" spans="2:51" s="10" customFormat="1" ht="15" customHeight="1">
      <c r="B437" s="150"/>
      <c r="C437" s="151"/>
      <c r="D437" s="151"/>
      <c r="E437" s="152" t="s">
        <v>5</v>
      </c>
      <c r="F437" s="245" t="s">
        <v>588</v>
      </c>
      <c r="G437" s="246"/>
      <c r="H437" s="246"/>
      <c r="I437" s="246"/>
      <c r="J437" s="151"/>
      <c r="K437" s="153">
        <v>-1.18</v>
      </c>
      <c r="L437" s="151"/>
      <c r="M437" s="151"/>
      <c r="N437" s="151"/>
      <c r="O437" s="151"/>
      <c r="P437" s="151"/>
      <c r="Q437" s="151"/>
      <c r="R437" s="154"/>
      <c r="T437" s="155"/>
      <c r="U437" s="151"/>
      <c r="V437" s="151"/>
      <c r="W437" s="151"/>
      <c r="X437" s="151"/>
      <c r="Y437" s="151"/>
      <c r="Z437" s="151"/>
      <c r="AA437" s="156"/>
      <c r="AT437" s="157" t="s">
        <v>168</v>
      </c>
      <c r="AU437" s="157" t="s">
        <v>160</v>
      </c>
      <c r="AV437" s="10" t="s">
        <v>160</v>
      </c>
      <c r="AW437" s="10" t="s">
        <v>29</v>
      </c>
      <c r="AX437" s="10" t="s">
        <v>71</v>
      </c>
      <c r="AY437" s="157" t="s">
        <v>153</v>
      </c>
    </row>
    <row r="438" spans="2:51" s="10" customFormat="1" ht="15" customHeight="1">
      <c r="B438" s="150"/>
      <c r="C438" s="151"/>
      <c r="D438" s="151"/>
      <c r="E438" s="152" t="s">
        <v>5</v>
      </c>
      <c r="F438" s="245" t="s">
        <v>774</v>
      </c>
      <c r="G438" s="246"/>
      <c r="H438" s="246"/>
      <c r="I438" s="246"/>
      <c r="J438" s="151"/>
      <c r="K438" s="153">
        <v>0.93</v>
      </c>
      <c r="L438" s="151"/>
      <c r="M438" s="151"/>
      <c r="N438" s="151"/>
      <c r="O438" s="151"/>
      <c r="P438" s="151"/>
      <c r="Q438" s="151"/>
      <c r="R438" s="154"/>
      <c r="T438" s="155"/>
      <c r="U438" s="151"/>
      <c r="V438" s="151"/>
      <c r="W438" s="151"/>
      <c r="X438" s="151"/>
      <c r="Y438" s="151"/>
      <c r="Z438" s="151"/>
      <c r="AA438" s="156"/>
      <c r="AT438" s="157" t="s">
        <v>168</v>
      </c>
      <c r="AU438" s="157" t="s">
        <v>160</v>
      </c>
      <c r="AV438" s="10" t="s">
        <v>160</v>
      </c>
      <c r="AW438" s="10" t="s">
        <v>29</v>
      </c>
      <c r="AX438" s="10" t="s">
        <v>71</v>
      </c>
      <c r="AY438" s="157" t="s">
        <v>153</v>
      </c>
    </row>
    <row r="439" spans="2:51" s="10" customFormat="1" ht="15" customHeight="1">
      <c r="B439" s="150"/>
      <c r="C439" s="151"/>
      <c r="D439" s="151"/>
      <c r="E439" s="152" t="s">
        <v>5</v>
      </c>
      <c r="F439" s="245" t="s">
        <v>775</v>
      </c>
      <c r="G439" s="246"/>
      <c r="H439" s="246"/>
      <c r="I439" s="246"/>
      <c r="J439" s="151"/>
      <c r="K439" s="153">
        <v>0.71</v>
      </c>
      <c r="L439" s="151"/>
      <c r="M439" s="151"/>
      <c r="N439" s="151"/>
      <c r="O439" s="151"/>
      <c r="P439" s="151"/>
      <c r="Q439" s="151"/>
      <c r="R439" s="154"/>
      <c r="T439" s="155"/>
      <c r="U439" s="151"/>
      <c r="V439" s="151"/>
      <c r="W439" s="151"/>
      <c r="X439" s="151"/>
      <c r="Y439" s="151"/>
      <c r="Z439" s="151"/>
      <c r="AA439" s="156"/>
      <c r="AT439" s="157" t="s">
        <v>168</v>
      </c>
      <c r="AU439" s="157" t="s">
        <v>160</v>
      </c>
      <c r="AV439" s="10" t="s">
        <v>160</v>
      </c>
      <c r="AW439" s="10" t="s">
        <v>29</v>
      </c>
      <c r="AX439" s="10" t="s">
        <v>71</v>
      </c>
      <c r="AY439" s="157" t="s">
        <v>153</v>
      </c>
    </row>
    <row r="440" spans="2:51" s="10" customFormat="1" ht="15" customHeight="1">
      <c r="B440" s="150"/>
      <c r="C440" s="151"/>
      <c r="D440" s="151"/>
      <c r="E440" s="152" t="s">
        <v>5</v>
      </c>
      <c r="F440" s="245" t="s">
        <v>776</v>
      </c>
      <c r="G440" s="246"/>
      <c r="H440" s="246"/>
      <c r="I440" s="246"/>
      <c r="J440" s="151"/>
      <c r="K440" s="153">
        <v>0.68</v>
      </c>
      <c r="L440" s="151"/>
      <c r="M440" s="151"/>
      <c r="N440" s="151"/>
      <c r="O440" s="151"/>
      <c r="P440" s="151"/>
      <c r="Q440" s="151"/>
      <c r="R440" s="154"/>
      <c r="T440" s="155"/>
      <c r="U440" s="151"/>
      <c r="V440" s="151"/>
      <c r="W440" s="151"/>
      <c r="X440" s="151"/>
      <c r="Y440" s="151"/>
      <c r="Z440" s="151"/>
      <c r="AA440" s="156"/>
      <c r="AT440" s="157" t="s">
        <v>168</v>
      </c>
      <c r="AU440" s="157" t="s">
        <v>160</v>
      </c>
      <c r="AV440" s="10" t="s">
        <v>160</v>
      </c>
      <c r="AW440" s="10" t="s">
        <v>29</v>
      </c>
      <c r="AX440" s="10" t="s">
        <v>71</v>
      </c>
      <c r="AY440" s="157" t="s">
        <v>153</v>
      </c>
    </row>
    <row r="441" spans="2:51" s="10" customFormat="1" ht="15" customHeight="1">
      <c r="B441" s="150"/>
      <c r="C441" s="151"/>
      <c r="D441" s="151"/>
      <c r="E441" s="152" t="s">
        <v>5</v>
      </c>
      <c r="F441" s="245" t="s">
        <v>519</v>
      </c>
      <c r="G441" s="246"/>
      <c r="H441" s="246"/>
      <c r="I441" s="246"/>
      <c r="J441" s="151"/>
      <c r="K441" s="153">
        <v>3.06</v>
      </c>
      <c r="L441" s="151"/>
      <c r="M441" s="151"/>
      <c r="N441" s="151"/>
      <c r="O441" s="151"/>
      <c r="P441" s="151"/>
      <c r="Q441" s="151"/>
      <c r="R441" s="154"/>
      <c r="T441" s="155"/>
      <c r="U441" s="151"/>
      <c r="V441" s="151"/>
      <c r="W441" s="151"/>
      <c r="X441" s="151"/>
      <c r="Y441" s="151"/>
      <c r="Z441" s="151"/>
      <c r="AA441" s="156"/>
      <c r="AT441" s="157" t="s">
        <v>168</v>
      </c>
      <c r="AU441" s="157" t="s">
        <v>160</v>
      </c>
      <c r="AV441" s="10" t="s">
        <v>160</v>
      </c>
      <c r="AW441" s="10" t="s">
        <v>29</v>
      </c>
      <c r="AX441" s="10" t="s">
        <v>71</v>
      </c>
      <c r="AY441" s="157" t="s">
        <v>153</v>
      </c>
    </row>
    <row r="442" spans="2:51" s="12" customFormat="1" ht="15" customHeight="1">
      <c r="B442" s="170"/>
      <c r="C442" s="171"/>
      <c r="D442" s="171"/>
      <c r="E442" s="172" t="s">
        <v>5</v>
      </c>
      <c r="F442" s="251" t="s">
        <v>327</v>
      </c>
      <c r="G442" s="252"/>
      <c r="H442" s="252"/>
      <c r="I442" s="252"/>
      <c r="J442" s="171"/>
      <c r="K442" s="173">
        <v>45.89</v>
      </c>
      <c r="L442" s="171"/>
      <c r="M442" s="171"/>
      <c r="N442" s="171"/>
      <c r="O442" s="171"/>
      <c r="P442" s="171"/>
      <c r="Q442" s="171"/>
      <c r="R442" s="174"/>
      <c r="T442" s="175"/>
      <c r="U442" s="171"/>
      <c r="V442" s="171"/>
      <c r="W442" s="171"/>
      <c r="X442" s="171"/>
      <c r="Y442" s="171"/>
      <c r="Z442" s="171"/>
      <c r="AA442" s="176"/>
      <c r="AT442" s="177" t="s">
        <v>168</v>
      </c>
      <c r="AU442" s="177" t="s">
        <v>160</v>
      </c>
      <c r="AV442" s="12" t="s">
        <v>184</v>
      </c>
      <c r="AW442" s="12" t="s">
        <v>29</v>
      </c>
      <c r="AX442" s="12" t="s">
        <v>71</v>
      </c>
      <c r="AY442" s="177" t="s">
        <v>153</v>
      </c>
    </row>
    <row r="443" spans="2:51" s="10" customFormat="1" ht="15" customHeight="1">
      <c r="B443" s="150"/>
      <c r="C443" s="151"/>
      <c r="D443" s="151"/>
      <c r="E443" s="152" t="s">
        <v>5</v>
      </c>
      <c r="F443" s="245" t="s">
        <v>777</v>
      </c>
      <c r="G443" s="246"/>
      <c r="H443" s="246"/>
      <c r="I443" s="246"/>
      <c r="J443" s="151"/>
      <c r="K443" s="153">
        <v>287.23</v>
      </c>
      <c r="L443" s="151"/>
      <c r="M443" s="151"/>
      <c r="N443" s="151"/>
      <c r="O443" s="151"/>
      <c r="P443" s="151"/>
      <c r="Q443" s="151"/>
      <c r="R443" s="154"/>
      <c r="T443" s="155"/>
      <c r="U443" s="151"/>
      <c r="V443" s="151"/>
      <c r="W443" s="151"/>
      <c r="X443" s="151"/>
      <c r="Y443" s="151"/>
      <c r="Z443" s="151"/>
      <c r="AA443" s="156"/>
      <c r="AT443" s="157" t="s">
        <v>168</v>
      </c>
      <c r="AU443" s="157" t="s">
        <v>160</v>
      </c>
      <c r="AV443" s="10" t="s">
        <v>160</v>
      </c>
      <c r="AW443" s="10" t="s">
        <v>29</v>
      </c>
      <c r="AX443" s="10" t="s">
        <v>71</v>
      </c>
      <c r="AY443" s="157" t="s">
        <v>153</v>
      </c>
    </row>
    <row r="444" spans="2:51" s="10" customFormat="1" ht="15" customHeight="1">
      <c r="B444" s="150"/>
      <c r="C444" s="151"/>
      <c r="D444" s="151"/>
      <c r="E444" s="152" t="s">
        <v>5</v>
      </c>
      <c r="F444" s="245" t="s">
        <v>590</v>
      </c>
      <c r="G444" s="246"/>
      <c r="H444" s="246"/>
      <c r="I444" s="246"/>
      <c r="J444" s="151"/>
      <c r="K444" s="153">
        <v>-28.88</v>
      </c>
      <c r="L444" s="151"/>
      <c r="M444" s="151"/>
      <c r="N444" s="151"/>
      <c r="O444" s="151"/>
      <c r="P444" s="151"/>
      <c r="Q444" s="151"/>
      <c r="R444" s="154"/>
      <c r="T444" s="155"/>
      <c r="U444" s="151"/>
      <c r="V444" s="151"/>
      <c r="W444" s="151"/>
      <c r="X444" s="151"/>
      <c r="Y444" s="151"/>
      <c r="Z444" s="151"/>
      <c r="AA444" s="156"/>
      <c r="AT444" s="157" t="s">
        <v>168</v>
      </c>
      <c r="AU444" s="157" t="s">
        <v>160</v>
      </c>
      <c r="AV444" s="10" t="s">
        <v>160</v>
      </c>
      <c r="AW444" s="10" t="s">
        <v>29</v>
      </c>
      <c r="AX444" s="10" t="s">
        <v>71</v>
      </c>
      <c r="AY444" s="157" t="s">
        <v>153</v>
      </c>
    </row>
    <row r="445" spans="2:51" s="10" customFormat="1" ht="15" customHeight="1">
      <c r="B445" s="150"/>
      <c r="C445" s="151"/>
      <c r="D445" s="151"/>
      <c r="E445" s="152" t="s">
        <v>5</v>
      </c>
      <c r="F445" s="245" t="s">
        <v>591</v>
      </c>
      <c r="G445" s="246"/>
      <c r="H445" s="246"/>
      <c r="I445" s="246"/>
      <c r="J445" s="151"/>
      <c r="K445" s="153">
        <v>-36.75</v>
      </c>
      <c r="L445" s="151"/>
      <c r="M445" s="151"/>
      <c r="N445" s="151"/>
      <c r="O445" s="151"/>
      <c r="P445" s="151"/>
      <c r="Q445" s="151"/>
      <c r="R445" s="154"/>
      <c r="T445" s="155"/>
      <c r="U445" s="151"/>
      <c r="V445" s="151"/>
      <c r="W445" s="151"/>
      <c r="X445" s="151"/>
      <c r="Y445" s="151"/>
      <c r="Z445" s="151"/>
      <c r="AA445" s="156"/>
      <c r="AT445" s="157" t="s">
        <v>168</v>
      </c>
      <c r="AU445" s="157" t="s">
        <v>160</v>
      </c>
      <c r="AV445" s="10" t="s">
        <v>160</v>
      </c>
      <c r="AW445" s="10" t="s">
        <v>29</v>
      </c>
      <c r="AX445" s="10" t="s">
        <v>71</v>
      </c>
      <c r="AY445" s="157" t="s">
        <v>153</v>
      </c>
    </row>
    <row r="446" spans="2:51" s="10" customFormat="1" ht="15" customHeight="1">
      <c r="B446" s="150"/>
      <c r="C446" s="151"/>
      <c r="D446" s="151"/>
      <c r="E446" s="152" t="s">
        <v>5</v>
      </c>
      <c r="F446" s="245" t="s">
        <v>778</v>
      </c>
      <c r="G446" s="246"/>
      <c r="H446" s="246"/>
      <c r="I446" s="246"/>
      <c r="J446" s="151"/>
      <c r="K446" s="153">
        <v>10.73</v>
      </c>
      <c r="L446" s="151"/>
      <c r="M446" s="151"/>
      <c r="N446" s="151"/>
      <c r="O446" s="151"/>
      <c r="P446" s="151"/>
      <c r="Q446" s="151"/>
      <c r="R446" s="154"/>
      <c r="T446" s="155"/>
      <c r="U446" s="151"/>
      <c r="V446" s="151"/>
      <c r="W446" s="151"/>
      <c r="X446" s="151"/>
      <c r="Y446" s="151"/>
      <c r="Z446" s="151"/>
      <c r="AA446" s="156"/>
      <c r="AT446" s="157" t="s">
        <v>168</v>
      </c>
      <c r="AU446" s="157" t="s">
        <v>160</v>
      </c>
      <c r="AV446" s="10" t="s">
        <v>160</v>
      </c>
      <c r="AW446" s="10" t="s">
        <v>29</v>
      </c>
      <c r="AX446" s="10" t="s">
        <v>71</v>
      </c>
      <c r="AY446" s="157" t="s">
        <v>153</v>
      </c>
    </row>
    <row r="447" spans="2:51" s="10" customFormat="1" ht="15" customHeight="1">
      <c r="B447" s="150"/>
      <c r="C447" s="151"/>
      <c r="D447" s="151"/>
      <c r="E447" s="152" t="s">
        <v>5</v>
      </c>
      <c r="F447" s="245" t="s">
        <v>779</v>
      </c>
      <c r="G447" s="246"/>
      <c r="H447" s="246"/>
      <c r="I447" s="246"/>
      <c r="J447" s="151"/>
      <c r="K447" s="153">
        <v>13.65</v>
      </c>
      <c r="L447" s="151"/>
      <c r="M447" s="151"/>
      <c r="N447" s="151"/>
      <c r="O447" s="151"/>
      <c r="P447" s="151"/>
      <c r="Q447" s="151"/>
      <c r="R447" s="154"/>
      <c r="T447" s="155"/>
      <c r="U447" s="151"/>
      <c r="V447" s="151"/>
      <c r="W447" s="151"/>
      <c r="X447" s="151"/>
      <c r="Y447" s="151"/>
      <c r="Z447" s="151"/>
      <c r="AA447" s="156"/>
      <c r="AT447" s="157" t="s">
        <v>168</v>
      </c>
      <c r="AU447" s="157" t="s">
        <v>160</v>
      </c>
      <c r="AV447" s="10" t="s">
        <v>160</v>
      </c>
      <c r="AW447" s="10" t="s">
        <v>29</v>
      </c>
      <c r="AX447" s="10" t="s">
        <v>71</v>
      </c>
      <c r="AY447" s="157" t="s">
        <v>153</v>
      </c>
    </row>
    <row r="448" spans="2:51" s="10" customFormat="1" ht="15" customHeight="1">
      <c r="B448" s="150"/>
      <c r="C448" s="151"/>
      <c r="D448" s="151"/>
      <c r="E448" s="152" t="s">
        <v>5</v>
      </c>
      <c r="F448" s="245" t="s">
        <v>568</v>
      </c>
      <c r="G448" s="246"/>
      <c r="H448" s="246"/>
      <c r="I448" s="246"/>
      <c r="J448" s="151"/>
      <c r="K448" s="153">
        <v>-4.32</v>
      </c>
      <c r="L448" s="151"/>
      <c r="M448" s="151"/>
      <c r="N448" s="151"/>
      <c r="O448" s="151"/>
      <c r="P448" s="151"/>
      <c r="Q448" s="151"/>
      <c r="R448" s="154"/>
      <c r="T448" s="155"/>
      <c r="U448" s="151"/>
      <c r="V448" s="151"/>
      <c r="W448" s="151"/>
      <c r="X448" s="151"/>
      <c r="Y448" s="151"/>
      <c r="Z448" s="151"/>
      <c r="AA448" s="156"/>
      <c r="AT448" s="157" t="s">
        <v>168</v>
      </c>
      <c r="AU448" s="157" t="s">
        <v>160</v>
      </c>
      <c r="AV448" s="10" t="s">
        <v>160</v>
      </c>
      <c r="AW448" s="10" t="s">
        <v>29</v>
      </c>
      <c r="AX448" s="10" t="s">
        <v>71</v>
      </c>
      <c r="AY448" s="157" t="s">
        <v>153</v>
      </c>
    </row>
    <row r="449" spans="2:51" s="10" customFormat="1" ht="15" customHeight="1">
      <c r="B449" s="150"/>
      <c r="C449" s="151"/>
      <c r="D449" s="151"/>
      <c r="E449" s="152" t="s">
        <v>5</v>
      </c>
      <c r="F449" s="245" t="s">
        <v>592</v>
      </c>
      <c r="G449" s="246"/>
      <c r="H449" s="246"/>
      <c r="I449" s="246"/>
      <c r="J449" s="151"/>
      <c r="K449" s="153">
        <v>-1.82</v>
      </c>
      <c r="L449" s="151"/>
      <c r="M449" s="151"/>
      <c r="N449" s="151"/>
      <c r="O449" s="151"/>
      <c r="P449" s="151"/>
      <c r="Q449" s="151"/>
      <c r="R449" s="154"/>
      <c r="T449" s="155"/>
      <c r="U449" s="151"/>
      <c r="V449" s="151"/>
      <c r="W449" s="151"/>
      <c r="X449" s="151"/>
      <c r="Y449" s="151"/>
      <c r="Z449" s="151"/>
      <c r="AA449" s="156"/>
      <c r="AT449" s="157" t="s">
        <v>168</v>
      </c>
      <c r="AU449" s="157" t="s">
        <v>160</v>
      </c>
      <c r="AV449" s="10" t="s">
        <v>160</v>
      </c>
      <c r="AW449" s="10" t="s">
        <v>29</v>
      </c>
      <c r="AX449" s="10" t="s">
        <v>71</v>
      </c>
      <c r="AY449" s="157" t="s">
        <v>153</v>
      </c>
    </row>
    <row r="450" spans="2:51" s="10" customFormat="1" ht="15" customHeight="1">
      <c r="B450" s="150"/>
      <c r="C450" s="151"/>
      <c r="D450" s="151"/>
      <c r="E450" s="152" t="s">
        <v>5</v>
      </c>
      <c r="F450" s="245" t="s">
        <v>780</v>
      </c>
      <c r="G450" s="246"/>
      <c r="H450" s="246"/>
      <c r="I450" s="246"/>
      <c r="J450" s="151"/>
      <c r="K450" s="153">
        <v>3.24</v>
      </c>
      <c r="L450" s="151"/>
      <c r="M450" s="151"/>
      <c r="N450" s="151"/>
      <c r="O450" s="151"/>
      <c r="P450" s="151"/>
      <c r="Q450" s="151"/>
      <c r="R450" s="154"/>
      <c r="T450" s="155"/>
      <c r="U450" s="151"/>
      <c r="V450" s="151"/>
      <c r="W450" s="151"/>
      <c r="X450" s="151"/>
      <c r="Y450" s="151"/>
      <c r="Z450" s="151"/>
      <c r="AA450" s="156"/>
      <c r="AT450" s="157" t="s">
        <v>168</v>
      </c>
      <c r="AU450" s="157" t="s">
        <v>160</v>
      </c>
      <c r="AV450" s="10" t="s">
        <v>160</v>
      </c>
      <c r="AW450" s="10" t="s">
        <v>29</v>
      </c>
      <c r="AX450" s="10" t="s">
        <v>71</v>
      </c>
      <c r="AY450" s="157" t="s">
        <v>153</v>
      </c>
    </row>
    <row r="451" spans="2:51" s="10" customFormat="1" ht="15" customHeight="1">
      <c r="B451" s="150"/>
      <c r="C451" s="151"/>
      <c r="D451" s="151"/>
      <c r="E451" s="152" t="s">
        <v>5</v>
      </c>
      <c r="F451" s="245" t="s">
        <v>781</v>
      </c>
      <c r="G451" s="246"/>
      <c r="H451" s="246"/>
      <c r="I451" s="246"/>
      <c r="J451" s="151"/>
      <c r="K451" s="153">
        <v>1.2</v>
      </c>
      <c r="L451" s="151"/>
      <c r="M451" s="151"/>
      <c r="N451" s="151"/>
      <c r="O451" s="151"/>
      <c r="P451" s="151"/>
      <c r="Q451" s="151"/>
      <c r="R451" s="154"/>
      <c r="T451" s="155"/>
      <c r="U451" s="151"/>
      <c r="V451" s="151"/>
      <c r="W451" s="151"/>
      <c r="X451" s="151"/>
      <c r="Y451" s="151"/>
      <c r="Z451" s="151"/>
      <c r="AA451" s="156"/>
      <c r="AT451" s="157" t="s">
        <v>168</v>
      </c>
      <c r="AU451" s="157" t="s">
        <v>160</v>
      </c>
      <c r="AV451" s="10" t="s">
        <v>160</v>
      </c>
      <c r="AW451" s="10" t="s">
        <v>29</v>
      </c>
      <c r="AX451" s="10" t="s">
        <v>71</v>
      </c>
      <c r="AY451" s="157" t="s">
        <v>153</v>
      </c>
    </row>
    <row r="452" spans="2:51" s="10" customFormat="1" ht="15" customHeight="1">
      <c r="B452" s="150"/>
      <c r="C452" s="151"/>
      <c r="D452" s="151"/>
      <c r="E452" s="152" t="s">
        <v>5</v>
      </c>
      <c r="F452" s="245" t="s">
        <v>584</v>
      </c>
      <c r="G452" s="246"/>
      <c r="H452" s="246"/>
      <c r="I452" s="246"/>
      <c r="J452" s="151"/>
      <c r="K452" s="153">
        <v>-1.77</v>
      </c>
      <c r="L452" s="151"/>
      <c r="M452" s="151"/>
      <c r="N452" s="151"/>
      <c r="O452" s="151"/>
      <c r="P452" s="151"/>
      <c r="Q452" s="151"/>
      <c r="R452" s="154"/>
      <c r="T452" s="155"/>
      <c r="U452" s="151"/>
      <c r="V452" s="151"/>
      <c r="W452" s="151"/>
      <c r="X452" s="151"/>
      <c r="Y452" s="151"/>
      <c r="Z452" s="151"/>
      <c r="AA452" s="156"/>
      <c r="AT452" s="157" t="s">
        <v>168</v>
      </c>
      <c r="AU452" s="157" t="s">
        <v>160</v>
      </c>
      <c r="AV452" s="10" t="s">
        <v>160</v>
      </c>
      <c r="AW452" s="10" t="s">
        <v>29</v>
      </c>
      <c r="AX452" s="10" t="s">
        <v>71</v>
      </c>
      <c r="AY452" s="157" t="s">
        <v>153</v>
      </c>
    </row>
    <row r="453" spans="2:51" s="10" customFormat="1" ht="15" customHeight="1">
      <c r="B453" s="150"/>
      <c r="C453" s="151"/>
      <c r="D453" s="151"/>
      <c r="E453" s="152" t="s">
        <v>5</v>
      </c>
      <c r="F453" s="245" t="s">
        <v>593</v>
      </c>
      <c r="G453" s="246"/>
      <c r="H453" s="246"/>
      <c r="I453" s="246"/>
      <c r="J453" s="151"/>
      <c r="K453" s="153">
        <v>-4.05</v>
      </c>
      <c r="L453" s="151"/>
      <c r="M453" s="151"/>
      <c r="N453" s="151"/>
      <c r="O453" s="151"/>
      <c r="P453" s="151"/>
      <c r="Q453" s="151"/>
      <c r="R453" s="154"/>
      <c r="T453" s="155"/>
      <c r="U453" s="151"/>
      <c r="V453" s="151"/>
      <c r="W453" s="151"/>
      <c r="X453" s="151"/>
      <c r="Y453" s="151"/>
      <c r="Z453" s="151"/>
      <c r="AA453" s="156"/>
      <c r="AT453" s="157" t="s">
        <v>168</v>
      </c>
      <c r="AU453" s="157" t="s">
        <v>160</v>
      </c>
      <c r="AV453" s="10" t="s">
        <v>160</v>
      </c>
      <c r="AW453" s="10" t="s">
        <v>29</v>
      </c>
      <c r="AX453" s="10" t="s">
        <v>71</v>
      </c>
      <c r="AY453" s="157" t="s">
        <v>153</v>
      </c>
    </row>
    <row r="454" spans="2:51" s="10" customFormat="1" ht="15" customHeight="1">
      <c r="B454" s="150"/>
      <c r="C454" s="151"/>
      <c r="D454" s="151"/>
      <c r="E454" s="152" t="s">
        <v>5</v>
      </c>
      <c r="F454" s="245" t="s">
        <v>623</v>
      </c>
      <c r="G454" s="246"/>
      <c r="H454" s="246"/>
      <c r="I454" s="246"/>
      <c r="J454" s="151"/>
      <c r="K454" s="153">
        <v>0.73</v>
      </c>
      <c r="L454" s="151"/>
      <c r="M454" s="151"/>
      <c r="N454" s="151"/>
      <c r="O454" s="151"/>
      <c r="P454" s="151"/>
      <c r="Q454" s="151"/>
      <c r="R454" s="154"/>
      <c r="T454" s="155"/>
      <c r="U454" s="151"/>
      <c r="V454" s="151"/>
      <c r="W454" s="151"/>
      <c r="X454" s="151"/>
      <c r="Y454" s="151"/>
      <c r="Z454" s="151"/>
      <c r="AA454" s="156"/>
      <c r="AT454" s="157" t="s">
        <v>168</v>
      </c>
      <c r="AU454" s="157" t="s">
        <v>160</v>
      </c>
      <c r="AV454" s="10" t="s">
        <v>160</v>
      </c>
      <c r="AW454" s="10" t="s">
        <v>29</v>
      </c>
      <c r="AX454" s="10" t="s">
        <v>71</v>
      </c>
      <c r="AY454" s="157" t="s">
        <v>153</v>
      </c>
    </row>
    <row r="455" spans="2:51" s="10" customFormat="1" ht="15" customHeight="1">
      <c r="B455" s="150"/>
      <c r="C455" s="151"/>
      <c r="D455" s="151"/>
      <c r="E455" s="152" t="s">
        <v>5</v>
      </c>
      <c r="F455" s="245" t="s">
        <v>782</v>
      </c>
      <c r="G455" s="246"/>
      <c r="H455" s="246"/>
      <c r="I455" s="246"/>
      <c r="J455" s="151"/>
      <c r="K455" s="153">
        <v>1.04</v>
      </c>
      <c r="L455" s="151"/>
      <c r="M455" s="151"/>
      <c r="N455" s="151"/>
      <c r="O455" s="151"/>
      <c r="P455" s="151"/>
      <c r="Q455" s="151"/>
      <c r="R455" s="154"/>
      <c r="T455" s="155"/>
      <c r="U455" s="151"/>
      <c r="V455" s="151"/>
      <c r="W455" s="151"/>
      <c r="X455" s="151"/>
      <c r="Y455" s="151"/>
      <c r="Z455" s="151"/>
      <c r="AA455" s="156"/>
      <c r="AT455" s="157" t="s">
        <v>168</v>
      </c>
      <c r="AU455" s="157" t="s">
        <v>160</v>
      </c>
      <c r="AV455" s="10" t="s">
        <v>160</v>
      </c>
      <c r="AW455" s="10" t="s">
        <v>29</v>
      </c>
      <c r="AX455" s="10" t="s">
        <v>71</v>
      </c>
      <c r="AY455" s="157" t="s">
        <v>153</v>
      </c>
    </row>
    <row r="456" spans="2:51" s="10" customFormat="1" ht="15" customHeight="1">
      <c r="B456" s="150"/>
      <c r="C456" s="151"/>
      <c r="D456" s="151"/>
      <c r="E456" s="152" t="s">
        <v>5</v>
      </c>
      <c r="F456" s="245" t="s">
        <v>783</v>
      </c>
      <c r="G456" s="246"/>
      <c r="H456" s="246"/>
      <c r="I456" s="246"/>
      <c r="J456" s="151"/>
      <c r="K456" s="153">
        <v>5.13</v>
      </c>
      <c r="L456" s="151"/>
      <c r="M456" s="151"/>
      <c r="N456" s="151"/>
      <c r="O456" s="151"/>
      <c r="P456" s="151"/>
      <c r="Q456" s="151"/>
      <c r="R456" s="154"/>
      <c r="T456" s="155"/>
      <c r="U456" s="151"/>
      <c r="V456" s="151"/>
      <c r="W456" s="151"/>
      <c r="X456" s="151"/>
      <c r="Y456" s="151"/>
      <c r="Z456" s="151"/>
      <c r="AA456" s="156"/>
      <c r="AT456" s="157" t="s">
        <v>168</v>
      </c>
      <c r="AU456" s="157" t="s">
        <v>160</v>
      </c>
      <c r="AV456" s="10" t="s">
        <v>160</v>
      </c>
      <c r="AW456" s="10" t="s">
        <v>29</v>
      </c>
      <c r="AX456" s="10" t="s">
        <v>71</v>
      </c>
      <c r="AY456" s="157" t="s">
        <v>153</v>
      </c>
    </row>
    <row r="457" spans="2:51" s="10" customFormat="1" ht="15" customHeight="1">
      <c r="B457" s="150"/>
      <c r="C457" s="151"/>
      <c r="D457" s="151"/>
      <c r="E457" s="152" t="s">
        <v>5</v>
      </c>
      <c r="F457" s="245" t="s">
        <v>784</v>
      </c>
      <c r="G457" s="246"/>
      <c r="H457" s="246"/>
      <c r="I457" s="246"/>
      <c r="J457" s="151"/>
      <c r="K457" s="153">
        <v>1.43</v>
      </c>
      <c r="L457" s="151"/>
      <c r="M457" s="151"/>
      <c r="N457" s="151"/>
      <c r="O457" s="151"/>
      <c r="P457" s="151"/>
      <c r="Q457" s="151"/>
      <c r="R457" s="154"/>
      <c r="T457" s="155"/>
      <c r="U457" s="151"/>
      <c r="V457" s="151"/>
      <c r="W457" s="151"/>
      <c r="X457" s="151"/>
      <c r="Y457" s="151"/>
      <c r="Z457" s="151"/>
      <c r="AA457" s="156"/>
      <c r="AT457" s="157" t="s">
        <v>168</v>
      </c>
      <c r="AU457" s="157" t="s">
        <v>160</v>
      </c>
      <c r="AV457" s="10" t="s">
        <v>160</v>
      </c>
      <c r="AW457" s="10" t="s">
        <v>29</v>
      </c>
      <c r="AX457" s="10" t="s">
        <v>71</v>
      </c>
      <c r="AY457" s="157" t="s">
        <v>153</v>
      </c>
    </row>
    <row r="458" spans="2:51" s="10" customFormat="1" ht="15" customHeight="1">
      <c r="B458" s="150"/>
      <c r="C458" s="151"/>
      <c r="D458" s="151"/>
      <c r="E458" s="152" t="s">
        <v>5</v>
      </c>
      <c r="F458" s="245" t="s">
        <v>520</v>
      </c>
      <c r="G458" s="246"/>
      <c r="H458" s="246"/>
      <c r="I458" s="246"/>
      <c r="J458" s="151"/>
      <c r="K458" s="153">
        <v>10.49</v>
      </c>
      <c r="L458" s="151"/>
      <c r="M458" s="151"/>
      <c r="N458" s="151"/>
      <c r="O458" s="151"/>
      <c r="P458" s="151"/>
      <c r="Q458" s="151"/>
      <c r="R458" s="154"/>
      <c r="T458" s="155"/>
      <c r="U458" s="151"/>
      <c r="V458" s="151"/>
      <c r="W458" s="151"/>
      <c r="X458" s="151"/>
      <c r="Y458" s="151"/>
      <c r="Z458" s="151"/>
      <c r="AA458" s="156"/>
      <c r="AT458" s="157" t="s">
        <v>168</v>
      </c>
      <c r="AU458" s="157" t="s">
        <v>160</v>
      </c>
      <c r="AV458" s="10" t="s">
        <v>160</v>
      </c>
      <c r="AW458" s="10" t="s">
        <v>29</v>
      </c>
      <c r="AX458" s="10" t="s">
        <v>71</v>
      </c>
      <c r="AY458" s="157" t="s">
        <v>153</v>
      </c>
    </row>
    <row r="459" spans="2:51" s="10" customFormat="1" ht="15" customHeight="1">
      <c r="B459" s="150"/>
      <c r="C459" s="151"/>
      <c r="D459" s="151"/>
      <c r="E459" s="152" t="s">
        <v>5</v>
      </c>
      <c r="F459" s="245" t="s">
        <v>521</v>
      </c>
      <c r="G459" s="246"/>
      <c r="H459" s="246"/>
      <c r="I459" s="246"/>
      <c r="J459" s="151"/>
      <c r="K459" s="153">
        <v>7.86</v>
      </c>
      <c r="L459" s="151"/>
      <c r="M459" s="151"/>
      <c r="N459" s="151"/>
      <c r="O459" s="151"/>
      <c r="P459" s="151"/>
      <c r="Q459" s="151"/>
      <c r="R459" s="154"/>
      <c r="T459" s="155"/>
      <c r="U459" s="151"/>
      <c r="V459" s="151"/>
      <c r="W459" s="151"/>
      <c r="X459" s="151"/>
      <c r="Y459" s="151"/>
      <c r="Z459" s="151"/>
      <c r="AA459" s="156"/>
      <c r="AT459" s="157" t="s">
        <v>168</v>
      </c>
      <c r="AU459" s="157" t="s">
        <v>160</v>
      </c>
      <c r="AV459" s="10" t="s">
        <v>160</v>
      </c>
      <c r="AW459" s="10" t="s">
        <v>29</v>
      </c>
      <c r="AX459" s="10" t="s">
        <v>71</v>
      </c>
      <c r="AY459" s="157" t="s">
        <v>153</v>
      </c>
    </row>
    <row r="460" spans="2:51" s="10" customFormat="1" ht="15" customHeight="1">
      <c r="B460" s="150"/>
      <c r="C460" s="151"/>
      <c r="D460" s="151"/>
      <c r="E460" s="152" t="s">
        <v>5</v>
      </c>
      <c r="F460" s="245" t="s">
        <v>522</v>
      </c>
      <c r="G460" s="246"/>
      <c r="H460" s="246"/>
      <c r="I460" s="246"/>
      <c r="J460" s="151"/>
      <c r="K460" s="153">
        <v>19.39</v>
      </c>
      <c r="L460" s="151"/>
      <c r="M460" s="151"/>
      <c r="N460" s="151"/>
      <c r="O460" s="151"/>
      <c r="P460" s="151"/>
      <c r="Q460" s="151"/>
      <c r="R460" s="154"/>
      <c r="T460" s="155"/>
      <c r="U460" s="151"/>
      <c r="V460" s="151"/>
      <c r="W460" s="151"/>
      <c r="X460" s="151"/>
      <c r="Y460" s="151"/>
      <c r="Z460" s="151"/>
      <c r="AA460" s="156"/>
      <c r="AT460" s="157" t="s">
        <v>168</v>
      </c>
      <c r="AU460" s="157" t="s">
        <v>160</v>
      </c>
      <c r="AV460" s="10" t="s">
        <v>160</v>
      </c>
      <c r="AW460" s="10" t="s">
        <v>29</v>
      </c>
      <c r="AX460" s="10" t="s">
        <v>71</v>
      </c>
      <c r="AY460" s="157" t="s">
        <v>153</v>
      </c>
    </row>
    <row r="461" spans="2:51" s="12" customFormat="1" ht="15" customHeight="1">
      <c r="B461" s="170"/>
      <c r="C461" s="171"/>
      <c r="D461" s="171"/>
      <c r="E461" s="172" t="s">
        <v>5</v>
      </c>
      <c r="F461" s="251" t="s">
        <v>327</v>
      </c>
      <c r="G461" s="252"/>
      <c r="H461" s="252"/>
      <c r="I461" s="252"/>
      <c r="J461" s="171"/>
      <c r="K461" s="173">
        <v>284.52999999999997</v>
      </c>
      <c r="L461" s="171"/>
      <c r="M461" s="171"/>
      <c r="N461" s="171"/>
      <c r="O461" s="171"/>
      <c r="P461" s="171"/>
      <c r="Q461" s="171"/>
      <c r="R461" s="174"/>
      <c r="T461" s="175"/>
      <c r="U461" s="171"/>
      <c r="V461" s="171"/>
      <c r="W461" s="171"/>
      <c r="X461" s="171"/>
      <c r="Y461" s="171"/>
      <c r="Z461" s="171"/>
      <c r="AA461" s="176"/>
      <c r="AT461" s="177" t="s">
        <v>168</v>
      </c>
      <c r="AU461" s="177" t="s">
        <v>160</v>
      </c>
      <c r="AV461" s="12" t="s">
        <v>184</v>
      </c>
      <c r="AW461" s="12" t="s">
        <v>29</v>
      </c>
      <c r="AX461" s="12" t="s">
        <v>71</v>
      </c>
      <c r="AY461" s="177" t="s">
        <v>153</v>
      </c>
    </row>
    <row r="462" spans="2:51" s="10" customFormat="1" ht="15" customHeight="1">
      <c r="B462" s="150"/>
      <c r="C462" s="151"/>
      <c r="D462" s="151"/>
      <c r="E462" s="152" t="s">
        <v>5</v>
      </c>
      <c r="F462" s="245" t="s">
        <v>785</v>
      </c>
      <c r="G462" s="246"/>
      <c r="H462" s="246"/>
      <c r="I462" s="246"/>
      <c r="J462" s="151"/>
      <c r="K462" s="153">
        <v>224.28</v>
      </c>
      <c r="L462" s="151"/>
      <c r="M462" s="151"/>
      <c r="N462" s="151"/>
      <c r="O462" s="151"/>
      <c r="P462" s="151"/>
      <c r="Q462" s="151"/>
      <c r="R462" s="154"/>
      <c r="T462" s="155"/>
      <c r="U462" s="151"/>
      <c r="V462" s="151"/>
      <c r="W462" s="151"/>
      <c r="X462" s="151"/>
      <c r="Y462" s="151"/>
      <c r="Z462" s="151"/>
      <c r="AA462" s="156"/>
      <c r="AT462" s="157" t="s">
        <v>168</v>
      </c>
      <c r="AU462" s="157" t="s">
        <v>160</v>
      </c>
      <c r="AV462" s="10" t="s">
        <v>160</v>
      </c>
      <c r="AW462" s="10" t="s">
        <v>29</v>
      </c>
      <c r="AX462" s="10" t="s">
        <v>71</v>
      </c>
      <c r="AY462" s="157" t="s">
        <v>153</v>
      </c>
    </row>
    <row r="463" spans="2:51" s="10" customFormat="1" ht="15" customHeight="1">
      <c r="B463" s="150"/>
      <c r="C463" s="151"/>
      <c r="D463" s="151"/>
      <c r="E463" s="152" t="s">
        <v>5</v>
      </c>
      <c r="F463" s="245" t="s">
        <v>786</v>
      </c>
      <c r="G463" s="246"/>
      <c r="H463" s="246"/>
      <c r="I463" s="246"/>
      <c r="J463" s="151"/>
      <c r="K463" s="153">
        <v>43.58</v>
      </c>
      <c r="L463" s="151"/>
      <c r="M463" s="151"/>
      <c r="N463" s="151"/>
      <c r="O463" s="151"/>
      <c r="P463" s="151"/>
      <c r="Q463" s="151"/>
      <c r="R463" s="154"/>
      <c r="T463" s="155"/>
      <c r="U463" s="151"/>
      <c r="V463" s="151"/>
      <c r="W463" s="151"/>
      <c r="X463" s="151"/>
      <c r="Y463" s="151"/>
      <c r="Z463" s="151"/>
      <c r="AA463" s="156"/>
      <c r="AT463" s="157" t="s">
        <v>168</v>
      </c>
      <c r="AU463" s="157" t="s">
        <v>160</v>
      </c>
      <c r="AV463" s="10" t="s">
        <v>160</v>
      </c>
      <c r="AW463" s="10" t="s">
        <v>29</v>
      </c>
      <c r="AX463" s="10" t="s">
        <v>71</v>
      </c>
      <c r="AY463" s="157" t="s">
        <v>153</v>
      </c>
    </row>
    <row r="464" spans="2:51" s="10" customFormat="1" ht="15" customHeight="1">
      <c r="B464" s="150"/>
      <c r="C464" s="151"/>
      <c r="D464" s="151"/>
      <c r="E464" s="152" t="s">
        <v>5</v>
      </c>
      <c r="F464" s="245" t="s">
        <v>597</v>
      </c>
      <c r="G464" s="246"/>
      <c r="H464" s="246"/>
      <c r="I464" s="246"/>
      <c r="J464" s="151"/>
      <c r="K464" s="153">
        <v>-7.2</v>
      </c>
      <c r="L464" s="151"/>
      <c r="M464" s="151"/>
      <c r="N464" s="151"/>
      <c r="O464" s="151"/>
      <c r="P464" s="151"/>
      <c r="Q464" s="151"/>
      <c r="R464" s="154"/>
      <c r="T464" s="155"/>
      <c r="U464" s="151"/>
      <c r="V464" s="151"/>
      <c r="W464" s="151"/>
      <c r="X464" s="151"/>
      <c r="Y464" s="151"/>
      <c r="Z464" s="151"/>
      <c r="AA464" s="156"/>
      <c r="AT464" s="157" t="s">
        <v>168</v>
      </c>
      <c r="AU464" s="157" t="s">
        <v>160</v>
      </c>
      <c r="AV464" s="10" t="s">
        <v>160</v>
      </c>
      <c r="AW464" s="10" t="s">
        <v>29</v>
      </c>
      <c r="AX464" s="10" t="s">
        <v>71</v>
      </c>
      <c r="AY464" s="157" t="s">
        <v>153</v>
      </c>
    </row>
    <row r="465" spans="2:65" s="10" customFormat="1" ht="15" customHeight="1">
      <c r="B465" s="150"/>
      <c r="C465" s="151"/>
      <c r="D465" s="151"/>
      <c r="E465" s="152" t="s">
        <v>5</v>
      </c>
      <c r="F465" s="245" t="s">
        <v>598</v>
      </c>
      <c r="G465" s="246"/>
      <c r="H465" s="246"/>
      <c r="I465" s="246"/>
      <c r="J465" s="151"/>
      <c r="K465" s="153">
        <v>-1.44</v>
      </c>
      <c r="L465" s="151"/>
      <c r="M465" s="151"/>
      <c r="N465" s="151"/>
      <c r="O465" s="151"/>
      <c r="P465" s="151"/>
      <c r="Q465" s="151"/>
      <c r="R465" s="154"/>
      <c r="T465" s="155"/>
      <c r="U465" s="151"/>
      <c r="V465" s="151"/>
      <c r="W465" s="151"/>
      <c r="X465" s="151"/>
      <c r="Y465" s="151"/>
      <c r="Z465" s="151"/>
      <c r="AA465" s="156"/>
      <c r="AT465" s="157" t="s">
        <v>168</v>
      </c>
      <c r="AU465" s="157" t="s">
        <v>160</v>
      </c>
      <c r="AV465" s="10" t="s">
        <v>160</v>
      </c>
      <c r="AW465" s="10" t="s">
        <v>29</v>
      </c>
      <c r="AX465" s="10" t="s">
        <v>71</v>
      </c>
      <c r="AY465" s="157" t="s">
        <v>153</v>
      </c>
    </row>
    <row r="466" spans="2:65" s="10" customFormat="1" ht="15" customHeight="1">
      <c r="B466" s="150"/>
      <c r="C466" s="151"/>
      <c r="D466" s="151"/>
      <c r="E466" s="152" t="s">
        <v>5</v>
      </c>
      <c r="F466" s="245" t="s">
        <v>599</v>
      </c>
      <c r="G466" s="246"/>
      <c r="H466" s="246"/>
      <c r="I466" s="246"/>
      <c r="J466" s="151"/>
      <c r="K466" s="153">
        <v>-3.6</v>
      </c>
      <c r="L466" s="151"/>
      <c r="M466" s="151"/>
      <c r="N466" s="151"/>
      <c r="O466" s="151"/>
      <c r="P466" s="151"/>
      <c r="Q466" s="151"/>
      <c r="R466" s="154"/>
      <c r="T466" s="155"/>
      <c r="U466" s="151"/>
      <c r="V466" s="151"/>
      <c r="W466" s="151"/>
      <c r="X466" s="151"/>
      <c r="Y466" s="151"/>
      <c r="Z466" s="151"/>
      <c r="AA466" s="156"/>
      <c r="AT466" s="157" t="s">
        <v>168</v>
      </c>
      <c r="AU466" s="157" t="s">
        <v>160</v>
      </c>
      <c r="AV466" s="10" t="s">
        <v>160</v>
      </c>
      <c r="AW466" s="10" t="s">
        <v>29</v>
      </c>
      <c r="AX466" s="10" t="s">
        <v>71</v>
      </c>
      <c r="AY466" s="157" t="s">
        <v>153</v>
      </c>
    </row>
    <row r="467" spans="2:65" s="10" customFormat="1" ht="15" customHeight="1">
      <c r="B467" s="150"/>
      <c r="C467" s="151"/>
      <c r="D467" s="151"/>
      <c r="E467" s="152" t="s">
        <v>5</v>
      </c>
      <c r="F467" s="245" t="s">
        <v>600</v>
      </c>
      <c r="G467" s="246"/>
      <c r="H467" s="246"/>
      <c r="I467" s="246"/>
      <c r="J467" s="151"/>
      <c r="K467" s="153">
        <v>-0.36</v>
      </c>
      <c r="L467" s="151"/>
      <c r="M467" s="151"/>
      <c r="N467" s="151"/>
      <c r="O467" s="151"/>
      <c r="P467" s="151"/>
      <c r="Q467" s="151"/>
      <c r="R467" s="154"/>
      <c r="T467" s="155"/>
      <c r="U467" s="151"/>
      <c r="V467" s="151"/>
      <c r="W467" s="151"/>
      <c r="X467" s="151"/>
      <c r="Y467" s="151"/>
      <c r="Z467" s="151"/>
      <c r="AA467" s="156"/>
      <c r="AT467" s="157" t="s">
        <v>168</v>
      </c>
      <c r="AU467" s="157" t="s">
        <v>160</v>
      </c>
      <c r="AV467" s="10" t="s">
        <v>160</v>
      </c>
      <c r="AW467" s="10" t="s">
        <v>29</v>
      </c>
      <c r="AX467" s="10" t="s">
        <v>71</v>
      </c>
      <c r="AY467" s="157" t="s">
        <v>153</v>
      </c>
    </row>
    <row r="468" spans="2:65" s="10" customFormat="1" ht="15" customHeight="1">
      <c r="B468" s="150"/>
      <c r="C468" s="151"/>
      <c r="D468" s="151"/>
      <c r="E468" s="152" t="s">
        <v>5</v>
      </c>
      <c r="F468" s="245" t="s">
        <v>601</v>
      </c>
      <c r="G468" s="246"/>
      <c r="H468" s="246"/>
      <c r="I468" s="246"/>
      <c r="J468" s="151"/>
      <c r="K468" s="153">
        <v>-1.4</v>
      </c>
      <c r="L468" s="151"/>
      <c r="M468" s="151"/>
      <c r="N468" s="151"/>
      <c r="O468" s="151"/>
      <c r="P468" s="151"/>
      <c r="Q468" s="151"/>
      <c r="R468" s="154"/>
      <c r="T468" s="155"/>
      <c r="U468" s="151"/>
      <c r="V468" s="151"/>
      <c r="W468" s="151"/>
      <c r="X468" s="151"/>
      <c r="Y468" s="151"/>
      <c r="Z468" s="151"/>
      <c r="AA468" s="156"/>
      <c r="AT468" s="157" t="s">
        <v>168</v>
      </c>
      <c r="AU468" s="157" t="s">
        <v>160</v>
      </c>
      <c r="AV468" s="10" t="s">
        <v>160</v>
      </c>
      <c r="AW468" s="10" t="s">
        <v>29</v>
      </c>
      <c r="AX468" s="10" t="s">
        <v>71</v>
      </c>
      <c r="AY468" s="157" t="s">
        <v>153</v>
      </c>
    </row>
    <row r="469" spans="2:65" s="10" customFormat="1" ht="15" customHeight="1">
      <c r="B469" s="150"/>
      <c r="C469" s="151"/>
      <c r="D469" s="151"/>
      <c r="E469" s="152" t="s">
        <v>5</v>
      </c>
      <c r="F469" s="245" t="s">
        <v>787</v>
      </c>
      <c r="G469" s="246"/>
      <c r="H469" s="246"/>
      <c r="I469" s="246"/>
      <c r="J469" s="151"/>
      <c r="K469" s="153">
        <v>2.79</v>
      </c>
      <c r="L469" s="151"/>
      <c r="M469" s="151"/>
      <c r="N469" s="151"/>
      <c r="O469" s="151"/>
      <c r="P469" s="151"/>
      <c r="Q469" s="151"/>
      <c r="R469" s="154"/>
      <c r="T469" s="155"/>
      <c r="U469" s="151"/>
      <c r="V469" s="151"/>
      <c r="W469" s="151"/>
      <c r="X469" s="151"/>
      <c r="Y469" s="151"/>
      <c r="Z469" s="151"/>
      <c r="AA469" s="156"/>
      <c r="AT469" s="157" t="s">
        <v>168</v>
      </c>
      <c r="AU469" s="157" t="s">
        <v>160</v>
      </c>
      <c r="AV469" s="10" t="s">
        <v>160</v>
      </c>
      <c r="AW469" s="10" t="s">
        <v>29</v>
      </c>
      <c r="AX469" s="10" t="s">
        <v>71</v>
      </c>
      <c r="AY469" s="157" t="s">
        <v>153</v>
      </c>
    </row>
    <row r="470" spans="2:65" s="10" customFormat="1" ht="15" customHeight="1">
      <c r="B470" s="150"/>
      <c r="C470" s="151"/>
      <c r="D470" s="151"/>
      <c r="E470" s="152" t="s">
        <v>5</v>
      </c>
      <c r="F470" s="245" t="s">
        <v>788</v>
      </c>
      <c r="G470" s="246"/>
      <c r="H470" s="246"/>
      <c r="I470" s="246"/>
      <c r="J470" s="151"/>
      <c r="K470" s="153">
        <v>1.08</v>
      </c>
      <c r="L470" s="151"/>
      <c r="M470" s="151"/>
      <c r="N470" s="151"/>
      <c r="O470" s="151"/>
      <c r="P470" s="151"/>
      <c r="Q470" s="151"/>
      <c r="R470" s="154"/>
      <c r="T470" s="155"/>
      <c r="U470" s="151"/>
      <c r="V470" s="151"/>
      <c r="W470" s="151"/>
      <c r="X470" s="151"/>
      <c r="Y470" s="151"/>
      <c r="Z470" s="151"/>
      <c r="AA470" s="156"/>
      <c r="AT470" s="157" t="s">
        <v>168</v>
      </c>
      <c r="AU470" s="157" t="s">
        <v>160</v>
      </c>
      <c r="AV470" s="10" t="s">
        <v>160</v>
      </c>
      <c r="AW470" s="10" t="s">
        <v>29</v>
      </c>
      <c r="AX470" s="10" t="s">
        <v>71</v>
      </c>
      <c r="AY470" s="157" t="s">
        <v>153</v>
      </c>
    </row>
    <row r="471" spans="2:65" s="10" customFormat="1" ht="15" customHeight="1">
      <c r="B471" s="150"/>
      <c r="C471" s="151"/>
      <c r="D471" s="151"/>
      <c r="E471" s="152" t="s">
        <v>5</v>
      </c>
      <c r="F471" s="245" t="s">
        <v>789</v>
      </c>
      <c r="G471" s="246"/>
      <c r="H471" s="246"/>
      <c r="I471" s="246"/>
      <c r="J471" s="151"/>
      <c r="K471" s="153">
        <v>0.36</v>
      </c>
      <c r="L471" s="151"/>
      <c r="M471" s="151"/>
      <c r="N471" s="151"/>
      <c r="O471" s="151"/>
      <c r="P471" s="151"/>
      <c r="Q471" s="151"/>
      <c r="R471" s="154"/>
      <c r="T471" s="155"/>
      <c r="U471" s="151"/>
      <c r="V471" s="151"/>
      <c r="W471" s="151"/>
      <c r="X471" s="151"/>
      <c r="Y471" s="151"/>
      <c r="Z471" s="151"/>
      <c r="AA471" s="156"/>
      <c r="AT471" s="157" t="s">
        <v>168</v>
      </c>
      <c r="AU471" s="157" t="s">
        <v>160</v>
      </c>
      <c r="AV471" s="10" t="s">
        <v>160</v>
      </c>
      <c r="AW471" s="10" t="s">
        <v>29</v>
      </c>
      <c r="AX471" s="10" t="s">
        <v>71</v>
      </c>
      <c r="AY471" s="157" t="s">
        <v>153</v>
      </c>
    </row>
    <row r="472" spans="2:65" s="10" customFormat="1" ht="15" customHeight="1">
      <c r="B472" s="150"/>
      <c r="C472" s="151"/>
      <c r="D472" s="151"/>
      <c r="E472" s="152" t="s">
        <v>5</v>
      </c>
      <c r="F472" s="245" t="s">
        <v>790</v>
      </c>
      <c r="G472" s="246"/>
      <c r="H472" s="246"/>
      <c r="I472" s="246"/>
      <c r="J472" s="151"/>
      <c r="K472" s="153">
        <v>0.95</v>
      </c>
      <c r="L472" s="151"/>
      <c r="M472" s="151"/>
      <c r="N472" s="151"/>
      <c r="O472" s="151"/>
      <c r="P472" s="151"/>
      <c r="Q472" s="151"/>
      <c r="R472" s="154"/>
      <c r="T472" s="155"/>
      <c r="U472" s="151"/>
      <c r="V472" s="151"/>
      <c r="W472" s="151"/>
      <c r="X472" s="151"/>
      <c r="Y472" s="151"/>
      <c r="Z472" s="151"/>
      <c r="AA472" s="156"/>
      <c r="AT472" s="157" t="s">
        <v>168</v>
      </c>
      <c r="AU472" s="157" t="s">
        <v>160</v>
      </c>
      <c r="AV472" s="10" t="s">
        <v>160</v>
      </c>
      <c r="AW472" s="10" t="s">
        <v>29</v>
      </c>
      <c r="AX472" s="10" t="s">
        <v>71</v>
      </c>
      <c r="AY472" s="157" t="s">
        <v>153</v>
      </c>
    </row>
    <row r="473" spans="2:65" s="10" customFormat="1" ht="15" customHeight="1">
      <c r="B473" s="150"/>
      <c r="C473" s="151"/>
      <c r="D473" s="151"/>
      <c r="E473" s="152" t="s">
        <v>5</v>
      </c>
      <c r="F473" s="245" t="s">
        <v>791</v>
      </c>
      <c r="G473" s="246"/>
      <c r="H473" s="246"/>
      <c r="I473" s="246"/>
      <c r="J473" s="151"/>
      <c r="K473" s="153">
        <v>0.71</v>
      </c>
      <c r="L473" s="151"/>
      <c r="M473" s="151"/>
      <c r="N473" s="151"/>
      <c r="O473" s="151"/>
      <c r="P473" s="151"/>
      <c r="Q473" s="151"/>
      <c r="R473" s="154"/>
      <c r="T473" s="155"/>
      <c r="U473" s="151"/>
      <c r="V473" s="151"/>
      <c r="W473" s="151"/>
      <c r="X473" s="151"/>
      <c r="Y473" s="151"/>
      <c r="Z473" s="151"/>
      <c r="AA473" s="156"/>
      <c r="AT473" s="157" t="s">
        <v>168</v>
      </c>
      <c r="AU473" s="157" t="s">
        <v>160</v>
      </c>
      <c r="AV473" s="10" t="s">
        <v>160</v>
      </c>
      <c r="AW473" s="10" t="s">
        <v>29</v>
      </c>
      <c r="AX473" s="10" t="s">
        <v>71</v>
      </c>
      <c r="AY473" s="157" t="s">
        <v>153</v>
      </c>
    </row>
    <row r="474" spans="2:65" s="10" customFormat="1" ht="15" customHeight="1">
      <c r="B474" s="150"/>
      <c r="C474" s="151"/>
      <c r="D474" s="151"/>
      <c r="E474" s="152" t="s">
        <v>5</v>
      </c>
      <c r="F474" s="245" t="s">
        <v>525</v>
      </c>
      <c r="G474" s="246"/>
      <c r="H474" s="246"/>
      <c r="I474" s="246"/>
      <c r="J474" s="151"/>
      <c r="K474" s="153">
        <v>16.2</v>
      </c>
      <c r="L474" s="151"/>
      <c r="M474" s="151"/>
      <c r="N474" s="151"/>
      <c r="O474" s="151"/>
      <c r="P474" s="151"/>
      <c r="Q474" s="151"/>
      <c r="R474" s="154"/>
      <c r="T474" s="155"/>
      <c r="U474" s="151"/>
      <c r="V474" s="151"/>
      <c r="W474" s="151"/>
      <c r="X474" s="151"/>
      <c r="Y474" s="151"/>
      <c r="Z474" s="151"/>
      <c r="AA474" s="156"/>
      <c r="AT474" s="157" t="s">
        <v>168</v>
      </c>
      <c r="AU474" s="157" t="s">
        <v>160</v>
      </c>
      <c r="AV474" s="10" t="s">
        <v>160</v>
      </c>
      <c r="AW474" s="10" t="s">
        <v>29</v>
      </c>
      <c r="AX474" s="10" t="s">
        <v>71</v>
      </c>
      <c r="AY474" s="157" t="s">
        <v>153</v>
      </c>
    </row>
    <row r="475" spans="2:65" s="10" customFormat="1" ht="15" customHeight="1">
      <c r="B475" s="150"/>
      <c r="C475" s="151"/>
      <c r="D475" s="151"/>
      <c r="E475" s="152" t="s">
        <v>5</v>
      </c>
      <c r="F475" s="245" t="s">
        <v>526</v>
      </c>
      <c r="G475" s="246"/>
      <c r="H475" s="246"/>
      <c r="I475" s="246"/>
      <c r="J475" s="151"/>
      <c r="K475" s="153">
        <v>-0.53</v>
      </c>
      <c r="L475" s="151"/>
      <c r="M475" s="151"/>
      <c r="N475" s="151"/>
      <c r="O475" s="151"/>
      <c r="P475" s="151"/>
      <c r="Q475" s="151"/>
      <c r="R475" s="154"/>
      <c r="T475" s="155"/>
      <c r="U475" s="151"/>
      <c r="V475" s="151"/>
      <c r="W475" s="151"/>
      <c r="X475" s="151"/>
      <c r="Y475" s="151"/>
      <c r="Z475" s="151"/>
      <c r="AA475" s="156"/>
      <c r="AT475" s="157" t="s">
        <v>168</v>
      </c>
      <c r="AU475" s="157" t="s">
        <v>160</v>
      </c>
      <c r="AV475" s="10" t="s">
        <v>160</v>
      </c>
      <c r="AW475" s="10" t="s">
        <v>29</v>
      </c>
      <c r="AX475" s="10" t="s">
        <v>71</v>
      </c>
      <c r="AY475" s="157" t="s">
        <v>153</v>
      </c>
    </row>
    <row r="476" spans="2:65" s="10" customFormat="1" ht="15" customHeight="1">
      <c r="B476" s="150"/>
      <c r="C476" s="151"/>
      <c r="D476" s="151"/>
      <c r="E476" s="152" t="s">
        <v>5</v>
      </c>
      <c r="F476" s="245" t="s">
        <v>533</v>
      </c>
      <c r="G476" s="246"/>
      <c r="H476" s="246"/>
      <c r="I476" s="246"/>
      <c r="J476" s="151"/>
      <c r="K476" s="153">
        <v>0.23</v>
      </c>
      <c r="L476" s="151"/>
      <c r="M476" s="151"/>
      <c r="N476" s="151"/>
      <c r="O476" s="151"/>
      <c r="P476" s="151"/>
      <c r="Q476" s="151"/>
      <c r="R476" s="154"/>
      <c r="T476" s="155"/>
      <c r="U476" s="151"/>
      <c r="V476" s="151"/>
      <c r="W476" s="151"/>
      <c r="X476" s="151"/>
      <c r="Y476" s="151"/>
      <c r="Z476" s="151"/>
      <c r="AA476" s="156"/>
      <c r="AT476" s="157" t="s">
        <v>168</v>
      </c>
      <c r="AU476" s="157" t="s">
        <v>160</v>
      </c>
      <c r="AV476" s="10" t="s">
        <v>160</v>
      </c>
      <c r="AW476" s="10" t="s">
        <v>29</v>
      </c>
      <c r="AX476" s="10" t="s">
        <v>71</v>
      </c>
      <c r="AY476" s="157" t="s">
        <v>153</v>
      </c>
    </row>
    <row r="477" spans="2:65" s="12" customFormat="1" ht="15" customHeight="1">
      <c r="B477" s="170"/>
      <c r="C477" s="171"/>
      <c r="D477" s="171"/>
      <c r="E477" s="172" t="s">
        <v>5</v>
      </c>
      <c r="F477" s="251" t="s">
        <v>327</v>
      </c>
      <c r="G477" s="252"/>
      <c r="H477" s="252"/>
      <c r="I477" s="252"/>
      <c r="J477" s="171"/>
      <c r="K477" s="173">
        <v>275.64999999999998</v>
      </c>
      <c r="L477" s="171"/>
      <c r="M477" s="171"/>
      <c r="N477" s="171"/>
      <c r="O477" s="171"/>
      <c r="P477" s="171"/>
      <c r="Q477" s="171"/>
      <c r="R477" s="174"/>
      <c r="T477" s="175"/>
      <c r="U477" s="171"/>
      <c r="V477" s="171"/>
      <c r="W477" s="171"/>
      <c r="X477" s="171"/>
      <c r="Y477" s="171"/>
      <c r="Z477" s="171"/>
      <c r="AA477" s="176"/>
      <c r="AT477" s="177" t="s">
        <v>168</v>
      </c>
      <c r="AU477" s="177" t="s">
        <v>160</v>
      </c>
      <c r="AV477" s="12" t="s">
        <v>184</v>
      </c>
      <c r="AW477" s="12" t="s">
        <v>29</v>
      </c>
      <c r="AX477" s="12" t="s">
        <v>71</v>
      </c>
      <c r="AY477" s="177" t="s">
        <v>153</v>
      </c>
    </row>
    <row r="478" spans="2:65" s="11" customFormat="1" ht="15" customHeight="1">
      <c r="B478" s="158"/>
      <c r="C478" s="159"/>
      <c r="D478" s="159"/>
      <c r="E478" s="160" t="s">
        <v>5</v>
      </c>
      <c r="F478" s="247" t="s">
        <v>227</v>
      </c>
      <c r="G478" s="248"/>
      <c r="H478" s="248"/>
      <c r="I478" s="248"/>
      <c r="J478" s="159"/>
      <c r="K478" s="161">
        <v>1612.79</v>
      </c>
      <c r="L478" s="159"/>
      <c r="M478" s="159"/>
      <c r="N478" s="159"/>
      <c r="O478" s="159"/>
      <c r="P478" s="159"/>
      <c r="Q478" s="159"/>
      <c r="R478" s="162"/>
      <c r="T478" s="163"/>
      <c r="U478" s="159"/>
      <c r="V478" s="159"/>
      <c r="W478" s="159"/>
      <c r="X478" s="159"/>
      <c r="Y478" s="159"/>
      <c r="Z478" s="159"/>
      <c r="AA478" s="164"/>
      <c r="AT478" s="165" t="s">
        <v>168</v>
      </c>
      <c r="AU478" s="165" t="s">
        <v>160</v>
      </c>
      <c r="AV478" s="11" t="s">
        <v>159</v>
      </c>
      <c r="AW478" s="11" t="s">
        <v>29</v>
      </c>
      <c r="AX478" s="11" t="s">
        <v>79</v>
      </c>
      <c r="AY478" s="165" t="s">
        <v>153</v>
      </c>
    </row>
    <row r="479" spans="2:65" s="1" customFormat="1" ht="31.5" customHeight="1">
      <c r="B479" s="140"/>
      <c r="C479" s="141">
        <v>35</v>
      </c>
      <c r="D479" s="141" t="s">
        <v>155</v>
      </c>
      <c r="E479" s="142" t="s">
        <v>792</v>
      </c>
      <c r="F479" s="241" t="s">
        <v>793</v>
      </c>
      <c r="G479" s="241"/>
      <c r="H479" s="241"/>
      <c r="I479" s="241"/>
      <c r="J479" s="143" t="s">
        <v>223</v>
      </c>
      <c r="K479" s="144">
        <v>39.43</v>
      </c>
      <c r="L479" s="242"/>
      <c r="M479" s="242"/>
      <c r="N479" s="242"/>
      <c r="O479" s="242"/>
      <c r="P479" s="242"/>
      <c r="Q479" s="242"/>
      <c r="R479" s="145"/>
      <c r="T479" s="146" t="s">
        <v>5</v>
      </c>
      <c r="U479" s="43" t="s">
        <v>38</v>
      </c>
      <c r="V479" s="147">
        <v>0.77600000000000002</v>
      </c>
      <c r="W479" s="147">
        <f>V479*K479</f>
        <v>30.59768</v>
      </c>
      <c r="X479" s="147">
        <v>0</v>
      </c>
      <c r="Y479" s="147">
        <f>X479*K479</f>
        <v>0</v>
      </c>
      <c r="Z479" s="147">
        <v>0.16900000000000001</v>
      </c>
      <c r="AA479" s="148">
        <f>Z479*K479</f>
        <v>6.6636700000000006</v>
      </c>
      <c r="AR479" s="20" t="s">
        <v>159</v>
      </c>
      <c r="AT479" s="20" t="s">
        <v>155</v>
      </c>
      <c r="AU479" s="20" t="s">
        <v>160</v>
      </c>
      <c r="AY479" s="20" t="s">
        <v>153</v>
      </c>
      <c r="BE479" s="149">
        <f>IF(U479="základná",N479,0)</f>
        <v>0</v>
      </c>
      <c r="BF479" s="149">
        <f>IF(U479="znížená",N479,0)</f>
        <v>0</v>
      </c>
      <c r="BG479" s="149">
        <f>IF(U479="zákl. prenesená",N479,0)</f>
        <v>0</v>
      </c>
      <c r="BH479" s="149">
        <f>IF(U479="zníž. prenesená",N479,0)</f>
        <v>0</v>
      </c>
      <c r="BI479" s="149">
        <f>IF(U479="nulová",N479,0)</f>
        <v>0</v>
      </c>
      <c r="BJ479" s="20" t="s">
        <v>160</v>
      </c>
      <c r="BK479" s="149">
        <f>ROUND(L479*K479,2)</f>
        <v>0</v>
      </c>
      <c r="BL479" s="20" t="s">
        <v>159</v>
      </c>
      <c r="BM479" s="20" t="s">
        <v>794</v>
      </c>
    </row>
    <row r="480" spans="2:65" s="10" customFormat="1" ht="22.5" customHeight="1">
      <c r="B480" s="150"/>
      <c r="C480" s="151"/>
      <c r="D480" s="151"/>
      <c r="E480" s="152" t="s">
        <v>5</v>
      </c>
      <c r="F480" s="243" t="s">
        <v>795</v>
      </c>
      <c r="G480" s="244"/>
      <c r="H480" s="244"/>
      <c r="I480" s="244"/>
      <c r="J480" s="151"/>
      <c r="K480" s="153">
        <v>13.37</v>
      </c>
      <c r="L480" s="151"/>
      <c r="M480" s="151"/>
      <c r="N480" s="151"/>
      <c r="O480" s="151"/>
      <c r="P480" s="151"/>
      <c r="Q480" s="151"/>
      <c r="R480" s="154"/>
      <c r="T480" s="155"/>
      <c r="U480" s="151"/>
      <c r="V480" s="151"/>
      <c r="W480" s="151"/>
      <c r="X480" s="151"/>
      <c r="Y480" s="151"/>
      <c r="Z480" s="151"/>
      <c r="AA480" s="156"/>
      <c r="AT480" s="157" t="s">
        <v>168</v>
      </c>
      <c r="AU480" s="157" t="s">
        <v>160</v>
      </c>
      <c r="AV480" s="10" t="s">
        <v>160</v>
      </c>
      <c r="AW480" s="10" t="s">
        <v>29</v>
      </c>
      <c r="AX480" s="10" t="s">
        <v>71</v>
      </c>
      <c r="AY480" s="157" t="s">
        <v>153</v>
      </c>
    </row>
    <row r="481" spans="2:65" s="10" customFormat="1" ht="22.5" customHeight="1">
      <c r="B481" s="150"/>
      <c r="C481" s="151"/>
      <c r="D481" s="151"/>
      <c r="E481" s="152" t="s">
        <v>5</v>
      </c>
      <c r="F481" s="245" t="s">
        <v>796</v>
      </c>
      <c r="G481" s="246"/>
      <c r="H481" s="246"/>
      <c r="I481" s="246"/>
      <c r="J481" s="151"/>
      <c r="K481" s="153">
        <v>11.21</v>
      </c>
      <c r="L481" s="151"/>
      <c r="M481" s="151"/>
      <c r="N481" s="151"/>
      <c r="O481" s="151"/>
      <c r="P481" s="151"/>
      <c r="Q481" s="151"/>
      <c r="R481" s="154"/>
      <c r="T481" s="155"/>
      <c r="U481" s="151"/>
      <c r="V481" s="151"/>
      <c r="W481" s="151"/>
      <c r="X481" s="151"/>
      <c r="Y481" s="151"/>
      <c r="Z481" s="151"/>
      <c r="AA481" s="156"/>
      <c r="AT481" s="157" t="s">
        <v>168</v>
      </c>
      <c r="AU481" s="157" t="s">
        <v>160</v>
      </c>
      <c r="AV481" s="10" t="s">
        <v>160</v>
      </c>
      <c r="AW481" s="10" t="s">
        <v>29</v>
      </c>
      <c r="AX481" s="10" t="s">
        <v>71</v>
      </c>
      <c r="AY481" s="157" t="s">
        <v>153</v>
      </c>
    </row>
    <row r="482" spans="2:65" s="10" customFormat="1" ht="22.5" customHeight="1">
      <c r="B482" s="150"/>
      <c r="C482" s="151"/>
      <c r="D482" s="151"/>
      <c r="E482" s="152" t="s">
        <v>5</v>
      </c>
      <c r="F482" s="245" t="s">
        <v>797</v>
      </c>
      <c r="G482" s="246"/>
      <c r="H482" s="246"/>
      <c r="I482" s="246"/>
      <c r="J482" s="151"/>
      <c r="K482" s="153">
        <v>2.6</v>
      </c>
      <c r="L482" s="151"/>
      <c r="M482" s="151"/>
      <c r="N482" s="151"/>
      <c r="O482" s="151"/>
      <c r="P482" s="151"/>
      <c r="Q482" s="151"/>
      <c r="R482" s="154"/>
      <c r="T482" s="155"/>
      <c r="U482" s="151"/>
      <c r="V482" s="151"/>
      <c r="W482" s="151"/>
      <c r="X482" s="151"/>
      <c r="Y482" s="151"/>
      <c r="Z482" s="151"/>
      <c r="AA482" s="156"/>
      <c r="AT482" s="157" t="s">
        <v>168</v>
      </c>
      <c r="AU482" s="157" t="s">
        <v>160</v>
      </c>
      <c r="AV482" s="10" t="s">
        <v>160</v>
      </c>
      <c r="AW482" s="10" t="s">
        <v>29</v>
      </c>
      <c r="AX482" s="10" t="s">
        <v>71</v>
      </c>
      <c r="AY482" s="157" t="s">
        <v>153</v>
      </c>
    </row>
    <row r="483" spans="2:65" s="10" customFormat="1" ht="22.5" customHeight="1">
      <c r="B483" s="150"/>
      <c r="C483" s="151"/>
      <c r="D483" s="151"/>
      <c r="E483" s="152" t="s">
        <v>5</v>
      </c>
      <c r="F483" s="245" t="s">
        <v>798</v>
      </c>
      <c r="G483" s="246"/>
      <c r="H483" s="246"/>
      <c r="I483" s="246"/>
      <c r="J483" s="151"/>
      <c r="K483" s="153">
        <v>1.98</v>
      </c>
      <c r="L483" s="151"/>
      <c r="M483" s="151"/>
      <c r="N483" s="151"/>
      <c r="O483" s="151"/>
      <c r="P483" s="151"/>
      <c r="Q483" s="151"/>
      <c r="R483" s="154"/>
      <c r="T483" s="155"/>
      <c r="U483" s="151"/>
      <c r="V483" s="151"/>
      <c r="W483" s="151"/>
      <c r="X483" s="151"/>
      <c r="Y483" s="151"/>
      <c r="Z483" s="151"/>
      <c r="AA483" s="156"/>
      <c r="AT483" s="157" t="s">
        <v>168</v>
      </c>
      <c r="AU483" s="157" t="s">
        <v>160</v>
      </c>
      <c r="AV483" s="10" t="s">
        <v>160</v>
      </c>
      <c r="AW483" s="10" t="s">
        <v>29</v>
      </c>
      <c r="AX483" s="10" t="s">
        <v>71</v>
      </c>
      <c r="AY483" s="157" t="s">
        <v>153</v>
      </c>
    </row>
    <row r="484" spans="2:65" s="10" customFormat="1" ht="22.5" customHeight="1">
      <c r="B484" s="150"/>
      <c r="C484" s="151"/>
      <c r="D484" s="151"/>
      <c r="E484" s="152" t="s">
        <v>5</v>
      </c>
      <c r="F484" s="245" t="s">
        <v>799</v>
      </c>
      <c r="G484" s="246"/>
      <c r="H484" s="246"/>
      <c r="I484" s="246"/>
      <c r="J484" s="151"/>
      <c r="K484" s="153">
        <v>10.27</v>
      </c>
      <c r="L484" s="151"/>
      <c r="M484" s="151"/>
      <c r="N484" s="151"/>
      <c r="O484" s="151"/>
      <c r="P484" s="151"/>
      <c r="Q484" s="151"/>
      <c r="R484" s="154"/>
      <c r="T484" s="155"/>
      <c r="U484" s="151"/>
      <c r="V484" s="151"/>
      <c r="W484" s="151"/>
      <c r="X484" s="151"/>
      <c r="Y484" s="151"/>
      <c r="Z484" s="151"/>
      <c r="AA484" s="156"/>
      <c r="AT484" s="157" t="s">
        <v>168</v>
      </c>
      <c r="AU484" s="157" t="s">
        <v>160</v>
      </c>
      <c r="AV484" s="10" t="s">
        <v>160</v>
      </c>
      <c r="AW484" s="10" t="s">
        <v>29</v>
      </c>
      <c r="AX484" s="10" t="s">
        <v>71</v>
      </c>
      <c r="AY484" s="157" t="s">
        <v>153</v>
      </c>
    </row>
    <row r="485" spans="2:65" s="11" customFormat="1" ht="22.5" customHeight="1">
      <c r="B485" s="158"/>
      <c r="C485" s="159"/>
      <c r="D485" s="159"/>
      <c r="E485" s="160" t="s">
        <v>5</v>
      </c>
      <c r="F485" s="247" t="s">
        <v>227</v>
      </c>
      <c r="G485" s="248"/>
      <c r="H485" s="248"/>
      <c r="I485" s="248"/>
      <c r="J485" s="159"/>
      <c r="K485" s="161">
        <v>39.43</v>
      </c>
      <c r="L485" s="159"/>
      <c r="M485" s="159"/>
      <c r="N485" s="159"/>
      <c r="O485" s="159"/>
      <c r="P485" s="159"/>
      <c r="Q485" s="159"/>
      <c r="R485" s="162"/>
      <c r="T485" s="163"/>
      <c r="U485" s="159"/>
      <c r="V485" s="159"/>
      <c r="W485" s="159"/>
      <c r="X485" s="159"/>
      <c r="Y485" s="159"/>
      <c r="Z485" s="159"/>
      <c r="AA485" s="164"/>
      <c r="AT485" s="165" t="s">
        <v>168</v>
      </c>
      <c r="AU485" s="165" t="s">
        <v>160</v>
      </c>
      <c r="AV485" s="11" t="s">
        <v>159</v>
      </c>
      <c r="AW485" s="11" t="s">
        <v>29</v>
      </c>
      <c r="AX485" s="11" t="s">
        <v>79</v>
      </c>
      <c r="AY485" s="165" t="s">
        <v>153</v>
      </c>
    </row>
    <row r="486" spans="2:65" s="1" customFormat="1" ht="31.5" customHeight="1">
      <c r="B486" s="140"/>
      <c r="C486" s="141">
        <v>36</v>
      </c>
      <c r="D486" s="141" t="s">
        <v>155</v>
      </c>
      <c r="E486" s="142" t="s">
        <v>188</v>
      </c>
      <c r="F486" s="241" t="s">
        <v>189</v>
      </c>
      <c r="G486" s="241"/>
      <c r="H486" s="241"/>
      <c r="I486" s="241"/>
      <c r="J486" s="143" t="s">
        <v>182</v>
      </c>
      <c r="K486" s="144">
        <v>102.13</v>
      </c>
      <c r="L486" s="242"/>
      <c r="M486" s="242"/>
      <c r="N486" s="242"/>
      <c r="O486" s="242"/>
      <c r="P486" s="242"/>
      <c r="Q486" s="242"/>
      <c r="R486" s="145"/>
      <c r="T486" s="146" t="s">
        <v>5</v>
      </c>
      <c r="U486" s="43" t="s">
        <v>38</v>
      </c>
      <c r="V486" s="147">
        <v>0.59799999999999998</v>
      </c>
      <c r="W486" s="147">
        <f>V486*K486</f>
        <v>61.073739999999994</v>
      </c>
      <c r="X486" s="147">
        <v>0</v>
      </c>
      <c r="Y486" s="147">
        <f>X486*K486</f>
        <v>0</v>
      </c>
      <c r="Z486" s="147">
        <v>0</v>
      </c>
      <c r="AA486" s="148">
        <f>Z486*K486</f>
        <v>0</v>
      </c>
      <c r="AR486" s="20" t="s">
        <v>159</v>
      </c>
      <c r="AT486" s="20" t="s">
        <v>155</v>
      </c>
      <c r="AU486" s="20" t="s">
        <v>160</v>
      </c>
      <c r="AY486" s="20" t="s">
        <v>153</v>
      </c>
      <c r="BE486" s="149">
        <f>IF(U486="základná",N486,0)</f>
        <v>0</v>
      </c>
      <c r="BF486" s="149">
        <f>IF(U486="znížená",N486,0)</f>
        <v>0</v>
      </c>
      <c r="BG486" s="149">
        <f>IF(U486="zákl. prenesená",N486,0)</f>
        <v>0</v>
      </c>
      <c r="BH486" s="149">
        <f>IF(U486="zníž. prenesená",N486,0)</f>
        <v>0</v>
      </c>
      <c r="BI486" s="149">
        <f>IF(U486="nulová",N486,0)</f>
        <v>0</v>
      </c>
      <c r="BJ486" s="20" t="s">
        <v>160</v>
      </c>
      <c r="BK486" s="149">
        <f>ROUND(L486*K486,2)</f>
        <v>0</v>
      </c>
      <c r="BL486" s="20" t="s">
        <v>159</v>
      </c>
      <c r="BM486" s="20" t="s">
        <v>800</v>
      </c>
    </row>
    <row r="487" spans="2:65" s="1" customFormat="1" ht="31.5" customHeight="1">
      <c r="B487" s="140"/>
      <c r="C487" s="141">
        <v>37</v>
      </c>
      <c r="D487" s="141" t="s">
        <v>155</v>
      </c>
      <c r="E487" s="142" t="s">
        <v>192</v>
      </c>
      <c r="F487" s="241" t="s">
        <v>193</v>
      </c>
      <c r="G487" s="241"/>
      <c r="H487" s="241"/>
      <c r="I487" s="241"/>
      <c r="J487" s="143" t="s">
        <v>182</v>
      </c>
      <c r="K487" s="144">
        <v>1420.5</v>
      </c>
      <c r="L487" s="242"/>
      <c r="M487" s="242"/>
      <c r="N487" s="242"/>
      <c r="O487" s="242"/>
      <c r="P487" s="242"/>
      <c r="Q487" s="242"/>
      <c r="R487" s="145"/>
      <c r="T487" s="146" t="s">
        <v>5</v>
      </c>
      <c r="U487" s="43" t="s">
        <v>38</v>
      </c>
      <c r="V487" s="147">
        <v>7.0000000000000001E-3</v>
      </c>
      <c r="W487" s="147">
        <f>V487*K487</f>
        <v>9.9435000000000002</v>
      </c>
      <c r="X487" s="147">
        <v>0</v>
      </c>
      <c r="Y487" s="147">
        <f>X487*K487</f>
        <v>0</v>
      </c>
      <c r="Z487" s="147">
        <v>0</v>
      </c>
      <c r="AA487" s="148">
        <f>Z487*K487</f>
        <v>0</v>
      </c>
      <c r="AR487" s="20" t="s">
        <v>159</v>
      </c>
      <c r="AT487" s="20" t="s">
        <v>155</v>
      </c>
      <c r="AU487" s="20" t="s">
        <v>160</v>
      </c>
      <c r="AY487" s="20" t="s">
        <v>153</v>
      </c>
      <c r="BE487" s="149">
        <f>IF(U487="základná",N487,0)</f>
        <v>0</v>
      </c>
      <c r="BF487" s="149">
        <f>IF(U487="znížená",N487,0)</f>
        <v>0</v>
      </c>
      <c r="BG487" s="149">
        <f>IF(U487="zákl. prenesená",N487,0)</f>
        <v>0</v>
      </c>
      <c r="BH487" s="149">
        <f>IF(U487="zníž. prenesená",N487,0)</f>
        <v>0</v>
      </c>
      <c r="BI487" s="149">
        <f>IF(U487="nulová",N487,0)</f>
        <v>0</v>
      </c>
      <c r="BJ487" s="20" t="s">
        <v>160</v>
      </c>
      <c r="BK487" s="149">
        <f>ROUND(L487*K487,2)</f>
        <v>0</v>
      </c>
      <c r="BL487" s="20" t="s">
        <v>159</v>
      </c>
      <c r="BM487" s="20" t="s">
        <v>801</v>
      </c>
    </row>
    <row r="488" spans="2:65" s="10" customFormat="1" ht="22.5" customHeight="1">
      <c r="B488" s="150"/>
      <c r="C488" s="151"/>
      <c r="D488" s="151"/>
      <c r="E488" s="152" t="s">
        <v>5</v>
      </c>
      <c r="F488" s="243" t="s">
        <v>802</v>
      </c>
      <c r="G488" s="244"/>
      <c r="H488" s="244"/>
      <c r="I488" s="244"/>
      <c r="J488" s="151"/>
      <c r="K488" s="153">
        <v>1420.5</v>
      </c>
      <c r="L488" s="151"/>
      <c r="M488" s="151"/>
      <c r="N488" s="151"/>
      <c r="O488" s="151"/>
      <c r="P488" s="151"/>
      <c r="Q488" s="151"/>
      <c r="R488" s="154"/>
      <c r="T488" s="155"/>
      <c r="U488" s="151"/>
      <c r="V488" s="151"/>
      <c r="W488" s="151"/>
      <c r="X488" s="151"/>
      <c r="Y488" s="151"/>
      <c r="Z488" s="151"/>
      <c r="AA488" s="156"/>
      <c r="AT488" s="157" t="s">
        <v>168</v>
      </c>
      <c r="AU488" s="157" t="s">
        <v>160</v>
      </c>
      <c r="AV488" s="10" t="s">
        <v>160</v>
      </c>
      <c r="AW488" s="10" t="s">
        <v>29</v>
      </c>
      <c r="AX488" s="10" t="s">
        <v>79</v>
      </c>
      <c r="AY488" s="157" t="s">
        <v>153</v>
      </c>
    </row>
    <row r="489" spans="2:65" s="1" customFormat="1" ht="31.5" customHeight="1">
      <c r="B489" s="140"/>
      <c r="C489" s="141">
        <v>38</v>
      </c>
      <c r="D489" s="141" t="s">
        <v>155</v>
      </c>
      <c r="E489" s="142" t="s">
        <v>197</v>
      </c>
      <c r="F489" s="241" t="s">
        <v>198</v>
      </c>
      <c r="G489" s="241"/>
      <c r="H489" s="241"/>
      <c r="I489" s="241"/>
      <c r="J489" s="143" t="s">
        <v>182</v>
      </c>
      <c r="K489" s="144">
        <v>102.13</v>
      </c>
      <c r="L489" s="242"/>
      <c r="M489" s="242"/>
      <c r="N489" s="242"/>
      <c r="O489" s="242"/>
      <c r="P489" s="242"/>
      <c r="Q489" s="242"/>
      <c r="R489" s="145"/>
      <c r="T489" s="146" t="s">
        <v>5</v>
      </c>
      <c r="U489" s="43" t="s">
        <v>38</v>
      </c>
      <c r="V489" s="147">
        <v>0.89</v>
      </c>
      <c r="W489" s="147">
        <f>V489*K489</f>
        <v>90.895699999999991</v>
      </c>
      <c r="X489" s="147">
        <v>0</v>
      </c>
      <c r="Y489" s="147">
        <f>X489*K489</f>
        <v>0</v>
      </c>
      <c r="Z489" s="147">
        <v>0</v>
      </c>
      <c r="AA489" s="148">
        <f>Z489*K489</f>
        <v>0</v>
      </c>
      <c r="AR489" s="20" t="s">
        <v>159</v>
      </c>
      <c r="AT489" s="20" t="s">
        <v>155</v>
      </c>
      <c r="AU489" s="20" t="s">
        <v>160</v>
      </c>
      <c r="AY489" s="20" t="s">
        <v>153</v>
      </c>
      <c r="BE489" s="149">
        <f>IF(U489="základná",N489,0)</f>
        <v>0</v>
      </c>
      <c r="BF489" s="149">
        <f>IF(U489="znížená",N489,0)</f>
        <v>0</v>
      </c>
      <c r="BG489" s="149">
        <f>IF(U489="zákl. prenesená",N489,0)</f>
        <v>0</v>
      </c>
      <c r="BH489" s="149">
        <f>IF(U489="zníž. prenesená",N489,0)</f>
        <v>0</v>
      </c>
      <c r="BI489" s="149">
        <f>IF(U489="nulová",N489,0)</f>
        <v>0</v>
      </c>
      <c r="BJ489" s="20" t="s">
        <v>160</v>
      </c>
      <c r="BK489" s="149">
        <f>ROUND(L489*K489,2)</f>
        <v>0</v>
      </c>
      <c r="BL489" s="20" t="s">
        <v>159</v>
      </c>
      <c r="BM489" s="20" t="s">
        <v>803</v>
      </c>
    </row>
    <row r="490" spans="2:65" s="1" customFormat="1" ht="31.5" customHeight="1">
      <c r="B490" s="140"/>
      <c r="C490" s="141">
        <v>39</v>
      </c>
      <c r="D490" s="141" t="s">
        <v>155</v>
      </c>
      <c r="E490" s="142" t="s">
        <v>201</v>
      </c>
      <c r="F490" s="241" t="s">
        <v>202</v>
      </c>
      <c r="G490" s="241"/>
      <c r="H490" s="241"/>
      <c r="I490" s="241"/>
      <c r="J490" s="143" t="s">
        <v>182</v>
      </c>
      <c r="K490" s="144">
        <v>710.25</v>
      </c>
      <c r="L490" s="242"/>
      <c r="M490" s="242"/>
      <c r="N490" s="242"/>
      <c r="O490" s="242"/>
      <c r="P490" s="242"/>
      <c r="Q490" s="242"/>
      <c r="R490" s="145"/>
      <c r="T490" s="146" t="s">
        <v>5</v>
      </c>
      <c r="U490" s="43" t="s">
        <v>38</v>
      </c>
      <c r="V490" s="147">
        <v>0.1</v>
      </c>
      <c r="W490" s="147">
        <f>V490*K490</f>
        <v>71.025000000000006</v>
      </c>
      <c r="X490" s="147">
        <v>0</v>
      </c>
      <c r="Y490" s="147">
        <f>X490*K490</f>
        <v>0</v>
      </c>
      <c r="Z490" s="147">
        <v>0</v>
      </c>
      <c r="AA490" s="148">
        <f>Z490*K490</f>
        <v>0</v>
      </c>
      <c r="AR490" s="20" t="s">
        <v>159</v>
      </c>
      <c r="AT490" s="20" t="s">
        <v>155</v>
      </c>
      <c r="AU490" s="20" t="s">
        <v>160</v>
      </c>
      <c r="AY490" s="20" t="s">
        <v>153</v>
      </c>
      <c r="BE490" s="149">
        <f>IF(U490="základná",N490,0)</f>
        <v>0</v>
      </c>
      <c r="BF490" s="149">
        <f>IF(U490="znížená",N490,0)</f>
        <v>0</v>
      </c>
      <c r="BG490" s="149">
        <f>IF(U490="zákl. prenesená",N490,0)</f>
        <v>0</v>
      </c>
      <c r="BH490" s="149">
        <f>IF(U490="zníž. prenesená",N490,0)</f>
        <v>0</v>
      </c>
      <c r="BI490" s="149">
        <f>IF(U490="nulová",N490,0)</f>
        <v>0</v>
      </c>
      <c r="BJ490" s="20" t="s">
        <v>160</v>
      </c>
      <c r="BK490" s="149">
        <f>ROUND(L490*K490,2)</f>
        <v>0</v>
      </c>
      <c r="BL490" s="20" t="s">
        <v>159</v>
      </c>
      <c r="BM490" s="20" t="s">
        <v>804</v>
      </c>
    </row>
    <row r="491" spans="2:65" s="10" customFormat="1" ht="22.5" customHeight="1">
      <c r="B491" s="150"/>
      <c r="C491" s="151"/>
      <c r="D491" s="151"/>
      <c r="E491" s="152" t="s">
        <v>5</v>
      </c>
      <c r="F491" s="243" t="s">
        <v>805</v>
      </c>
      <c r="G491" s="244"/>
      <c r="H491" s="244"/>
      <c r="I491" s="244"/>
      <c r="J491" s="151"/>
      <c r="K491" s="153">
        <v>710.25</v>
      </c>
      <c r="L491" s="151"/>
      <c r="M491" s="151"/>
      <c r="N491" s="151"/>
      <c r="O491" s="151"/>
      <c r="P491" s="151"/>
      <c r="Q491" s="151"/>
      <c r="R491" s="154"/>
      <c r="T491" s="155"/>
      <c r="U491" s="151"/>
      <c r="V491" s="151"/>
      <c r="W491" s="151"/>
      <c r="X491" s="151"/>
      <c r="Y491" s="151"/>
      <c r="Z491" s="151"/>
      <c r="AA491" s="156"/>
      <c r="AT491" s="157" t="s">
        <v>168</v>
      </c>
      <c r="AU491" s="157" t="s">
        <v>160</v>
      </c>
      <c r="AV491" s="10" t="s">
        <v>160</v>
      </c>
      <c r="AW491" s="10" t="s">
        <v>29</v>
      </c>
      <c r="AX491" s="10" t="s">
        <v>79</v>
      </c>
      <c r="AY491" s="157" t="s">
        <v>153</v>
      </c>
    </row>
    <row r="492" spans="2:65" s="1" customFormat="1" ht="31.5" customHeight="1">
      <c r="B492" s="140"/>
      <c r="C492" s="141">
        <v>40</v>
      </c>
      <c r="D492" s="141" t="s">
        <v>155</v>
      </c>
      <c r="E492" s="142" t="s">
        <v>205</v>
      </c>
      <c r="F492" s="241" t="s">
        <v>206</v>
      </c>
      <c r="G492" s="241"/>
      <c r="H492" s="241"/>
      <c r="I492" s="241"/>
      <c r="J492" s="143" t="s">
        <v>182</v>
      </c>
      <c r="K492" s="144">
        <v>102.13</v>
      </c>
      <c r="L492" s="242"/>
      <c r="M492" s="242"/>
      <c r="N492" s="242"/>
      <c r="O492" s="242"/>
      <c r="P492" s="242"/>
      <c r="Q492" s="242"/>
      <c r="R492" s="145"/>
      <c r="T492" s="146" t="s">
        <v>5</v>
      </c>
      <c r="U492" s="43" t="s">
        <v>38</v>
      </c>
      <c r="V492" s="147">
        <v>0</v>
      </c>
      <c r="W492" s="147">
        <f>V492*K492</f>
        <v>0</v>
      </c>
      <c r="X492" s="147">
        <v>0</v>
      </c>
      <c r="Y492" s="147">
        <f>X492*K492</f>
        <v>0</v>
      </c>
      <c r="Z492" s="147">
        <v>0</v>
      </c>
      <c r="AA492" s="148">
        <f>Z492*K492</f>
        <v>0</v>
      </c>
      <c r="AR492" s="20" t="s">
        <v>159</v>
      </c>
      <c r="AT492" s="20" t="s">
        <v>155</v>
      </c>
      <c r="AU492" s="20" t="s">
        <v>160</v>
      </c>
      <c r="AY492" s="20" t="s">
        <v>153</v>
      </c>
      <c r="BE492" s="149">
        <f>IF(U492="základná",N492,0)</f>
        <v>0</v>
      </c>
      <c r="BF492" s="149">
        <f>IF(U492="znížená",N492,0)</f>
        <v>0</v>
      </c>
      <c r="BG492" s="149">
        <f>IF(U492="zákl. prenesená",N492,0)</f>
        <v>0</v>
      </c>
      <c r="BH492" s="149">
        <f>IF(U492="zníž. prenesená",N492,0)</f>
        <v>0</v>
      </c>
      <c r="BI492" s="149">
        <f>IF(U492="nulová",N492,0)</f>
        <v>0</v>
      </c>
      <c r="BJ492" s="20" t="s">
        <v>160</v>
      </c>
      <c r="BK492" s="149">
        <f>ROUND(L492*K492,2)</f>
        <v>0</v>
      </c>
      <c r="BL492" s="20" t="s">
        <v>159</v>
      </c>
      <c r="BM492" s="20" t="s">
        <v>806</v>
      </c>
    </row>
    <row r="493" spans="2:65" s="1" customFormat="1" ht="22.5" customHeight="1">
      <c r="B493" s="140"/>
      <c r="C493" s="141">
        <v>41</v>
      </c>
      <c r="D493" s="141" t="s">
        <v>155</v>
      </c>
      <c r="E493" s="142" t="s">
        <v>807</v>
      </c>
      <c r="F493" s="241" t="s">
        <v>808</v>
      </c>
      <c r="G493" s="241"/>
      <c r="H493" s="241"/>
      <c r="I493" s="241"/>
      <c r="J493" s="143" t="s">
        <v>158</v>
      </c>
      <c r="K493" s="144">
        <v>7</v>
      </c>
      <c r="L493" s="242"/>
      <c r="M493" s="242"/>
      <c r="N493" s="242"/>
      <c r="O493" s="242"/>
      <c r="P493" s="242"/>
      <c r="Q493" s="242"/>
      <c r="R493" s="145"/>
      <c r="T493" s="146" t="s">
        <v>5</v>
      </c>
      <c r="U493" s="43" t="s">
        <v>38</v>
      </c>
      <c r="V493" s="147">
        <v>0</v>
      </c>
      <c r="W493" s="147">
        <f>V493*K493</f>
        <v>0</v>
      </c>
      <c r="X493" s="147">
        <v>0</v>
      </c>
      <c r="Y493" s="147">
        <f>X493*K493</f>
        <v>0</v>
      </c>
      <c r="Z493" s="147">
        <v>0</v>
      </c>
      <c r="AA493" s="148">
        <f>Z493*K493</f>
        <v>0</v>
      </c>
      <c r="AR493" s="20" t="s">
        <v>159</v>
      </c>
      <c r="AT493" s="20" t="s">
        <v>155</v>
      </c>
      <c r="AU493" s="20" t="s">
        <v>160</v>
      </c>
      <c r="AY493" s="20" t="s">
        <v>153</v>
      </c>
      <c r="BE493" s="149">
        <f>IF(U493="základná",N493,0)</f>
        <v>0</v>
      </c>
      <c r="BF493" s="149">
        <f>IF(U493="znížená",N493,0)</f>
        <v>0</v>
      </c>
      <c r="BG493" s="149">
        <f>IF(U493="zákl. prenesená",N493,0)</f>
        <v>0</v>
      </c>
      <c r="BH493" s="149">
        <f>IF(U493="zníž. prenesená",N493,0)</f>
        <v>0</v>
      </c>
      <c r="BI493" s="149">
        <f>IF(U493="nulová",N493,0)</f>
        <v>0</v>
      </c>
      <c r="BJ493" s="20" t="s">
        <v>160</v>
      </c>
      <c r="BK493" s="149">
        <f>ROUND(L493*K493,2)</f>
        <v>0</v>
      </c>
      <c r="BL493" s="20" t="s">
        <v>159</v>
      </c>
      <c r="BM493" s="20" t="s">
        <v>809</v>
      </c>
    </row>
    <row r="494" spans="2:65" s="9" customFormat="1" ht="29.85" customHeight="1">
      <c r="B494" s="129"/>
      <c r="C494" s="130"/>
      <c r="D494" s="139" t="s">
        <v>132</v>
      </c>
      <c r="E494" s="139"/>
      <c r="F494" s="139"/>
      <c r="G494" s="139"/>
      <c r="H494" s="139"/>
      <c r="I494" s="139"/>
      <c r="J494" s="139"/>
      <c r="K494" s="139"/>
      <c r="L494" s="139"/>
      <c r="M494" s="139"/>
      <c r="N494" s="259"/>
      <c r="O494" s="260"/>
      <c r="P494" s="260"/>
      <c r="Q494" s="260"/>
      <c r="R494" s="132"/>
      <c r="T494" s="133"/>
      <c r="U494" s="130"/>
      <c r="V494" s="130"/>
      <c r="W494" s="134">
        <f>W495</f>
        <v>373.80951000000005</v>
      </c>
      <c r="X494" s="130"/>
      <c r="Y494" s="134">
        <f>Y495</f>
        <v>0</v>
      </c>
      <c r="Z494" s="130"/>
      <c r="AA494" s="135">
        <f>AA495</f>
        <v>0</v>
      </c>
      <c r="AR494" s="136" t="s">
        <v>79</v>
      </c>
      <c r="AT494" s="137" t="s">
        <v>70</v>
      </c>
      <c r="AU494" s="137" t="s">
        <v>79</v>
      </c>
      <c r="AY494" s="136" t="s">
        <v>153</v>
      </c>
      <c r="BK494" s="138">
        <f>BK495</f>
        <v>0</v>
      </c>
    </row>
    <row r="495" spans="2:65" s="1" customFormat="1" ht="31.5" customHeight="1">
      <c r="B495" s="140"/>
      <c r="C495" s="141">
        <v>42</v>
      </c>
      <c r="D495" s="141" t="s">
        <v>155</v>
      </c>
      <c r="E495" s="142" t="s">
        <v>217</v>
      </c>
      <c r="F495" s="241" t="s">
        <v>218</v>
      </c>
      <c r="G495" s="241"/>
      <c r="H495" s="241"/>
      <c r="I495" s="241"/>
      <c r="J495" s="143" t="s">
        <v>182</v>
      </c>
      <c r="K495" s="144">
        <v>151.77000000000001</v>
      </c>
      <c r="L495" s="242"/>
      <c r="M495" s="242"/>
      <c r="N495" s="242"/>
      <c r="O495" s="242"/>
      <c r="P495" s="242"/>
      <c r="Q495" s="242"/>
      <c r="R495" s="145"/>
      <c r="T495" s="146" t="s">
        <v>5</v>
      </c>
      <c r="U495" s="43" t="s">
        <v>38</v>
      </c>
      <c r="V495" s="147">
        <v>2.4630000000000001</v>
      </c>
      <c r="W495" s="147">
        <f>V495*K495</f>
        <v>373.80951000000005</v>
      </c>
      <c r="X495" s="147">
        <v>0</v>
      </c>
      <c r="Y495" s="147">
        <f>X495*K495</f>
        <v>0</v>
      </c>
      <c r="Z495" s="147">
        <v>0</v>
      </c>
      <c r="AA495" s="148">
        <f>Z495*K495</f>
        <v>0</v>
      </c>
      <c r="AR495" s="20" t="s">
        <v>159</v>
      </c>
      <c r="AT495" s="20" t="s">
        <v>155</v>
      </c>
      <c r="AU495" s="20" t="s">
        <v>160</v>
      </c>
      <c r="AY495" s="20" t="s">
        <v>153</v>
      </c>
      <c r="BE495" s="149">
        <f>IF(U495="základná",N495,0)</f>
        <v>0</v>
      </c>
      <c r="BF495" s="149">
        <f>IF(U495="znížená",N495,0)</f>
        <v>0</v>
      </c>
      <c r="BG495" s="149">
        <f>IF(U495="zákl. prenesená",N495,0)</f>
        <v>0</v>
      </c>
      <c r="BH495" s="149">
        <f>IF(U495="zníž. prenesená",N495,0)</f>
        <v>0</v>
      </c>
      <c r="BI495" s="149">
        <f>IF(U495="nulová",N495,0)</f>
        <v>0</v>
      </c>
      <c r="BJ495" s="20" t="s">
        <v>160</v>
      </c>
      <c r="BK495" s="149">
        <f>ROUND(L495*K495,2)</f>
        <v>0</v>
      </c>
      <c r="BL495" s="20" t="s">
        <v>159</v>
      </c>
      <c r="BM495" s="20" t="s">
        <v>810</v>
      </c>
    </row>
    <row r="496" spans="2:65" s="9" customFormat="1" ht="37.35" customHeight="1">
      <c r="B496" s="129"/>
      <c r="C496" s="130"/>
      <c r="D496" s="131" t="s">
        <v>133</v>
      </c>
      <c r="E496" s="131"/>
      <c r="F496" s="131"/>
      <c r="G496" s="131"/>
      <c r="H496" s="131"/>
      <c r="I496" s="131"/>
      <c r="J496" s="131"/>
      <c r="K496" s="131"/>
      <c r="L496" s="131"/>
      <c r="M496" s="131"/>
      <c r="N496" s="261"/>
      <c r="O496" s="262"/>
      <c r="P496" s="262"/>
      <c r="Q496" s="262"/>
      <c r="R496" s="132"/>
      <c r="T496" s="133"/>
      <c r="U496" s="130"/>
      <c r="V496" s="130"/>
      <c r="W496" s="134">
        <f>W497+W504+W508</f>
        <v>246.52266840000001</v>
      </c>
      <c r="X496" s="130"/>
      <c r="Y496" s="134">
        <f>Y497+Y504+Y508</f>
        <v>0.53044679999999989</v>
      </c>
      <c r="Z496" s="130"/>
      <c r="AA496" s="135">
        <f>AA497+AA504+AA508</f>
        <v>0.18768200000000002</v>
      </c>
      <c r="AR496" s="136" t="s">
        <v>160</v>
      </c>
      <c r="AT496" s="137" t="s">
        <v>70</v>
      </c>
      <c r="AU496" s="137" t="s">
        <v>71</v>
      </c>
      <c r="AY496" s="136" t="s">
        <v>153</v>
      </c>
      <c r="BK496" s="138">
        <f>BK497+BK504+BK508</f>
        <v>0</v>
      </c>
    </row>
    <row r="497" spans="2:65" s="9" customFormat="1" ht="19.95" customHeight="1">
      <c r="B497" s="129"/>
      <c r="C497" s="130"/>
      <c r="D497" s="139" t="s">
        <v>137</v>
      </c>
      <c r="E497" s="139"/>
      <c r="F497" s="139"/>
      <c r="G497" s="139"/>
      <c r="H497" s="139"/>
      <c r="I497" s="139"/>
      <c r="J497" s="139"/>
      <c r="K497" s="139"/>
      <c r="L497" s="139"/>
      <c r="M497" s="139"/>
      <c r="N497" s="257"/>
      <c r="O497" s="258"/>
      <c r="P497" s="258"/>
      <c r="Q497" s="258"/>
      <c r="R497" s="132"/>
      <c r="T497" s="133"/>
      <c r="U497" s="130"/>
      <c r="V497" s="130"/>
      <c r="W497" s="134">
        <f>SUM(W498:W503)</f>
        <v>173.42881840000001</v>
      </c>
      <c r="X497" s="130"/>
      <c r="Y497" s="134">
        <f>SUM(Y498:Y503)</f>
        <v>0.25575479999999995</v>
      </c>
      <c r="Z497" s="130"/>
      <c r="AA497" s="135">
        <f>SUM(AA498:AA503)</f>
        <v>0.18268200000000001</v>
      </c>
      <c r="AR497" s="136" t="s">
        <v>160</v>
      </c>
      <c r="AT497" s="137" t="s">
        <v>70</v>
      </c>
      <c r="AU497" s="137" t="s">
        <v>79</v>
      </c>
      <c r="AY497" s="136" t="s">
        <v>153</v>
      </c>
      <c r="BK497" s="138">
        <f>SUM(BK498:BK503)</f>
        <v>0</v>
      </c>
    </row>
    <row r="498" spans="2:65" s="1" customFormat="1" ht="31.5" customHeight="1">
      <c r="B498" s="140"/>
      <c r="C498" s="141">
        <v>43</v>
      </c>
      <c r="D498" s="141" t="s">
        <v>155</v>
      </c>
      <c r="E498" s="142" t="s">
        <v>811</v>
      </c>
      <c r="F498" s="241" t="s">
        <v>812</v>
      </c>
      <c r="G498" s="241"/>
      <c r="H498" s="241"/>
      <c r="I498" s="241"/>
      <c r="J498" s="143" t="s">
        <v>172</v>
      </c>
      <c r="K498" s="144">
        <v>135.32</v>
      </c>
      <c r="L498" s="242"/>
      <c r="M498" s="242"/>
      <c r="N498" s="242"/>
      <c r="O498" s="242"/>
      <c r="P498" s="242"/>
      <c r="Q498" s="242"/>
      <c r="R498" s="145"/>
      <c r="T498" s="146" t="s">
        <v>5</v>
      </c>
      <c r="U498" s="43" t="s">
        <v>38</v>
      </c>
      <c r="V498" s="147">
        <v>0.76871</v>
      </c>
      <c r="W498" s="147">
        <f>V498*K498</f>
        <v>104.02183719999999</v>
      </c>
      <c r="X498" s="147">
        <v>1.4E-3</v>
      </c>
      <c r="Y498" s="147">
        <f>X498*K498</f>
        <v>0.18944799999999998</v>
      </c>
      <c r="Z498" s="147">
        <v>0</v>
      </c>
      <c r="AA498" s="148">
        <f>Z498*K498</f>
        <v>0</v>
      </c>
      <c r="AR498" s="20" t="s">
        <v>169</v>
      </c>
      <c r="AT498" s="20" t="s">
        <v>155</v>
      </c>
      <c r="AU498" s="20" t="s">
        <v>160</v>
      </c>
      <c r="AY498" s="20" t="s">
        <v>153</v>
      </c>
      <c r="BE498" s="149">
        <f>IF(U498="základná",N498,0)</f>
        <v>0</v>
      </c>
      <c r="BF498" s="149">
        <f>IF(U498="znížená",N498,0)</f>
        <v>0</v>
      </c>
      <c r="BG498" s="149">
        <f>IF(U498="zákl. prenesená",N498,0)</f>
        <v>0</v>
      </c>
      <c r="BH498" s="149">
        <f>IF(U498="zníž. prenesená",N498,0)</f>
        <v>0</v>
      </c>
      <c r="BI498" s="149">
        <f>IF(U498="nulová",N498,0)</f>
        <v>0</v>
      </c>
      <c r="BJ498" s="20" t="s">
        <v>160</v>
      </c>
      <c r="BK498" s="149">
        <f>ROUND(L498*K498,2)</f>
        <v>0</v>
      </c>
      <c r="BL498" s="20" t="s">
        <v>169</v>
      </c>
      <c r="BM498" s="20" t="s">
        <v>813</v>
      </c>
    </row>
    <row r="499" spans="2:65" s="10" customFormat="1" ht="22.5" customHeight="1">
      <c r="B499" s="150"/>
      <c r="C499" s="151"/>
      <c r="D499" s="151"/>
      <c r="E499" s="152" t="s">
        <v>5</v>
      </c>
      <c r="F499" s="243" t="s">
        <v>814</v>
      </c>
      <c r="G499" s="244"/>
      <c r="H499" s="244"/>
      <c r="I499" s="244"/>
      <c r="J499" s="151"/>
      <c r="K499" s="153">
        <v>135.32</v>
      </c>
      <c r="L499" s="151"/>
      <c r="M499" s="151"/>
      <c r="N499" s="151"/>
      <c r="O499" s="151"/>
      <c r="P499" s="151"/>
      <c r="Q499" s="151"/>
      <c r="R499" s="154"/>
      <c r="T499" s="155"/>
      <c r="U499" s="151"/>
      <c r="V499" s="151"/>
      <c r="W499" s="151"/>
      <c r="X499" s="151"/>
      <c r="Y499" s="151"/>
      <c r="Z499" s="151"/>
      <c r="AA499" s="156"/>
      <c r="AT499" s="157" t="s">
        <v>168</v>
      </c>
      <c r="AU499" s="157" t="s">
        <v>160</v>
      </c>
      <c r="AV499" s="10" t="s">
        <v>160</v>
      </c>
      <c r="AW499" s="10" t="s">
        <v>29</v>
      </c>
      <c r="AX499" s="10" t="s">
        <v>79</v>
      </c>
      <c r="AY499" s="157" t="s">
        <v>153</v>
      </c>
    </row>
    <row r="500" spans="2:65" s="1" customFormat="1" ht="31.5" customHeight="1">
      <c r="B500" s="140"/>
      <c r="C500" s="141">
        <v>44</v>
      </c>
      <c r="D500" s="141" t="s">
        <v>155</v>
      </c>
      <c r="E500" s="142" t="s">
        <v>816</v>
      </c>
      <c r="F500" s="241" t="s">
        <v>817</v>
      </c>
      <c r="G500" s="241"/>
      <c r="H500" s="241"/>
      <c r="I500" s="241"/>
      <c r="J500" s="143" t="s">
        <v>172</v>
      </c>
      <c r="K500" s="144">
        <v>135.32</v>
      </c>
      <c r="L500" s="242"/>
      <c r="M500" s="242"/>
      <c r="N500" s="242"/>
      <c r="O500" s="242"/>
      <c r="P500" s="242"/>
      <c r="Q500" s="242"/>
      <c r="R500" s="145"/>
      <c r="T500" s="146" t="s">
        <v>5</v>
      </c>
      <c r="U500" s="43" t="s">
        <v>38</v>
      </c>
      <c r="V500" s="147">
        <v>7.4999999999999997E-2</v>
      </c>
      <c r="W500" s="147">
        <f>V500*K500</f>
        <v>10.148999999999999</v>
      </c>
      <c r="X500" s="147">
        <v>0</v>
      </c>
      <c r="Y500" s="147">
        <f>X500*K500</f>
        <v>0</v>
      </c>
      <c r="Z500" s="147">
        <v>1.3500000000000001E-3</v>
      </c>
      <c r="AA500" s="148">
        <f>Z500*K500</f>
        <v>0.18268200000000001</v>
      </c>
      <c r="AR500" s="20" t="s">
        <v>169</v>
      </c>
      <c r="AT500" s="20" t="s">
        <v>155</v>
      </c>
      <c r="AU500" s="20" t="s">
        <v>160</v>
      </c>
      <c r="AY500" s="20" t="s">
        <v>153</v>
      </c>
      <c r="BE500" s="149">
        <f>IF(U500="základná",N500,0)</f>
        <v>0</v>
      </c>
      <c r="BF500" s="149">
        <f>IF(U500="znížená",N500,0)</f>
        <v>0</v>
      </c>
      <c r="BG500" s="149">
        <f>IF(U500="zákl. prenesená",N500,0)</f>
        <v>0</v>
      </c>
      <c r="BH500" s="149">
        <f>IF(U500="zníž. prenesená",N500,0)</f>
        <v>0</v>
      </c>
      <c r="BI500" s="149">
        <f>IF(U500="nulová",N500,0)</f>
        <v>0</v>
      </c>
      <c r="BJ500" s="20" t="s">
        <v>160</v>
      </c>
      <c r="BK500" s="149">
        <f>ROUND(L500*K500,2)</f>
        <v>0</v>
      </c>
      <c r="BL500" s="20" t="s">
        <v>169</v>
      </c>
      <c r="BM500" s="20" t="s">
        <v>818</v>
      </c>
    </row>
    <row r="501" spans="2:65" s="10" customFormat="1" ht="22.5" customHeight="1">
      <c r="B501" s="150"/>
      <c r="C501" s="151"/>
      <c r="D501" s="151"/>
      <c r="E501" s="152" t="s">
        <v>5</v>
      </c>
      <c r="F501" s="243" t="s">
        <v>814</v>
      </c>
      <c r="G501" s="244"/>
      <c r="H501" s="244"/>
      <c r="I501" s="244"/>
      <c r="J501" s="151"/>
      <c r="K501" s="153">
        <v>135.32</v>
      </c>
      <c r="L501" s="151"/>
      <c r="M501" s="151"/>
      <c r="N501" s="151"/>
      <c r="O501" s="151"/>
      <c r="P501" s="151"/>
      <c r="Q501" s="151"/>
      <c r="R501" s="154"/>
      <c r="T501" s="155"/>
      <c r="U501" s="151"/>
      <c r="V501" s="151"/>
      <c r="W501" s="151"/>
      <c r="X501" s="151"/>
      <c r="Y501" s="151"/>
      <c r="Z501" s="151"/>
      <c r="AA501" s="156"/>
      <c r="AT501" s="157" t="s">
        <v>168</v>
      </c>
      <c r="AU501" s="157" t="s">
        <v>160</v>
      </c>
      <c r="AV501" s="10" t="s">
        <v>160</v>
      </c>
      <c r="AW501" s="10" t="s">
        <v>29</v>
      </c>
      <c r="AX501" s="10" t="s">
        <v>79</v>
      </c>
      <c r="AY501" s="157" t="s">
        <v>153</v>
      </c>
    </row>
    <row r="502" spans="2:65" s="1" customFormat="1" ht="31.5" customHeight="1">
      <c r="B502" s="140"/>
      <c r="C502" s="141">
        <v>45</v>
      </c>
      <c r="D502" s="141" t="s">
        <v>155</v>
      </c>
      <c r="E502" s="142" t="s">
        <v>820</v>
      </c>
      <c r="F502" s="241" t="s">
        <v>821</v>
      </c>
      <c r="G502" s="241"/>
      <c r="H502" s="241"/>
      <c r="I502" s="241"/>
      <c r="J502" s="143" t="s">
        <v>172</v>
      </c>
      <c r="K502" s="144">
        <v>135.32</v>
      </c>
      <c r="L502" s="242"/>
      <c r="M502" s="242"/>
      <c r="N502" s="242"/>
      <c r="O502" s="242"/>
      <c r="P502" s="242"/>
      <c r="Q502" s="242"/>
      <c r="R502" s="145"/>
      <c r="T502" s="146" t="s">
        <v>5</v>
      </c>
      <c r="U502" s="43" t="s">
        <v>38</v>
      </c>
      <c r="V502" s="147">
        <v>0.43791000000000002</v>
      </c>
      <c r="W502" s="147">
        <f>V502*K502</f>
        <v>59.257981200000003</v>
      </c>
      <c r="X502" s="147">
        <v>4.8999999999999998E-4</v>
      </c>
      <c r="Y502" s="147">
        <f>X502*K502</f>
        <v>6.6306799999999999E-2</v>
      </c>
      <c r="Z502" s="147">
        <v>0</v>
      </c>
      <c r="AA502" s="148">
        <f>Z502*K502</f>
        <v>0</v>
      </c>
      <c r="AR502" s="20" t="s">
        <v>169</v>
      </c>
      <c r="AT502" s="20" t="s">
        <v>155</v>
      </c>
      <c r="AU502" s="20" t="s">
        <v>160</v>
      </c>
      <c r="AY502" s="20" t="s">
        <v>153</v>
      </c>
      <c r="BE502" s="149">
        <f>IF(U502="základná",N502,0)</f>
        <v>0</v>
      </c>
      <c r="BF502" s="149">
        <f>IF(U502="znížená",N502,0)</f>
        <v>0</v>
      </c>
      <c r="BG502" s="149">
        <f>IF(U502="zákl. prenesená",N502,0)</f>
        <v>0</v>
      </c>
      <c r="BH502" s="149">
        <f>IF(U502="zníž. prenesená",N502,0)</f>
        <v>0</v>
      </c>
      <c r="BI502" s="149">
        <f>IF(U502="nulová",N502,0)</f>
        <v>0</v>
      </c>
      <c r="BJ502" s="20" t="s">
        <v>160</v>
      </c>
      <c r="BK502" s="149">
        <f>ROUND(L502*K502,2)</f>
        <v>0</v>
      </c>
      <c r="BL502" s="20" t="s">
        <v>169</v>
      </c>
      <c r="BM502" s="20" t="s">
        <v>822</v>
      </c>
    </row>
    <row r="503" spans="2:65" s="1" customFormat="1" ht="31.5" customHeight="1">
      <c r="B503" s="140"/>
      <c r="C503" s="141">
        <v>46</v>
      </c>
      <c r="D503" s="141" t="s">
        <v>155</v>
      </c>
      <c r="E503" s="142" t="s">
        <v>823</v>
      </c>
      <c r="F503" s="241" t="s">
        <v>824</v>
      </c>
      <c r="G503" s="241"/>
      <c r="H503" s="241"/>
      <c r="I503" s="241"/>
      <c r="J503" s="143" t="s">
        <v>295</v>
      </c>
      <c r="K503" s="144">
        <v>33.64</v>
      </c>
      <c r="L503" s="242"/>
      <c r="M503" s="242"/>
      <c r="N503" s="242"/>
      <c r="O503" s="242"/>
      <c r="P503" s="242"/>
      <c r="Q503" s="242"/>
      <c r="R503" s="145"/>
      <c r="T503" s="146" t="s">
        <v>5</v>
      </c>
      <c r="U503" s="43" t="s">
        <v>38</v>
      </c>
      <c r="V503" s="147">
        <v>0</v>
      </c>
      <c r="W503" s="147">
        <f>V503*K503</f>
        <v>0</v>
      </c>
      <c r="X503" s="147">
        <v>0</v>
      </c>
      <c r="Y503" s="147">
        <f>X503*K503</f>
        <v>0</v>
      </c>
      <c r="Z503" s="147">
        <v>0</v>
      </c>
      <c r="AA503" s="148">
        <f>Z503*K503</f>
        <v>0</v>
      </c>
      <c r="AR503" s="20" t="s">
        <v>169</v>
      </c>
      <c r="AT503" s="20" t="s">
        <v>155</v>
      </c>
      <c r="AU503" s="20" t="s">
        <v>160</v>
      </c>
      <c r="AY503" s="20" t="s">
        <v>153</v>
      </c>
      <c r="BE503" s="149">
        <f>IF(U503="základná",N503,0)</f>
        <v>0</v>
      </c>
      <c r="BF503" s="149">
        <f>IF(U503="znížená",N503,0)</f>
        <v>0</v>
      </c>
      <c r="BG503" s="149">
        <f>IF(U503="zákl. prenesená",N503,0)</f>
        <v>0</v>
      </c>
      <c r="BH503" s="149">
        <f>IF(U503="zníž. prenesená",N503,0)</f>
        <v>0</v>
      </c>
      <c r="BI503" s="149">
        <f>IF(U503="nulová",N503,0)</f>
        <v>0</v>
      </c>
      <c r="BJ503" s="20" t="s">
        <v>160</v>
      </c>
      <c r="BK503" s="149">
        <f>ROUND(L503*K503,2)</f>
        <v>0</v>
      </c>
      <c r="BL503" s="20" t="s">
        <v>169</v>
      </c>
      <c r="BM503" s="20" t="s">
        <v>825</v>
      </c>
    </row>
    <row r="504" spans="2:65" s="9" customFormat="1" ht="29.85" customHeight="1">
      <c r="B504" s="129"/>
      <c r="C504" s="130"/>
      <c r="D504" s="139" t="s">
        <v>453</v>
      </c>
      <c r="E504" s="139"/>
      <c r="F504" s="139"/>
      <c r="G504" s="139"/>
      <c r="H504" s="139"/>
      <c r="I504" s="139"/>
      <c r="J504" s="139"/>
      <c r="K504" s="139"/>
      <c r="L504" s="139"/>
      <c r="M504" s="139"/>
      <c r="N504" s="259"/>
      <c r="O504" s="260"/>
      <c r="P504" s="260"/>
      <c r="Q504" s="260"/>
      <c r="R504" s="132"/>
      <c r="T504" s="133"/>
      <c r="U504" s="130"/>
      <c r="V504" s="130"/>
      <c r="W504" s="134">
        <f>SUM(W505:W507)</f>
        <v>46.646850000000001</v>
      </c>
      <c r="X504" s="130"/>
      <c r="Y504" s="134">
        <f>SUM(Y505:Y507)</f>
        <v>0.27293319999999999</v>
      </c>
      <c r="Z504" s="130"/>
      <c r="AA504" s="135">
        <f>SUM(AA505:AA507)</f>
        <v>0</v>
      </c>
      <c r="AR504" s="136" t="s">
        <v>160</v>
      </c>
      <c r="AT504" s="137" t="s">
        <v>70</v>
      </c>
      <c r="AU504" s="137" t="s">
        <v>79</v>
      </c>
      <c r="AY504" s="136" t="s">
        <v>153</v>
      </c>
      <c r="BK504" s="138">
        <f>SUM(BK505:BK507)</f>
        <v>0</v>
      </c>
    </row>
    <row r="505" spans="2:65" s="1" customFormat="1" ht="31.5" customHeight="1">
      <c r="B505" s="140"/>
      <c r="C505" s="141">
        <v>47</v>
      </c>
      <c r="D505" s="141" t="s">
        <v>155</v>
      </c>
      <c r="E505" s="142" t="s">
        <v>826</v>
      </c>
      <c r="F505" s="241" t="s">
        <v>827</v>
      </c>
      <c r="G505" s="241"/>
      <c r="H505" s="241"/>
      <c r="I505" s="241"/>
      <c r="J505" s="143" t="s">
        <v>158</v>
      </c>
      <c r="K505" s="144">
        <v>101</v>
      </c>
      <c r="L505" s="242"/>
      <c r="M505" s="242"/>
      <c r="N505" s="242"/>
      <c r="O505" s="242"/>
      <c r="P505" s="242"/>
      <c r="Q505" s="242"/>
      <c r="R505" s="145"/>
      <c r="T505" s="146" t="s">
        <v>5</v>
      </c>
      <c r="U505" s="43" t="s">
        <v>38</v>
      </c>
      <c r="V505" s="147">
        <v>0.46184999999999998</v>
      </c>
      <c r="W505" s="147">
        <f>V505*K505</f>
        <v>46.646850000000001</v>
      </c>
      <c r="X505" s="147">
        <v>2.5999999999999998E-4</v>
      </c>
      <c r="Y505" s="147">
        <f>X505*K505</f>
        <v>2.6259999999999999E-2</v>
      </c>
      <c r="Z505" s="147">
        <v>0</v>
      </c>
      <c r="AA505" s="148">
        <f>Z505*K505</f>
        <v>0</v>
      </c>
      <c r="AR505" s="20" t="s">
        <v>169</v>
      </c>
      <c r="AT505" s="20" t="s">
        <v>155</v>
      </c>
      <c r="AU505" s="20" t="s">
        <v>160</v>
      </c>
      <c r="AY505" s="20" t="s">
        <v>153</v>
      </c>
      <c r="BE505" s="149">
        <f>IF(U505="základná",N505,0)</f>
        <v>0</v>
      </c>
      <c r="BF505" s="149">
        <f>IF(U505="znížená",N505,0)</f>
        <v>0</v>
      </c>
      <c r="BG505" s="149">
        <f>IF(U505="zákl. prenesená",N505,0)</f>
        <v>0</v>
      </c>
      <c r="BH505" s="149">
        <f>IF(U505="zníž. prenesená",N505,0)</f>
        <v>0</v>
      </c>
      <c r="BI505" s="149">
        <f>IF(U505="nulová",N505,0)</f>
        <v>0</v>
      </c>
      <c r="BJ505" s="20" t="s">
        <v>160</v>
      </c>
      <c r="BK505" s="149">
        <f>ROUND(L505*K505,2)</f>
        <v>0</v>
      </c>
      <c r="BL505" s="20" t="s">
        <v>169</v>
      </c>
      <c r="BM505" s="20" t="s">
        <v>828</v>
      </c>
    </row>
    <row r="506" spans="2:65" s="10" customFormat="1" ht="22.5" customHeight="1">
      <c r="B506" s="150"/>
      <c r="C506" s="151"/>
      <c r="D506" s="151"/>
      <c r="E506" s="152" t="s">
        <v>5</v>
      </c>
      <c r="F506" s="243" t="s">
        <v>829</v>
      </c>
      <c r="G506" s="244"/>
      <c r="H506" s="244"/>
      <c r="I506" s="244"/>
      <c r="J506" s="151"/>
      <c r="K506" s="153">
        <v>101</v>
      </c>
      <c r="L506" s="151"/>
      <c r="M506" s="151"/>
      <c r="N506" s="151"/>
      <c r="O506" s="151"/>
      <c r="P506" s="151"/>
      <c r="Q506" s="151"/>
      <c r="R506" s="154"/>
      <c r="T506" s="155"/>
      <c r="U506" s="151"/>
      <c r="V506" s="151"/>
      <c r="W506" s="151"/>
      <c r="X506" s="151"/>
      <c r="Y506" s="151"/>
      <c r="Z506" s="151"/>
      <c r="AA506" s="156"/>
      <c r="AT506" s="157" t="s">
        <v>168</v>
      </c>
      <c r="AU506" s="157" t="s">
        <v>160</v>
      </c>
      <c r="AV506" s="10" t="s">
        <v>160</v>
      </c>
      <c r="AW506" s="10" t="s">
        <v>29</v>
      </c>
      <c r="AX506" s="10" t="s">
        <v>79</v>
      </c>
      <c r="AY506" s="157" t="s">
        <v>153</v>
      </c>
    </row>
    <row r="507" spans="2:65" s="1" customFormat="1" ht="44.25" customHeight="1">
      <c r="B507" s="140"/>
      <c r="C507" s="166">
        <v>48</v>
      </c>
      <c r="D507" s="166" t="s">
        <v>246</v>
      </c>
      <c r="E507" s="167" t="s">
        <v>830</v>
      </c>
      <c r="F507" s="249" t="s">
        <v>831</v>
      </c>
      <c r="G507" s="249"/>
      <c r="H507" s="249"/>
      <c r="I507" s="249"/>
      <c r="J507" s="168" t="s">
        <v>172</v>
      </c>
      <c r="K507" s="169">
        <v>216.38</v>
      </c>
      <c r="L507" s="250"/>
      <c r="M507" s="250"/>
      <c r="N507" s="250"/>
      <c r="O507" s="242"/>
      <c r="P507" s="242"/>
      <c r="Q507" s="242"/>
      <c r="R507" s="145"/>
      <c r="T507" s="146" t="s">
        <v>5</v>
      </c>
      <c r="U507" s="43" t="s">
        <v>38</v>
      </c>
      <c r="V507" s="147">
        <v>0</v>
      </c>
      <c r="W507" s="147">
        <f>V507*K507</f>
        <v>0</v>
      </c>
      <c r="X507" s="147">
        <v>1.14E-3</v>
      </c>
      <c r="Y507" s="147">
        <f>X507*K507</f>
        <v>0.24667319999999998</v>
      </c>
      <c r="Z507" s="147">
        <v>0</v>
      </c>
      <c r="AA507" s="148">
        <f>Z507*K507</f>
        <v>0</v>
      </c>
      <c r="AR507" s="20" t="s">
        <v>297</v>
      </c>
      <c r="AT507" s="20" t="s">
        <v>246</v>
      </c>
      <c r="AU507" s="20" t="s">
        <v>160</v>
      </c>
      <c r="AY507" s="20" t="s">
        <v>153</v>
      </c>
      <c r="BE507" s="149">
        <f>IF(U507="základná",N507,0)</f>
        <v>0</v>
      </c>
      <c r="BF507" s="149">
        <f>IF(U507="znížená",N507,0)</f>
        <v>0</v>
      </c>
      <c r="BG507" s="149">
        <f>IF(U507="zákl. prenesená",N507,0)</f>
        <v>0</v>
      </c>
      <c r="BH507" s="149">
        <f>IF(U507="zníž. prenesená",N507,0)</f>
        <v>0</v>
      </c>
      <c r="BI507" s="149">
        <f>IF(U507="nulová",N507,0)</f>
        <v>0</v>
      </c>
      <c r="BJ507" s="20" t="s">
        <v>160</v>
      </c>
      <c r="BK507" s="149">
        <f>ROUND(L507*K507,2)</f>
        <v>0</v>
      </c>
      <c r="BL507" s="20" t="s">
        <v>169</v>
      </c>
      <c r="BM507" s="20" t="s">
        <v>832</v>
      </c>
    </row>
    <row r="508" spans="2:65" s="9" customFormat="1" ht="29.85" customHeight="1">
      <c r="B508" s="129"/>
      <c r="C508" s="130"/>
      <c r="D508" s="139" t="s">
        <v>138</v>
      </c>
      <c r="E508" s="139"/>
      <c r="F508" s="139"/>
      <c r="G508" s="139"/>
      <c r="H508" s="139"/>
      <c r="I508" s="139"/>
      <c r="J508" s="139"/>
      <c r="K508" s="139"/>
      <c r="L508" s="139"/>
      <c r="M508" s="139"/>
      <c r="N508" s="259"/>
      <c r="O508" s="260"/>
      <c r="P508" s="260"/>
      <c r="Q508" s="260"/>
      <c r="R508" s="132"/>
      <c r="T508" s="133"/>
      <c r="U508" s="130"/>
      <c r="V508" s="130"/>
      <c r="W508" s="134">
        <f>SUM(W509:W520)</f>
        <v>26.446999999999999</v>
      </c>
      <c r="X508" s="130"/>
      <c r="Y508" s="134">
        <f>SUM(Y509:Y520)</f>
        <v>1.7588E-3</v>
      </c>
      <c r="Z508" s="130"/>
      <c r="AA508" s="135">
        <f>SUM(AA509:AA520)</f>
        <v>5.0000000000000001E-3</v>
      </c>
      <c r="AR508" s="136" t="s">
        <v>160</v>
      </c>
      <c r="AT508" s="137" t="s">
        <v>70</v>
      </c>
      <c r="AU508" s="137" t="s">
        <v>79</v>
      </c>
      <c r="AY508" s="136" t="s">
        <v>153</v>
      </c>
      <c r="BK508" s="138">
        <f>SUM(BK509:BK520)</f>
        <v>0</v>
      </c>
    </row>
    <row r="509" spans="2:65" s="1" customFormat="1" ht="31.5" customHeight="1">
      <c r="B509" s="140"/>
      <c r="C509" s="141">
        <v>49</v>
      </c>
      <c r="D509" s="141" t="s">
        <v>155</v>
      </c>
      <c r="E509" s="142" t="s">
        <v>833</v>
      </c>
      <c r="F509" s="241" t="s">
        <v>834</v>
      </c>
      <c r="G509" s="241"/>
      <c r="H509" s="241"/>
      <c r="I509" s="241"/>
      <c r="J509" s="143" t="s">
        <v>158</v>
      </c>
      <c r="K509" s="144">
        <v>5</v>
      </c>
      <c r="L509" s="242"/>
      <c r="M509" s="242"/>
      <c r="N509" s="242"/>
      <c r="O509" s="242"/>
      <c r="P509" s="242"/>
      <c r="Q509" s="242"/>
      <c r="R509" s="145"/>
      <c r="T509" s="146" t="s">
        <v>5</v>
      </c>
      <c r="U509" s="43" t="s">
        <v>38</v>
      </c>
      <c r="V509" s="147">
        <v>0.19900000000000001</v>
      </c>
      <c r="W509" s="147">
        <f>V509*K509</f>
        <v>0.99500000000000011</v>
      </c>
      <c r="X509" s="147">
        <v>0</v>
      </c>
      <c r="Y509" s="147">
        <f>X509*K509</f>
        <v>0</v>
      </c>
      <c r="Z509" s="147">
        <v>1E-3</v>
      </c>
      <c r="AA509" s="148">
        <f>Z509*K509</f>
        <v>5.0000000000000001E-3</v>
      </c>
      <c r="AR509" s="20" t="s">
        <v>169</v>
      </c>
      <c r="AT509" s="20" t="s">
        <v>155</v>
      </c>
      <c r="AU509" s="20" t="s">
        <v>160</v>
      </c>
      <c r="AY509" s="20" t="s">
        <v>153</v>
      </c>
      <c r="BE509" s="149">
        <f>IF(U509="základná",N509,0)</f>
        <v>0</v>
      </c>
      <c r="BF509" s="149">
        <f>IF(U509="znížená",N509,0)</f>
        <v>0</v>
      </c>
      <c r="BG509" s="149">
        <f>IF(U509="zákl. prenesená",N509,0)</f>
        <v>0</v>
      </c>
      <c r="BH509" s="149">
        <f>IF(U509="zníž. prenesená",N509,0)</f>
        <v>0</v>
      </c>
      <c r="BI509" s="149">
        <f>IF(U509="nulová",N509,0)</f>
        <v>0</v>
      </c>
      <c r="BJ509" s="20" t="s">
        <v>160</v>
      </c>
      <c r="BK509" s="149">
        <f>ROUND(L509*K509,2)</f>
        <v>0</v>
      </c>
      <c r="BL509" s="20" t="s">
        <v>169</v>
      </c>
      <c r="BM509" s="20" t="s">
        <v>835</v>
      </c>
    </row>
    <row r="510" spans="2:65" s="1" customFormat="1" ht="31.5" customHeight="1">
      <c r="B510" s="140"/>
      <c r="C510" s="141">
        <v>50</v>
      </c>
      <c r="D510" s="141" t="s">
        <v>155</v>
      </c>
      <c r="E510" s="142" t="s">
        <v>836</v>
      </c>
      <c r="F510" s="241" t="s">
        <v>837</v>
      </c>
      <c r="G510" s="241"/>
      <c r="H510" s="241"/>
      <c r="I510" s="241"/>
      <c r="J510" s="143" t="s">
        <v>223</v>
      </c>
      <c r="K510" s="144">
        <v>7.88</v>
      </c>
      <c r="L510" s="242"/>
      <c r="M510" s="242"/>
      <c r="N510" s="242"/>
      <c r="O510" s="242"/>
      <c r="P510" s="242"/>
      <c r="Q510" s="242"/>
      <c r="R510" s="145"/>
      <c r="T510" s="146" t="s">
        <v>5</v>
      </c>
      <c r="U510" s="43" t="s">
        <v>38</v>
      </c>
      <c r="V510" s="147">
        <v>0.67500000000000004</v>
      </c>
      <c r="W510" s="147">
        <f>V510*K510</f>
        <v>5.319</v>
      </c>
      <c r="X510" s="147">
        <v>1.0000000000000001E-5</v>
      </c>
      <c r="Y510" s="147">
        <f>X510*K510</f>
        <v>7.8800000000000004E-5</v>
      </c>
      <c r="Z510" s="147">
        <v>0</v>
      </c>
      <c r="AA510" s="148">
        <f>Z510*K510</f>
        <v>0</v>
      </c>
      <c r="AR510" s="20" t="s">
        <v>169</v>
      </c>
      <c r="AT510" s="20" t="s">
        <v>155</v>
      </c>
      <c r="AU510" s="20" t="s">
        <v>160</v>
      </c>
      <c r="AY510" s="20" t="s">
        <v>153</v>
      </c>
      <c r="BE510" s="149">
        <f>IF(U510="základná",N510,0)</f>
        <v>0</v>
      </c>
      <c r="BF510" s="149">
        <f>IF(U510="znížená",N510,0)</f>
        <v>0</v>
      </c>
      <c r="BG510" s="149">
        <f>IF(U510="zákl. prenesená",N510,0)</f>
        <v>0</v>
      </c>
      <c r="BH510" s="149">
        <f>IF(U510="zníž. prenesená",N510,0)</f>
        <v>0</v>
      </c>
      <c r="BI510" s="149">
        <f>IF(U510="nulová",N510,0)</f>
        <v>0</v>
      </c>
      <c r="BJ510" s="20" t="s">
        <v>160</v>
      </c>
      <c r="BK510" s="149">
        <f>ROUND(L510*K510,2)</f>
        <v>0</v>
      </c>
      <c r="BL510" s="20" t="s">
        <v>169</v>
      </c>
      <c r="BM510" s="20" t="s">
        <v>838</v>
      </c>
    </row>
    <row r="511" spans="2:65" s="1" customFormat="1" ht="31.5" customHeight="1">
      <c r="B511" s="140"/>
      <c r="C511" s="141">
        <v>51</v>
      </c>
      <c r="D511" s="141" t="s">
        <v>155</v>
      </c>
      <c r="E511" s="142" t="s">
        <v>839</v>
      </c>
      <c r="F511" s="241" t="s">
        <v>840</v>
      </c>
      <c r="G511" s="241"/>
      <c r="H511" s="241"/>
      <c r="I511" s="241"/>
      <c r="J511" s="143" t="s">
        <v>223</v>
      </c>
      <c r="K511" s="144">
        <v>2</v>
      </c>
      <c r="L511" s="242"/>
      <c r="M511" s="242"/>
      <c r="N511" s="242"/>
      <c r="O511" s="242"/>
      <c r="P511" s="242"/>
      <c r="Q511" s="242"/>
      <c r="R511" s="145"/>
      <c r="T511" s="146" t="s">
        <v>5</v>
      </c>
      <c r="U511" s="43" t="s">
        <v>38</v>
      </c>
      <c r="V511" s="147">
        <v>0.41699999999999998</v>
      </c>
      <c r="W511" s="147">
        <f>V511*K511</f>
        <v>0.83399999999999996</v>
      </c>
      <c r="X511" s="147">
        <v>9.0000000000000006E-5</v>
      </c>
      <c r="Y511" s="147">
        <f>X511*K511</f>
        <v>1.8000000000000001E-4</v>
      </c>
      <c r="Z511" s="147">
        <v>0</v>
      </c>
      <c r="AA511" s="148">
        <f>Z511*K511</f>
        <v>0</v>
      </c>
      <c r="AR511" s="20" t="s">
        <v>169</v>
      </c>
      <c r="AT511" s="20" t="s">
        <v>155</v>
      </c>
      <c r="AU511" s="20" t="s">
        <v>160</v>
      </c>
      <c r="AY511" s="20" t="s">
        <v>153</v>
      </c>
      <c r="BE511" s="149">
        <f>IF(U511="základná",N511,0)</f>
        <v>0</v>
      </c>
      <c r="BF511" s="149">
        <f>IF(U511="znížená",N511,0)</f>
        <v>0</v>
      </c>
      <c r="BG511" s="149">
        <f>IF(U511="zákl. prenesená",N511,0)</f>
        <v>0</v>
      </c>
      <c r="BH511" s="149">
        <f>IF(U511="zníž. prenesená",N511,0)</f>
        <v>0</v>
      </c>
      <c r="BI511" s="149">
        <f>IF(U511="nulová",N511,0)</f>
        <v>0</v>
      </c>
      <c r="BJ511" s="20" t="s">
        <v>160</v>
      </c>
      <c r="BK511" s="149">
        <f>ROUND(L511*K511,2)</f>
        <v>0</v>
      </c>
      <c r="BL511" s="20" t="s">
        <v>169</v>
      </c>
      <c r="BM511" s="20" t="s">
        <v>841</v>
      </c>
    </row>
    <row r="512" spans="2:65" s="10" customFormat="1" ht="22.5" customHeight="1">
      <c r="B512" s="150"/>
      <c r="C512" s="151"/>
      <c r="D512" s="151"/>
      <c r="E512" s="152" t="s">
        <v>5</v>
      </c>
      <c r="F512" s="243" t="s">
        <v>842</v>
      </c>
      <c r="G512" s="244"/>
      <c r="H512" s="244"/>
      <c r="I512" s="244"/>
      <c r="J512" s="151"/>
      <c r="K512" s="153">
        <v>2</v>
      </c>
      <c r="L512" s="151"/>
      <c r="M512" s="151"/>
      <c r="N512" s="151"/>
      <c r="O512" s="151"/>
      <c r="P512" s="151"/>
      <c r="Q512" s="151"/>
      <c r="R512" s="154"/>
      <c r="T512" s="155"/>
      <c r="U512" s="151"/>
      <c r="V512" s="151"/>
      <c r="W512" s="151"/>
      <c r="X512" s="151"/>
      <c r="Y512" s="151"/>
      <c r="Z512" s="151"/>
      <c r="AA512" s="156"/>
      <c r="AT512" s="157" t="s">
        <v>168</v>
      </c>
      <c r="AU512" s="157" t="s">
        <v>160</v>
      </c>
      <c r="AV512" s="10" t="s">
        <v>160</v>
      </c>
      <c r="AW512" s="10" t="s">
        <v>29</v>
      </c>
      <c r="AX512" s="10" t="s">
        <v>79</v>
      </c>
      <c r="AY512" s="157" t="s">
        <v>153</v>
      </c>
    </row>
    <row r="513" spans="2:65" s="1" customFormat="1" ht="44.25" customHeight="1">
      <c r="B513" s="140"/>
      <c r="C513" s="141">
        <v>52</v>
      </c>
      <c r="D513" s="141" t="s">
        <v>155</v>
      </c>
      <c r="E513" s="142" t="s">
        <v>843</v>
      </c>
      <c r="F513" s="241" t="s">
        <v>844</v>
      </c>
      <c r="G513" s="241"/>
      <c r="H513" s="241"/>
      <c r="I513" s="241"/>
      <c r="J513" s="143" t="s">
        <v>172</v>
      </c>
      <c r="K513" s="144">
        <v>15</v>
      </c>
      <c r="L513" s="242"/>
      <c r="M513" s="242"/>
      <c r="N513" s="242"/>
      <c r="O513" s="242"/>
      <c r="P513" s="242"/>
      <c r="Q513" s="242"/>
      <c r="R513" s="145"/>
      <c r="T513" s="146" t="s">
        <v>5</v>
      </c>
      <c r="U513" s="43" t="s">
        <v>38</v>
      </c>
      <c r="V513" s="147">
        <v>0.5141</v>
      </c>
      <c r="W513" s="147">
        <f>V513*K513</f>
        <v>7.7115</v>
      </c>
      <c r="X513" s="147">
        <v>5.0000000000000002E-5</v>
      </c>
      <c r="Y513" s="147">
        <f>X513*K513</f>
        <v>7.5000000000000002E-4</v>
      </c>
      <c r="Z513" s="147">
        <v>0</v>
      </c>
      <c r="AA513" s="148">
        <f>Z513*K513</f>
        <v>0</v>
      </c>
      <c r="AR513" s="20" t="s">
        <v>169</v>
      </c>
      <c r="AT513" s="20" t="s">
        <v>155</v>
      </c>
      <c r="AU513" s="20" t="s">
        <v>160</v>
      </c>
      <c r="AY513" s="20" t="s">
        <v>153</v>
      </c>
      <c r="BE513" s="149">
        <f>IF(U513="základná",N513,0)</f>
        <v>0</v>
      </c>
      <c r="BF513" s="149">
        <f>IF(U513="znížená",N513,0)</f>
        <v>0</v>
      </c>
      <c r="BG513" s="149">
        <f>IF(U513="zákl. prenesená",N513,0)</f>
        <v>0</v>
      </c>
      <c r="BH513" s="149">
        <f>IF(U513="zníž. prenesená",N513,0)</f>
        <v>0</v>
      </c>
      <c r="BI513" s="149">
        <f>IF(U513="nulová",N513,0)</f>
        <v>0</v>
      </c>
      <c r="BJ513" s="20" t="s">
        <v>160</v>
      </c>
      <c r="BK513" s="149">
        <f>ROUND(L513*K513,2)</f>
        <v>0</v>
      </c>
      <c r="BL513" s="20" t="s">
        <v>169</v>
      </c>
      <c r="BM513" s="20" t="s">
        <v>845</v>
      </c>
    </row>
    <row r="514" spans="2:65" s="10" customFormat="1" ht="22.5" customHeight="1">
      <c r="B514" s="150"/>
      <c r="C514" s="151"/>
      <c r="D514" s="151"/>
      <c r="E514" s="152" t="s">
        <v>5</v>
      </c>
      <c r="F514" s="243" t="s">
        <v>196</v>
      </c>
      <c r="G514" s="244"/>
      <c r="H514" s="244"/>
      <c r="I514" s="244"/>
      <c r="J514" s="151"/>
      <c r="K514" s="153">
        <v>6</v>
      </c>
      <c r="L514" s="151"/>
      <c r="M514" s="151"/>
      <c r="N514" s="151"/>
      <c r="O514" s="151"/>
      <c r="P514" s="151"/>
      <c r="Q514" s="151"/>
      <c r="R514" s="154"/>
      <c r="T514" s="155"/>
      <c r="U514" s="151"/>
      <c r="V514" s="151"/>
      <c r="W514" s="151"/>
      <c r="X514" s="151"/>
      <c r="Y514" s="151"/>
      <c r="Z514" s="151"/>
      <c r="AA514" s="156"/>
      <c r="AT514" s="157" t="s">
        <v>168</v>
      </c>
      <c r="AU514" s="157" t="s">
        <v>160</v>
      </c>
      <c r="AV514" s="10" t="s">
        <v>160</v>
      </c>
      <c r="AW514" s="10" t="s">
        <v>29</v>
      </c>
      <c r="AX514" s="10" t="s">
        <v>71</v>
      </c>
      <c r="AY514" s="157" t="s">
        <v>153</v>
      </c>
    </row>
    <row r="515" spans="2:65" s="10" customFormat="1" ht="22.5" customHeight="1">
      <c r="B515" s="150"/>
      <c r="C515" s="151"/>
      <c r="D515" s="151"/>
      <c r="E515" s="152" t="s">
        <v>5</v>
      </c>
      <c r="F515" s="245" t="s">
        <v>196</v>
      </c>
      <c r="G515" s="246"/>
      <c r="H515" s="246"/>
      <c r="I515" s="246"/>
      <c r="J515" s="151"/>
      <c r="K515" s="153">
        <v>6</v>
      </c>
      <c r="L515" s="151"/>
      <c r="M515" s="151"/>
      <c r="N515" s="151"/>
      <c r="O515" s="151"/>
      <c r="P515" s="151"/>
      <c r="Q515" s="151"/>
      <c r="R515" s="154"/>
      <c r="T515" s="155"/>
      <c r="U515" s="151"/>
      <c r="V515" s="151"/>
      <c r="W515" s="151"/>
      <c r="X515" s="151"/>
      <c r="Y515" s="151"/>
      <c r="Z515" s="151"/>
      <c r="AA515" s="156"/>
      <c r="AT515" s="157" t="s">
        <v>168</v>
      </c>
      <c r="AU515" s="157" t="s">
        <v>160</v>
      </c>
      <c r="AV515" s="10" t="s">
        <v>160</v>
      </c>
      <c r="AW515" s="10" t="s">
        <v>29</v>
      </c>
      <c r="AX515" s="10" t="s">
        <v>71</v>
      </c>
      <c r="AY515" s="157" t="s">
        <v>153</v>
      </c>
    </row>
    <row r="516" spans="2:65" s="10" customFormat="1" ht="22.5" customHeight="1">
      <c r="B516" s="150"/>
      <c r="C516" s="151"/>
      <c r="D516" s="151"/>
      <c r="E516" s="152" t="s">
        <v>5</v>
      </c>
      <c r="F516" s="245" t="s">
        <v>184</v>
      </c>
      <c r="G516" s="246"/>
      <c r="H516" s="246"/>
      <c r="I516" s="246"/>
      <c r="J516" s="151"/>
      <c r="K516" s="153">
        <v>3</v>
      </c>
      <c r="L516" s="151"/>
      <c r="M516" s="151"/>
      <c r="N516" s="151"/>
      <c r="O516" s="151"/>
      <c r="P516" s="151"/>
      <c r="Q516" s="151"/>
      <c r="R516" s="154"/>
      <c r="T516" s="155"/>
      <c r="U516" s="151"/>
      <c r="V516" s="151"/>
      <c r="W516" s="151"/>
      <c r="X516" s="151"/>
      <c r="Y516" s="151"/>
      <c r="Z516" s="151"/>
      <c r="AA516" s="156"/>
      <c r="AT516" s="157" t="s">
        <v>168</v>
      </c>
      <c r="AU516" s="157" t="s">
        <v>160</v>
      </c>
      <c r="AV516" s="10" t="s">
        <v>160</v>
      </c>
      <c r="AW516" s="10" t="s">
        <v>29</v>
      </c>
      <c r="AX516" s="10" t="s">
        <v>71</v>
      </c>
      <c r="AY516" s="157" t="s">
        <v>153</v>
      </c>
    </row>
    <row r="517" spans="2:65" s="11" customFormat="1" ht="22.5" customHeight="1">
      <c r="B517" s="158"/>
      <c r="C517" s="159"/>
      <c r="D517" s="159"/>
      <c r="E517" s="160" t="s">
        <v>5</v>
      </c>
      <c r="F517" s="247" t="s">
        <v>227</v>
      </c>
      <c r="G517" s="248"/>
      <c r="H517" s="248"/>
      <c r="I517" s="248"/>
      <c r="J517" s="159"/>
      <c r="K517" s="161">
        <v>15</v>
      </c>
      <c r="L517" s="159"/>
      <c r="M517" s="159"/>
      <c r="N517" s="159"/>
      <c r="O517" s="159"/>
      <c r="P517" s="159"/>
      <c r="Q517" s="159"/>
      <c r="R517" s="162"/>
      <c r="T517" s="163"/>
      <c r="U517" s="159"/>
      <c r="V517" s="159"/>
      <c r="W517" s="159"/>
      <c r="X517" s="159"/>
      <c r="Y517" s="159"/>
      <c r="Z517" s="159"/>
      <c r="AA517" s="164"/>
      <c r="AT517" s="165" t="s">
        <v>168</v>
      </c>
      <c r="AU517" s="165" t="s">
        <v>160</v>
      </c>
      <c r="AV517" s="11" t="s">
        <v>159</v>
      </c>
      <c r="AW517" s="11" t="s">
        <v>29</v>
      </c>
      <c r="AX517" s="11" t="s">
        <v>79</v>
      </c>
      <c r="AY517" s="165" t="s">
        <v>153</v>
      </c>
    </row>
    <row r="518" spans="2:65" s="1" customFormat="1" ht="44.25" customHeight="1">
      <c r="B518" s="140"/>
      <c r="C518" s="141">
        <v>53</v>
      </c>
      <c r="D518" s="141" t="s">
        <v>155</v>
      </c>
      <c r="E518" s="142" t="s">
        <v>846</v>
      </c>
      <c r="F518" s="241" t="s">
        <v>847</v>
      </c>
      <c r="G518" s="241"/>
      <c r="H518" s="241"/>
      <c r="I518" s="241"/>
      <c r="J518" s="143" t="s">
        <v>172</v>
      </c>
      <c r="K518" s="144">
        <v>15</v>
      </c>
      <c r="L518" s="242"/>
      <c r="M518" s="242"/>
      <c r="N518" s="242"/>
      <c r="O518" s="242"/>
      <c r="P518" s="242"/>
      <c r="Q518" s="242"/>
      <c r="R518" s="145"/>
      <c r="T518" s="146" t="s">
        <v>5</v>
      </c>
      <c r="U518" s="43" t="s">
        <v>38</v>
      </c>
      <c r="V518" s="147">
        <v>0.5141</v>
      </c>
      <c r="W518" s="147">
        <f>V518*K518</f>
        <v>7.7115</v>
      </c>
      <c r="X518" s="147">
        <v>5.0000000000000002E-5</v>
      </c>
      <c r="Y518" s="147">
        <f>X518*K518</f>
        <v>7.5000000000000002E-4</v>
      </c>
      <c r="Z518" s="147">
        <v>0</v>
      </c>
      <c r="AA518" s="148">
        <f>Z518*K518</f>
        <v>0</v>
      </c>
      <c r="AR518" s="20" t="s">
        <v>169</v>
      </c>
      <c r="AT518" s="20" t="s">
        <v>155</v>
      </c>
      <c r="AU518" s="20" t="s">
        <v>160</v>
      </c>
      <c r="AY518" s="20" t="s">
        <v>153</v>
      </c>
      <c r="BE518" s="149">
        <f>IF(U518="základná",N518,0)</f>
        <v>0</v>
      </c>
      <c r="BF518" s="149">
        <f>IF(U518="znížená",N518,0)</f>
        <v>0</v>
      </c>
      <c r="BG518" s="149">
        <f>IF(U518="zákl. prenesená",N518,0)</f>
        <v>0</v>
      </c>
      <c r="BH518" s="149">
        <f>IF(U518="zníž. prenesená",N518,0)</f>
        <v>0</v>
      </c>
      <c r="BI518" s="149">
        <f>IF(U518="nulová",N518,0)</f>
        <v>0</v>
      </c>
      <c r="BJ518" s="20" t="s">
        <v>160</v>
      </c>
      <c r="BK518" s="149">
        <f>ROUND(L518*K518,2)</f>
        <v>0</v>
      </c>
      <c r="BL518" s="20" t="s">
        <v>169</v>
      </c>
      <c r="BM518" s="20" t="s">
        <v>848</v>
      </c>
    </row>
    <row r="519" spans="2:65" s="1" customFormat="1" ht="31.5" customHeight="1">
      <c r="B519" s="140"/>
      <c r="C519" s="141">
        <v>54</v>
      </c>
      <c r="D519" s="141" t="s">
        <v>155</v>
      </c>
      <c r="E519" s="142" t="s">
        <v>849</v>
      </c>
      <c r="F519" s="241" t="s">
        <v>850</v>
      </c>
      <c r="G519" s="241"/>
      <c r="H519" s="241"/>
      <c r="I519" s="241"/>
      <c r="J519" s="143" t="s">
        <v>172</v>
      </c>
      <c r="K519" s="144">
        <v>6</v>
      </c>
      <c r="L519" s="242"/>
      <c r="M519" s="242"/>
      <c r="N519" s="242"/>
      <c r="O519" s="242"/>
      <c r="P519" s="242"/>
      <c r="Q519" s="242"/>
      <c r="R519" s="145"/>
      <c r="T519" s="146" t="s">
        <v>5</v>
      </c>
      <c r="U519" s="43" t="s">
        <v>38</v>
      </c>
      <c r="V519" s="147">
        <v>0.32300000000000001</v>
      </c>
      <c r="W519" s="147">
        <f>V519*K519</f>
        <v>1.9380000000000002</v>
      </c>
      <c r="X519" s="147">
        <v>0</v>
      </c>
      <c r="Y519" s="147">
        <f>X519*K519</f>
        <v>0</v>
      </c>
      <c r="Z519" s="147">
        <v>0</v>
      </c>
      <c r="AA519" s="148">
        <f>Z519*K519</f>
        <v>0</v>
      </c>
      <c r="AR519" s="20" t="s">
        <v>169</v>
      </c>
      <c r="AT519" s="20" t="s">
        <v>155</v>
      </c>
      <c r="AU519" s="20" t="s">
        <v>160</v>
      </c>
      <c r="AY519" s="20" t="s">
        <v>153</v>
      </c>
      <c r="BE519" s="149">
        <f>IF(U519="základná",N519,0)</f>
        <v>0</v>
      </c>
      <c r="BF519" s="149">
        <f>IF(U519="znížená",N519,0)</f>
        <v>0</v>
      </c>
      <c r="BG519" s="149">
        <f>IF(U519="zákl. prenesená",N519,0)</f>
        <v>0</v>
      </c>
      <c r="BH519" s="149">
        <f>IF(U519="zníž. prenesená",N519,0)</f>
        <v>0</v>
      </c>
      <c r="BI519" s="149">
        <f>IF(U519="nulová",N519,0)</f>
        <v>0</v>
      </c>
      <c r="BJ519" s="20" t="s">
        <v>160</v>
      </c>
      <c r="BK519" s="149">
        <f>ROUND(L519*K519,2)</f>
        <v>0</v>
      </c>
      <c r="BL519" s="20" t="s">
        <v>169</v>
      </c>
      <c r="BM519" s="20" t="s">
        <v>851</v>
      </c>
    </row>
    <row r="520" spans="2:65" s="1" customFormat="1" ht="22.5" customHeight="1">
      <c r="B520" s="140"/>
      <c r="C520" s="141">
        <v>55</v>
      </c>
      <c r="D520" s="141" t="s">
        <v>155</v>
      </c>
      <c r="E520" s="142" t="s">
        <v>852</v>
      </c>
      <c r="F520" s="241" t="s">
        <v>853</v>
      </c>
      <c r="G520" s="241"/>
      <c r="H520" s="241"/>
      <c r="I520" s="241"/>
      <c r="J520" s="143" t="s">
        <v>172</v>
      </c>
      <c r="K520" s="144">
        <v>6</v>
      </c>
      <c r="L520" s="242"/>
      <c r="M520" s="242"/>
      <c r="N520" s="242"/>
      <c r="O520" s="242"/>
      <c r="P520" s="242"/>
      <c r="Q520" s="242"/>
      <c r="R520" s="145"/>
      <c r="T520" s="146" t="s">
        <v>5</v>
      </c>
      <c r="U520" s="181" t="s">
        <v>38</v>
      </c>
      <c r="V520" s="182">
        <v>0.32300000000000001</v>
      </c>
      <c r="W520" s="182">
        <f>V520*K520</f>
        <v>1.9380000000000002</v>
      </c>
      <c r="X520" s="182">
        <v>0</v>
      </c>
      <c r="Y520" s="182">
        <f>X520*K520</f>
        <v>0</v>
      </c>
      <c r="Z520" s="182">
        <v>0</v>
      </c>
      <c r="AA520" s="183">
        <f>Z520*K520</f>
        <v>0</v>
      </c>
      <c r="AR520" s="20" t="s">
        <v>169</v>
      </c>
      <c r="AT520" s="20" t="s">
        <v>155</v>
      </c>
      <c r="AU520" s="20" t="s">
        <v>160</v>
      </c>
      <c r="AY520" s="20" t="s">
        <v>153</v>
      </c>
      <c r="BE520" s="149">
        <f>IF(U520="základná",N520,0)</f>
        <v>0</v>
      </c>
      <c r="BF520" s="149">
        <f>IF(U520="znížená",N520,0)</f>
        <v>0</v>
      </c>
      <c r="BG520" s="149">
        <f>IF(U520="zákl. prenesená",N520,0)</f>
        <v>0</v>
      </c>
      <c r="BH520" s="149">
        <f>IF(U520="zníž. prenesená",N520,0)</f>
        <v>0</v>
      </c>
      <c r="BI520" s="149">
        <f>IF(U520="nulová",N520,0)</f>
        <v>0</v>
      </c>
      <c r="BJ520" s="20" t="s">
        <v>160</v>
      </c>
      <c r="BK520" s="149">
        <f>ROUND(L520*K520,2)</f>
        <v>0</v>
      </c>
      <c r="BL520" s="20" t="s">
        <v>169</v>
      </c>
      <c r="BM520" s="20" t="s">
        <v>854</v>
      </c>
    </row>
    <row r="521" spans="2:65" s="1" customFormat="1" ht="6.9" customHeight="1">
      <c r="B521" s="58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60"/>
    </row>
  </sheetData>
  <mergeCells count="574">
    <mergeCell ref="H1:K1"/>
    <mergeCell ref="S2:AC2"/>
    <mergeCell ref="F520:I520"/>
    <mergeCell ref="L520:M520"/>
    <mergeCell ref="N520:Q520"/>
    <mergeCell ref="N119:Q119"/>
    <mergeCell ref="N120:Q120"/>
    <mergeCell ref="N121:Q121"/>
    <mergeCell ref="N123:Q123"/>
    <mergeCell ref="N134:Q134"/>
    <mergeCell ref="N286:Q286"/>
    <mergeCell ref="N494:Q494"/>
    <mergeCell ref="N496:Q496"/>
    <mergeCell ref="N497:Q497"/>
    <mergeCell ref="N504:Q504"/>
    <mergeCell ref="N508:Q508"/>
    <mergeCell ref="F514:I514"/>
    <mergeCell ref="F515:I515"/>
    <mergeCell ref="F516:I516"/>
    <mergeCell ref="F517:I517"/>
    <mergeCell ref="F518:I518"/>
    <mergeCell ref="L518:M518"/>
    <mergeCell ref="N518:Q518"/>
    <mergeCell ref="F519:I519"/>
    <mergeCell ref="L519:M519"/>
    <mergeCell ref="N519:Q519"/>
    <mergeCell ref="F510:I510"/>
    <mergeCell ref="L510:M510"/>
    <mergeCell ref="N510:Q510"/>
    <mergeCell ref="F511:I511"/>
    <mergeCell ref="L511:M511"/>
    <mergeCell ref="N511:Q511"/>
    <mergeCell ref="F512:I512"/>
    <mergeCell ref="F513:I513"/>
    <mergeCell ref="L513:M513"/>
    <mergeCell ref="N513:Q513"/>
    <mergeCell ref="F505:I505"/>
    <mergeCell ref="L505:M505"/>
    <mergeCell ref="N505:Q505"/>
    <mergeCell ref="F506:I506"/>
    <mergeCell ref="F507:I507"/>
    <mergeCell ref="L507:M507"/>
    <mergeCell ref="N507:Q507"/>
    <mergeCell ref="F509:I509"/>
    <mergeCell ref="L509:M509"/>
    <mergeCell ref="N509:Q509"/>
    <mergeCell ref="F499:I499"/>
    <mergeCell ref="F500:I500"/>
    <mergeCell ref="L500:M500"/>
    <mergeCell ref="N500:Q500"/>
    <mergeCell ref="F501:I501"/>
    <mergeCell ref="F502:I502"/>
    <mergeCell ref="L502:M502"/>
    <mergeCell ref="N502:Q502"/>
    <mergeCell ref="F503:I503"/>
    <mergeCell ref="L503:M503"/>
    <mergeCell ref="N503:Q503"/>
    <mergeCell ref="F493:I493"/>
    <mergeCell ref="L493:M493"/>
    <mergeCell ref="N493:Q493"/>
    <mergeCell ref="F495:I495"/>
    <mergeCell ref="L495:M495"/>
    <mergeCell ref="N495:Q495"/>
    <mergeCell ref="F498:I498"/>
    <mergeCell ref="L498:M498"/>
    <mergeCell ref="N498:Q498"/>
    <mergeCell ref="F489:I489"/>
    <mergeCell ref="L489:M489"/>
    <mergeCell ref="N489:Q489"/>
    <mergeCell ref="F490:I490"/>
    <mergeCell ref="L490:M490"/>
    <mergeCell ref="N490:Q490"/>
    <mergeCell ref="F491:I491"/>
    <mergeCell ref="F492:I492"/>
    <mergeCell ref="L492:M492"/>
    <mergeCell ref="N492:Q492"/>
    <mergeCell ref="F484:I484"/>
    <mergeCell ref="F485:I485"/>
    <mergeCell ref="F486:I486"/>
    <mergeCell ref="L486:M486"/>
    <mergeCell ref="N486:Q486"/>
    <mergeCell ref="F487:I487"/>
    <mergeCell ref="L487:M487"/>
    <mergeCell ref="N487:Q487"/>
    <mergeCell ref="F488:I488"/>
    <mergeCell ref="F477:I477"/>
    <mergeCell ref="F478:I478"/>
    <mergeCell ref="F479:I479"/>
    <mergeCell ref="L479:M479"/>
    <mergeCell ref="N479:Q479"/>
    <mergeCell ref="F480:I480"/>
    <mergeCell ref="F481:I481"/>
    <mergeCell ref="F482:I482"/>
    <mergeCell ref="F483:I483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73:I373"/>
    <mergeCell ref="F374:I374"/>
    <mergeCell ref="L374:M374"/>
    <mergeCell ref="N374:Q374"/>
    <mergeCell ref="F375:I375"/>
    <mergeCell ref="F376:I376"/>
    <mergeCell ref="F377:I377"/>
    <mergeCell ref="F378:I378"/>
    <mergeCell ref="L378:M378"/>
    <mergeCell ref="N378:Q378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57:I357"/>
    <mergeCell ref="F358:I358"/>
    <mergeCell ref="F359:I359"/>
    <mergeCell ref="F360:I360"/>
    <mergeCell ref="F361:I361"/>
    <mergeCell ref="F362:I362"/>
    <mergeCell ref="L362:M362"/>
    <mergeCell ref="N362:Q362"/>
    <mergeCell ref="F363:I363"/>
    <mergeCell ref="F350:I350"/>
    <mergeCell ref="L350:M350"/>
    <mergeCell ref="N350:Q350"/>
    <mergeCell ref="F351:I351"/>
    <mergeCell ref="F352:I352"/>
    <mergeCell ref="F353:I353"/>
    <mergeCell ref="F354:I354"/>
    <mergeCell ref="F355:I355"/>
    <mergeCell ref="F356:I356"/>
    <mergeCell ref="F343:I343"/>
    <mergeCell ref="L343:M343"/>
    <mergeCell ref="N343:Q343"/>
    <mergeCell ref="F344:I344"/>
    <mergeCell ref="F345:I345"/>
    <mergeCell ref="F346:I346"/>
    <mergeCell ref="F347:I347"/>
    <mergeCell ref="F348:I348"/>
    <mergeCell ref="F349:I34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35:I335"/>
    <mergeCell ref="F336:I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10:I310"/>
    <mergeCell ref="L310:M310"/>
    <mergeCell ref="N310:Q310"/>
    <mergeCell ref="F311:I311"/>
    <mergeCell ref="F312:I312"/>
    <mergeCell ref="F313:I313"/>
    <mergeCell ref="F314:I314"/>
    <mergeCell ref="F315:I315"/>
    <mergeCell ref="F316:I316"/>
    <mergeCell ref="F305:I305"/>
    <mergeCell ref="F306:I306"/>
    <mergeCell ref="L306:M306"/>
    <mergeCell ref="N306:Q306"/>
    <mergeCell ref="F307:I307"/>
    <mergeCell ref="F308:I308"/>
    <mergeCell ref="L308:M308"/>
    <mergeCell ref="N308:Q308"/>
    <mergeCell ref="F309:I309"/>
    <mergeCell ref="L309:M309"/>
    <mergeCell ref="N309:Q309"/>
    <mergeCell ref="F300:I300"/>
    <mergeCell ref="L300:M300"/>
    <mergeCell ref="N300:Q300"/>
    <mergeCell ref="F301:I301"/>
    <mergeCell ref="F302:I302"/>
    <mergeCell ref="F303:I303"/>
    <mergeCell ref="F304:I304"/>
    <mergeCell ref="L304:M304"/>
    <mergeCell ref="N304:Q304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284:I284"/>
    <mergeCell ref="F285:I285"/>
    <mergeCell ref="F287:I287"/>
    <mergeCell ref="L287:M287"/>
    <mergeCell ref="N287:Q287"/>
    <mergeCell ref="F288:I288"/>
    <mergeCell ref="F289:I289"/>
    <mergeCell ref="F290:I290"/>
    <mergeCell ref="F291:I291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50:I250"/>
    <mergeCell ref="F251:I251"/>
    <mergeCell ref="F252:I252"/>
    <mergeCell ref="F253:I253"/>
    <mergeCell ref="F254:I254"/>
    <mergeCell ref="F255:I255"/>
    <mergeCell ref="F256:I256"/>
    <mergeCell ref="L256:M256"/>
    <mergeCell ref="N256:Q256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25:I225"/>
    <mergeCell ref="F226:I226"/>
    <mergeCell ref="F227:I227"/>
    <mergeCell ref="F228:I228"/>
    <mergeCell ref="F229:I229"/>
    <mergeCell ref="F230:I230"/>
    <mergeCell ref="F231:I231"/>
    <mergeCell ref="F218:I218"/>
    <mergeCell ref="F219:I219"/>
    <mergeCell ref="F220:I220"/>
    <mergeCell ref="F221:I221"/>
    <mergeCell ref="F222:I222"/>
    <mergeCell ref="F223:I223"/>
    <mergeCell ref="F224:I224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L203:M203"/>
    <mergeCell ref="N203:Q203"/>
    <mergeCell ref="F204:I204"/>
    <mergeCell ref="F205:I205"/>
    <mergeCell ref="F206:I206"/>
    <mergeCell ref="F207:I207"/>
    <mergeCell ref="L207:M207"/>
    <mergeCell ref="N207:Q207"/>
    <mergeCell ref="F208:I208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N181:Q181"/>
    <mergeCell ref="F182:I182"/>
    <mergeCell ref="F183:I183"/>
    <mergeCell ref="F184:I184"/>
    <mergeCell ref="F185:I185"/>
    <mergeCell ref="F186:I186"/>
    <mergeCell ref="F187:I187"/>
    <mergeCell ref="L187:M187"/>
    <mergeCell ref="N187:Q187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L181:M181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61:I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5:I155"/>
    <mergeCell ref="L155:M155"/>
    <mergeCell ref="N155:Q155"/>
    <mergeCell ref="F156:I156"/>
    <mergeCell ref="F157:I157"/>
    <mergeCell ref="F158:I158"/>
    <mergeCell ref="F159:I159"/>
    <mergeCell ref="F160:I160"/>
    <mergeCell ref="L160:M160"/>
    <mergeCell ref="N160:Q160"/>
    <mergeCell ref="F148:I148"/>
    <mergeCell ref="F149:I149"/>
    <mergeCell ref="F150:I150"/>
    <mergeCell ref="F151:I151"/>
    <mergeCell ref="F152:I152"/>
    <mergeCell ref="F153:I153"/>
    <mergeCell ref="F154:I154"/>
    <mergeCell ref="L154:M154"/>
    <mergeCell ref="N154:Q154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31:I131"/>
    <mergeCell ref="F132:I132"/>
    <mergeCell ref="F133:I133"/>
    <mergeCell ref="F135:I135"/>
    <mergeCell ref="L135:M135"/>
    <mergeCell ref="N135:Q135"/>
    <mergeCell ref="F136:I136"/>
    <mergeCell ref="F137:I137"/>
    <mergeCell ref="F138:I138"/>
    <mergeCell ref="F125:I125"/>
    <mergeCell ref="F126:I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18:I118"/>
    <mergeCell ref="L118:M118"/>
    <mergeCell ref="N118:Q118"/>
    <mergeCell ref="F122:I122"/>
    <mergeCell ref="L122:M122"/>
    <mergeCell ref="N122:Q122"/>
    <mergeCell ref="F124:I124"/>
    <mergeCell ref="L124:M124"/>
    <mergeCell ref="N124:Q124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200-000000000000}"/>
    <hyperlink ref="H1:K1" location="C86" display="2) Rekapitulácia rozpočtu" xr:uid="{00000000-0004-0000-0200-000001000000}"/>
    <hyperlink ref="L1" location="C118" display="3) Rozpočet" xr:uid="{00000000-0004-0000-0200-000002000000}"/>
    <hyperlink ref="S1:T1" location="'Rekapitulácia stavby'!C2" display="Rekapitulácia stavby" xr:uid="{00000000-0004-0000-02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206"/>
  <sheetViews>
    <sheetView showGridLines="0" workbookViewId="0">
      <pane ySplit="1" topLeftCell="A193" activePane="bottomLeft" state="frozen"/>
      <selection pane="bottomLeft" activeCell="F195" sqref="F195:I195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114</v>
      </c>
      <c r="G1" s="16"/>
      <c r="H1" s="253" t="s">
        <v>115</v>
      </c>
      <c r="I1" s="253"/>
      <c r="J1" s="253"/>
      <c r="K1" s="253"/>
      <c r="L1" s="16" t="s">
        <v>116</v>
      </c>
      <c r="M1" s="14"/>
      <c r="N1" s="14"/>
      <c r="O1" s="15" t="s">
        <v>117</v>
      </c>
      <c r="P1" s="14"/>
      <c r="Q1" s="14"/>
      <c r="R1" s="14"/>
      <c r="S1" s="16" t="s">
        <v>118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0" t="s">
        <v>85</v>
      </c>
    </row>
    <row r="3" spans="1:6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71</v>
      </c>
    </row>
    <row r="4" spans="1:66" ht="36.9" customHeight="1">
      <c r="B4" s="24"/>
      <c r="C4" s="187" t="s">
        <v>2139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"/>
      <c r="T4" s="26" t="s">
        <v>12</v>
      </c>
      <c r="AT4" s="20" t="s">
        <v>6</v>
      </c>
    </row>
    <row r="5" spans="1:66" ht="6.9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15</v>
      </c>
      <c r="E6" s="27"/>
      <c r="F6" s="222" t="str">
        <f>'Rekapitulácia stavby'!K6</f>
        <v>Zvýšenie energet.účinnosti adm.budovy -OÚ a KD Druž./pri Hornáde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7"/>
      <c r="R6" s="25"/>
    </row>
    <row r="7" spans="1:66" s="1" customFormat="1" ht="32.85" customHeight="1">
      <c r="B7" s="34"/>
      <c r="C7" s="35"/>
      <c r="D7" s="30" t="s">
        <v>119</v>
      </c>
      <c r="E7" s="35"/>
      <c r="F7" s="191" t="s">
        <v>855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5"/>
      <c r="R7" s="36"/>
    </row>
    <row r="8" spans="1:66" s="1" customFormat="1" ht="14.4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25" t="str">
        <f>'Rekapitulácia stavby'!AN8</f>
        <v>18. 8. 2017</v>
      </c>
      <c r="P9" s="225"/>
      <c r="Q9" s="35"/>
      <c r="R9" s="36"/>
    </row>
    <row r="10" spans="1:66" s="1" customFormat="1" ht="10.9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9" t="str">
        <f>IF('Rekapitulácia stavby'!AN10="","",'Rekapitulácia stavby'!AN10)</f>
        <v/>
      </c>
      <c r="P11" s="189"/>
      <c r="Q11" s="35"/>
      <c r="R11" s="36"/>
    </row>
    <row r="12" spans="1:66" s="1" customFormat="1" ht="18" customHeight="1">
      <c r="B12" s="34"/>
      <c r="C12" s="35"/>
      <c r="D12" s="35"/>
      <c r="E12" s="29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26</v>
      </c>
      <c r="N12" s="35"/>
      <c r="O12" s="189" t="str">
        <f>IF('Rekapitulácia stavby'!AN11="","",'Rekapitulácia stavby'!AN11)</f>
        <v/>
      </c>
      <c r="P12" s="189"/>
      <c r="Q12" s="35"/>
      <c r="R12" s="36"/>
    </row>
    <row r="13" spans="1:66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" customHeight="1">
      <c r="B14" s="34"/>
      <c r="C14" s="35"/>
      <c r="D14" s="31" t="s">
        <v>27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9" t="str">
        <f>IF('Rekapitulácia stavby'!AN13="","",'Rekapitulácia stavby'!AN13)</f>
        <v/>
      </c>
      <c r="P14" s="18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IF('Rekapitulácia stavby'!E14="","",'Rekapitulácia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26</v>
      </c>
      <c r="N15" s="35"/>
      <c r="O15" s="189" t="str">
        <f>IF('Rekapitulácia stavby'!AN14="","",'Rekapitulácia stavby'!AN14)</f>
        <v/>
      </c>
      <c r="P15" s="189"/>
      <c r="Q15" s="35"/>
      <c r="R15" s="36"/>
    </row>
    <row r="16" spans="1:66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31" t="s">
        <v>28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9" t="str">
        <f>IF('Rekapitulácia stavby'!AN16="","",'Rekapitulácia stavby'!AN16)</f>
        <v/>
      </c>
      <c r="P17" s="189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26</v>
      </c>
      <c r="N18" s="35"/>
      <c r="O18" s="189" t="str">
        <f>IF('Rekapitulácia stavby'!AN17="","",'Rekapitulácia stavby'!AN17)</f>
        <v/>
      </c>
      <c r="P18" s="189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31" t="s">
        <v>30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9" t="str">
        <f>IF('Rekapitulácia stavby'!AN19="","",'Rekapitulácia stavby'!AN19)</f>
        <v/>
      </c>
      <c r="P20" s="18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26</v>
      </c>
      <c r="N21" s="35"/>
      <c r="O21" s="189" t="str">
        <f>IF('Rekapitulácia stavby'!AN20="","",'Rekapitulácia stavby'!AN20)</f>
        <v/>
      </c>
      <c r="P21" s="189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31" t="s">
        <v>31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2" t="s">
        <v>5</v>
      </c>
      <c r="F24" s="192"/>
      <c r="G24" s="192"/>
      <c r="H24" s="192"/>
      <c r="I24" s="192"/>
      <c r="J24" s="192"/>
      <c r="K24" s="192"/>
      <c r="L24" s="192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05" t="s">
        <v>121</v>
      </c>
      <c r="E27" s="35"/>
      <c r="F27" s="35"/>
      <c r="G27" s="35"/>
      <c r="H27" s="35"/>
      <c r="I27" s="35"/>
      <c r="J27" s="35"/>
      <c r="K27" s="35"/>
      <c r="L27" s="35"/>
      <c r="M27" s="193">
        <f>N88</f>
        <v>0</v>
      </c>
      <c r="N27" s="193"/>
      <c r="O27" s="193"/>
      <c r="P27" s="193"/>
      <c r="Q27" s="35"/>
      <c r="R27" s="36"/>
    </row>
    <row r="28" spans="2:18" s="1" customFormat="1" ht="14.4" customHeight="1">
      <c r="B28" s="34"/>
      <c r="C28" s="35"/>
      <c r="D28" s="33" t="s">
        <v>122</v>
      </c>
      <c r="E28" s="35"/>
      <c r="F28" s="35"/>
      <c r="G28" s="35"/>
      <c r="H28" s="35"/>
      <c r="I28" s="35"/>
      <c r="J28" s="35"/>
      <c r="K28" s="35"/>
      <c r="L28" s="35"/>
      <c r="M28" s="193">
        <f>N95</f>
        <v>0</v>
      </c>
      <c r="N28" s="193"/>
      <c r="O28" s="193"/>
      <c r="P28" s="193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34</v>
      </c>
      <c r="E30" s="35"/>
      <c r="F30" s="35"/>
      <c r="G30" s="35"/>
      <c r="H30" s="35"/>
      <c r="I30" s="35"/>
      <c r="J30" s="35"/>
      <c r="K30" s="35"/>
      <c r="L30" s="35"/>
      <c r="M30" s="226">
        <f>ROUND(M27+M28,2)</f>
        <v>0</v>
      </c>
      <c r="N30" s="224"/>
      <c r="O30" s="224"/>
      <c r="P30" s="224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35</v>
      </c>
      <c r="E32" s="41" t="s">
        <v>36</v>
      </c>
      <c r="F32" s="42">
        <v>0.2</v>
      </c>
      <c r="G32" s="107" t="s">
        <v>37</v>
      </c>
      <c r="H32" s="227">
        <f>ROUND((SUM(BE95:BE96)+SUM(BE114:BE205)), 2)</f>
        <v>0</v>
      </c>
      <c r="I32" s="224"/>
      <c r="J32" s="224"/>
      <c r="K32" s="35"/>
      <c r="L32" s="35"/>
      <c r="M32" s="227">
        <f>ROUND(ROUND((SUM(BE95:BE96)+SUM(BE114:BE205)), 2)*F32, 2)</f>
        <v>0</v>
      </c>
      <c r="N32" s="224"/>
      <c r="O32" s="224"/>
      <c r="P32" s="224"/>
      <c r="Q32" s="35"/>
      <c r="R32" s="36"/>
    </row>
    <row r="33" spans="2:18" s="1" customFormat="1" ht="14.4" customHeight="1">
      <c r="B33" s="34"/>
      <c r="C33" s="35"/>
      <c r="D33" s="35"/>
      <c r="E33" s="41" t="s">
        <v>38</v>
      </c>
      <c r="F33" s="42">
        <v>0.2</v>
      </c>
      <c r="G33" s="107" t="s">
        <v>37</v>
      </c>
      <c r="H33" s="227">
        <f>ROUND((SUM(BF95:BF96)+SUM(BF114:BF205)), 2)</f>
        <v>0</v>
      </c>
      <c r="I33" s="224"/>
      <c r="J33" s="224"/>
      <c r="K33" s="35"/>
      <c r="L33" s="35"/>
      <c r="M33" s="227">
        <f>ROUND(ROUND((SUM(BF95:BF96)+SUM(BF114:BF205)), 2)*F33, 2)</f>
        <v>0</v>
      </c>
      <c r="N33" s="224"/>
      <c r="O33" s="224"/>
      <c r="P33" s="224"/>
      <c r="Q33" s="35"/>
      <c r="R33" s="36"/>
    </row>
    <row r="34" spans="2:18" s="1" customFormat="1" ht="14.4" hidden="1" customHeight="1">
      <c r="B34" s="34"/>
      <c r="C34" s="35"/>
      <c r="D34" s="35"/>
      <c r="E34" s="41" t="s">
        <v>39</v>
      </c>
      <c r="F34" s="42">
        <v>0.2</v>
      </c>
      <c r="G34" s="107" t="s">
        <v>37</v>
      </c>
      <c r="H34" s="227">
        <f>ROUND((SUM(BG95:BG96)+SUM(BG114:BG205)), 2)</f>
        <v>0</v>
      </c>
      <c r="I34" s="224"/>
      <c r="J34" s="224"/>
      <c r="K34" s="35"/>
      <c r="L34" s="35"/>
      <c r="M34" s="227">
        <v>0</v>
      </c>
      <c r="N34" s="224"/>
      <c r="O34" s="224"/>
      <c r="P34" s="224"/>
      <c r="Q34" s="35"/>
      <c r="R34" s="36"/>
    </row>
    <row r="35" spans="2:18" s="1" customFormat="1" ht="14.4" hidden="1" customHeight="1">
      <c r="B35" s="34"/>
      <c r="C35" s="35"/>
      <c r="D35" s="35"/>
      <c r="E35" s="41" t="s">
        <v>40</v>
      </c>
      <c r="F35" s="42">
        <v>0.2</v>
      </c>
      <c r="G35" s="107" t="s">
        <v>37</v>
      </c>
      <c r="H35" s="227">
        <f>ROUND((SUM(BH95:BH96)+SUM(BH114:BH205)), 2)</f>
        <v>0</v>
      </c>
      <c r="I35" s="224"/>
      <c r="J35" s="224"/>
      <c r="K35" s="35"/>
      <c r="L35" s="35"/>
      <c r="M35" s="227">
        <v>0</v>
      </c>
      <c r="N35" s="224"/>
      <c r="O35" s="224"/>
      <c r="P35" s="224"/>
      <c r="Q35" s="35"/>
      <c r="R35" s="36"/>
    </row>
    <row r="36" spans="2:18" s="1" customFormat="1" ht="14.4" hidden="1" customHeight="1">
      <c r="B36" s="34"/>
      <c r="C36" s="35"/>
      <c r="D36" s="35"/>
      <c r="E36" s="41" t="s">
        <v>41</v>
      </c>
      <c r="F36" s="42">
        <v>0</v>
      </c>
      <c r="G36" s="107" t="s">
        <v>37</v>
      </c>
      <c r="H36" s="227">
        <f>ROUND((SUM(BI95:BI96)+SUM(BI114:BI205)), 2)</f>
        <v>0</v>
      </c>
      <c r="I36" s="224"/>
      <c r="J36" s="224"/>
      <c r="K36" s="35"/>
      <c r="L36" s="35"/>
      <c r="M36" s="227">
        <v>0</v>
      </c>
      <c r="N36" s="224"/>
      <c r="O36" s="224"/>
      <c r="P36" s="224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42</v>
      </c>
      <c r="E38" s="74"/>
      <c r="F38" s="74"/>
      <c r="G38" s="109" t="s">
        <v>43</v>
      </c>
      <c r="H38" s="110" t="s">
        <v>44</v>
      </c>
      <c r="I38" s="74"/>
      <c r="J38" s="74"/>
      <c r="K38" s="74"/>
      <c r="L38" s="228">
        <f>SUM(M30:M36)</f>
        <v>0</v>
      </c>
      <c r="M38" s="228"/>
      <c r="N38" s="228"/>
      <c r="O38" s="228"/>
      <c r="P38" s="229"/>
      <c r="Q38" s="103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4">
      <c r="B50" s="34"/>
      <c r="C50" s="35"/>
      <c r="D50" s="49" t="s">
        <v>45</v>
      </c>
      <c r="E50" s="50"/>
      <c r="F50" s="50"/>
      <c r="G50" s="50"/>
      <c r="H50" s="51"/>
      <c r="I50" s="35"/>
      <c r="J50" s="49" t="s">
        <v>46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 t="s">
        <v>2146</v>
      </c>
      <c r="E52" s="27"/>
      <c r="F52" s="27"/>
      <c r="G52" s="27"/>
      <c r="H52" s="53"/>
      <c r="I52" s="27"/>
      <c r="J52" s="52" t="s">
        <v>2147</v>
      </c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4">
      <c r="B59" s="34"/>
      <c r="C59" s="35"/>
      <c r="D59" s="54" t="s">
        <v>47</v>
      </c>
      <c r="E59" s="55"/>
      <c r="F59" s="55"/>
      <c r="G59" s="56" t="s">
        <v>48</v>
      </c>
      <c r="H59" s="57"/>
      <c r="I59" s="35"/>
      <c r="J59" s="54" t="s">
        <v>47</v>
      </c>
      <c r="K59" s="55"/>
      <c r="L59" s="55"/>
      <c r="M59" s="55"/>
      <c r="N59" s="56" t="s">
        <v>48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4">
      <c r="B61" s="34"/>
      <c r="C61" s="35"/>
      <c r="D61" s="49" t="s">
        <v>49</v>
      </c>
      <c r="E61" s="50"/>
      <c r="F61" s="50"/>
      <c r="G61" s="50"/>
      <c r="H61" s="51"/>
      <c r="I61" s="35"/>
      <c r="J61" s="49" t="s">
        <v>50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4">
      <c r="B70" s="34"/>
      <c r="C70" s="35"/>
      <c r="D70" s="54" t="s">
        <v>47</v>
      </c>
      <c r="E70" s="55"/>
      <c r="F70" s="55"/>
      <c r="G70" s="56" t="s">
        <v>48</v>
      </c>
      <c r="H70" s="57"/>
      <c r="I70" s="35"/>
      <c r="J70" s="54" t="s">
        <v>47</v>
      </c>
      <c r="K70" s="55"/>
      <c r="L70" s="55"/>
      <c r="M70" s="55"/>
      <c r="N70" s="56" t="s">
        <v>48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187" t="s">
        <v>2140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15</v>
      </c>
      <c r="D78" s="35"/>
      <c r="E78" s="35"/>
      <c r="F78" s="222" t="str">
        <f>F6</f>
        <v>Zvýšenie energet.účinnosti adm.budovy -OÚ a KD Druž./pri Hornáde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5"/>
      <c r="R78" s="36"/>
    </row>
    <row r="79" spans="2:18" s="1" customFormat="1" ht="36.9" customHeight="1">
      <c r="B79" s="34"/>
      <c r="C79" s="68" t="s">
        <v>119</v>
      </c>
      <c r="D79" s="35"/>
      <c r="E79" s="35"/>
      <c r="F79" s="207" t="str">
        <f>F7</f>
        <v>03 - Otvorové konštrukcie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5"/>
      <c r="R79" s="36"/>
    </row>
    <row r="80" spans="2:18" s="1" customFormat="1" ht="6.9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Družstevna pri Hornáde</v>
      </c>
      <c r="G81" s="35"/>
      <c r="H81" s="35"/>
      <c r="I81" s="35"/>
      <c r="J81" s="35"/>
      <c r="K81" s="31" t="s">
        <v>21</v>
      </c>
      <c r="L81" s="35"/>
      <c r="M81" s="225" t="str">
        <f>IF(O9="","",O9)</f>
        <v>18. 8. 2017</v>
      </c>
      <c r="N81" s="225"/>
      <c r="O81" s="225"/>
      <c r="P81" s="225"/>
      <c r="Q81" s="35"/>
      <c r="R81" s="36"/>
    </row>
    <row r="82" spans="2:47" s="1" customFormat="1" ht="6.9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3.2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28</v>
      </c>
      <c r="L83" s="35"/>
      <c r="M83" s="189" t="str">
        <f>E18</f>
        <v xml:space="preserve"> </v>
      </c>
      <c r="N83" s="189"/>
      <c r="O83" s="189"/>
      <c r="P83" s="189"/>
      <c r="Q83" s="189"/>
      <c r="R83" s="36"/>
    </row>
    <row r="84" spans="2:47" s="1" customFormat="1" ht="14.4" customHeight="1">
      <c r="B84" s="34"/>
      <c r="C84" s="31" t="s">
        <v>27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30</v>
      </c>
      <c r="L84" s="35"/>
      <c r="M84" s="189" t="str">
        <f>E21</f>
        <v xml:space="preserve"> </v>
      </c>
      <c r="N84" s="189"/>
      <c r="O84" s="189"/>
      <c r="P84" s="189"/>
      <c r="Q84" s="18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30" t="s">
        <v>123</v>
      </c>
      <c r="D86" s="231"/>
      <c r="E86" s="231"/>
      <c r="F86" s="231"/>
      <c r="G86" s="231"/>
      <c r="H86" s="103"/>
      <c r="I86" s="103"/>
      <c r="J86" s="103"/>
      <c r="K86" s="103"/>
      <c r="L86" s="103"/>
      <c r="M86" s="103"/>
      <c r="N86" s="230" t="s">
        <v>124</v>
      </c>
      <c r="O86" s="231"/>
      <c r="P86" s="231"/>
      <c r="Q86" s="231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4">
        <f>N114</f>
        <v>0</v>
      </c>
      <c r="O88" s="232"/>
      <c r="P88" s="232"/>
      <c r="Q88" s="232"/>
      <c r="R88" s="36"/>
      <c r="AU88" s="20" t="s">
        <v>126</v>
      </c>
    </row>
    <row r="89" spans="2:47" s="6" customFormat="1" ht="24.9" customHeight="1">
      <c r="B89" s="112"/>
      <c r="C89" s="113"/>
      <c r="D89" s="114" t="s">
        <v>127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3">
        <f>N115</f>
        <v>0</v>
      </c>
      <c r="O89" s="234"/>
      <c r="P89" s="234"/>
      <c r="Q89" s="234"/>
      <c r="R89" s="115"/>
    </row>
    <row r="90" spans="2:47" s="7" customFormat="1" ht="19.95" customHeight="1">
      <c r="B90" s="116"/>
      <c r="C90" s="117"/>
      <c r="D90" s="118" t="s">
        <v>131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35">
        <f>N116</f>
        <v>0</v>
      </c>
      <c r="O90" s="236"/>
      <c r="P90" s="236"/>
      <c r="Q90" s="236"/>
      <c r="R90" s="119"/>
    </row>
    <row r="91" spans="2:47" s="6" customFormat="1" ht="24.9" customHeight="1">
      <c r="B91" s="112"/>
      <c r="C91" s="113"/>
      <c r="D91" s="114" t="s">
        <v>133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3">
        <f>N156</f>
        <v>0</v>
      </c>
      <c r="O91" s="234"/>
      <c r="P91" s="234"/>
      <c r="Q91" s="234"/>
      <c r="R91" s="115"/>
    </row>
    <row r="92" spans="2:47" s="7" customFormat="1" ht="19.95" customHeight="1">
      <c r="B92" s="116"/>
      <c r="C92" s="117"/>
      <c r="D92" s="118" t="s">
        <v>453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35">
        <f>N157</f>
        <v>0</v>
      </c>
      <c r="O92" s="236"/>
      <c r="P92" s="236"/>
      <c r="Q92" s="236"/>
      <c r="R92" s="119"/>
    </row>
    <row r="93" spans="2:47" s="7" customFormat="1" ht="19.95" customHeight="1">
      <c r="B93" s="116"/>
      <c r="C93" s="117"/>
      <c r="D93" s="118" t="s">
        <v>138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35">
        <f>N185</f>
        <v>0</v>
      </c>
      <c r="O93" s="236"/>
      <c r="P93" s="236"/>
      <c r="Q93" s="236"/>
      <c r="R93" s="119"/>
    </row>
    <row r="94" spans="2:47" s="1" customFormat="1" ht="21.7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5" spans="2:47" s="1" customFormat="1" ht="29.25" customHeight="1">
      <c r="B95" s="34"/>
      <c r="C95" s="111" t="s">
        <v>139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32">
        <v>0</v>
      </c>
      <c r="O95" s="237"/>
      <c r="P95" s="237"/>
      <c r="Q95" s="237"/>
      <c r="R95" s="36"/>
      <c r="T95" s="120"/>
      <c r="U95" s="121" t="s">
        <v>35</v>
      </c>
    </row>
    <row r="96" spans="2:47" s="1" customFormat="1" ht="18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18" s="1" customFormat="1" ht="29.25" customHeight="1">
      <c r="B97" s="34"/>
      <c r="C97" s="102" t="s">
        <v>113</v>
      </c>
      <c r="D97" s="103"/>
      <c r="E97" s="103"/>
      <c r="F97" s="103"/>
      <c r="G97" s="103"/>
      <c r="H97" s="103"/>
      <c r="I97" s="103"/>
      <c r="J97" s="103"/>
      <c r="K97" s="103"/>
      <c r="L97" s="215">
        <f>ROUND(SUM(N88+N95),2)</f>
        <v>0</v>
      </c>
      <c r="M97" s="215"/>
      <c r="N97" s="215"/>
      <c r="O97" s="215"/>
      <c r="P97" s="215"/>
      <c r="Q97" s="215"/>
      <c r="R97" s="36"/>
    </row>
    <row r="98" spans="2:18" s="1" customFormat="1" ht="6.9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60"/>
    </row>
    <row r="102" spans="2:18" s="1" customFormat="1" ht="6.9" customHeight="1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3"/>
    </row>
    <row r="103" spans="2:18" s="1" customFormat="1" ht="36.9" customHeight="1">
      <c r="B103" s="34"/>
      <c r="C103" s="187" t="s">
        <v>2141</v>
      </c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36"/>
    </row>
    <row r="104" spans="2:18" s="1" customFormat="1" ht="6.9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18" s="1" customFormat="1" ht="30" customHeight="1">
      <c r="B105" s="34"/>
      <c r="C105" s="31" t="s">
        <v>15</v>
      </c>
      <c r="D105" s="35"/>
      <c r="E105" s="35"/>
      <c r="F105" s="222" t="str">
        <f>F6</f>
        <v>Zvýšenie energet.účinnosti adm.budovy -OÚ a KD Druž./pri Hornáde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35"/>
      <c r="R105" s="36"/>
    </row>
    <row r="106" spans="2:18" s="1" customFormat="1" ht="36.9" customHeight="1">
      <c r="B106" s="34"/>
      <c r="C106" s="68" t="s">
        <v>119</v>
      </c>
      <c r="D106" s="35"/>
      <c r="E106" s="35"/>
      <c r="F106" s="207" t="str">
        <f>F7</f>
        <v>03 - Otvorové konštrukcie</v>
      </c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35"/>
      <c r="R106" s="36"/>
    </row>
    <row r="107" spans="2:18" s="1" customFormat="1" ht="6.9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18" customHeight="1">
      <c r="B108" s="34"/>
      <c r="C108" s="31" t="s">
        <v>19</v>
      </c>
      <c r="D108" s="35"/>
      <c r="E108" s="35"/>
      <c r="F108" s="29" t="str">
        <f>F9</f>
        <v>Družstevna pri Hornáde</v>
      </c>
      <c r="G108" s="35"/>
      <c r="H108" s="35"/>
      <c r="I108" s="35"/>
      <c r="J108" s="35"/>
      <c r="K108" s="31" t="s">
        <v>21</v>
      </c>
      <c r="L108" s="35"/>
      <c r="M108" s="225" t="str">
        <f>IF(O9="","",O9)</f>
        <v>18. 8. 2017</v>
      </c>
      <c r="N108" s="225"/>
      <c r="O108" s="225"/>
      <c r="P108" s="225"/>
      <c r="Q108" s="35"/>
      <c r="R108" s="36"/>
    </row>
    <row r="109" spans="2:18" s="1" customFormat="1" ht="6.9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13.2">
      <c r="B110" s="34"/>
      <c r="C110" s="31" t="s">
        <v>23</v>
      </c>
      <c r="D110" s="35"/>
      <c r="E110" s="35"/>
      <c r="F110" s="29" t="str">
        <f>E12</f>
        <v xml:space="preserve"> </v>
      </c>
      <c r="G110" s="35"/>
      <c r="H110" s="35"/>
      <c r="I110" s="35"/>
      <c r="J110" s="35"/>
      <c r="K110" s="31" t="s">
        <v>28</v>
      </c>
      <c r="L110" s="35"/>
      <c r="M110" s="189" t="str">
        <f>E18</f>
        <v xml:space="preserve"> </v>
      </c>
      <c r="N110" s="189"/>
      <c r="O110" s="189"/>
      <c r="P110" s="189"/>
      <c r="Q110" s="189"/>
      <c r="R110" s="36"/>
    </row>
    <row r="111" spans="2:18" s="1" customFormat="1" ht="14.4" customHeight="1">
      <c r="B111" s="34"/>
      <c r="C111" s="31" t="s">
        <v>27</v>
      </c>
      <c r="D111" s="35"/>
      <c r="E111" s="35"/>
      <c r="F111" s="29" t="str">
        <f>IF(E15="","",E15)</f>
        <v xml:space="preserve"> </v>
      </c>
      <c r="G111" s="35"/>
      <c r="H111" s="35"/>
      <c r="I111" s="35"/>
      <c r="J111" s="35"/>
      <c r="K111" s="31" t="s">
        <v>30</v>
      </c>
      <c r="L111" s="35"/>
      <c r="M111" s="189" t="str">
        <f>E21</f>
        <v xml:space="preserve"> </v>
      </c>
      <c r="N111" s="189"/>
      <c r="O111" s="189"/>
      <c r="P111" s="189"/>
      <c r="Q111" s="189"/>
      <c r="R111" s="36"/>
    </row>
    <row r="112" spans="2:18" s="1" customFormat="1" ht="10.3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8" customFormat="1" ht="29.25" customHeight="1">
      <c r="B113" s="122"/>
      <c r="C113" s="123" t="s">
        <v>140</v>
      </c>
      <c r="D113" s="124" t="s">
        <v>141</v>
      </c>
      <c r="E113" s="124" t="s">
        <v>53</v>
      </c>
      <c r="F113" s="238" t="s">
        <v>142</v>
      </c>
      <c r="G113" s="238"/>
      <c r="H113" s="238"/>
      <c r="I113" s="238"/>
      <c r="J113" s="124" t="s">
        <v>143</v>
      </c>
      <c r="K113" s="124" t="s">
        <v>144</v>
      </c>
      <c r="L113" s="239" t="s">
        <v>145</v>
      </c>
      <c r="M113" s="239"/>
      <c r="N113" s="238" t="s">
        <v>124</v>
      </c>
      <c r="O113" s="238"/>
      <c r="P113" s="238"/>
      <c r="Q113" s="240"/>
      <c r="R113" s="125"/>
      <c r="T113" s="75" t="s">
        <v>146</v>
      </c>
      <c r="U113" s="76" t="s">
        <v>35</v>
      </c>
      <c r="V113" s="76" t="s">
        <v>147</v>
      </c>
      <c r="W113" s="76" t="s">
        <v>148</v>
      </c>
      <c r="X113" s="76" t="s">
        <v>149</v>
      </c>
      <c r="Y113" s="76" t="s">
        <v>150</v>
      </c>
      <c r="Z113" s="76" t="s">
        <v>151</v>
      </c>
      <c r="AA113" s="77" t="s">
        <v>152</v>
      </c>
    </row>
    <row r="114" spans="2:65" s="1" customFormat="1" ht="29.25" customHeight="1">
      <c r="B114" s="34"/>
      <c r="C114" s="79" t="s">
        <v>121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254">
        <f>BK114</f>
        <v>0</v>
      </c>
      <c r="O114" s="255"/>
      <c r="P114" s="255"/>
      <c r="Q114" s="255"/>
      <c r="R114" s="36"/>
      <c r="T114" s="78"/>
      <c r="U114" s="50"/>
      <c r="V114" s="50"/>
      <c r="W114" s="126">
        <f>W115+W156</f>
        <v>451.30657160000004</v>
      </c>
      <c r="X114" s="50"/>
      <c r="Y114" s="126">
        <f>Y115+Y156</f>
        <v>10.5809225</v>
      </c>
      <c r="Z114" s="50"/>
      <c r="AA114" s="127">
        <f>AA115+AA156</f>
        <v>10.07884</v>
      </c>
      <c r="AT114" s="20" t="s">
        <v>70</v>
      </c>
      <c r="AU114" s="20" t="s">
        <v>126</v>
      </c>
      <c r="BK114" s="128">
        <f>BK115+BK156</f>
        <v>0</v>
      </c>
    </row>
    <row r="115" spans="2:65" s="9" customFormat="1" ht="37.35" customHeight="1">
      <c r="B115" s="129"/>
      <c r="C115" s="130"/>
      <c r="D115" s="131" t="s">
        <v>127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256">
        <f>BK115</f>
        <v>0</v>
      </c>
      <c r="O115" s="233"/>
      <c r="P115" s="233"/>
      <c r="Q115" s="233"/>
      <c r="R115" s="132"/>
      <c r="T115" s="133"/>
      <c r="U115" s="130"/>
      <c r="V115" s="130"/>
      <c r="W115" s="134">
        <f>W116</f>
        <v>186.99501000000004</v>
      </c>
      <c r="X115" s="130"/>
      <c r="Y115" s="134">
        <f>Y116</f>
        <v>0</v>
      </c>
      <c r="Z115" s="130"/>
      <c r="AA115" s="135">
        <f>AA116</f>
        <v>10.07884</v>
      </c>
      <c r="AR115" s="136" t="s">
        <v>79</v>
      </c>
      <c r="AT115" s="137" t="s">
        <v>70</v>
      </c>
      <c r="AU115" s="137" t="s">
        <v>71</v>
      </c>
      <c r="AY115" s="136" t="s">
        <v>153</v>
      </c>
      <c r="BK115" s="138">
        <f>BK116</f>
        <v>0</v>
      </c>
    </row>
    <row r="116" spans="2:65" s="9" customFormat="1" ht="19.95" customHeight="1">
      <c r="B116" s="129"/>
      <c r="C116" s="130"/>
      <c r="D116" s="139" t="s">
        <v>131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257">
        <f>BK116</f>
        <v>0</v>
      </c>
      <c r="O116" s="258"/>
      <c r="P116" s="258"/>
      <c r="Q116" s="258"/>
      <c r="R116" s="132"/>
      <c r="T116" s="133"/>
      <c r="U116" s="130"/>
      <c r="V116" s="130"/>
      <c r="W116" s="134">
        <f>SUM(W117:W155)</f>
        <v>186.99501000000004</v>
      </c>
      <c r="X116" s="130"/>
      <c r="Y116" s="134">
        <f>SUM(Y117:Y155)</f>
        <v>0</v>
      </c>
      <c r="Z116" s="130"/>
      <c r="AA116" s="135">
        <f>SUM(AA117:AA155)</f>
        <v>10.07884</v>
      </c>
      <c r="AR116" s="136" t="s">
        <v>79</v>
      </c>
      <c r="AT116" s="137" t="s">
        <v>70</v>
      </c>
      <c r="AU116" s="137" t="s">
        <v>79</v>
      </c>
      <c r="AY116" s="136" t="s">
        <v>153</v>
      </c>
      <c r="BK116" s="138">
        <f>SUM(BK117:BK155)</f>
        <v>0</v>
      </c>
    </row>
    <row r="117" spans="2:65" s="1" customFormat="1" ht="31.5" customHeight="1">
      <c r="B117" s="140"/>
      <c r="C117" s="141">
        <v>1</v>
      </c>
      <c r="D117" s="141" t="s">
        <v>155</v>
      </c>
      <c r="E117" s="142" t="s">
        <v>856</v>
      </c>
      <c r="F117" s="241" t="s">
        <v>857</v>
      </c>
      <c r="G117" s="241"/>
      <c r="H117" s="241"/>
      <c r="I117" s="241"/>
      <c r="J117" s="143" t="s">
        <v>158</v>
      </c>
      <c r="K117" s="144">
        <v>176</v>
      </c>
      <c r="L117" s="242"/>
      <c r="M117" s="242"/>
      <c r="N117" s="242"/>
      <c r="O117" s="242"/>
      <c r="P117" s="242"/>
      <c r="Q117" s="242"/>
      <c r="R117" s="145"/>
      <c r="T117" s="146" t="s">
        <v>5</v>
      </c>
      <c r="U117" s="43" t="s">
        <v>38</v>
      </c>
      <c r="V117" s="147">
        <v>6.0999999999999999E-2</v>
      </c>
      <c r="W117" s="147">
        <f>V117*K117</f>
        <v>10.736000000000001</v>
      </c>
      <c r="X117" s="147">
        <v>0</v>
      </c>
      <c r="Y117" s="147">
        <f>X117*K117</f>
        <v>0</v>
      </c>
      <c r="Z117" s="147">
        <v>1.6E-2</v>
      </c>
      <c r="AA117" s="148">
        <f>Z117*K117</f>
        <v>2.8159999999999998</v>
      </c>
      <c r="AR117" s="20" t="s">
        <v>159</v>
      </c>
      <c r="AT117" s="20" t="s">
        <v>155</v>
      </c>
      <c r="AU117" s="20" t="s">
        <v>160</v>
      </c>
      <c r="AY117" s="20" t="s">
        <v>153</v>
      </c>
      <c r="BE117" s="149">
        <f>IF(U117="základná",N117,0)</f>
        <v>0</v>
      </c>
      <c r="BF117" s="149">
        <f>IF(U117="znížená",N117,0)</f>
        <v>0</v>
      </c>
      <c r="BG117" s="149">
        <f>IF(U117="zákl. prenesená",N117,0)</f>
        <v>0</v>
      </c>
      <c r="BH117" s="149">
        <f>IF(U117="zníž. prenesená",N117,0)</f>
        <v>0</v>
      </c>
      <c r="BI117" s="149">
        <f>IF(U117="nulová",N117,0)</f>
        <v>0</v>
      </c>
      <c r="BJ117" s="20" t="s">
        <v>160</v>
      </c>
      <c r="BK117" s="149">
        <f>ROUND(L117*K117,2)</f>
        <v>0</v>
      </c>
      <c r="BL117" s="20" t="s">
        <v>159</v>
      </c>
      <c r="BM117" s="20" t="s">
        <v>858</v>
      </c>
    </row>
    <row r="118" spans="2:65" s="1" customFormat="1" ht="31.5" customHeight="1">
      <c r="B118" s="140"/>
      <c r="C118" s="141">
        <v>2</v>
      </c>
      <c r="D118" s="141" t="s">
        <v>155</v>
      </c>
      <c r="E118" s="142" t="s">
        <v>859</v>
      </c>
      <c r="F118" s="241" t="s">
        <v>860</v>
      </c>
      <c r="G118" s="241"/>
      <c r="H118" s="241"/>
      <c r="I118" s="241"/>
      <c r="J118" s="143" t="s">
        <v>172</v>
      </c>
      <c r="K118" s="144">
        <v>599.9</v>
      </c>
      <c r="L118" s="242"/>
      <c r="M118" s="242"/>
      <c r="N118" s="242"/>
      <c r="O118" s="242"/>
      <c r="P118" s="242"/>
      <c r="Q118" s="242"/>
      <c r="R118" s="145"/>
      <c r="T118" s="146" t="s">
        <v>5</v>
      </c>
      <c r="U118" s="43" t="s">
        <v>38</v>
      </c>
      <c r="V118" s="147">
        <v>0.188</v>
      </c>
      <c r="W118" s="147">
        <f>V118*K118</f>
        <v>112.7812</v>
      </c>
      <c r="X118" s="147">
        <v>0</v>
      </c>
      <c r="Y118" s="147">
        <f>X118*K118</f>
        <v>0</v>
      </c>
      <c r="Z118" s="147">
        <v>8.0000000000000002E-3</v>
      </c>
      <c r="AA118" s="148">
        <f>Z118*K118</f>
        <v>4.7991999999999999</v>
      </c>
      <c r="AR118" s="20" t="s">
        <v>159</v>
      </c>
      <c r="AT118" s="20" t="s">
        <v>155</v>
      </c>
      <c r="AU118" s="20" t="s">
        <v>160</v>
      </c>
      <c r="AY118" s="20" t="s">
        <v>153</v>
      </c>
      <c r="BE118" s="149">
        <f>IF(U118="základná",N118,0)</f>
        <v>0</v>
      </c>
      <c r="BF118" s="149">
        <f>IF(U118="znížená",N118,0)</f>
        <v>0</v>
      </c>
      <c r="BG118" s="149">
        <f>IF(U118="zákl. prenesená",N118,0)</f>
        <v>0</v>
      </c>
      <c r="BH118" s="149">
        <f>IF(U118="zníž. prenesená",N118,0)</f>
        <v>0</v>
      </c>
      <c r="BI118" s="149">
        <f>IF(U118="nulová",N118,0)</f>
        <v>0</v>
      </c>
      <c r="BJ118" s="20" t="s">
        <v>160</v>
      </c>
      <c r="BK118" s="149">
        <f>ROUND(L118*K118,2)</f>
        <v>0</v>
      </c>
      <c r="BL118" s="20" t="s">
        <v>159</v>
      </c>
      <c r="BM118" s="20" t="s">
        <v>861</v>
      </c>
    </row>
    <row r="119" spans="2:65" s="10" customFormat="1" ht="15" customHeight="1">
      <c r="B119" s="150"/>
      <c r="C119" s="151"/>
      <c r="D119" s="151"/>
      <c r="E119" s="152" t="s">
        <v>5</v>
      </c>
      <c r="F119" s="243" t="s">
        <v>862</v>
      </c>
      <c r="G119" s="244"/>
      <c r="H119" s="244"/>
      <c r="I119" s="244"/>
      <c r="J119" s="151"/>
      <c r="K119" s="153">
        <v>38.5</v>
      </c>
      <c r="L119" s="151"/>
      <c r="M119" s="151"/>
      <c r="N119" s="151"/>
      <c r="O119" s="151"/>
      <c r="P119" s="151"/>
      <c r="Q119" s="151"/>
      <c r="R119" s="154"/>
      <c r="T119" s="155"/>
      <c r="U119" s="151"/>
      <c r="V119" s="151"/>
      <c r="W119" s="151"/>
      <c r="X119" s="151"/>
      <c r="Y119" s="151"/>
      <c r="Z119" s="151"/>
      <c r="AA119" s="156"/>
      <c r="AT119" s="157" t="s">
        <v>168</v>
      </c>
      <c r="AU119" s="157" t="s">
        <v>160</v>
      </c>
      <c r="AV119" s="10" t="s">
        <v>160</v>
      </c>
      <c r="AW119" s="10" t="s">
        <v>29</v>
      </c>
      <c r="AX119" s="10" t="s">
        <v>71</v>
      </c>
      <c r="AY119" s="157" t="s">
        <v>153</v>
      </c>
    </row>
    <row r="120" spans="2:65" s="10" customFormat="1" ht="15" customHeight="1">
      <c r="B120" s="150"/>
      <c r="C120" s="151"/>
      <c r="D120" s="151"/>
      <c r="E120" s="152" t="s">
        <v>5</v>
      </c>
      <c r="F120" s="245" t="s">
        <v>863</v>
      </c>
      <c r="G120" s="246"/>
      <c r="H120" s="246"/>
      <c r="I120" s="246"/>
      <c r="J120" s="151"/>
      <c r="K120" s="153">
        <v>266.60000000000002</v>
      </c>
      <c r="L120" s="151"/>
      <c r="M120" s="151"/>
      <c r="N120" s="151"/>
      <c r="O120" s="151"/>
      <c r="P120" s="151"/>
      <c r="Q120" s="151"/>
      <c r="R120" s="154"/>
      <c r="T120" s="155"/>
      <c r="U120" s="151"/>
      <c r="V120" s="151"/>
      <c r="W120" s="151"/>
      <c r="X120" s="151"/>
      <c r="Y120" s="151"/>
      <c r="Z120" s="151"/>
      <c r="AA120" s="156"/>
      <c r="AT120" s="157" t="s">
        <v>168</v>
      </c>
      <c r="AU120" s="157" t="s">
        <v>160</v>
      </c>
      <c r="AV120" s="10" t="s">
        <v>160</v>
      </c>
      <c r="AW120" s="10" t="s">
        <v>29</v>
      </c>
      <c r="AX120" s="10" t="s">
        <v>71</v>
      </c>
      <c r="AY120" s="157" t="s">
        <v>153</v>
      </c>
    </row>
    <row r="121" spans="2:65" s="10" customFormat="1" ht="15" customHeight="1">
      <c r="B121" s="150"/>
      <c r="C121" s="151"/>
      <c r="D121" s="151"/>
      <c r="E121" s="152" t="s">
        <v>5</v>
      </c>
      <c r="F121" s="245" t="s">
        <v>864</v>
      </c>
      <c r="G121" s="246"/>
      <c r="H121" s="246"/>
      <c r="I121" s="246"/>
      <c r="J121" s="151"/>
      <c r="K121" s="153">
        <v>143</v>
      </c>
      <c r="L121" s="151"/>
      <c r="M121" s="151"/>
      <c r="N121" s="151"/>
      <c r="O121" s="151"/>
      <c r="P121" s="151"/>
      <c r="Q121" s="151"/>
      <c r="R121" s="154"/>
      <c r="T121" s="155"/>
      <c r="U121" s="151"/>
      <c r="V121" s="151"/>
      <c r="W121" s="151"/>
      <c r="X121" s="151"/>
      <c r="Y121" s="151"/>
      <c r="Z121" s="151"/>
      <c r="AA121" s="156"/>
      <c r="AT121" s="157" t="s">
        <v>168</v>
      </c>
      <c r="AU121" s="157" t="s">
        <v>160</v>
      </c>
      <c r="AV121" s="10" t="s">
        <v>160</v>
      </c>
      <c r="AW121" s="10" t="s">
        <v>29</v>
      </c>
      <c r="AX121" s="10" t="s">
        <v>71</v>
      </c>
      <c r="AY121" s="157" t="s">
        <v>153</v>
      </c>
    </row>
    <row r="122" spans="2:65" s="10" customFormat="1" ht="15" customHeight="1">
      <c r="B122" s="150"/>
      <c r="C122" s="151"/>
      <c r="D122" s="151"/>
      <c r="E122" s="152" t="s">
        <v>5</v>
      </c>
      <c r="F122" s="245" t="s">
        <v>865</v>
      </c>
      <c r="G122" s="246"/>
      <c r="H122" s="246"/>
      <c r="I122" s="246"/>
      <c r="J122" s="151"/>
      <c r="K122" s="153">
        <v>13</v>
      </c>
      <c r="L122" s="151"/>
      <c r="M122" s="151"/>
      <c r="N122" s="151"/>
      <c r="O122" s="151"/>
      <c r="P122" s="151"/>
      <c r="Q122" s="151"/>
      <c r="R122" s="154"/>
      <c r="T122" s="155"/>
      <c r="U122" s="151"/>
      <c r="V122" s="151"/>
      <c r="W122" s="151"/>
      <c r="X122" s="151"/>
      <c r="Y122" s="151"/>
      <c r="Z122" s="151"/>
      <c r="AA122" s="156"/>
      <c r="AT122" s="157" t="s">
        <v>168</v>
      </c>
      <c r="AU122" s="157" t="s">
        <v>160</v>
      </c>
      <c r="AV122" s="10" t="s">
        <v>160</v>
      </c>
      <c r="AW122" s="10" t="s">
        <v>29</v>
      </c>
      <c r="AX122" s="10" t="s">
        <v>71</v>
      </c>
      <c r="AY122" s="157" t="s">
        <v>153</v>
      </c>
    </row>
    <row r="123" spans="2:65" s="10" customFormat="1" ht="15" customHeight="1">
      <c r="B123" s="150"/>
      <c r="C123" s="151"/>
      <c r="D123" s="151"/>
      <c r="E123" s="152" t="s">
        <v>5</v>
      </c>
      <c r="F123" s="245" t="s">
        <v>866</v>
      </c>
      <c r="G123" s="246"/>
      <c r="H123" s="246"/>
      <c r="I123" s="246"/>
      <c r="J123" s="151"/>
      <c r="K123" s="153">
        <v>54</v>
      </c>
      <c r="L123" s="151"/>
      <c r="M123" s="151"/>
      <c r="N123" s="151"/>
      <c r="O123" s="151"/>
      <c r="P123" s="151"/>
      <c r="Q123" s="151"/>
      <c r="R123" s="154"/>
      <c r="T123" s="155"/>
      <c r="U123" s="151"/>
      <c r="V123" s="151"/>
      <c r="W123" s="151"/>
      <c r="X123" s="151"/>
      <c r="Y123" s="151"/>
      <c r="Z123" s="151"/>
      <c r="AA123" s="156"/>
      <c r="AT123" s="157" t="s">
        <v>168</v>
      </c>
      <c r="AU123" s="157" t="s">
        <v>160</v>
      </c>
      <c r="AV123" s="10" t="s">
        <v>160</v>
      </c>
      <c r="AW123" s="10" t="s">
        <v>29</v>
      </c>
      <c r="AX123" s="10" t="s">
        <v>71</v>
      </c>
      <c r="AY123" s="157" t="s">
        <v>153</v>
      </c>
    </row>
    <row r="124" spans="2:65" s="10" customFormat="1" ht="15" customHeight="1">
      <c r="B124" s="150"/>
      <c r="C124" s="151"/>
      <c r="D124" s="151"/>
      <c r="E124" s="152" t="s">
        <v>5</v>
      </c>
      <c r="F124" s="245" t="s">
        <v>867</v>
      </c>
      <c r="G124" s="246"/>
      <c r="H124" s="246"/>
      <c r="I124" s="246"/>
      <c r="J124" s="151"/>
      <c r="K124" s="153">
        <v>3.6</v>
      </c>
      <c r="L124" s="151"/>
      <c r="M124" s="151"/>
      <c r="N124" s="151"/>
      <c r="O124" s="151"/>
      <c r="P124" s="151"/>
      <c r="Q124" s="151"/>
      <c r="R124" s="154"/>
      <c r="T124" s="155"/>
      <c r="U124" s="151"/>
      <c r="V124" s="151"/>
      <c r="W124" s="151"/>
      <c r="X124" s="151"/>
      <c r="Y124" s="151"/>
      <c r="Z124" s="151"/>
      <c r="AA124" s="156"/>
      <c r="AT124" s="157" t="s">
        <v>168</v>
      </c>
      <c r="AU124" s="157" t="s">
        <v>160</v>
      </c>
      <c r="AV124" s="10" t="s">
        <v>160</v>
      </c>
      <c r="AW124" s="10" t="s">
        <v>29</v>
      </c>
      <c r="AX124" s="10" t="s">
        <v>71</v>
      </c>
      <c r="AY124" s="157" t="s">
        <v>153</v>
      </c>
    </row>
    <row r="125" spans="2:65" s="10" customFormat="1" ht="15" customHeight="1">
      <c r="B125" s="150"/>
      <c r="C125" s="151"/>
      <c r="D125" s="151"/>
      <c r="E125" s="152" t="s">
        <v>5</v>
      </c>
      <c r="F125" s="245" t="s">
        <v>868</v>
      </c>
      <c r="G125" s="246"/>
      <c r="H125" s="246"/>
      <c r="I125" s="246"/>
      <c r="J125" s="151"/>
      <c r="K125" s="153">
        <v>21.6</v>
      </c>
      <c r="L125" s="151"/>
      <c r="M125" s="151"/>
      <c r="N125" s="151"/>
      <c r="O125" s="151"/>
      <c r="P125" s="151"/>
      <c r="Q125" s="151"/>
      <c r="R125" s="154"/>
      <c r="T125" s="155"/>
      <c r="U125" s="151"/>
      <c r="V125" s="151"/>
      <c r="W125" s="151"/>
      <c r="X125" s="151"/>
      <c r="Y125" s="151"/>
      <c r="Z125" s="151"/>
      <c r="AA125" s="156"/>
      <c r="AT125" s="157" t="s">
        <v>168</v>
      </c>
      <c r="AU125" s="157" t="s">
        <v>160</v>
      </c>
      <c r="AV125" s="10" t="s">
        <v>160</v>
      </c>
      <c r="AW125" s="10" t="s">
        <v>29</v>
      </c>
      <c r="AX125" s="10" t="s">
        <v>71</v>
      </c>
      <c r="AY125" s="157" t="s">
        <v>153</v>
      </c>
    </row>
    <row r="126" spans="2:65" s="10" customFormat="1" ht="15" customHeight="1">
      <c r="B126" s="150"/>
      <c r="C126" s="151"/>
      <c r="D126" s="151"/>
      <c r="E126" s="152" t="s">
        <v>5</v>
      </c>
      <c r="F126" s="245" t="s">
        <v>869</v>
      </c>
      <c r="G126" s="246"/>
      <c r="H126" s="246"/>
      <c r="I126" s="246"/>
      <c r="J126" s="151"/>
      <c r="K126" s="153">
        <v>6.2</v>
      </c>
      <c r="L126" s="151"/>
      <c r="M126" s="151"/>
      <c r="N126" s="151"/>
      <c r="O126" s="151"/>
      <c r="P126" s="151"/>
      <c r="Q126" s="151"/>
      <c r="R126" s="154"/>
      <c r="T126" s="155"/>
      <c r="U126" s="151"/>
      <c r="V126" s="151"/>
      <c r="W126" s="151"/>
      <c r="X126" s="151"/>
      <c r="Y126" s="151"/>
      <c r="Z126" s="151"/>
      <c r="AA126" s="156"/>
      <c r="AT126" s="157" t="s">
        <v>168</v>
      </c>
      <c r="AU126" s="157" t="s">
        <v>160</v>
      </c>
      <c r="AV126" s="10" t="s">
        <v>160</v>
      </c>
      <c r="AW126" s="10" t="s">
        <v>29</v>
      </c>
      <c r="AX126" s="10" t="s">
        <v>71</v>
      </c>
      <c r="AY126" s="157" t="s">
        <v>153</v>
      </c>
    </row>
    <row r="127" spans="2:65" s="10" customFormat="1" ht="15" customHeight="1">
      <c r="B127" s="150"/>
      <c r="C127" s="151"/>
      <c r="D127" s="151"/>
      <c r="E127" s="152" t="s">
        <v>5</v>
      </c>
      <c r="F127" s="245" t="s">
        <v>870</v>
      </c>
      <c r="G127" s="246"/>
      <c r="H127" s="246"/>
      <c r="I127" s="246"/>
      <c r="J127" s="151"/>
      <c r="K127" s="153">
        <v>6</v>
      </c>
      <c r="L127" s="151"/>
      <c r="M127" s="151"/>
      <c r="N127" s="151"/>
      <c r="O127" s="151"/>
      <c r="P127" s="151"/>
      <c r="Q127" s="151"/>
      <c r="R127" s="154"/>
      <c r="T127" s="155"/>
      <c r="U127" s="151"/>
      <c r="V127" s="151"/>
      <c r="W127" s="151"/>
      <c r="X127" s="151"/>
      <c r="Y127" s="151"/>
      <c r="Z127" s="151"/>
      <c r="AA127" s="156"/>
      <c r="AT127" s="157" t="s">
        <v>168</v>
      </c>
      <c r="AU127" s="157" t="s">
        <v>160</v>
      </c>
      <c r="AV127" s="10" t="s">
        <v>160</v>
      </c>
      <c r="AW127" s="10" t="s">
        <v>29</v>
      </c>
      <c r="AX127" s="10" t="s">
        <v>71</v>
      </c>
      <c r="AY127" s="157" t="s">
        <v>153</v>
      </c>
    </row>
    <row r="128" spans="2:65" s="10" customFormat="1" ht="15" customHeight="1">
      <c r="B128" s="150"/>
      <c r="C128" s="151"/>
      <c r="D128" s="151"/>
      <c r="E128" s="152" t="s">
        <v>5</v>
      </c>
      <c r="F128" s="245" t="s">
        <v>871</v>
      </c>
      <c r="G128" s="246"/>
      <c r="H128" s="246"/>
      <c r="I128" s="246"/>
      <c r="J128" s="151"/>
      <c r="K128" s="153">
        <v>21.6</v>
      </c>
      <c r="L128" s="151"/>
      <c r="M128" s="151"/>
      <c r="N128" s="151"/>
      <c r="O128" s="151"/>
      <c r="P128" s="151"/>
      <c r="Q128" s="151"/>
      <c r="R128" s="154"/>
      <c r="T128" s="155"/>
      <c r="U128" s="151"/>
      <c r="V128" s="151"/>
      <c r="W128" s="151"/>
      <c r="X128" s="151"/>
      <c r="Y128" s="151"/>
      <c r="Z128" s="151"/>
      <c r="AA128" s="156"/>
      <c r="AT128" s="157" t="s">
        <v>168</v>
      </c>
      <c r="AU128" s="157" t="s">
        <v>160</v>
      </c>
      <c r="AV128" s="10" t="s">
        <v>160</v>
      </c>
      <c r="AW128" s="10" t="s">
        <v>29</v>
      </c>
      <c r="AX128" s="10" t="s">
        <v>71</v>
      </c>
      <c r="AY128" s="157" t="s">
        <v>153</v>
      </c>
    </row>
    <row r="129" spans="2:65" s="10" customFormat="1" ht="15" customHeight="1">
      <c r="B129" s="150"/>
      <c r="C129" s="151"/>
      <c r="D129" s="151"/>
      <c r="E129" s="152" t="s">
        <v>5</v>
      </c>
      <c r="F129" s="245" t="s">
        <v>872</v>
      </c>
      <c r="G129" s="246"/>
      <c r="H129" s="246"/>
      <c r="I129" s="246"/>
      <c r="J129" s="151"/>
      <c r="K129" s="153">
        <v>24</v>
      </c>
      <c r="L129" s="151"/>
      <c r="M129" s="151"/>
      <c r="N129" s="151"/>
      <c r="O129" s="151"/>
      <c r="P129" s="151"/>
      <c r="Q129" s="151"/>
      <c r="R129" s="154"/>
      <c r="T129" s="155"/>
      <c r="U129" s="151"/>
      <c r="V129" s="151"/>
      <c r="W129" s="151"/>
      <c r="X129" s="151"/>
      <c r="Y129" s="151"/>
      <c r="Z129" s="151"/>
      <c r="AA129" s="156"/>
      <c r="AT129" s="157" t="s">
        <v>168</v>
      </c>
      <c r="AU129" s="157" t="s">
        <v>160</v>
      </c>
      <c r="AV129" s="10" t="s">
        <v>160</v>
      </c>
      <c r="AW129" s="10" t="s">
        <v>29</v>
      </c>
      <c r="AX129" s="10" t="s">
        <v>71</v>
      </c>
      <c r="AY129" s="157" t="s">
        <v>153</v>
      </c>
    </row>
    <row r="130" spans="2:65" s="10" customFormat="1" ht="15" customHeight="1">
      <c r="B130" s="150"/>
      <c r="C130" s="151"/>
      <c r="D130" s="151"/>
      <c r="E130" s="152" t="s">
        <v>5</v>
      </c>
      <c r="F130" s="245" t="s">
        <v>873</v>
      </c>
      <c r="G130" s="246"/>
      <c r="H130" s="246"/>
      <c r="I130" s="246"/>
      <c r="J130" s="151"/>
      <c r="K130" s="153">
        <v>1.8</v>
      </c>
      <c r="L130" s="151"/>
      <c r="M130" s="151"/>
      <c r="N130" s="151"/>
      <c r="O130" s="151"/>
      <c r="P130" s="151"/>
      <c r="Q130" s="151"/>
      <c r="R130" s="154"/>
      <c r="T130" s="155"/>
      <c r="U130" s="151"/>
      <c r="V130" s="151"/>
      <c r="W130" s="151"/>
      <c r="X130" s="151"/>
      <c r="Y130" s="151"/>
      <c r="Z130" s="151"/>
      <c r="AA130" s="156"/>
      <c r="AT130" s="157" t="s">
        <v>168</v>
      </c>
      <c r="AU130" s="157" t="s">
        <v>160</v>
      </c>
      <c r="AV130" s="10" t="s">
        <v>160</v>
      </c>
      <c r="AW130" s="10" t="s">
        <v>29</v>
      </c>
      <c r="AX130" s="10" t="s">
        <v>71</v>
      </c>
      <c r="AY130" s="157" t="s">
        <v>153</v>
      </c>
    </row>
    <row r="131" spans="2:65" s="11" customFormat="1" ht="15" customHeight="1">
      <c r="B131" s="158"/>
      <c r="C131" s="159"/>
      <c r="D131" s="159"/>
      <c r="E131" s="160" t="s">
        <v>5</v>
      </c>
      <c r="F131" s="247" t="s">
        <v>227</v>
      </c>
      <c r="G131" s="248"/>
      <c r="H131" s="248"/>
      <c r="I131" s="248"/>
      <c r="J131" s="159"/>
      <c r="K131" s="161">
        <v>599.9</v>
      </c>
      <c r="L131" s="159"/>
      <c r="M131" s="159"/>
      <c r="N131" s="159"/>
      <c r="O131" s="159"/>
      <c r="P131" s="159"/>
      <c r="Q131" s="159"/>
      <c r="R131" s="162"/>
      <c r="T131" s="163"/>
      <c r="U131" s="159"/>
      <c r="V131" s="159"/>
      <c r="W131" s="159"/>
      <c r="X131" s="159"/>
      <c r="Y131" s="159"/>
      <c r="Z131" s="159"/>
      <c r="AA131" s="164"/>
      <c r="AT131" s="165" t="s">
        <v>168</v>
      </c>
      <c r="AU131" s="165" t="s">
        <v>160</v>
      </c>
      <c r="AV131" s="11" t="s">
        <v>159</v>
      </c>
      <c r="AW131" s="11" t="s">
        <v>29</v>
      </c>
      <c r="AX131" s="11" t="s">
        <v>79</v>
      </c>
      <c r="AY131" s="165" t="s">
        <v>153</v>
      </c>
    </row>
    <row r="132" spans="2:65" s="1" customFormat="1" ht="31.5" customHeight="1">
      <c r="B132" s="140"/>
      <c r="C132" s="141">
        <v>3</v>
      </c>
      <c r="D132" s="141" t="s">
        <v>155</v>
      </c>
      <c r="E132" s="142" t="s">
        <v>874</v>
      </c>
      <c r="F132" s="241" t="s">
        <v>875</v>
      </c>
      <c r="G132" s="241"/>
      <c r="H132" s="241"/>
      <c r="I132" s="241"/>
      <c r="J132" s="143" t="s">
        <v>158</v>
      </c>
      <c r="K132" s="144">
        <v>6</v>
      </c>
      <c r="L132" s="242"/>
      <c r="M132" s="242"/>
      <c r="N132" s="242"/>
      <c r="O132" s="242"/>
      <c r="P132" s="242"/>
      <c r="Q132" s="242"/>
      <c r="R132" s="145"/>
      <c r="T132" s="146" t="s">
        <v>5</v>
      </c>
      <c r="U132" s="43" t="s">
        <v>38</v>
      </c>
      <c r="V132" s="147">
        <v>4.9000000000000002E-2</v>
      </c>
      <c r="W132" s="147">
        <f>V132*K132</f>
        <v>0.29400000000000004</v>
      </c>
      <c r="X132" s="147">
        <v>0</v>
      </c>
      <c r="Y132" s="147">
        <f>X132*K132</f>
        <v>0</v>
      </c>
      <c r="Z132" s="147">
        <v>2.4E-2</v>
      </c>
      <c r="AA132" s="148">
        <f>Z132*K132</f>
        <v>0.14400000000000002</v>
      </c>
      <c r="AR132" s="20" t="s">
        <v>159</v>
      </c>
      <c r="AT132" s="20" t="s">
        <v>155</v>
      </c>
      <c r="AU132" s="20" t="s">
        <v>160</v>
      </c>
      <c r="AY132" s="20" t="s">
        <v>153</v>
      </c>
      <c r="BE132" s="149">
        <f>IF(U132="základná",N132,0)</f>
        <v>0</v>
      </c>
      <c r="BF132" s="149">
        <f>IF(U132="znížená",N132,0)</f>
        <v>0</v>
      </c>
      <c r="BG132" s="149">
        <f>IF(U132="zákl. prenesená",N132,0)</f>
        <v>0</v>
      </c>
      <c r="BH132" s="149">
        <f>IF(U132="zníž. prenesená",N132,0)</f>
        <v>0</v>
      </c>
      <c r="BI132" s="149">
        <f>IF(U132="nulová",N132,0)</f>
        <v>0</v>
      </c>
      <c r="BJ132" s="20" t="s">
        <v>160</v>
      </c>
      <c r="BK132" s="149">
        <f>ROUND(L132*K132,2)</f>
        <v>0</v>
      </c>
      <c r="BL132" s="20" t="s">
        <v>159</v>
      </c>
      <c r="BM132" s="20" t="s">
        <v>876</v>
      </c>
    </row>
    <row r="133" spans="2:65" s="1" customFormat="1" ht="31.5" customHeight="1">
      <c r="B133" s="140"/>
      <c r="C133" s="141">
        <v>4</v>
      </c>
      <c r="D133" s="141" t="s">
        <v>155</v>
      </c>
      <c r="E133" s="142" t="s">
        <v>877</v>
      </c>
      <c r="F133" s="241" t="s">
        <v>878</v>
      </c>
      <c r="G133" s="241"/>
      <c r="H133" s="241"/>
      <c r="I133" s="241"/>
      <c r="J133" s="143" t="s">
        <v>158</v>
      </c>
      <c r="K133" s="144">
        <v>9</v>
      </c>
      <c r="L133" s="242"/>
      <c r="M133" s="242"/>
      <c r="N133" s="242"/>
      <c r="O133" s="242"/>
      <c r="P133" s="242"/>
      <c r="Q133" s="242"/>
      <c r="R133" s="145"/>
      <c r="T133" s="146" t="s">
        <v>5</v>
      </c>
      <c r="U133" s="43" t="s">
        <v>38</v>
      </c>
      <c r="V133" s="147">
        <v>8.8999999999999996E-2</v>
      </c>
      <c r="W133" s="147">
        <f>V133*K133</f>
        <v>0.80099999999999993</v>
      </c>
      <c r="X133" s="147">
        <v>0</v>
      </c>
      <c r="Y133" s="147">
        <f>X133*K133</f>
        <v>0</v>
      </c>
      <c r="Z133" s="147">
        <v>2.7E-2</v>
      </c>
      <c r="AA133" s="148">
        <f>Z133*K133</f>
        <v>0.24299999999999999</v>
      </c>
      <c r="AR133" s="20" t="s">
        <v>159</v>
      </c>
      <c r="AT133" s="20" t="s">
        <v>155</v>
      </c>
      <c r="AU133" s="20" t="s">
        <v>160</v>
      </c>
      <c r="AY133" s="20" t="s">
        <v>153</v>
      </c>
      <c r="BE133" s="149">
        <f>IF(U133="základná",N133,0)</f>
        <v>0</v>
      </c>
      <c r="BF133" s="149">
        <f>IF(U133="znížená",N133,0)</f>
        <v>0</v>
      </c>
      <c r="BG133" s="149">
        <f>IF(U133="zákl. prenesená",N133,0)</f>
        <v>0</v>
      </c>
      <c r="BH133" s="149">
        <f>IF(U133="zníž. prenesená",N133,0)</f>
        <v>0</v>
      </c>
      <c r="BI133" s="149">
        <f>IF(U133="nulová",N133,0)</f>
        <v>0</v>
      </c>
      <c r="BJ133" s="20" t="s">
        <v>160</v>
      </c>
      <c r="BK133" s="149">
        <f>ROUND(L133*K133,2)</f>
        <v>0</v>
      </c>
      <c r="BL133" s="20" t="s">
        <v>159</v>
      </c>
      <c r="BM133" s="20" t="s">
        <v>879</v>
      </c>
    </row>
    <row r="134" spans="2:65" s="1" customFormat="1" ht="31.5" customHeight="1">
      <c r="B134" s="140"/>
      <c r="C134" s="141">
        <v>5</v>
      </c>
      <c r="D134" s="141" t="s">
        <v>155</v>
      </c>
      <c r="E134" s="142" t="s">
        <v>880</v>
      </c>
      <c r="F134" s="241" t="s">
        <v>881</v>
      </c>
      <c r="G134" s="241"/>
      <c r="H134" s="241"/>
      <c r="I134" s="241"/>
      <c r="J134" s="143" t="s">
        <v>223</v>
      </c>
      <c r="K134" s="144">
        <v>9.65</v>
      </c>
      <c r="L134" s="242"/>
      <c r="M134" s="242"/>
      <c r="N134" s="242"/>
      <c r="O134" s="242"/>
      <c r="P134" s="242"/>
      <c r="Q134" s="242"/>
      <c r="R134" s="145"/>
      <c r="T134" s="146" t="s">
        <v>5</v>
      </c>
      <c r="U134" s="43" t="s">
        <v>38</v>
      </c>
      <c r="V134" s="147">
        <v>1.2</v>
      </c>
      <c r="W134" s="147">
        <f>V134*K134</f>
        <v>11.58</v>
      </c>
      <c r="X134" s="147">
        <v>0</v>
      </c>
      <c r="Y134" s="147">
        <f>X134*K134</f>
        <v>0</v>
      </c>
      <c r="Z134" s="147">
        <v>8.7999999999999995E-2</v>
      </c>
      <c r="AA134" s="148">
        <f>Z134*K134</f>
        <v>0.84919999999999995</v>
      </c>
      <c r="AR134" s="20" t="s">
        <v>159</v>
      </c>
      <c r="AT134" s="20" t="s">
        <v>155</v>
      </c>
      <c r="AU134" s="20" t="s">
        <v>160</v>
      </c>
      <c r="AY134" s="20" t="s">
        <v>153</v>
      </c>
      <c r="BE134" s="149">
        <f>IF(U134="základná",N134,0)</f>
        <v>0</v>
      </c>
      <c r="BF134" s="149">
        <f>IF(U134="znížená",N134,0)</f>
        <v>0</v>
      </c>
      <c r="BG134" s="149">
        <f>IF(U134="zákl. prenesená",N134,0)</f>
        <v>0</v>
      </c>
      <c r="BH134" s="149">
        <f>IF(U134="zníž. prenesená",N134,0)</f>
        <v>0</v>
      </c>
      <c r="BI134" s="149">
        <f>IF(U134="nulová",N134,0)</f>
        <v>0</v>
      </c>
      <c r="BJ134" s="20" t="s">
        <v>160</v>
      </c>
      <c r="BK134" s="149">
        <f>ROUND(L134*K134,2)</f>
        <v>0</v>
      </c>
      <c r="BL134" s="20" t="s">
        <v>159</v>
      </c>
      <c r="BM134" s="20" t="s">
        <v>882</v>
      </c>
    </row>
    <row r="135" spans="2:65" s="10" customFormat="1" ht="15" customHeight="1">
      <c r="B135" s="150"/>
      <c r="C135" s="151"/>
      <c r="D135" s="151"/>
      <c r="E135" s="152" t="s">
        <v>5</v>
      </c>
      <c r="F135" s="243" t="s">
        <v>883</v>
      </c>
      <c r="G135" s="244"/>
      <c r="H135" s="244"/>
      <c r="I135" s="244"/>
      <c r="J135" s="151"/>
      <c r="K135" s="153">
        <v>1.77</v>
      </c>
      <c r="L135" s="151"/>
      <c r="M135" s="151"/>
      <c r="N135" s="151"/>
      <c r="O135" s="151"/>
      <c r="P135" s="151"/>
      <c r="Q135" s="151"/>
      <c r="R135" s="154"/>
      <c r="T135" s="155"/>
      <c r="U135" s="151"/>
      <c r="V135" s="151"/>
      <c r="W135" s="151"/>
      <c r="X135" s="151"/>
      <c r="Y135" s="151"/>
      <c r="Z135" s="151"/>
      <c r="AA135" s="156"/>
      <c r="AT135" s="157" t="s">
        <v>168</v>
      </c>
      <c r="AU135" s="157" t="s">
        <v>160</v>
      </c>
      <c r="AV135" s="10" t="s">
        <v>160</v>
      </c>
      <c r="AW135" s="10" t="s">
        <v>29</v>
      </c>
      <c r="AX135" s="10" t="s">
        <v>71</v>
      </c>
      <c r="AY135" s="157" t="s">
        <v>153</v>
      </c>
    </row>
    <row r="136" spans="2:65" s="10" customFormat="1" ht="15" customHeight="1">
      <c r="B136" s="150"/>
      <c r="C136" s="151"/>
      <c r="D136" s="151"/>
      <c r="E136" s="152" t="s">
        <v>5</v>
      </c>
      <c r="F136" s="245" t="s">
        <v>884</v>
      </c>
      <c r="G136" s="246"/>
      <c r="H136" s="246"/>
      <c r="I136" s="246"/>
      <c r="J136" s="151"/>
      <c r="K136" s="153">
        <v>3.15</v>
      </c>
      <c r="L136" s="151"/>
      <c r="M136" s="151"/>
      <c r="N136" s="151"/>
      <c r="O136" s="151"/>
      <c r="P136" s="151"/>
      <c r="Q136" s="151"/>
      <c r="R136" s="154"/>
      <c r="T136" s="155"/>
      <c r="U136" s="151"/>
      <c r="V136" s="151"/>
      <c r="W136" s="151"/>
      <c r="X136" s="151"/>
      <c r="Y136" s="151"/>
      <c r="Z136" s="151"/>
      <c r="AA136" s="156"/>
      <c r="AT136" s="157" t="s">
        <v>168</v>
      </c>
      <c r="AU136" s="157" t="s">
        <v>160</v>
      </c>
      <c r="AV136" s="10" t="s">
        <v>160</v>
      </c>
      <c r="AW136" s="10" t="s">
        <v>29</v>
      </c>
      <c r="AX136" s="10" t="s">
        <v>71</v>
      </c>
      <c r="AY136" s="157" t="s">
        <v>153</v>
      </c>
    </row>
    <row r="137" spans="2:65" s="10" customFormat="1" ht="15" customHeight="1">
      <c r="B137" s="150"/>
      <c r="C137" s="151"/>
      <c r="D137" s="151"/>
      <c r="E137" s="152" t="s">
        <v>5</v>
      </c>
      <c r="F137" s="245" t="s">
        <v>885</v>
      </c>
      <c r="G137" s="246"/>
      <c r="H137" s="246"/>
      <c r="I137" s="246"/>
      <c r="J137" s="151"/>
      <c r="K137" s="153">
        <v>3.55</v>
      </c>
      <c r="L137" s="151"/>
      <c r="M137" s="151"/>
      <c r="N137" s="151"/>
      <c r="O137" s="151"/>
      <c r="P137" s="151"/>
      <c r="Q137" s="151"/>
      <c r="R137" s="154"/>
      <c r="T137" s="155"/>
      <c r="U137" s="151"/>
      <c r="V137" s="151"/>
      <c r="W137" s="151"/>
      <c r="X137" s="151"/>
      <c r="Y137" s="151"/>
      <c r="Z137" s="151"/>
      <c r="AA137" s="156"/>
      <c r="AT137" s="157" t="s">
        <v>168</v>
      </c>
      <c r="AU137" s="157" t="s">
        <v>160</v>
      </c>
      <c r="AV137" s="10" t="s">
        <v>160</v>
      </c>
      <c r="AW137" s="10" t="s">
        <v>29</v>
      </c>
      <c r="AX137" s="10" t="s">
        <v>71</v>
      </c>
      <c r="AY137" s="157" t="s">
        <v>153</v>
      </c>
    </row>
    <row r="138" spans="2:65" s="10" customFormat="1" ht="15" customHeight="1">
      <c r="B138" s="150"/>
      <c r="C138" s="151"/>
      <c r="D138" s="151"/>
      <c r="E138" s="152" t="s">
        <v>5</v>
      </c>
      <c r="F138" s="245" t="s">
        <v>886</v>
      </c>
      <c r="G138" s="246"/>
      <c r="H138" s="246"/>
      <c r="I138" s="246"/>
      <c r="J138" s="151"/>
      <c r="K138" s="153">
        <v>1.18</v>
      </c>
      <c r="L138" s="151"/>
      <c r="M138" s="151"/>
      <c r="N138" s="151"/>
      <c r="O138" s="151"/>
      <c r="P138" s="151"/>
      <c r="Q138" s="151"/>
      <c r="R138" s="154"/>
      <c r="T138" s="155"/>
      <c r="U138" s="151"/>
      <c r="V138" s="151"/>
      <c r="W138" s="151"/>
      <c r="X138" s="151"/>
      <c r="Y138" s="151"/>
      <c r="Z138" s="151"/>
      <c r="AA138" s="156"/>
      <c r="AT138" s="157" t="s">
        <v>168</v>
      </c>
      <c r="AU138" s="157" t="s">
        <v>160</v>
      </c>
      <c r="AV138" s="10" t="s">
        <v>160</v>
      </c>
      <c r="AW138" s="10" t="s">
        <v>29</v>
      </c>
      <c r="AX138" s="10" t="s">
        <v>71</v>
      </c>
      <c r="AY138" s="157" t="s">
        <v>153</v>
      </c>
    </row>
    <row r="139" spans="2:65" s="11" customFormat="1" ht="15" customHeight="1">
      <c r="B139" s="158"/>
      <c r="C139" s="159"/>
      <c r="D139" s="159"/>
      <c r="E139" s="160" t="s">
        <v>5</v>
      </c>
      <c r="F139" s="247" t="s">
        <v>227</v>
      </c>
      <c r="G139" s="248"/>
      <c r="H139" s="248"/>
      <c r="I139" s="248"/>
      <c r="J139" s="159"/>
      <c r="K139" s="161">
        <v>9.65</v>
      </c>
      <c r="L139" s="159"/>
      <c r="M139" s="159"/>
      <c r="N139" s="159"/>
      <c r="O139" s="159"/>
      <c r="P139" s="159"/>
      <c r="Q139" s="159"/>
      <c r="R139" s="162"/>
      <c r="T139" s="163"/>
      <c r="U139" s="159"/>
      <c r="V139" s="159"/>
      <c r="W139" s="159"/>
      <c r="X139" s="159"/>
      <c r="Y139" s="159"/>
      <c r="Z139" s="159"/>
      <c r="AA139" s="164"/>
      <c r="AT139" s="165" t="s">
        <v>168</v>
      </c>
      <c r="AU139" s="165" t="s">
        <v>160</v>
      </c>
      <c r="AV139" s="11" t="s">
        <v>159</v>
      </c>
      <c r="AW139" s="11" t="s">
        <v>29</v>
      </c>
      <c r="AX139" s="11" t="s">
        <v>79</v>
      </c>
      <c r="AY139" s="165" t="s">
        <v>153</v>
      </c>
    </row>
    <row r="140" spans="2:65" s="1" customFormat="1" ht="31.5" customHeight="1">
      <c r="B140" s="140"/>
      <c r="C140" s="141">
        <v>6</v>
      </c>
      <c r="D140" s="141" t="s">
        <v>155</v>
      </c>
      <c r="E140" s="142" t="s">
        <v>887</v>
      </c>
      <c r="F140" s="241" t="s">
        <v>888</v>
      </c>
      <c r="G140" s="241"/>
      <c r="H140" s="241"/>
      <c r="I140" s="241"/>
      <c r="J140" s="143" t="s">
        <v>223</v>
      </c>
      <c r="K140" s="144">
        <v>18.32</v>
      </c>
      <c r="L140" s="242"/>
      <c r="M140" s="242"/>
      <c r="N140" s="242"/>
      <c r="O140" s="242"/>
      <c r="P140" s="242"/>
      <c r="Q140" s="242"/>
      <c r="R140" s="145"/>
      <c r="T140" s="146" t="s">
        <v>5</v>
      </c>
      <c r="U140" s="43" t="s">
        <v>38</v>
      </c>
      <c r="V140" s="147">
        <v>0.8</v>
      </c>
      <c r="W140" s="147">
        <f>V140*K140</f>
        <v>14.656000000000001</v>
      </c>
      <c r="X140" s="147">
        <v>0</v>
      </c>
      <c r="Y140" s="147">
        <f>X140*K140</f>
        <v>0</v>
      </c>
      <c r="Z140" s="147">
        <v>6.7000000000000004E-2</v>
      </c>
      <c r="AA140" s="148">
        <f>Z140*K140</f>
        <v>1.2274400000000001</v>
      </c>
      <c r="AR140" s="20" t="s">
        <v>159</v>
      </c>
      <c r="AT140" s="20" t="s">
        <v>155</v>
      </c>
      <c r="AU140" s="20" t="s">
        <v>160</v>
      </c>
      <c r="AY140" s="20" t="s">
        <v>153</v>
      </c>
      <c r="BE140" s="149">
        <f>IF(U140="základná",N140,0)</f>
        <v>0</v>
      </c>
      <c r="BF140" s="149">
        <f>IF(U140="znížená",N140,0)</f>
        <v>0</v>
      </c>
      <c r="BG140" s="149">
        <f>IF(U140="zákl. prenesená",N140,0)</f>
        <v>0</v>
      </c>
      <c r="BH140" s="149">
        <f>IF(U140="zníž. prenesená",N140,0)</f>
        <v>0</v>
      </c>
      <c r="BI140" s="149">
        <f>IF(U140="nulová",N140,0)</f>
        <v>0</v>
      </c>
      <c r="BJ140" s="20" t="s">
        <v>160</v>
      </c>
      <c r="BK140" s="149">
        <f>ROUND(L140*K140,2)</f>
        <v>0</v>
      </c>
      <c r="BL140" s="20" t="s">
        <v>159</v>
      </c>
      <c r="BM140" s="20" t="s">
        <v>889</v>
      </c>
    </row>
    <row r="141" spans="2:65" s="10" customFormat="1" ht="15" customHeight="1">
      <c r="B141" s="150"/>
      <c r="C141" s="151"/>
      <c r="D141" s="151"/>
      <c r="E141" s="152" t="s">
        <v>5</v>
      </c>
      <c r="F141" s="243" t="s">
        <v>890</v>
      </c>
      <c r="G141" s="244"/>
      <c r="H141" s="244"/>
      <c r="I141" s="244"/>
      <c r="J141" s="151"/>
      <c r="K141" s="153">
        <v>6.9</v>
      </c>
      <c r="L141" s="151"/>
      <c r="M141" s="151"/>
      <c r="N141" s="151"/>
      <c r="O141" s="151"/>
      <c r="P141" s="151"/>
      <c r="Q141" s="151"/>
      <c r="R141" s="154"/>
      <c r="T141" s="155"/>
      <c r="U141" s="151"/>
      <c r="V141" s="151"/>
      <c r="W141" s="151"/>
      <c r="X141" s="151"/>
      <c r="Y141" s="151"/>
      <c r="Z141" s="151"/>
      <c r="AA141" s="156"/>
      <c r="AT141" s="157" t="s">
        <v>168</v>
      </c>
      <c r="AU141" s="157" t="s">
        <v>160</v>
      </c>
      <c r="AV141" s="10" t="s">
        <v>160</v>
      </c>
      <c r="AW141" s="10" t="s">
        <v>29</v>
      </c>
      <c r="AX141" s="10" t="s">
        <v>71</v>
      </c>
      <c r="AY141" s="157" t="s">
        <v>153</v>
      </c>
    </row>
    <row r="142" spans="2:65" s="10" customFormat="1" ht="15" customHeight="1">
      <c r="B142" s="150"/>
      <c r="C142" s="151"/>
      <c r="D142" s="151"/>
      <c r="E142" s="152" t="s">
        <v>5</v>
      </c>
      <c r="F142" s="245" t="s">
        <v>891</v>
      </c>
      <c r="G142" s="246"/>
      <c r="H142" s="246"/>
      <c r="I142" s="246"/>
      <c r="J142" s="151"/>
      <c r="K142" s="153">
        <v>3.77</v>
      </c>
      <c r="L142" s="151"/>
      <c r="M142" s="151"/>
      <c r="N142" s="151"/>
      <c r="O142" s="151"/>
      <c r="P142" s="151"/>
      <c r="Q142" s="151"/>
      <c r="R142" s="154"/>
      <c r="T142" s="155"/>
      <c r="U142" s="151"/>
      <c r="V142" s="151"/>
      <c r="W142" s="151"/>
      <c r="X142" s="151"/>
      <c r="Y142" s="151"/>
      <c r="Z142" s="151"/>
      <c r="AA142" s="156"/>
      <c r="AT142" s="157" t="s">
        <v>168</v>
      </c>
      <c r="AU142" s="157" t="s">
        <v>160</v>
      </c>
      <c r="AV142" s="10" t="s">
        <v>160</v>
      </c>
      <c r="AW142" s="10" t="s">
        <v>29</v>
      </c>
      <c r="AX142" s="10" t="s">
        <v>71</v>
      </c>
      <c r="AY142" s="157" t="s">
        <v>153</v>
      </c>
    </row>
    <row r="143" spans="2:65" s="10" customFormat="1" ht="15" customHeight="1">
      <c r="B143" s="150"/>
      <c r="C143" s="151"/>
      <c r="D143" s="151"/>
      <c r="E143" s="152" t="s">
        <v>5</v>
      </c>
      <c r="F143" s="245" t="s">
        <v>892</v>
      </c>
      <c r="G143" s="246"/>
      <c r="H143" s="246"/>
      <c r="I143" s="246"/>
      <c r="J143" s="151"/>
      <c r="K143" s="153">
        <v>3.6</v>
      </c>
      <c r="L143" s="151"/>
      <c r="M143" s="151"/>
      <c r="N143" s="151"/>
      <c r="O143" s="151"/>
      <c r="P143" s="151"/>
      <c r="Q143" s="151"/>
      <c r="R143" s="154"/>
      <c r="T143" s="155"/>
      <c r="U143" s="151"/>
      <c r="V143" s="151"/>
      <c r="W143" s="151"/>
      <c r="X143" s="151"/>
      <c r="Y143" s="151"/>
      <c r="Z143" s="151"/>
      <c r="AA143" s="156"/>
      <c r="AT143" s="157" t="s">
        <v>168</v>
      </c>
      <c r="AU143" s="157" t="s">
        <v>160</v>
      </c>
      <c r="AV143" s="10" t="s">
        <v>160</v>
      </c>
      <c r="AW143" s="10" t="s">
        <v>29</v>
      </c>
      <c r="AX143" s="10" t="s">
        <v>71</v>
      </c>
      <c r="AY143" s="157" t="s">
        <v>153</v>
      </c>
    </row>
    <row r="144" spans="2:65" s="10" customFormat="1" ht="15" customHeight="1">
      <c r="B144" s="150"/>
      <c r="C144" s="151"/>
      <c r="D144" s="151"/>
      <c r="E144" s="152" t="s">
        <v>5</v>
      </c>
      <c r="F144" s="245" t="s">
        <v>893</v>
      </c>
      <c r="G144" s="246"/>
      <c r="H144" s="246"/>
      <c r="I144" s="246"/>
      <c r="J144" s="151"/>
      <c r="K144" s="153">
        <v>4.05</v>
      </c>
      <c r="L144" s="151"/>
      <c r="M144" s="151"/>
      <c r="N144" s="151"/>
      <c r="O144" s="151"/>
      <c r="P144" s="151"/>
      <c r="Q144" s="151"/>
      <c r="R144" s="154"/>
      <c r="T144" s="155"/>
      <c r="U144" s="151"/>
      <c r="V144" s="151"/>
      <c r="W144" s="151"/>
      <c r="X144" s="151"/>
      <c r="Y144" s="151"/>
      <c r="Z144" s="151"/>
      <c r="AA144" s="156"/>
      <c r="AT144" s="157" t="s">
        <v>168</v>
      </c>
      <c r="AU144" s="157" t="s">
        <v>160</v>
      </c>
      <c r="AV144" s="10" t="s">
        <v>160</v>
      </c>
      <c r="AW144" s="10" t="s">
        <v>29</v>
      </c>
      <c r="AX144" s="10" t="s">
        <v>71</v>
      </c>
      <c r="AY144" s="157" t="s">
        <v>153</v>
      </c>
    </row>
    <row r="145" spans="2:65" s="11" customFormat="1" ht="15" customHeight="1">
      <c r="B145" s="158"/>
      <c r="C145" s="159"/>
      <c r="D145" s="159"/>
      <c r="E145" s="160" t="s">
        <v>5</v>
      </c>
      <c r="F145" s="247" t="s">
        <v>227</v>
      </c>
      <c r="G145" s="248"/>
      <c r="H145" s="248"/>
      <c r="I145" s="248"/>
      <c r="J145" s="159"/>
      <c r="K145" s="161">
        <v>18.32</v>
      </c>
      <c r="L145" s="159"/>
      <c r="M145" s="159"/>
      <c r="N145" s="159"/>
      <c r="O145" s="159"/>
      <c r="P145" s="159"/>
      <c r="Q145" s="159"/>
      <c r="R145" s="162"/>
      <c r="T145" s="163"/>
      <c r="U145" s="159"/>
      <c r="V145" s="159"/>
      <c r="W145" s="159"/>
      <c r="X145" s="159"/>
      <c r="Y145" s="159"/>
      <c r="Z145" s="159"/>
      <c r="AA145" s="164"/>
      <c r="AT145" s="165" t="s">
        <v>168</v>
      </c>
      <c r="AU145" s="165" t="s">
        <v>160</v>
      </c>
      <c r="AV145" s="11" t="s">
        <v>159</v>
      </c>
      <c r="AW145" s="11" t="s">
        <v>29</v>
      </c>
      <c r="AX145" s="11" t="s">
        <v>79</v>
      </c>
      <c r="AY145" s="165" t="s">
        <v>153</v>
      </c>
    </row>
    <row r="146" spans="2:65" s="1" customFormat="1" ht="31.5" customHeight="1">
      <c r="B146" s="140"/>
      <c r="C146" s="141">
        <v>7</v>
      </c>
      <c r="D146" s="141" t="s">
        <v>155</v>
      </c>
      <c r="E146" s="142" t="s">
        <v>180</v>
      </c>
      <c r="F146" s="241" t="s">
        <v>181</v>
      </c>
      <c r="G146" s="241"/>
      <c r="H146" s="241"/>
      <c r="I146" s="241"/>
      <c r="J146" s="143" t="s">
        <v>182</v>
      </c>
      <c r="K146" s="144">
        <v>10.08</v>
      </c>
      <c r="L146" s="242"/>
      <c r="M146" s="242"/>
      <c r="N146" s="242"/>
      <c r="O146" s="242"/>
      <c r="P146" s="242"/>
      <c r="Q146" s="242"/>
      <c r="R146" s="145"/>
      <c r="T146" s="146" t="s">
        <v>5</v>
      </c>
      <c r="U146" s="43" t="s">
        <v>38</v>
      </c>
      <c r="V146" s="147">
        <v>0.88200000000000001</v>
      </c>
      <c r="W146" s="147">
        <f>V146*K146</f>
        <v>8.8905600000000007</v>
      </c>
      <c r="X146" s="147">
        <v>0</v>
      </c>
      <c r="Y146" s="147">
        <f>X146*K146</f>
        <v>0</v>
      </c>
      <c r="Z146" s="147">
        <v>0</v>
      </c>
      <c r="AA146" s="148">
        <f>Z146*K146</f>
        <v>0</v>
      </c>
      <c r="AR146" s="20" t="s">
        <v>159</v>
      </c>
      <c r="AT146" s="20" t="s">
        <v>155</v>
      </c>
      <c r="AU146" s="20" t="s">
        <v>160</v>
      </c>
      <c r="AY146" s="20" t="s">
        <v>153</v>
      </c>
      <c r="BE146" s="149">
        <f>IF(U146="základná",N146,0)</f>
        <v>0</v>
      </c>
      <c r="BF146" s="149">
        <f>IF(U146="znížená",N146,0)</f>
        <v>0</v>
      </c>
      <c r="BG146" s="149">
        <f>IF(U146="zákl. prenesená",N146,0)</f>
        <v>0</v>
      </c>
      <c r="BH146" s="149">
        <f>IF(U146="zníž. prenesená",N146,0)</f>
        <v>0</v>
      </c>
      <c r="BI146" s="149">
        <f>IF(U146="nulová",N146,0)</f>
        <v>0</v>
      </c>
      <c r="BJ146" s="20" t="s">
        <v>160</v>
      </c>
      <c r="BK146" s="149">
        <f>ROUND(L146*K146,2)</f>
        <v>0</v>
      </c>
      <c r="BL146" s="20" t="s">
        <v>159</v>
      </c>
      <c r="BM146" s="20" t="s">
        <v>894</v>
      </c>
    </row>
    <row r="147" spans="2:65" s="1" customFormat="1" ht="31.5" customHeight="1">
      <c r="B147" s="140"/>
      <c r="C147" s="141">
        <v>8</v>
      </c>
      <c r="D147" s="141" t="s">
        <v>155</v>
      </c>
      <c r="E147" s="142" t="s">
        <v>185</v>
      </c>
      <c r="F147" s="241" t="s">
        <v>186</v>
      </c>
      <c r="G147" s="241"/>
      <c r="H147" s="241"/>
      <c r="I147" s="241"/>
      <c r="J147" s="143" t="s">
        <v>182</v>
      </c>
      <c r="K147" s="144">
        <v>10.08</v>
      </c>
      <c r="L147" s="242"/>
      <c r="M147" s="242"/>
      <c r="N147" s="242"/>
      <c r="O147" s="242"/>
      <c r="P147" s="242"/>
      <c r="Q147" s="242"/>
      <c r="R147" s="145"/>
      <c r="T147" s="146" t="s">
        <v>5</v>
      </c>
      <c r="U147" s="43" t="s">
        <v>38</v>
      </c>
      <c r="V147" s="147">
        <v>0.61799999999999999</v>
      </c>
      <c r="W147" s="147">
        <f>V147*K147</f>
        <v>6.2294400000000003</v>
      </c>
      <c r="X147" s="147">
        <v>0</v>
      </c>
      <c r="Y147" s="147">
        <f>X147*K147</f>
        <v>0</v>
      </c>
      <c r="Z147" s="147">
        <v>0</v>
      </c>
      <c r="AA147" s="148">
        <f>Z147*K147</f>
        <v>0</v>
      </c>
      <c r="AR147" s="20" t="s">
        <v>159</v>
      </c>
      <c r="AT147" s="20" t="s">
        <v>155</v>
      </c>
      <c r="AU147" s="20" t="s">
        <v>160</v>
      </c>
      <c r="AY147" s="20" t="s">
        <v>153</v>
      </c>
      <c r="BE147" s="149">
        <f>IF(U147="základná",N147,0)</f>
        <v>0</v>
      </c>
      <c r="BF147" s="149">
        <f>IF(U147="znížená",N147,0)</f>
        <v>0</v>
      </c>
      <c r="BG147" s="149">
        <f>IF(U147="zákl. prenesená",N147,0)</f>
        <v>0</v>
      </c>
      <c r="BH147" s="149">
        <f>IF(U147="zníž. prenesená",N147,0)</f>
        <v>0</v>
      </c>
      <c r="BI147" s="149">
        <f>IF(U147="nulová",N147,0)</f>
        <v>0</v>
      </c>
      <c r="BJ147" s="20" t="s">
        <v>160</v>
      </c>
      <c r="BK147" s="149">
        <f>ROUND(L147*K147,2)</f>
        <v>0</v>
      </c>
      <c r="BL147" s="20" t="s">
        <v>159</v>
      </c>
      <c r="BM147" s="20" t="s">
        <v>895</v>
      </c>
    </row>
    <row r="148" spans="2:65" s="1" customFormat="1" ht="31.5" customHeight="1">
      <c r="B148" s="140"/>
      <c r="C148" s="141">
        <v>9</v>
      </c>
      <c r="D148" s="141" t="s">
        <v>155</v>
      </c>
      <c r="E148" s="142" t="s">
        <v>188</v>
      </c>
      <c r="F148" s="241" t="s">
        <v>189</v>
      </c>
      <c r="G148" s="241"/>
      <c r="H148" s="241"/>
      <c r="I148" s="241"/>
      <c r="J148" s="143" t="s">
        <v>182</v>
      </c>
      <c r="K148" s="144">
        <v>10.08</v>
      </c>
      <c r="L148" s="242"/>
      <c r="M148" s="242"/>
      <c r="N148" s="242"/>
      <c r="O148" s="242"/>
      <c r="P148" s="242"/>
      <c r="Q148" s="242"/>
      <c r="R148" s="145"/>
      <c r="T148" s="146" t="s">
        <v>5</v>
      </c>
      <c r="U148" s="43" t="s">
        <v>38</v>
      </c>
      <c r="V148" s="147">
        <v>0.59799999999999998</v>
      </c>
      <c r="W148" s="147">
        <f>V148*K148</f>
        <v>6.0278399999999994</v>
      </c>
      <c r="X148" s="147">
        <v>0</v>
      </c>
      <c r="Y148" s="147">
        <f>X148*K148</f>
        <v>0</v>
      </c>
      <c r="Z148" s="147">
        <v>0</v>
      </c>
      <c r="AA148" s="148">
        <f>Z148*K148</f>
        <v>0</v>
      </c>
      <c r="AR148" s="20" t="s">
        <v>159</v>
      </c>
      <c r="AT148" s="20" t="s">
        <v>155</v>
      </c>
      <c r="AU148" s="20" t="s">
        <v>160</v>
      </c>
      <c r="AY148" s="20" t="s">
        <v>153</v>
      </c>
      <c r="BE148" s="149">
        <f>IF(U148="základná",N148,0)</f>
        <v>0</v>
      </c>
      <c r="BF148" s="149">
        <f>IF(U148="znížená",N148,0)</f>
        <v>0</v>
      </c>
      <c r="BG148" s="149">
        <f>IF(U148="zákl. prenesená",N148,0)</f>
        <v>0</v>
      </c>
      <c r="BH148" s="149">
        <f>IF(U148="zníž. prenesená",N148,0)</f>
        <v>0</v>
      </c>
      <c r="BI148" s="149">
        <f>IF(U148="nulová",N148,0)</f>
        <v>0</v>
      </c>
      <c r="BJ148" s="20" t="s">
        <v>160</v>
      </c>
      <c r="BK148" s="149">
        <f>ROUND(L148*K148,2)</f>
        <v>0</v>
      </c>
      <c r="BL148" s="20" t="s">
        <v>159</v>
      </c>
      <c r="BM148" s="20" t="s">
        <v>896</v>
      </c>
    </row>
    <row r="149" spans="2:65" s="1" customFormat="1" ht="31.5" customHeight="1">
      <c r="B149" s="140"/>
      <c r="C149" s="141">
        <v>10</v>
      </c>
      <c r="D149" s="141" t="s">
        <v>155</v>
      </c>
      <c r="E149" s="142" t="s">
        <v>192</v>
      </c>
      <c r="F149" s="241" t="s">
        <v>193</v>
      </c>
      <c r="G149" s="241"/>
      <c r="H149" s="241"/>
      <c r="I149" s="241"/>
      <c r="J149" s="143" t="s">
        <v>182</v>
      </c>
      <c r="K149" s="144">
        <v>141.11000000000001</v>
      </c>
      <c r="L149" s="242"/>
      <c r="M149" s="242"/>
      <c r="N149" s="242"/>
      <c r="O149" s="242"/>
      <c r="P149" s="242"/>
      <c r="Q149" s="242"/>
      <c r="R149" s="145"/>
      <c r="T149" s="146" t="s">
        <v>5</v>
      </c>
      <c r="U149" s="43" t="s">
        <v>38</v>
      </c>
      <c r="V149" s="147">
        <v>7.0000000000000001E-3</v>
      </c>
      <c r="W149" s="147">
        <f>V149*K149</f>
        <v>0.98777000000000015</v>
      </c>
      <c r="X149" s="147">
        <v>0</v>
      </c>
      <c r="Y149" s="147">
        <f>X149*K149</f>
        <v>0</v>
      </c>
      <c r="Z149" s="147">
        <v>0</v>
      </c>
      <c r="AA149" s="148">
        <f>Z149*K149</f>
        <v>0</v>
      </c>
      <c r="AR149" s="20" t="s">
        <v>159</v>
      </c>
      <c r="AT149" s="20" t="s">
        <v>155</v>
      </c>
      <c r="AU149" s="20" t="s">
        <v>160</v>
      </c>
      <c r="AY149" s="20" t="s">
        <v>153</v>
      </c>
      <c r="BE149" s="149">
        <f>IF(U149="základná",N149,0)</f>
        <v>0</v>
      </c>
      <c r="BF149" s="149">
        <f>IF(U149="znížená",N149,0)</f>
        <v>0</v>
      </c>
      <c r="BG149" s="149">
        <f>IF(U149="zákl. prenesená",N149,0)</f>
        <v>0</v>
      </c>
      <c r="BH149" s="149">
        <f>IF(U149="zníž. prenesená",N149,0)</f>
        <v>0</v>
      </c>
      <c r="BI149" s="149">
        <f>IF(U149="nulová",N149,0)</f>
        <v>0</v>
      </c>
      <c r="BJ149" s="20" t="s">
        <v>160</v>
      </c>
      <c r="BK149" s="149">
        <f>ROUND(L149*K149,2)</f>
        <v>0</v>
      </c>
      <c r="BL149" s="20" t="s">
        <v>159</v>
      </c>
      <c r="BM149" s="20" t="s">
        <v>897</v>
      </c>
    </row>
    <row r="150" spans="2:65" s="10" customFormat="1" ht="22.5" customHeight="1">
      <c r="B150" s="150"/>
      <c r="C150" s="151"/>
      <c r="D150" s="151"/>
      <c r="E150" s="152" t="s">
        <v>5</v>
      </c>
      <c r="F150" s="243" t="s">
        <v>898</v>
      </c>
      <c r="G150" s="244"/>
      <c r="H150" s="244"/>
      <c r="I150" s="244"/>
      <c r="J150" s="151"/>
      <c r="K150" s="153">
        <v>141.11000000000001</v>
      </c>
      <c r="L150" s="151"/>
      <c r="M150" s="151"/>
      <c r="N150" s="151"/>
      <c r="O150" s="151"/>
      <c r="P150" s="151"/>
      <c r="Q150" s="151"/>
      <c r="R150" s="154"/>
      <c r="T150" s="155"/>
      <c r="U150" s="151"/>
      <c r="V150" s="151"/>
      <c r="W150" s="151"/>
      <c r="X150" s="151"/>
      <c r="Y150" s="151"/>
      <c r="Z150" s="151"/>
      <c r="AA150" s="156"/>
      <c r="AT150" s="157" t="s">
        <v>168</v>
      </c>
      <c r="AU150" s="157" t="s">
        <v>160</v>
      </c>
      <c r="AV150" s="10" t="s">
        <v>160</v>
      </c>
      <c r="AW150" s="10" t="s">
        <v>29</v>
      </c>
      <c r="AX150" s="10" t="s">
        <v>79</v>
      </c>
      <c r="AY150" s="157" t="s">
        <v>153</v>
      </c>
    </row>
    <row r="151" spans="2:65" s="1" customFormat="1" ht="31.5" customHeight="1">
      <c r="B151" s="140"/>
      <c r="C151" s="141">
        <v>11</v>
      </c>
      <c r="D151" s="141" t="s">
        <v>155</v>
      </c>
      <c r="E151" s="142" t="s">
        <v>197</v>
      </c>
      <c r="F151" s="241" t="s">
        <v>198</v>
      </c>
      <c r="G151" s="241"/>
      <c r="H151" s="241"/>
      <c r="I151" s="241"/>
      <c r="J151" s="143" t="s">
        <v>182</v>
      </c>
      <c r="K151" s="144">
        <v>10.08</v>
      </c>
      <c r="L151" s="242"/>
      <c r="M151" s="242"/>
      <c r="N151" s="242"/>
      <c r="O151" s="242"/>
      <c r="P151" s="242"/>
      <c r="Q151" s="242"/>
      <c r="R151" s="145"/>
      <c r="T151" s="146" t="s">
        <v>5</v>
      </c>
      <c r="U151" s="43" t="s">
        <v>38</v>
      </c>
      <c r="V151" s="147">
        <v>0.89</v>
      </c>
      <c r="W151" s="147">
        <f>V151*K151</f>
        <v>8.9711999999999996</v>
      </c>
      <c r="X151" s="147">
        <v>0</v>
      </c>
      <c r="Y151" s="147">
        <f>X151*K151</f>
        <v>0</v>
      </c>
      <c r="Z151" s="147">
        <v>0</v>
      </c>
      <c r="AA151" s="148">
        <f>Z151*K151</f>
        <v>0</v>
      </c>
      <c r="AR151" s="20" t="s">
        <v>159</v>
      </c>
      <c r="AT151" s="20" t="s">
        <v>155</v>
      </c>
      <c r="AU151" s="20" t="s">
        <v>160</v>
      </c>
      <c r="AY151" s="20" t="s">
        <v>153</v>
      </c>
      <c r="BE151" s="149">
        <f>IF(U151="základná",N151,0)</f>
        <v>0</v>
      </c>
      <c r="BF151" s="149">
        <f>IF(U151="znížená",N151,0)</f>
        <v>0</v>
      </c>
      <c r="BG151" s="149">
        <f>IF(U151="zákl. prenesená",N151,0)</f>
        <v>0</v>
      </c>
      <c r="BH151" s="149">
        <f>IF(U151="zníž. prenesená",N151,0)</f>
        <v>0</v>
      </c>
      <c r="BI151" s="149">
        <f>IF(U151="nulová",N151,0)</f>
        <v>0</v>
      </c>
      <c r="BJ151" s="20" t="s">
        <v>160</v>
      </c>
      <c r="BK151" s="149">
        <f>ROUND(L151*K151,2)</f>
        <v>0</v>
      </c>
      <c r="BL151" s="20" t="s">
        <v>159</v>
      </c>
      <c r="BM151" s="20" t="s">
        <v>899</v>
      </c>
    </row>
    <row r="152" spans="2:65" s="1" customFormat="1" ht="31.5" customHeight="1">
      <c r="B152" s="140"/>
      <c r="C152" s="141">
        <v>12</v>
      </c>
      <c r="D152" s="141" t="s">
        <v>155</v>
      </c>
      <c r="E152" s="142" t="s">
        <v>201</v>
      </c>
      <c r="F152" s="241" t="s">
        <v>202</v>
      </c>
      <c r="G152" s="241"/>
      <c r="H152" s="241"/>
      <c r="I152" s="241"/>
      <c r="J152" s="143" t="s">
        <v>182</v>
      </c>
      <c r="K152" s="144">
        <v>50.4</v>
      </c>
      <c r="L152" s="242"/>
      <c r="M152" s="242"/>
      <c r="N152" s="242"/>
      <c r="O152" s="242"/>
      <c r="P152" s="242"/>
      <c r="Q152" s="242"/>
      <c r="R152" s="145"/>
      <c r="T152" s="146" t="s">
        <v>5</v>
      </c>
      <c r="U152" s="43" t="s">
        <v>38</v>
      </c>
      <c r="V152" s="147">
        <v>0.1</v>
      </c>
      <c r="W152" s="147">
        <f>V152*K152</f>
        <v>5.04</v>
      </c>
      <c r="X152" s="147">
        <v>0</v>
      </c>
      <c r="Y152" s="147">
        <f>X152*K152</f>
        <v>0</v>
      </c>
      <c r="Z152" s="147">
        <v>0</v>
      </c>
      <c r="AA152" s="148">
        <f>Z152*K152</f>
        <v>0</v>
      </c>
      <c r="AR152" s="20" t="s">
        <v>159</v>
      </c>
      <c r="AT152" s="20" t="s">
        <v>155</v>
      </c>
      <c r="AU152" s="20" t="s">
        <v>160</v>
      </c>
      <c r="AY152" s="20" t="s">
        <v>153</v>
      </c>
      <c r="BE152" s="149">
        <f>IF(U152="základná",N152,0)</f>
        <v>0</v>
      </c>
      <c r="BF152" s="149">
        <f>IF(U152="znížená",N152,0)</f>
        <v>0</v>
      </c>
      <c r="BG152" s="149">
        <f>IF(U152="zákl. prenesená",N152,0)</f>
        <v>0</v>
      </c>
      <c r="BH152" s="149">
        <f>IF(U152="zníž. prenesená",N152,0)</f>
        <v>0</v>
      </c>
      <c r="BI152" s="149">
        <f>IF(U152="nulová",N152,0)</f>
        <v>0</v>
      </c>
      <c r="BJ152" s="20" t="s">
        <v>160</v>
      </c>
      <c r="BK152" s="149">
        <f>ROUND(L152*K152,2)</f>
        <v>0</v>
      </c>
      <c r="BL152" s="20" t="s">
        <v>159</v>
      </c>
      <c r="BM152" s="20" t="s">
        <v>900</v>
      </c>
    </row>
    <row r="153" spans="2:65" s="10" customFormat="1" ht="22.5" customHeight="1">
      <c r="B153" s="150"/>
      <c r="C153" s="151"/>
      <c r="D153" s="151"/>
      <c r="E153" s="152" t="s">
        <v>5</v>
      </c>
      <c r="F153" s="243" t="s">
        <v>901</v>
      </c>
      <c r="G153" s="244"/>
      <c r="H153" s="244"/>
      <c r="I153" s="244"/>
      <c r="J153" s="151"/>
      <c r="K153" s="153">
        <v>50.4</v>
      </c>
      <c r="L153" s="151"/>
      <c r="M153" s="151"/>
      <c r="N153" s="151"/>
      <c r="O153" s="151"/>
      <c r="P153" s="151"/>
      <c r="Q153" s="151"/>
      <c r="R153" s="154"/>
      <c r="T153" s="155"/>
      <c r="U153" s="151"/>
      <c r="V153" s="151"/>
      <c r="W153" s="151"/>
      <c r="X153" s="151"/>
      <c r="Y153" s="151"/>
      <c r="Z153" s="151"/>
      <c r="AA153" s="156"/>
      <c r="AT153" s="157" t="s">
        <v>168</v>
      </c>
      <c r="AU153" s="157" t="s">
        <v>160</v>
      </c>
      <c r="AV153" s="10" t="s">
        <v>160</v>
      </c>
      <c r="AW153" s="10" t="s">
        <v>29</v>
      </c>
      <c r="AX153" s="10" t="s">
        <v>79</v>
      </c>
      <c r="AY153" s="157" t="s">
        <v>153</v>
      </c>
    </row>
    <row r="154" spans="2:65" s="1" customFormat="1" ht="31.5" customHeight="1">
      <c r="B154" s="140"/>
      <c r="C154" s="141">
        <v>13</v>
      </c>
      <c r="D154" s="141" t="s">
        <v>155</v>
      </c>
      <c r="E154" s="142" t="s">
        <v>902</v>
      </c>
      <c r="F154" s="241" t="s">
        <v>903</v>
      </c>
      <c r="G154" s="241"/>
      <c r="H154" s="241"/>
      <c r="I154" s="241"/>
      <c r="J154" s="143" t="s">
        <v>182</v>
      </c>
      <c r="K154" s="144">
        <v>10.08</v>
      </c>
      <c r="L154" s="242"/>
      <c r="M154" s="242"/>
      <c r="N154" s="242"/>
      <c r="O154" s="242"/>
      <c r="P154" s="242"/>
      <c r="Q154" s="242"/>
      <c r="R154" s="145"/>
      <c r="T154" s="146" t="s">
        <v>5</v>
      </c>
      <c r="U154" s="43" t="s">
        <v>38</v>
      </c>
      <c r="V154" s="147">
        <v>0</v>
      </c>
      <c r="W154" s="147">
        <f>V154*K154</f>
        <v>0</v>
      </c>
      <c r="X154" s="147">
        <v>0</v>
      </c>
      <c r="Y154" s="147">
        <f>X154*K154</f>
        <v>0</v>
      </c>
      <c r="Z154" s="147">
        <v>0</v>
      </c>
      <c r="AA154" s="148">
        <f>Z154*K154</f>
        <v>0</v>
      </c>
      <c r="AR154" s="20" t="s">
        <v>159</v>
      </c>
      <c r="AT154" s="20" t="s">
        <v>155</v>
      </c>
      <c r="AU154" s="20" t="s">
        <v>160</v>
      </c>
      <c r="AY154" s="20" t="s">
        <v>153</v>
      </c>
      <c r="BE154" s="149">
        <f>IF(U154="základná",N154,0)</f>
        <v>0</v>
      </c>
      <c r="BF154" s="149">
        <f>IF(U154="znížená",N154,0)</f>
        <v>0</v>
      </c>
      <c r="BG154" s="149">
        <f>IF(U154="zákl. prenesená",N154,0)</f>
        <v>0</v>
      </c>
      <c r="BH154" s="149">
        <f>IF(U154="zníž. prenesená",N154,0)</f>
        <v>0</v>
      </c>
      <c r="BI154" s="149">
        <f>IF(U154="nulová",N154,0)</f>
        <v>0</v>
      </c>
      <c r="BJ154" s="20" t="s">
        <v>160</v>
      </c>
      <c r="BK154" s="149">
        <f>ROUND(L154*K154,2)</f>
        <v>0</v>
      </c>
      <c r="BL154" s="20" t="s">
        <v>159</v>
      </c>
      <c r="BM154" s="20" t="s">
        <v>904</v>
      </c>
    </row>
    <row r="155" spans="2:65" s="1" customFormat="1" ht="22.5" customHeight="1">
      <c r="B155" s="140"/>
      <c r="C155" s="141">
        <v>14</v>
      </c>
      <c r="D155" s="141" t="s">
        <v>155</v>
      </c>
      <c r="E155" s="142" t="s">
        <v>807</v>
      </c>
      <c r="F155" s="241" t="s">
        <v>808</v>
      </c>
      <c r="G155" s="241"/>
      <c r="H155" s="241"/>
      <c r="I155" s="241"/>
      <c r="J155" s="143" t="s">
        <v>158</v>
      </c>
      <c r="K155" s="144">
        <v>1</v>
      </c>
      <c r="L155" s="242"/>
      <c r="M155" s="242"/>
      <c r="N155" s="242"/>
      <c r="O155" s="242"/>
      <c r="P155" s="242"/>
      <c r="Q155" s="242"/>
      <c r="R155" s="145"/>
      <c r="T155" s="146" t="s">
        <v>5</v>
      </c>
      <c r="U155" s="43" t="s">
        <v>38</v>
      </c>
      <c r="V155" s="147">
        <v>0</v>
      </c>
      <c r="W155" s="147">
        <f>V155*K155</f>
        <v>0</v>
      </c>
      <c r="X155" s="147">
        <v>0</v>
      </c>
      <c r="Y155" s="147">
        <f>X155*K155</f>
        <v>0</v>
      </c>
      <c r="Z155" s="147">
        <v>0</v>
      </c>
      <c r="AA155" s="148">
        <f>Z155*K155</f>
        <v>0</v>
      </c>
      <c r="AR155" s="20" t="s">
        <v>159</v>
      </c>
      <c r="AT155" s="20" t="s">
        <v>155</v>
      </c>
      <c r="AU155" s="20" t="s">
        <v>160</v>
      </c>
      <c r="AY155" s="20" t="s">
        <v>153</v>
      </c>
      <c r="BE155" s="149">
        <f>IF(U155="základná",N155,0)</f>
        <v>0</v>
      </c>
      <c r="BF155" s="149">
        <f>IF(U155="znížená",N155,0)</f>
        <v>0</v>
      </c>
      <c r="BG155" s="149">
        <f>IF(U155="zákl. prenesená",N155,0)</f>
        <v>0</v>
      </c>
      <c r="BH155" s="149">
        <f>IF(U155="zníž. prenesená",N155,0)</f>
        <v>0</v>
      </c>
      <c r="BI155" s="149">
        <f>IF(U155="nulová",N155,0)</f>
        <v>0</v>
      </c>
      <c r="BJ155" s="20" t="s">
        <v>160</v>
      </c>
      <c r="BK155" s="149">
        <f>ROUND(L155*K155,2)</f>
        <v>0</v>
      </c>
      <c r="BL155" s="20" t="s">
        <v>159</v>
      </c>
      <c r="BM155" s="20" t="s">
        <v>905</v>
      </c>
    </row>
    <row r="156" spans="2:65" s="9" customFormat="1" ht="37.35" customHeight="1">
      <c r="B156" s="129"/>
      <c r="C156" s="130"/>
      <c r="D156" s="131" t="s">
        <v>133</v>
      </c>
      <c r="E156" s="131"/>
      <c r="F156" s="131"/>
      <c r="G156" s="131"/>
      <c r="H156" s="131"/>
      <c r="I156" s="131"/>
      <c r="J156" s="131"/>
      <c r="K156" s="131"/>
      <c r="L156" s="131"/>
      <c r="M156" s="131"/>
      <c r="N156" s="261"/>
      <c r="O156" s="262"/>
      <c r="P156" s="262"/>
      <c r="Q156" s="262"/>
      <c r="R156" s="132"/>
      <c r="T156" s="133"/>
      <c r="U156" s="130"/>
      <c r="V156" s="130"/>
      <c r="W156" s="134">
        <f>W157+W185</f>
        <v>264.3115616</v>
      </c>
      <c r="X156" s="130"/>
      <c r="Y156" s="134">
        <f>Y157+Y185</f>
        <v>10.5809225</v>
      </c>
      <c r="Z156" s="130"/>
      <c r="AA156" s="135">
        <f>AA157+AA185</f>
        <v>0</v>
      </c>
      <c r="AR156" s="136" t="s">
        <v>160</v>
      </c>
      <c r="AT156" s="137" t="s">
        <v>70</v>
      </c>
      <c r="AU156" s="137" t="s">
        <v>71</v>
      </c>
      <c r="AY156" s="136" t="s">
        <v>153</v>
      </c>
      <c r="BK156" s="138">
        <f>BK157+BK185</f>
        <v>0</v>
      </c>
    </row>
    <row r="157" spans="2:65" s="9" customFormat="1" ht="19.95" customHeight="1">
      <c r="B157" s="129"/>
      <c r="C157" s="130"/>
      <c r="D157" s="139" t="s">
        <v>453</v>
      </c>
      <c r="E157" s="139"/>
      <c r="F157" s="139"/>
      <c r="G157" s="139"/>
      <c r="H157" s="139"/>
      <c r="I157" s="139"/>
      <c r="J157" s="139"/>
      <c r="K157" s="139"/>
      <c r="L157" s="139"/>
      <c r="M157" s="139"/>
      <c r="N157" s="257"/>
      <c r="O157" s="258"/>
      <c r="P157" s="258"/>
      <c r="Q157" s="258"/>
      <c r="R157" s="132"/>
      <c r="T157" s="133"/>
      <c r="U157" s="130"/>
      <c r="V157" s="130"/>
      <c r="W157" s="134">
        <f>SUM(W158:W184)</f>
        <v>212.68550000000002</v>
      </c>
      <c r="X157" s="130"/>
      <c r="Y157" s="134">
        <f>SUM(Y158:Y184)</f>
        <v>9.0798860000000001</v>
      </c>
      <c r="Z157" s="130"/>
      <c r="AA157" s="135">
        <f>SUM(AA158:AA184)</f>
        <v>0</v>
      </c>
      <c r="AR157" s="136" t="s">
        <v>160</v>
      </c>
      <c r="AT157" s="137" t="s">
        <v>70</v>
      </c>
      <c r="AU157" s="137" t="s">
        <v>79</v>
      </c>
      <c r="AY157" s="136" t="s">
        <v>153</v>
      </c>
      <c r="BK157" s="138">
        <f>SUM(BK158:BK184)</f>
        <v>0</v>
      </c>
    </row>
    <row r="158" spans="2:65" s="1" customFormat="1" ht="22.5" customHeight="1">
      <c r="B158" s="140"/>
      <c r="C158" s="141">
        <v>15</v>
      </c>
      <c r="D158" s="141" t="s">
        <v>155</v>
      </c>
      <c r="E158" s="142" t="s">
        <v>906</v>
      </c>
      <c r="F158" s="241" t="s">
        <v>907</v>
      </c>
      <c r="G158" s="241"/>
      <c r="H158" s="241"/>
      <c r="I158" s="241"/>
      <c r="J158" s="143" t="s">
        <v>172</v>
      </c>
      <c r="K158" s="144">
        <v>582.70000000000005</v>
      </c>
      <c r="L158" s="242"/>
      <c r="M158" s="242"/>
      <c r="N158" s="242"/>
      <c r="O158" s="242"/>
      <c r="P158" s="242"/>
      <c r="Q158" s="242"/>
      <c r="R158" s="145"/>
      <c r="T158" s="146" t="s">
        <v>5</v>
      </c>
      <c r="U158" s="43" t="s">
        <v>38</v>
      </c>
      <c r="V158" s="147">
        <v>0.36499999999999999</v>
      </c>
      <c r="W158" s="147">
        <f>V158*K158</f>
        <v>212.68550000000002</v>
      </c>
      <c r="X158" s="147">
        <v>1.8000000000000001E-4</v>
      </c>
      <c r="Y158" s="147">
        <f>X158*K158</f>
        <v>0.10488600000000002</v>
      </c>
      <c r="Z158" s="147">
        <v>0</v>
      </c>
      <c r="AA158" s="148">
        <f>Z158*K158</f>
        <v>0</v>
      </c>
      <c r="AR158" s="20" t="s">
        <v>169</v>
      </c>
      <c r="AT158" s="20" t="s">
        <v>155</v>
      </c>
      <c r="AU158" s="20" t="s">
        <v>160</v>
      </c>
      <c r="AY158" s="20" t="s">
        <v>153</v>
      </c>
      <c r="BE158" s="149">
        <f>IF(U158="základná",N158,0)</f>
        <v>0</v>
      </c>
      <c r="BF158" s="149">
        <f>IF(U158="znížená",N158,0)</f>
        <v>0</v>
      </c>
      <c r="BG158" s="149">
        <f>IF(U158="zákl. prenesená",N158,0)</f>
        <v>0</v>
      </c>
      <c r="BH158" s="149">
        <f>IF(U158="zníž. prenesená",N158,0)</f>
        <v>0</v>
      </c>
      <c r="BI158" s="149">
        <f>IF(U158="nulová",N158,0)</f>
        <v>0</v>
      </c>
      <c r="BJ158" s="20" t="s">
        <v>160</v>
      </c>
      <c r="BK158" s="149">
        <f>ROUND(L158*K158,2)</f>
        <v>0</v>
      </c>
      <c r="BL158" s="20" t="s">
        <v>169</v>
      </c>
      <c r="BM158" s="20" t="s">
        <v>908</v>
      </c>
    </row>
    <row r="159" spans="2:65" s="10" customFormat="1" ht="15" customHeight="1">
      <c r="B159" s="150"/>
      <c r="C159" s="151"/>
      <c r="D159" s="151"/>
      <c r="E159" s="152" t="s">
        <v>5</v>
      </c>
      <c r="F159" s="243" t="s">
        <v>862</v>
      </c>
      <c r="G159" s="244"/>
      <c r="H159" s="244"/>
      <c r="I159" s="244"/>
      <c r="J159" s="151"/>
      <c r="K159" s="153">
        <v>38.5</v>
      </c>
      <c r="L159" s="151"/>
      <c r="M159" s="151"/>
      <c r="N159" s="151"/>
      <c r="O159" s="151"/>
      <c r="P159" s="151"/>
      <c r="Q159" s="151"/>
      <c r="R159" s="154"/>
      <c r="T159" s="155"/>
      <c r="U159" s="151"/>
      <c r="V159" s="151"/>
      <c r="W159" s="151"/>
      <c r="X159" s="151"/>
      <c r="Y159" s="151"/>
      <c r="Z159" s="151"/>
      <c r="AA159" s="156"/>
      <c r="AT159" s="157" t="s">
        <v>168</v>
      </c>
      <c r="AU159" s="157" t="s">
        <v>160</v>
      </c>
      <c r="AV159" s="10" t="s">
        <v>160</v>
      </c>
      <c r="AW159" s="10" t="s">
        <v>29</v>
      </c>
      <c r="AX159" s="10" t="s">
        <v>71</v>
      </c>
      <c r="AY159" s="157" t="s">
        <v>153</v>
      </c>
    </row>
    <row r="160" spans="2:65" s="10" customFormat="1" ht="15" customHeight="1">
      <c r="B160" s="150"/>
      <c r="C160" s="151"/>
      <c r="D160" s="151"/>
      <c r="E160" s="152" t="s">
        <v>5</v>
      </c>
      <c r="F160" s="245" t="s">
        <v>909</v>
      </c>
      <c r="G160" s="246"/>
      <c r="H160" s="246"/>
      <c r="I160" s="246"/>
      <c r="J160" s="151"/>
      <c r="K160" s="153">
        <v>254.2</v>
      </c>
      <c r="L160" s="151"/>
      <c r="M160" s="151"/>
      <c r="N160" s="151"/>
      <c r="O160" s="151"/>
      <c r="P160" s="151"/>
      <c r="Q160" s="151"/>
      <c r="R160" s="154"/>
      <c r="T160" s="155"/>
      <c r="U160" s="151"/>
      <c r="V160" s="151"/>
      <c r="W160" s="151"/>
      <c r="X160" s="151"/>
      <c r="Y160" s="151"/>
      <c r="Z160" s="151"/>
      <c r="AA160" s="156"/>
      <c r="AT160" s="157" t="s">
        <v>168</v>
      </c>
      <c r="AU160" s="157" t="s">
        <v>160</v>
      </c>
      <c r="AV160" s="10" t="s">
        <v>160</v>
      </c>
      <c r="AW160" s="10" t="s">
        <v>29</v>
      </c>
      <c r="AX160" s="10" t="s">
        <v>71</v>
      </c>
      <c r="AY160" s="157" t="s">
        <v>153</v>
      </c>
    </row>
    <row r="161" spans="2:65" s="10" customFormat="1" ht="15" customHeight="1">
      <c r="B161" s="150"/>
      <c r="C161" s="151"/>
      <c r="D161" s="151"/>
      <c r="E161" s="152" t="s">
        <v>5</v>
      </c>
      <c r="F161" s="245" t="s">
        <v>864</v>
      </c>
      <c r="G161" s="246"/>
      <c r="H161" s="246"/>
      <c r="I161" s="246"/>
      <c r="J161" s="151"/>
      <c r="K161" s="153">
        <v>143</v>
      </c>
      <c r="L161" s="151"/>
      <c r="M161" s="151"/>
      <c r="N161" s="151"/>
      <c r="O161" s="151"/>
      <c r="P161" s="151"/>
      <c r="Q161" s="151"/>
      <c r="R161" s="154"/>
      <c r="T161" s="155"/>
      <c r="U161" s="151"/>
      <c r="V161" s="151"/>
      <c r="W161" s="151"/>
      <c r="X161" s="151"/>
      <c r="Y161" s="151"/>
      <c r="Z161" s="151"/>
      <c r="AA161" s="156"/>
      <c r="AT161" s="157" t="s">
        <v>168</v>
      </c>
      <c r="AU161" s="157" t="s">
        <v>160</v>
      </c>
      <c r="AV161" s="10" t="s">
        <v>160</v>
      </c>
      <c r="AW161" s="10" t="s">
        <v>29</v>
      </c>
      <c r="AX161" s="10" t="s">
        <v>71</v>
      </c>
      <c r="AY161" s="157" t="s">
        <v>153</v>
      </c>
    </row>
    <row r="162" spans="2:65" s="10" customFormat="1" ht="15" customHeight="1">
      <c r="B162" s="150"/>
      <c r="C162" s="151"/>
      <c r="D162" s="151"/>
      <c r="E162" s="152" t="s">
        <v>5</v>
      </c>
      <c r="F162" s="245" t="s">
        <v>865</v>
      </c>
      <c r="G162" s="246"/>
      <c r="H162" s="246"/>
      <c r="I162" s="246"/>
      <c r="J162" s="151"/>
      <c r="K162" s="153">
        <v>13</v>
      </c>
      <c r="L162" s="151"/>
      <c r="M162" s="151"/>
      <c r="N162" s="151"/>
      <c r="O162" s="151"/>
      <c r="P162" s="151"/>
      <c r="Q162" s="151"/>
      <c r="R162" s="154"/>
      <c r="T162" s="155"/>
      <c r="U162" s="151"/>
      <c r="V162" s="151"/>
      <c r="W162" s="151"/>
      <c r="X162" s="151"/>
      <c r="Y162" s="151"/>
      <c r="Z162" s="151"/>
      <c r="AA162" s="156"/>
      <c r="AT162" s="157" t="s">
        <v>168</v>
      </c>
      <c r="AU162" s="157" t="s">
        <v>160</v>
      </c>
      <c r="AV162" s="10" t="s">
        <v>160</v>
      </c>
      <c r="AW162" s="10" t="s">
        <v>29</v>
      </c>
      <c r="AX162" s="10" t="s">
        <v>71</v>
      </c>
      <c r="AY162" s="157" t="s">
        <v>153</v>
      </c>
    </row>
    <row r="163" spans="2:65" s="10" customFormat="1" ht="15" customHeight="1">
      <c r="B163" s="150"/>
      <c r="C163" s="151"/>
      <c r="D163" s="151"/>
      <c r="E163" s="152" t="s">
        <v>5</v>
      </c>
      <c r="F163" s="245" t="s">
        <v>866</v>
      </c>
      <c r="G163" s="246"/>
      <c r="H163" s="246"/>
      <c r="I163" s="246"/>
      <c r="J163" s="151"/>
      <c r="K163" s="153">
        <v>54</v>
      </c>
      <c r="L163" s="151"/>
      <c r="M163" s="151"/>
      <c r="N163" s="151"/>
      <c r="O163" s="151"/>
      <c r="P163" s="151"/>
      <c r="Q163" s="151"/>
      <c r="R163" s="154"/>
      <c r="T163" s="155"/>
      <c r="U163" s="151"/>
      <c r="V163" s="151"/>
      <c r="W163" s="151"/>
      <c r="X163" s="151"/>
      <c r="Y163" s="151"/>
      <c r="Z163" s="151"/>
      <c r="AA163" s="156"/>
      <c r="AT163" s="157" t="s">
        <v>168</v>
      </c>
      <c r="AU163" s="157" t="s">
        <v>160</v>
      </c>
      <c r="AV163" s="10" t="s">
        <v>160</v>
      </c>
      <c r="AW163" s="10" t="s">
        <v>29</v>
      </c>
      <c r="AX163" s="10" t="s">
        <v>71</v>
      </c>
      <c r="AY163" s="157" t="s">
        <v>153</v>
      </c>
    </row>
    <row r="164" spans="2:65" s="10" customFormat="1" ht="15" customHeight="1">
      <c r="B164" s="150"/>
      <c r="C164" s="151"/>
      <c r="D164" s="151"/>
      <c r="E164" s="152" t="s">
        <v>5</v>
      </c>
      <c r="F164" s="245" t="s">
        <v>867</v>
      </c>
      <c r="G164" s="246"/>
      <c r="H164" s="246"/>
      <c r="I164" s="246"/>
      <c r="J164" s="151"/>
      <c r="K164" s="153">
        <v>3.6</v>
      </c>
      <c r="L164" s="151"/>
      <c r="M164" s="151"/>
      <c r="N164" s="151"/>
      <c r="O164" s="151"/>
      <c r="P164" s="151"/>
      <c r="Q164" s="151"/>
      <c r="R164" s="154"/>
      <c r="T164" s="155"/>
      <c r="U164" s="151"/>
      <c r="V164" s="151"/>
      <c r="W164" s="151"/>
      <c r="X164" s="151"/>
      <c r="Y164" s="151"/>
      <c r="Z164" s="151"/>
      <c r="AA164" s="156"/>
      <c r="AT164" s="157" t="s">
        <v>168</v>
      </c>
      <c r="AU164" s="157" t="s">
        <v>160</v>
      </c>
      <c r="AV164" s="10" t="s">
        <v>160</v>
      </c>
      <c r="AW164" s="10" t="s">
        <v>29</v>
      </c>
      <c r="AX164" s="10" t="s">
        <v>71</v>
      </c>
      <c r="AY164" s="157" t="s">
        <v>153</v>
      </c>
    </row>
    <row r="165" spans="2:65" s="10" customFormat="1" ht="15" customHeight="1">
      <c r="B165" s="150"/>
      <c r="C165" s="151"/>
      <c r="D165" s="151"/>
      <c r="E165" s="152" t="s">
        <v>5</v>
      </c>
      <c r="F165" s="245" t="s">
        <v>868</v>
      </c>
      <c r="G165" s="246"/>
      <c r="H165" s="246"/>
      <c r="I165" s="246"/>
      <c r="J165" s="151"/>
      <c r="K165" s="153">
        <v>21.6</v>
      </c>
      <c r="L165" s="151"/>
      <c r="M165" s="151"/>
      <c r="N165" s="151"/>
      <c r="O165" s="151"/>
      <c r="P165" s="151"/>
      <c r="Q165" s="151"/>
      <c r="R165" s="154"/>
      <c r="T165" s="155"/>
      <c r="U165" s="151"/>
      <c r="V165" s="151"/>
      <c r="W165" s="151"/>
      <c r="X165" s="151"/>
      <c r="Y165" s="151"/>
      <c r="Z165" s="151"/>
      <c r="AA165" s="156"/>
      <c r="AT165" s="157" t="s">
        <v>168</v>
      </c>
      <c r="AU165" s="157" t="s">
        <v>160</v>
      </c>
      <c r="AV165" s="10" t="s">
        <v>160</v>
      </c>
      <c r="AW165" s="10" t="s">
        <v>29</v>
      </c>
      <c r="AX165" s="10" t="s">
        <v>71</v>
      </c>
      <c r="AY165" s="157" t="s">
        <v>153</v>
      </c>
    </row>
    <row r="166" spans="2:65" s="10" customFormat="1" ht="15" customHeight="1">
      <c r="B166" s="150"/>
      <c r="C166" s="151"/>
      <c r="D166" s="151"/>
      <c r="E166" s="152" t="s">
        <v>5</v>
      </c>
      <c r="F166" s="245" t="s">
        <v>869</v>
      </c>
      <c r="G166" s="246"/>
      <c r="H166" s="246"/>
      <c r="I166" s="246"/>
      <c r="J166" s="151"/>
      <c r="K166" s="153">
        <v>6.2</v>
      </c>
      <c r="L166" s="151"/>
      <c r="M166" s="151"/>
      <c r="N166" s="151"/>
      <c r="O166" s="151"/>
      <c r="P166" s="151"/>
      <c r="Q166" s="151"/>
      <c r="R166" s="154"/>
      <c r="T166" s="155"/>
      <c r="U166" s="151"/>
      <c r="V166" s="151"/>
      <c r="W166" s="151"/>
      <c r="X166" s="151"/>
      <c r="Y166" s="151"/>
      <c r="Z166" s="151"/>
      <c r="AA166" s="156"/>
      <c r="AT166" s="157" t="s">
        <v>168</v>
      </c>
      <c r="AU166" s="157" t="s">
        <v>160</v>
      </c>
      <c r="AV166" s="10" t="s">
        <v>160</v>
      </c>
      <c r="AW166" s="10" t="s">
        <v>29</v>
      </c>
      <c r="AX166" s="10" t="s">
        <v>71</v>
      </c>
      <c r="AY166" s="157" t="s">
        <v>153</v>
      </c>
    </row>
    <row r="167" spans="2:65" s="10" customFormat="1" ht="15" customHeight="1">
      <c r="B167" s="150"/>
      <c r="C167" s="151"/>
      <c r="D167" s="151"/>
      <c r="E167" s="152" t="s">
        <v>5</v>
      </c>
      <c r="F167" s="245" t="s">
        <v>870</v>
      </c>
      <c r="G167" s="246"/>
      <c r="H167" s="246"/>
      <c r="I167" s="246"/>
      <c r="J167" s="151"/>
      <c r="K167" s="153">
        <v>6</v>
      </c>
      <c r="L167" s="151"/>
      <c r="M167" s="151"/>
      <c r="N167" s="151"/>
      <c r="O167" s="151"/>
      <c r="P167" s="151"/>
      <c r="Q167" s="151"/>
      <c r="R167" s="154"/>
      <c r="T167" s="155"/>
      <c r="U167" s="151"/>
      <c r="V167" s="151"/>
      <c r="W167" s="151"/>
      <c r="X167" s="151"/>
      <c r="Y167" s="151"/>
      <c r="Z167" s="151"/>
      <c r="AA167" s="156"/>
      <c r="AT167" s="157" t="s">
        <v>168</v>
      </c>
      <c r="AU167" s="157" t="s">
        <v>160</v>
      </c>
      <c r="AV167" s="10" t="s">
        <v>160</v>
      </c>
      <c r="AW167" s="10" t="s">
        <v>29</v>
      </c>
      <c r="AX167" s="10" t="s">
        <v>71</v>
      </c>
      <c r="AY167" s="157" t="s">
        <v>153</v>
      </c>
    </row>
    <row r="168" spans="2:65" s="10" customFormat="1" ht="15" customHeight="1">
      <c r="B168" s="150"/>
      <c r="C168" s="151"/>
      <c r="D168" s="151"/>
      <c r="E168" s="152" t="s">
        <v>5</v>
      </c>
      <c r="F168" s="245" t="s">
        <v>910</v>
      </c>
      <c r="G168" s="246"/>
      <c r="H168" s="246"/>
      <c r="I168" s="246"/>
      <c r="J168" s="151"/>
      <c r="K168" s="153">
        <v>16.8</v>
      </c>
      <c r="L168" s="151"/>
      <c r="M168" s="151"/>
      <c r="N168" s="151"/>
      <c r="O168" s="151"/>
      <c r="P168" s="151"/>
      <c r="Q168" s="151"/>
      <c r="R168" s="154"/>
      <c r="T168" s="155"/>
      <c r="U168" s="151"/>
      <c r="V168" s="151"/>
      <c r="W168" s="151"/>
      <c r="X168" s="151"/>
      <c r="Y168" s="151"/>
      <c r="Z168" s="151"/>
      <c r="AA168" s="156"/>
      <c r="AT168" s="157" t="s">
        <v>168</v>
      </c>
      <c r="AU168" s="157" t="s">
        <v>160</v>
      </c>
      <c r="AV168" s="10" t="s">
        <v>160</v>
      </c>
      <c r="AW168" s="10" t="s">
        <v>29</v>
      </c>
      <c r="AX168" s="10" t="s">
        <v>71</v>
      </c>
      <c r="AY168" s="157" t="s">
        <v>153</v>
      </c>
    </row>
    <row r="169" spans="2:65" s="10" customFormat="1" ht="15" customHeight="1">
      <c r="B169" s="150"/>
      <c r="C169" s="151"/>
      <c r="D169" s="151"/>
      <c r="E169" s="152" t="s">
        <v>5</v>
      </c>
      <c r="F169" s="245" t="s">
        <v>872</v>
      </c>
      <c r="G169" s="246"/>
      <c r="H169" s="246"/>
      <c r="I169" s="246"/>
      <c r="J169" s="151"/>
      <c r="K169" s="153">
        <v>24</v>
      </c>
      <c r="L169" s="151"/>
      <c r="M169" s="151"/>
      <c r="N169" s="151"/>
      <c r="O169" s="151"/>
      <c r="P169" s="151"/>
      <c r="Q169" s="151"/>
      <c r="R169" s="154"/>
      <c r="T169" s="155"/>
      <c r="U169" s="151"/>
      <c r="V169" s="151"/>
      <c r="W169" s="151"/>
      <c r="X169" s="151"/>
      <c r="Y169" s="151"/>
      <c r="Z169" s="151"/>
      <c r="AA169" s="156"/>
      <c r="AT169" s="157" t="s">
        <v>168</v>
      </c>
      <c r="AU169" s="157" t="s">
        <v>160</v>
      </c>
      <c r="AV169" s="10" t="s">
        <v>160</v>
      </c>
      <c r="AW169" s="10" t="s">
        <v>29</v>
      </c>
      <c r="AX169" s="10" t="s">
        <v>71</v>
      </c>
      <c r="AY169" s="157" t="s">
        <v>153</v>
      </c>
    </row>
    <row r="170" spans="2:65" s="10" customFormat="1" ht="15" customHeight="1">
      <c r="B170" s="150"/>
      <c r="C170" s="151"/>
      <c r="D170" s="151"/>
      <c r="E170" s="152" t="s">
        <v>5</v>
      </c>
      <c r="F170" s="245" t="s">
        <v>873</v>
      </c>
      <c r="G170" s="246"/>
      <c r="H170" s="246"/>
      <c r="I170" s="246"/>
      <c r="J170" s="151"/>
      <c r="K170" s="153">
        <v>1.8</v>
      </c>
      <c r="L170" s="151"/>
      <c r="M170" s="151"/>
      <c r="N170" s="151"/>
      <c r="O170" s="151"/>
      <c r="P170" s="151"/>
      <c r="Q170" s="151"/>
      <c r="R170" s="154"/>
      <c r="T170" s="155"/>
      <c r="U170" s="151"/>
      <c r="V170" s="151"/>
      <c r="W170" s="151"/>
      <c r="X170" s="151"/>
      <c r="Y170" s="151"/>
      <c r="Z170" s="151"/>
      <c r="AA170" s="156"/>
      <c r="AT170" s="157" t="s">
        <v>168</v>
      </c>
      <c r="AU170" s="157" t="s">
        <v>160</v>
      </c>
      <c r="AV170" s="10" t="s">
        <v>160</v>
      </c>
      <c r="AW170" s="10" t="s">
        <v>29</v>
      </c>
      <c r="AX170" s="10" t="s">
        <v>71</v>
      </c>
      <c r="AY170" s="157" t="s">
        <v>153</v>
      </c>
    </row>
    <row r="171" spans="2:65" s="11" customFormat="1" ht="15" customHeight="1">
      <c r="B171" s="158"/>
      <c r="C171" s="159"/>
      <c r="D171" s="159"/>
      <c r="E171" s="160" t="s">
        <v>5</v>
      </c>
      <c r="F171" s="247" t="s">
        <v>227</v>
      </c>
      <c r="G171" s="248"/>
      <c r="H171" s="248"/>
      <c r="I171" s="248"/>
      <c r="J171" s="159"/>
      <c r="K171" s="161">
        <v>582.70000000000005</v>
      </c>
      <c r="L171" s="159"/>
      <c r="M171" s="159"/>
      <c r="N171" s="159"/>
      <c r="O171" s="159"/>
      <c r="P171" s="159"/>
      <c r="Q171" s="159"/>
      <c r="R171" s="162"/>
      <c r="T171" s="163"/>
      <c r="U171" s="159"/>
      <c r="V171" s="159"/>
      <c r="W171" s="159"/>
      <c r="X171" s="159"/>
      <c r="Y171" s="159"/>
      <c r="Z171" s="159"/>
      <c r="AA171" s="164"/>
      <c r="AT171" s="165" t="s">
        <v>168</v>
      </c>
      <c r="AU171" s="165" t="s">
        <v>160</v>
      </c>
      <c r="AV171" s="11" t="s">
        <v>159</v>
      </c>
      <c r="AW171" s="11" t="s">
        <v>29</v>
      </c>
      <c r="AX171" s="11" t="s">
        <v>79</v>
      </c>
      <c r="AY171" s="165" t="s">
        <v>153</v>
      </c>
    </row>
    <row r="172" spans="2:65" s="1" customFormat="1" ht="44.25" customHeight="1">
      <c r="B172" s="140"/>
      <c r="C172" s="166">
        <v>16</v>
      </c>
      <c r="D172" s="166" t="s">
        <v>246</v>
      </c>
      <c r="E172" s="167" t="s">
        <v>911</v>
      </c>
      <c r="F172" s="249" t="s">
        <v>2176</v>
      </c>
      <c r="G172" s="249"/>
      <c r="H172" s="249"/>
      <c r="I172" s="249"/>
      <c r="J172" s="168" t="s">
        <v>158</v>
      </c>
      <c r="K172" s="169">
        <v>5</v>
      </c>
      <c r="L172" s="250"/>
      <c r="M172" s="250"/>
      <c r="N172" s="250"/>
      <c r="O172" s="242"/>
      <c r="P172" s="242"/>
      <c r="Q172" s="242"/>
      <c r="R172" s="145"/>
      <c r="T172" s="146" t="s">
        <v>5</v>
      </c>
      <c r="U172" s="43" t="s">
        <v>38</v>
      </c>
      <c r="V172" s="147">
        <v>0</v>
      </c>
      <c r="W172" s="147">
        <f t="shared" ref="W172:W184" si="0">V172*K172</f>
        <v>0</v>
      </c>
      <c r="X172" s="147">
        <v>0.14299999999999999</v>
      </c>
      <c r="Y172" s="147">
        <f t="shared" ref="Y172:Y184" si="1">X172*K172</f>
        <v>0.71499999999999997</v>
      </c>
      <c r="Z172" s="147">
        <v>0</v>
      </c>
      <c r="AA172" s="148">
        <f t="shared" ref="AA172:AA184" si="2">Z172*K172</f>
        <v>0</v>
      </c>
      <c r="AR172" s="20" t="s">
        <v>297</v>
      </c>
      <c r="AT172" s="20" t="s">
        <v>246</v>
      </c>
      <c r="AU172" s="20" t="s">
        <v>160</v>
      </c>
      <c r="AY172" s="20" t="s">
        <v>153</v>
      </c>
      <c r="BE172" s="149">
        <f t="shared" ref="BE172:BE184" si="3">IF(U172="základná",N172,0)</f>
        <v>0</v>
      </c>
      <c r="BF172" s="149">
        <f t="shared" ref="BF172:BF184" si="4">IF(U172="znížená",N172,0)</f>
        <v>0</v>
      </c>
      <c r="BG172" s="149">
        <f t="shared" ref="BG172:BG184" si="5">IF(U172="zákl. prenesená",N172,0)</f>
        <v>0</v>
      </c>
      <c r="BH172" s="149">
        <f t="shared" ref="BH172:BH184" si="6">IF(U172="zníž. prenesená",N172,0)</f>
        <v>0</v>
      </c>
      <c r="BI172" s="149">
        <f t="shared" ref="BI172:BI184" si="7">IF(U172="nulová",N172,0)</f>
        <v>0</v>
      </c>
      <c r="BJ172" s="20" t="s">
        <v>160</v>
      </c>
      <c r="BK172" s="149">
        <f t="shared" ref="BK172:BK184" si="8">ROUND(L172*K172,2)</f>
        <v>0</v>
      </c>
      <c r="BL172" s="20" t="s">
        <v>169</v>
      </c>
      <c r="BM172" s="20" t="s">
        <v>912</v>
      </c>
    </row>
    <row r="173" spans="2:65" s="1" customFormat="1" ht="44.25" customHeight="1">
      <c r="B173" s="140"/>
      <c r="C173" s="166">
        <v>17</v>
      </c>
      <c r="D173" s="166" t="s">
        <v>246</v>
      </c>
      <c r="E173" s="167" t="s">
        <v>913</v>
      </c>
      <c r="F173" s="249" t="s">
        <v>2177</v>
      </c>
      <c r="G173" s="249"/>
      <c r="H173" s="249"/>
      <c r="I173" s="249"/>
      <c r="J173" s="168" t="s">
        <v>158</v>
      </c>
      <c r="K173" s="169">
        <v>41</v>
      </c>
      <c r="L173" s="250"/>
      <c r="M173" s="250"/>
      <c r="N173" s="250"/>
      <c r="O173" s="242"/>
      <c r="P173" s="242"/>
      <c r="Q173" s="242"/>
      <c r="R173" s="145"/>
      <c r="T173" s="146" t="s">
        <v>5</v>
      </c>
      <c r="U173" s="43" t="s">
        <v>38</v>
      </c>
      <c r="V173" s="147">
        <v>0</v>
      </c>
      <c r="W173" s="147">
        <f t="shared" si="0"/>
        <v>0</v>
      </c>
      <c r="X173" s="147">
        <v>9.9000000000000005E-2</v>
      </c>
      <c r="Y173" s="147">
        <f t="shared" si="1"/>
        <v>4.0590000000000002</v>
      </c>
      <c r="Z173" s="147">
        <v>0</v>
      </c>
      <c r="AA173" s="148">
        <f t="shared" si="2"/>
        <v>0</v>
      </c>
      <c r="AR173" s="20" t="s">
        <v>297</v>
      </c>
      <c r="AT173" s="20" t="s">
        <v>246</v>
      </c>
      <c r="AU173" s="20" t="s">
        <v>160</v>
      </c>
      <c r="AY173" s="20" t="s">
        <v>153</v>
      </c>
      <c r="BE173" s="149">
        <f t="shared" si="3"/>
        <v>0</v>
      </c>
      <c r="BF173" s="149">
        <f t="shared" si="4"/>
        <v>0</v>
      </c>
      <c r="BG173" s="149">
        <f t="shared" si="5"/>
        <v>0</v>
      </c>
      <c r="BH173" s="149">
        <f t="shared" si="6"/>
        <v>0</v>
      </c>
      <c r="BI173" s="149">
        <f t="shared" si="7"/>
        <v>0</v>
      </c>
      <c r="BJ173" s="20" t="s">
        <v>160</v>
      </c>
      <c r="BK173" s="149">
        <f t="shared" si="8"/>
        <v>0</v>
      </c>
      <c r="BL173" s="20" t="s">
        <v>169</v>
      </c>
      <c r="BM173" s="20" t="s">
        <v>914</v>
      </c>
    </row>
    <row r="174" spans="2:65" s="1" customFormat="1" ht="44.25" customHeight="1">
      <c r="B174" s="140"/>
      <c r="C174" s="166">
        <v>18</v>
      </c>
      <c r="D174" s="166" t="s">
        <v>246</v>
      </c>
      <c r="E174" s="167" t="s">
        <v>915</v>
      </c>
      <c r="F174" s="249" t="s">
        <v>2178</v>
      </c>
      <c r="G174" s="249"/>
      <c r="H174" s="249"/>
      <c r="I174" s="249"/>
      <c r="J174" s="168" t="s">
        <v>158</v>
      </c>
      <c r="K174" s="169">
        <v>22</v>
      </c>
      <c r="L174" s="250"/>
      <c r="M174" s="250"/>
      <c r="N174" s="250"/>
      <c r="O174" s="242"/>
      <c r="P174" s="242"/>
      <c r="Q174" s="242"/>
      <c r="R174" s="145"/>
      <c r="T174" s="146" t="s">
        <v>5</v>
      </c>
      <c r="U174" s="43" t="s">
        <v>38</v>
      </c>
      <c r="V174" s="147">
        <v>0</v>
      </c>
      <c r="W174" s="147">
        <f t="shared" si="0"/>
        <v>0</v>
      </c>
      <c r="X174" s="147">
        <v>0.108</v>
      </c>
      <c r="Y174" s="147">
        <f t="shared" si="1"/>
        <v>2.3759999999999999</v>
      </c>
      <c r="Z174" s="147">
        <v>0</v>
      </c>
      <c r="AA174" s="148">
        <f t="shared" si="2"/>
        <v>0</v>
      </c>
      <c r="AR174" s="20" t="s">
        <v>297</v>
      </c>
      <c r="AT174" s="20" t="s">
        <v>246</v>
      </c>
      <c r="AU174" s="20" t="s">
        <v>160</v>
      </c>
      <c r="AY174" s="20" t="s">
        <v>153</v>
      </c>
      <c r="BE174" s="149">
        <f t="shared" si="3"/>
        <v>0</v>
      </c>
      <c r="BF174" s="149">
        <f t="shared" si="4"/>
        <v>0</v>
      </c>
      <c r="BG174" s="149">
        <f t="shared" si="5"/>
        <v>0</v>
      </c>
      <c r="BH174" s="149">
        <f t="shared" si="6"/>
        <v>0</v>
      </c>
      <c r="BI174" s="149">
        <f t="shared" si="7"/>
        <v>0</v>
      </c>
      <c r="BJ174" s="20" t="s">
        <v>160</v>
      </c>
      <c r="BK174" s="149">
        <f t="shared" si="8"/>
        <v>0</v>
      </c>
      <c r="BL174" s="20" t="s">
        <v>169</v>
      </c>
      <c r="BM174" s="20" t="s">
        <v>916</v>
      </c>
    </row>
    <row r="175" spans="2:65" s="1" customFormat="1" ht="44.25" customHeight="1">
      <c r="B175" s="140"/>
      <c r="C175" s="166">
        <v>19</v>
      </c>
      <c r="D175" s="166" t="s">
        <v>246</v>
      </c>
      <c r="E175" s="167" t="s">
        <v>917</v>
      </c>
      <c r="F175" s="249" t="s">
        <v>2178</v>
      </c>
      <c r="G175" s="249"/>
      <c r="H175" s="249"/>
      <c r="I175" s="249"/>
      <c r="J175" s="168" t="s">
        <v>158</v>
      </c>
      <c r="K175" s="169">
        <v>2</v>
      </c>
      <c r="L175" s="250"/>
      <c r="M175" s="250"/>
      <c r="N175" s="250"/>
      <c r="O175" s="242"/>
      <c r="P175" s="242"/>
      <c r="Q175" s="242"/>
      <c r="R175" s="145"/>
      <c r="T175" s="146" t="s">
        <v>5</v>
      </c>
      <c r="U175" s="43" t="s">
        <v>38</v>
      </c>
      <c r="V175" s="147">
        <v>0</v>
      </c>
      <c r="W175" s="147">
        <f t="shared" si="0"/>
        <v>0</v>
      </c>
      <c r="X175" s="147">
        <v>0.108</v>
      </c>
      <c r="Y175" s="147">
        <f t="shared" si="1"/>
        <v>0.216</v>
      </c>
      <c r="Z175" s="147">
        <v>0</v>
      </c>
      <c r="AA175" s="148">
        <f t="shared" si="2"/>
        <v>0</v>
      </c>
      <c r="AR175" s="20" t="s">
        <v>297</v>
      </c>
      <c r="AT175" s="20" t="s">
        <v>246</v>
      </c>
      <c r="AU175" s="20" t="s">
        <v>160</v>
      </c>
      <c r="AY175" s="20" t="s">
        <v>153</v>
      </c>
      <c r="BE175" s="149">
        <f t="shared" si="3"/>
        <v>0</v>
      </c>
      <c r="BF175" s="149">
        <f t="shared" si="4"/>
        <v>0</v>
      </c>
      <c r="BG175" s="149">
        <f t="shared" si="5"/>
        <v>0</v>
      </c>
      <c r="BH175" s="149">
        <f t="shared" si="6"/>
        <v>0</v>
      </c>
      <c r="BI175" s="149">
        <f t="shared" si="7"/>
        <v>0</v>
      </c>
      <c r="BJ175" s="20" t="s">
        <v>160</v>
      </c>
      <c r="BK175" s="149">
        <f t="shared" si="8"/>
        <v>0</v>
      </c>
      <c r="BL175" s="20" t="s">
        <v>169</v>
      </c>
      <c r="BM175" s="20" t="s">
        <v>918</v>
      </c>
    </row>
    <row r="176" spans="2:65" s="1" customFormat="1" ht="44.25" customHeight="1">
      <c r="B176" s="140"/>
      <c r="C176" s="166">
        <v>20</v>
      </c>
      <c r="D176" s="166" t="s">
        <v>246</v>
      </c>
      <c r="E176" s="167" t="s">
        <v>919</v>
      </c>
      <c r="F176" s="249" t="s">
        <v>2179</v>
      </c>
      <c r="G176" s="249"/>
      <c r="H176" s="249"/>
      <c r="I176" s="249"/>
      <c r="J176" s="168" t="s">
        <v>158</v>
      </c>
      <c r="K176" s="169">
        <v>15</v>
      </c>
      <c r="L176" s="250"/>
      <c r="M176" s="250"/>
      <c r="N176" s="250"/>
      <c r="O176" s="242"/>
      <c r="P176" s="242"/>
      <c r="Q176" s="242"/>
      <c r="R176" s="145"/>
      <c r="T176" s="146" t="s">
        <v>5</v>
      </c>
      <c r="U176" s="43" t="s">
        <v>38</v>
      </c>
      <c r="V176" s="147">
        <v>0</v>
      </c>
      <c r="W176" s="147">
        <f t="shared" si="0"/>
        <v>0</v>
      </c>
      <c r="X176" s="147">
        <v>4.2999999999999997E-2</v>
      </c>
      <c r="Y176" s="147">
        <f t="shared" si="1"/>
        <v>0.64499999999999991</v>
      </c>
      <c r="Z176" s="147">
        <v>0</v>
      </c>
      <c r="AA176" s="148">
        <f t="shared" si="2"/>
        <v>0</v>
      </c>
      <c r="AR176" s="20" t="s">
        <v>297</v>
      </c>
      <c r="AT176" s="20" t="s">
        <v>246</v>
      </c>
      <c r="AU176" s="20" t="s">
        <v>160</v>
      </c>
      <c r="AY176" s="20" t="s">
        <v>153</v>
      </c>
      <c r="BE176" s="149">
        <f t="shared" si="3"/>
        <v>0</v>
      </c>
      <c r="BF176" s="149">
        <f t="shared" si="4"/>
        <v>0</v>
      </c>
      <c r="BG176" s="149">
        <f t="shared" si="5"/>
        <v>0</v>
      </c>
      <c r="BH176" s="149">
        <f t="shared" si="6"/>
        <v>0</v>
      </c>
      <c r="BI176" s="149">
        <f t="shared" si="7"/>
        <v>0</v>
      </c>
      <c r="BJ176" s="20" t="s">
        <v>160</v>
      </c>
      <c r="BK176" s="149">
        <f t="shared" si="8"/>
        <v>0</v>
      </c>
      <c r="BL176" s="20" t="s">
        <v>169</v>
      </c>
      <c r="BM176" s="20" t="s">
        <v>920</v>
      </c>
    </row>
    <row r="177" spans="2:65" s="1" customFormat="1" ht="44.25" customHeight="1">
      <c r="B177" s="140"/>
      <c r="C177" s="166">
        <v>21</v>
      </c>
      <c r="D177" s="166" t="s">
        <v>246</v>
      </c>
      <c r="E177" s="167" t="s">
        <v>921</v>
      </c>
      <c r="F177" s="249" t="s">
        <v>2180</v>
      </c>
      <c r="G177" s="249"/>
      <c r="H177" s="249"/>
      <c r="I177" s="249"/>
      <c r="J177" s="168" t="s">
        <v>158</v>
      </c>
      <c r="K177" s="169">
        <v>1</v>
      </c>
      <c r="L177" s="250"/>
      <c r="M177" s="250"/>
      <c r="N177" s="250"/>
      <c r="O177" s="242"/>
      <c r="P177" s="242"/>
      <c r="Q177" s="242"/>
      <c r="R177" s="145"/>
      <c r="T177" s="146" t="s">
        <v>5</v>
      </c>
      <c r="U177" s="43" t="s">
        <v>38</v>
      </c>
      <c r="V177" s="147">
        <v>0</v>
      </c>
      <c r="W177" s="147">
        <f t="shared" si="0"/>
        <v>0</v>
      </c>
      <c r="X177" s="147">
        <v>4.2000000000000003E-2</v>
      </c>
      <c r="Y177" s="147">
        <f t="shared" si="1"/>
        <v>4.2000000000000003E-2</v>
      </c>
      <c r="Z177" s="147">
        <v>0</v>
      </c>
      <c r="AA177" s="148">
        <f t="shared" si="2"/>
        <v>0</v>
      </c>
      <c r="AR177" s="20" t="s">
        <v>297</v>
      </c>
      <c r="AT177" s="20" t="s">
        <v>246</v>
      </c>
      <c r="AU177" s="20" t="s">
        <v>160</v>
      </c>
      <c r="AY177" s="20" t="s">
        <v>153</v>
      </c>
      <c r="BE177" s="149">
        <f t="shared" si="3"/>
        <v>0</v>
      </c>
      <c r="BF177" s="149">
        <f t="shared" si="4"/>
        <v>0</v>
      </c>
      <c r="BG177" s="149">
        <f t="shared" si="5"/>
        <v>0</v>
      </c>
      <c r="BH177" s="149">
        <f t="shared" si="6"/>
        <v>0</v>
      </c>
      <c r="BI177" s="149">
        <f t="shared" si="7"/>
        <v>0</v>
      </c>
      <c r="BJ177" s="20" t="s">
        <v>160</v>
      </c>
      <c r="BK177" s="149">
        <f t="shared" si="8"/>
        <v>0</v>
      </c>
      <c r="BL177" s="20" t="s">
        <v>169</v>
      </c>
      <c r="BM177" s="20" t="s">
        <v>922</v>
      </c>
    </row>
    <row r="178" spans="2:65" s="1" customFormat="1" ht="44.25" customHeight="1">
      <c r="B178" s="140"/>
      <c r="C178" s="166">
        <v>22</v>
      </c>
      <c r="D178" s="166" t="s">
        <v>246</v>
      </c>
      <c r="E178" s="167" t="s">
        <v>923</v>
      </c>
      <c r="F178" s="249" t="s">
        <v>2181</v>
      </c>
      <c r="G178" s="249"/>
      <c r="H178" s="249"/>
      <c r="I178" s="249"/>
      <c r="J178" s="168" t="s">
        <v>158</v>
      </c>
      <c r="K178" s="169">
        <v>4</v>
      </c>
      <c r="L178" s="250"/>
      <c r="M178" s="250"/>
      <c r="N178" s="250"/>
      <c r="O178" s="242"/>
      <c r="P178" s="242"/>
      <c r="Q178" s="242"/>
      <c r="R178" s="145"/>
      <c r="T178" s="146" t="s">
        <v>5</v>
      </c>
      <c r="U178" s="43" t="s">
        <v>38</v>
      </c>
      <c r="V178" s="147">
        <v>0</v>
      </c>
      <c r="W178" s="147">
        <f t="shared" si="0"/>
        <v>0</v>
      </c>
      <c r="X178" s="147">
        <v>8.7999999999999995E-2</v>
      </c>
      <c r="Y178" s="147">
        <f t="shared" si="1"/>
        <v>0.35199999999999998</v>
      </c>
      <c r="Z178" s="147">
        <v>0</v>
      </c>
      <c r="AA178" s="148">
        <f t="shared" si="2"/>
        <v>0</v>
      </c>
      <c r="AR178" s="20" t="s">
        <v>297</v>
      </c>
      <c r="AT178" s="20" t="s">
        <v>246</v>
      </c>
      <c r="AU178" s="20" t="s">
        <v>160</v>
      </c>
      <c r="AY178" s="20" t="s">
        <v>153</v>
      </c>
      <c r="BE178" s="149">
        <f t="shared" si="3"/>
        <v>0</v>
      </c>
      <c r="BF178" s="149">
        <f t="shared" si="4"/>
        <v>0</v>
      </c>
      <c r="BG178" s="149">
        <f t="shared" si="5"/>
        <v>0</v>
      </c>
      <c r="BH178" s="149">
        <f t="shared" si="6"/>
        <v>0</v>
      </c>
      <c r="BI178" s="149">
        <f t="shared" si="7"/>
        <v>0</v>
      </c>
      <c r="BJ178" s="20" t="s">
        <v>160</v>
      </c>
      <c r="BK178" s="149">
        <f t="shared" si="8"/>
        <v>0</v>
      </c>
      <c r="BL178" s="20" t="s">
        <v>169</v>
      </c>
      <c r="BM178" s="20" t="s">
        <v>924</v>
      </c>
    </row>
    <row r="179" spans="2:65" s="1" customFormat="1" ht="44.25" customHeight="1">
      <c r="B179" s="140"/>
      <c r="C179" s="166">
        <v>23</v>
      </c>
      <c r="D179" s="166" t="s">
        <v>246</v>
      </c>
      <c r="E179" s="167" t="s">
        <v>925</v>
      </c>
      <c r="F179" s="249" t="s">
        <v>2182</v>
      </c>
      <c r="G179" s="249"/>
      <c r="H179" s="249"/>
      <c r="I179" s="249"/>
      <c r="J179" s="168" t="s">
        <v>158</v>
      </c>
      <c r="K179" s="169">
        <v>1</v>
      </c>
      <c r="L179" s="250"/>
      <c r="M179" s="250"/>
      <c r="N179" s="250"/>
      <c r="O179" s="242"/>
      <c r="P179" s="242"/>
      <c r="Q179" s="242"/>
      <c r="R179" s="145"/>
      <c r="T179" s="146" t="s">
        <v>5</v>
      </c>
      <c r="U179" s="43" t="s">
        <v>38</v>
      </c>
      <c r="V179" s="147">
        <v>0</v>
      </c>
      <c r="W179" s="147">
        <f t="shared" si="0"/>
        <v>0</v>
      </c>
      <c r="X179" s="147">
        <v>9.8000000000000004E-2</v>
      </c>
      <c r="Y179" s="147">
        <f t="shared" si="1"/>
        <v>9.8000000000000004E-2</v>
      </c>
      <c r="Z179" s="147">
        <v>0</v>
      </c>
      <c r="AA179" s="148">
        <f t="shared" si="2"/>
        <v>0</v>
      </c>
      <c r="AR179" s="20" t="s">
        <v>297</v>
      </c>
      <c r="AT179" s="20" t="s">
        <v>246</v>
      </c>
      <c r="AU179" s="20" t="s">
        <v>160</v>
      </c>
      <c r="AY179" s="20" t="s">
        <v>153</v>
      </c>
      <c r="BE179" s="149">
        <f t="shared" si="3"/>
        <v>0</v>
      </c>
      <c r="BF179" s="149">
        <f t="shared" si="4"/>
        <v>0</v>
      </c>
      <c r="BG179" s="149">
        <f t="shared" si="5"/>
        <v>0</v>
      </c>
      <c r="BH179" s="149">
        <f t="shared" si="6"/>
        <v>0</v>
      </c>
      <c r="BI179" s="149">
        <f t="shared" si="7"/>
        <v>0</v>
      </c>
      <c r="BJ179" s="20" t="s">
        <v>160</v>
      </c>
      <c r="BK179" s="149">
        <f t="shared" si="8"/>
        <v>0</v>
      </c>
      <c r="BL179" s="20" t="s">
        <v>169</v>
      </c>
      <c r="BM179" s="20" t="s">
        <v>926</v>
      </c>
    </row>
    <row r="180" spans="2:65" s="1" customFormat="1" ht="44.25" customHeight="1">
      <c r="B180" s="140"/>
      <c r="C180" s="166">
        <v>24</v>
      </c>
      <c r="D180" s="166" t="s">
        <v>246</v>
      </c>
      <c r="E180" s="167" t="s">
        <v>927</v>
      </c>
      <c r="F180" s="249" t="s">
        <v>2183</v>
      </c>
      <c r="G180" s="249"/>
      <c r="H180" s="249"/>
      <c r="I180" s="249"/>
      <c r="J180" s="168" t="s">
        <v>158</v>
      </c>
      <c r="K180" s="169">
        <v>1</v>
      </c>
      <c r="L180" s="250"/>
      <c r="M180" s="250"/>
      <c r="N180" s="250"/>
      <c r="O180" s="242"/>
      <c r="P180" s="242"/>
      <c r="Q180" s="242"/>
      <c r="R180" s="145"/>
      <c r="T180" s="146" t="s">
        <v>5</v>
      </c>
      <c r="U180" s="43" t="s">
        <v>38</v>
      </c>
      <c r="V180" s="147">
        <v>0</v>
      </c>
      <c r="W180" s="147">
        <f t="shared" si="0"/>
        <v>0</v>
      </c>
      <c r="X180" s="147">
        <v>8.7999999999999995E-2</v>
      </c>
      <c r="Y180" s="147">
        <f t="shared" si="1"/>
        <v>8.7999999999999995E-2</v>
      </c>
      <c r="Z180" s="147">
        <v>0</v>
      </c>
      <c r="AA180" s="148">
        <f t="shared" si="2"/>
        <v>0</v>
      </c>
      <c r="AR180" s="20" t="s">
        <v>297</v>
      </c>
      <c r="AT180" s="20" t="s">
        <v>246</v>
      </c>
      <c r="AU180" s="20" t="s">
        <v>160</v>
      </c>
      <c r="AY180" s="20" t="s">
        <v>153</v>
      </c>
      <c r="BE180" s="149">
        <f t="shared" si="3"/>
        <v>0</v>
      </c>
      <c r="BF180" s="149">
        <f t="shared" si="4"/>
        <v>0</v>
      </c>
      <c r="BG180" s="149">
        <f t="shared" si="5"/>
        <v>0</v>
      </c>
      <c r="BH180" s="149">
        <f t="shared" si="6"/>
        <v>0</v>
      </c>
      <c r="BI180" s="149">
        <f t="shared" si="7"/>
        <v>0</v>
      </c>
      <c r="BJ180" s="20" t="s">
        <v>160</v>
      </c>
      <c r="BK180" s="149">
        <f t="shared" si="8"/>
        <v>0</v>
      </c>
      <c r="BL180" s="20" t="s">
        <v>169</v>
      </c>
      <c r="BM180" s="20" t="s">
        <v>928</v>
      </c>
    </row>
    <row r="181" spans="2:65" s="1" customFormat="1" ht="44.25" customHeight="1">
      <c r="B181" s="140"/>
      <c r="C181" s="166">
        <v>25</v>
      </c>
      <c r="D181" s="166" t="s">
        <v>246</v>
      </c>
      <c r="E181" s="167" t="s">
        <v>929</v>
      </c>
      <c r="F181" s="249" t="s">
        <v>2184</v>
      </c>
      <c r="G181" s="249"/>
      <c r="H181" s="249"/>
      <c r="I181" s="249"/>
      <c r="J181" s="168" t="s">
        <v>158</v>
      </c>
      <c r="K181" s="169">
        <v>7</v>
      </c>
      <c r="L181" s="250"/>
      <c r="M181" s="250"/>
      <c r="N181" s="250"/>
      <c r="O181" s="242"/>
      <c r="P181" s="242"/>
      <c r="Q181" s="242"/>
      <c r="R181" s="145"/>
      <c r="T181" s="146" t="s">
        <v>5</v>
      </c>
      <c r="U181" s="43" t="s">
        <v>38</v>
      </c>
      <c r="V181" s="147">
        <v>0</v>
      </c>
      <c r="W181" s="147">
        <f t="shared" si="0"/>
        <v>0</v>
      </c>
      <c r="X181" s="147">
        <v>2.4E-2</v>
      </c>
      <c r="Y181" s="147">
        <f t="shared" si="1"/>
        <v>0.16800000000000001</v>
      </c>
      <c r="Z181" s="147">
        <v>0</v>
      </c>
      <c r="AA181" s="148">
        <f t="shared" si="2"/>
        <v>0</v>
      </c>
      <c r="AR181" s="20" t="s">
        <v>297</v>
      </c>
      <c r="AT181" s="20" t="s">
        <v>246</v>
      </c>
      <c r="AU181" s="20" t="s">
        <v>160</v>
      </c>
      <c r="AY181" s="20" t="s">
        <v>153</v>
      </c>
      <c r="BE181" s="149">
        <f t="shared" si="3"/>
        <v>0</v>
      </c>
      <c r="BF181" s="149">
        <f t="shared" si="4"/>
        <v>0</v>
      </c>
      <c r="BG181" s="149">
        <f t="shared" si="5"/>
        <v>0</v>
      </c>
      <c r="BH181" s="149">
        <f t="shared" si="6"/>
        <v>0</v>
      </c>
      <c r="BI181" s="149">
        <f t="shared" si="7"/>
        <v>0</v>
      </c>
      <c r="BJ181" s="20" t="s">
        <v>160</v>
      </c>
      <c r="BK181" s="149">
        <f t="shared" si="8"/>
        <v>0</v>
      </c>
      <c r="BL181" s="20" t="s">
        <v>169</v>
      </c>
      <c r="BM181" s="20" t="s">
        <v>930</v>
      </c>
    </row>
    <row r="182" spans="2:65" s="1" customFormat="1" ht="44.25" customHeight="1">
      <c r="B182" s="140"/>
      <c r="C182" s="166">
        <v>26</v>
      </c>
      <c r="D182" s="166" t="s">
        <v>246</v>
      </c>
      <c r="E182" s="167" t="s">
        <v>931</v>
      </c>
      <c r="F182" s="249" t="s">
        <v>2185</v>
      </c>
      <c r="G182" s="249"/>
      <c r="H182" s="249"/>
      <c r="I182" s="249"/>
      <c r="J182" s="168" t="s">
        <v>158</v>
      </c>
      <c r="K182" s="169">
        <v>4</v>
      </c>
      <c r="L182" s="250"/>
      <c r="M182" s="250"/>
      <c r="N182" s="250"/>
      <c r="O182" s="242"/>
      <c r="P182" s="242"/>
      <c r="Q182" s="242"/>
      <c r="R182" s="145"/>
      <c r="T182" s="146" t="s">
        <v>5</v>
      </c>
      <c r="U182" s="43" t="s">
        <v>38</v>
      </c>
      <c r="V182" s="147">
        <v>0</v>
      </c>
      <c r="W182" s="147">
        <f t="shared" si="0"/>
        <v>0</v>
      </c>
      <c r="X182" s="147">
        <v>4.8000000000000001E-2</v>
      </c>
      <c r="Y182" s="147">
        <f t="shared" si="1"/>
        <v>0.192</v>
      </c>
      <c r="Z182" s="147">
        <v>0</v>
      </c>
      <c r="AA182" s="148">
        <f t="shared" si="2"/>
        <v>0</v>
      </c>
      <c r="AR182" s="20" t="s">
        <v>297</v>
      </c>
      <c r="AT182" s="20" t="s">
        <v>246</v>
      </c>
      <c r="AU182" s="20" t="s">
        <v>160</v>
      </c>
      <c r="AY182" s="20" t="s">
        <v>153</v>
      </c>
      <c r="BE182" s="149">
        <f t="shared" si="3"/>
        <v>0</v>
      </c>
      <c r="BF182" s="149">
        <f t="shared" si="4"/>
        <v>0</v>
      </c>
      <c r="BG182" s="149">
        <f t="shared" si="5"/>
        <v>0</v>
      </c>
      <c r="BH182" s="149">
        <f t="shared" si="6"/>
        <v>0</v>
      </c>
      <c r="BI182" s="149">
        <f t="shared" si="7"/>
        <v>0</v>
      </c>
      <c r="BJ182" s="20" t="s">
        <v>160</v>
      </c>
      <c r="BK182" s="149">
        <f t="shared" si="8"/>
        <v>0</v>
      </c>
      <c r="BL182" s="20" t="s">
        <v>169</v>
      </c>
      <c r="BM182" s="20" t="s">
        <v>932</v>
      </c>
    </row>
    <row r="183" spans="2:65" s="1" customFormat="1" ht="44.25" customHeight="1">
      <c r="B183" s="140"/>
      <c r="C183" s="166">
        <v>27</v>
      </c>
      <c r="D183" s="166" t="s">
        <v>246</v>
      </c>
      <c r="E183" s="167" t="s">
        <v>933</v>
      </c>
      <c r="F183" s="249" t="s">
        <v>2186</v>
      </c>
      <c r="G183" s="249"/>
      <c r="H183" s="249"/>
      <c r="I183" s="249"/>
      <c r="J183" s="168" t="s">
        <v>158</v>
      </c>
      <c r="K183" s="169">
        <v>1</v>
      </c>
      <c r="L183" s="250"/>
      <c r="M183" s="250"/>
      <c r="N183" s="250"/>
      <c r="O183" s="242"/>
      <c r="P183" s="242"/>
      <c r="Q183" s="242"/>
      <c r="R183" s="145"/>
      <c r="T183" s="146" t="s">
        <v>5</v>
      </c>
      <c r="U183" s="43" t="s">
        <v>38</v>
      </c>
      <c r="V183" s="147">
        <v>0</v>
      </c>
      <c r="W183" s="147">
        <f t="shared" si="0"/>
        <v>0</v>
      </c>
      <c r="X183" s="147">
        <v>2.4E-2</v>
      </c>
      <c r="Y183" s="147">
        <f t="shared" si="1"/>
        <v>2.4E-2</v>
      </c>
      <c r="Z183" s="147">
        <v>0</v>
      </c>
      <c r="AA183" s="148">
        <f t="shared" si="2"/>
        <v>0</v>
      </c>
      <c r="AR183" s="20" t="s">
        <v>297</v>
      </c>
      <c r="AT183" s="20" t="s">
        <v>246</v>
      </c>
      <c r="AU183" s="20" t="s">
        <v>160</v>
      </c>
      <c r="AY183" s="20" t="s">
        <v>153</v>
      </c>
      <c r="BE183" s="149">
        <f t="shared" si="3"/>
        <v>0</v>
      </c>
      <c r="BF183" s="149">
        <f t="shared" si="4"/>
        <v>0</v>
      </c>
      <c r="BG183" s="149">
        <f t="shared" si="5"/>
        <v>0</v>
      </c>
      <c r="BH183" s="149">
        <f t="shared" si="6"/>
        <v>0</v>
      </c>
      <c r="BI183" s="149">
        <f t="shared" si="7"/>
        <v>0</v>
      </c>
      <c r="BJ183" s="20" t="s">
        <v>160</v>
      </c>
      <c r="BK183" s="149">
        <f t="shared" si="8"/>
        <v>0</v>
      </c>
      <c r="BL183" s="20" t="s">
        <v>169</v>
      </c>
      <c r="BM183" s="20" t="s">
        <v>934</v>
      </c>
    </row>
    <row r="184" spans="2:65" s="1" customFormat="1" ht="31.5" customHeight="1">
      <c r="B184" s="140"/>
      <c r="C184" s="141">
        <v>28</v>
      </c>
      <c r="D184" s="141" t="s">
        <v>155</v>
      </c>
      <c r="E184" s="142" t="s">
        <v>935</v>
      </c>
      <c r="F184" s="241" t="s">
        <v>936</v>
      </c>
      <c r="G184" s="241"/>
      <c r="H184" s="241"/>
      <c r="I184" s="241"/>
      <c r="J184" s="143" t="s">
        <v>295</v>
      </c>
      <c r="K184" s="144">
        <v>318.45</v>
      </c>
      <c r="L184" s="242"/>
      <c r="M184" s="242"/>
      <c r="N184" s="242"/>
      <c r="O184" s="242"/>
      <c r="P184" s="242"/>
      <c r="Q184" s="242"/>
      <c r="R184" s="145"/>
      <c r="T184" s="146" t="s">
        <v>5</v>
      </c>
      <c r="U184" s="43" t="s">
        <v>38</v>
      </c>
      <c r="V184" s="147">
        <v>0</v>
      </c>
      <c r="W184" s="147">
        <f t="shared" si="0"/>
        <v>0</v>
      </c>
      <c r="X184" s="147">
        <v>0</v>
      </c>
      <c r="Y184" s="147">
        <f t="shared" si="1"/>
        <v>0</v>
      </c>
      <c r="Z184" s="147">
        <v>0</v>
      </c>
      <c r="AA184" s="148">
        <f t="shared" si="2"/>
        <v>0</v>
      </c>
      <c r="AR184" s="20" t="s">
        <v>169</v>
      </c>
      <c r="AT184" s="20" t="s">
        <v>155</v>
      </c>
      <c r="AU184" s="20" t="s">
        <v>160</v>
      </c>
      <c r="AY184" s="20" t="s">
        <v>153</v>
      </c>
      <c r="BE184" s="149">
        <f t="shared" si="3"/>
        <v>0</v>
      </c>
      <c r="BF184" s="149">
        <f t="shared" si="4"/>
        <v>0</v>
      </c>
      <c r="BG184" s="149">
        <f t="shared" si="5"/>
        <v>0</v>
      </c>
      <c r="BH184" s="149">
        <f t="shared" si="6"/>
        <v>0</v>
      </c>
      <c r="BI184" s="149">
        <f t="shared" si="7"/>
        <v>0</v>
      </c>
      <c r="BJ184" s="20" t="s">
        <v>160</v>
      </c>
      <c r="BK184" s="149">
        <f t="shared" si="8"/>
        <v>0</v>
      </c>
      <c r="BL184" s="20" t="s">
        <v>169</v>
      </c>
      <c r="BM184" s="20" t="s">
        <v>937</v>
      </c>
    </row>
    <row r="185" spans="2:65" s="9" customFormat="1" ht="29.85" customHeight="1">
      <c r="B185" s="129"/>
      <c r="C185" s="130"/>
      <c r="D185" s="139" t="s">
        <v>138</v>
      </c>
      <c r="E185" s="139"/>
      <c r="F185" s="139"/>
      <c r="G185" s="139"/>
      <c r="H185" s="139"/>
      <c r="I185" s="139"/>
      <c r="J185" s="139"/>
      <c r="K185" s="139"/>
      <c r="L185" s="139"/>
      <c r="M185" s="139"/>
      <c r="N185" s="259"/>
      <c r="O185" s="260"/>
      <c r="P185" s="260"/>
      <c r="Q185" s="260"/>
      <c r="R185" s="132"/>
      <c r="T185" s="133"/>
      <c r="U185" s="130"/>
      <c r="V185" s="130"/>
      <c r="W185" s="134">
        <f>SUM(W186:W205)</f>
        <v>51.6260616</v>
      </c>
      <c r="X185" s="130"/>
      <c r="Y185" s="134">
        <f>SUM(Y186:Y205)</f>
        <v>1.5010365000000001</v>
      </c>
      <c r="Z185" s="130"/>
      <c r="AA185" s="135">
        <f>SUM(AA186:AA205)</f>
        <v>0</v>
      </c>
      <c r="AR185" s="136" t="s">
        <v>160</v>
      </c>
      <c r="AT185" s="137" t="s">
        <v>70</v>
      </c>
      <c r="AU185" s="137" t="s">
        <v>79</v>
      </c>
      <c r="AY185" s="136" t="s">
        <v>153</v>
      </c>
      <c r="BK185" s="138">
        <f>SUM(BK186:BK205)</f>
        <v>0</v>
      </c>
    </row>
    <row r="186" spans="2:65" s="1" customFormat="1" ht="31.5" customHeight="1">
      <c r="B186" s="140"/>
      <c r="C186" s="141">
        <v>29</v>
      </c>
      <c r="D186" s="141" t="s">
        <v>155</v>
      </c>
      <c r="E186" s="142" t="s">
        <v>938</v>
      </c>
      <c r="F186" s="241" t="s">
        <v>939</v>
      </c>
      <c r="G186" s="241"/>
      <c r="H186" s="241"/>
      <c r="I186" s="241"/>
      <c r="J186" s="143" t="s">
        <v>172</v>
      </c>
      <c r="K186" s="144">
        <v>18.350000000000001</v>
      </c>
      <c r="L186" s="242"/>
      <c r="M186" s="242"/>
      <c r="N186" s="242"/>
      <c r="O186" s="242"/>
      <c r="P186" s="242"/>
      <c r="Q186" s="242"/>
      <c r="R186" s="145"/>
      <c r="T186" s="146" t="s">
        <v>5</v>
      </c>
      <c r="U186" s="43" t="s">
        <v>38</v>
      </c>
      <c r="V186" s="147">
        <v>0.66035999999999995</v>
      </c>
      <c r="W186" s="147">
        <f t="shared" ref="W186:W195" si="9">V186*K186</f>
        <v>12.117606</v>
      </c>
      <c r="X186" s="147">
        <v>4.0999999999999999E-4</v>
      </c>
      <c r="Y186" s="147">
        <f t="shared" ref="Y186:Y195" si="10">X186*K186</f>
        <v>7.5235000000000007E-3</v>
      </c>
      <c r="Z186" s="147">
        <v>0</v>
      </c>
      <c r="AA186" s="148">
        <f t="shared" ref="AA186:AA195" si="11">Z186*K186</f>
        <v>0</v>
      </c>
      <c r="AR186" s="20" t="s">
        <v>169</v>
      </c>
      <c r="AT186" s="20" t="s">
        <v>155</v>
      </c>
      <c r="AU186" s="20" t="s">
        <v>160</v>
      </c>
      <c r="AY186" s="20" t="s">
        <v>153</v>
      </c>
      <c r="BE186" s="149">
        <f t="shared" ref="BE186:BE195" si="12">IF(U186="základná",N186,0)</f>
        <v>0</v>
      </c>
      <c r="BF186" s="149">
        <f t="shared" ref="BF186:BF195" si="13">IF(U186="znížená",N186,0)</f>
        <v>0</v>
      </c>
      <c r="BG186" s="149">
        <f t="shared" ref="BG186:BG195" si="14">IF(U186="zákl. prenesená",N186,0)</f>
        <v>0</v>
      </c>
      <c r="BH186" s="149">
        <f t="shared" ref="BH186:BH195" si="15">IF(U186="zníž. prenesená",N186,0)</f>
        <v>0</v>
      </c>
      <c r="BI186" s="149">
        <f t="shared" ref="BI186:BI195" si="16">IF(U186="nulová",N186,0)</f>
        <v>0</v>
      </c>
      <c r="BJ186" s="20" t="s">
        <v>160</v>
      </c>
      <c r="BK186" s="149">
        <f t="shared" ref="BK186:BK195" si="17">ROUND(L186*K186,2)</f>
        <v>0</v>
      </c>
      <c r="BL186" s="20" t="s">
        <v>169</v>
      </c>
      <c r="BM186" s="20" t="s">
        <v>940</v>
      </c>
    </row>
    <row r="187" spans="2:65" s="1" customFormat="1" ht="44.25" customHeight="1">
      <c r="B187" s="140"/>
      <c r="C187" s="166">
        <v>30</v>
      </c>
      <c r="D187" s="166" t="s">
        <v>246</v>
      </c>
      <c r="E187" s="167" t="s">
        <v>941</v>
      </c>
      <c r="F187" s="249" t="s">
        <v>2348</v>
      </c>
      <c r="G187" s="249"/>
      <c r="H187" s="249"/>
      <c r="I187" s="249"/>
      <c r="J187" s="168" t="s">
        <v>223</v>
      </c>
      <c r="K187" s="169">
        <v>6.91</v>
      </c>
      <c r="L187" s="250"/>
      <c r="M187" s="250"/>
      <c r="N187" s="250"/>
      <c r="O187" s="242"/>
      <c r="P187" s="242"/>
      <c r="Q187" s="242"/>
      <c r="R187" s="145"/>
      <c r="T187" s="146" t="s">
        <v>5</v>
      </c>
      <c r="U187" s="43" t="s">
        <v>38</v>
      </c>
      <c r="V187" s="147">
        <v>0</v>
      </c>
      <c r="W187" s="147">
        <f t="shared" si="9"/>
        <v>0</v>
      </c>
      <c r="X187" s="147">
        <v>3.2000000000000001E-2</v>
      </c>
      <c r="Y187" s="147">
        <f t="shared" si="10"/>
        <v>0.22112000000000001</v>
      </c>
      <c r="Z187" s="147">
        <v>0</v>
      </c>
      <c r="AA187" s="148">
        <f t="shared" si="11"/>
        <v>0</v>
      </c>
      <c r="AR187" s="20" t="s">
        <v>297</v>
      </c>
      <c r="AT187" s="20" t="s">
        <v>246</v>
      </c>
      <c r="AU187" s="20" t="s">
        <v>160</v>
      </c>
      <c r="AY187" s="20" t="s">
        <v>153</v>
      </c>
      <c r="BE187" s="149">
        <f t="shared" si="12"/>
        <v>0</v>
      </c>
      <c r="BF187" s="149">
        <f t="shared" si="13"/>
        <v>0</v>
      </c>
      <c r="BG187" s="149">
        <f t="shared" si="14"/>
        <v>0</v>
      </c>
      <c r="BH187" s="149">
        <f t="shared" si="15"/>
        <v>0</v>
      </c>
      <c r="BI187" s="149">
        <f t="shared" si="16"/>
        <v>0</v>
      </c>
      <c r="BJ187" s="20" t="s">
        <v>160</v>
      </c>
      <c r="BK187" s="149">
        <f t="shared" si="17"/>
        <v>0</v>
      </c>
      <c r="BL187" s="20" t="s">
        <v>169</v>
      </c>
      <c r="BM187" s="20" t="s">
        <v>942</v>
      </c>
    </row>
    <row r="188" spans="2:65" s="1" customFormat="1" ht="44.25" customHeight="1">
      <c r="B188" s="140"/>
      <c r="C188" s="166">
        <v>31</v>
      </c>
      <c r="D188" s="166" t="s">
        <v>246</v>
      </c>
      <c r="E188" s="167" t="s">
        <v>943</v>
      </c>
      <c r="F188" s="249" t="s">
        <v>2349</v>
      </c>
      <c r="G188" s="249"/>
      <c r="H188" s="249"/>
      <c r="I188" s="249"/>
      <c r="J188" s="168" t="s">
        <v>223</v>
      </c>
      <c r="K188" s="169">
        <v>3.77</v>
      </c>
      <c r="L188" s="250"/>
      <c r="M188" s="250"/>
      <c r="N188" s="250"/>
      <c r="O188" s="242"/>
      <c r="P188" s="242"/>
      <c r="Q188" s="242"/>
      <c r="R188" s="145"/>
      <c r="T188" s="146" t="s">
        <v>5</v>
      </c>
      <c r="U188" s="43" t="s">
        <v>38</v>
      </c>
      <c r="V188" s="147">
        <v>0</v>
      </c>
      <c r="W188" s="147">
        <f t="shared" si="9"/>
        <v>0</v>
      </c>
      <c r="X188" s="147">
        <v>0.03</v>
      </c>
      <c r="Y188" s="147">
        <f t="shared" si="10"/>
        <v>0.11309999999999999</v>
      </c>
      <c r="Z188" s="147">
        <v>0</v>
      </c>
      <c r="AA188" s="148">
        <f t="shared" si="11"/>
        <v>0</v>
      </c>
      <c r="AR188" s="20" t="s">
        <v>297</v>
      </c>
      <c r="AT188" s="20" t="s">
        <v>246</v>
      </c>
      <c r="AU188" s="20" t="s">
        <v>160</v>
      </c>
      <c r="AY188" s="20" t="s">
        <v>153</v>
      </c>
      <c r="BE188" s="149">
        <f t="shared" si="12"/>
        <v>0</v>
      </c>
      <c r="BF188" s="149">
        <f t="shared" si="13"/>
        <v>0</v>
      </c>
      <c r="BG188" s="149">
        <f t="shared" si="14"/>
        <v>0</v>
      </c>
      <c r="BH188" s="149">
        <f t="shared" si="15"/>
        <v>0</v>
      </c>
      <c r="BI188" s="149">
        <f t="shared" si="16"/>
        <v>0</v>
      </c>
      <c r="BJ188" s="20" t="s">
        <v>160</v>
      </c>
      <c r="BK188" s="149">
        <f t="shared" si="17"/>
        <v>0</v>
      </c>
      <c r="BL188" s="20" t="s">
        <v>169</v>
      </c>
      <c r="BM188" s="20" t="s">
        <v>944</v>
      </c>
    </row>
    <row r="189" spans="2:65" s="1" customFormat="1" ht="44.25" customHeight="1">
      <c r="B189" s="140"/>
      <c r="C189" s="166">
        <v>32</v>
      </c>
      <c r="D189" s="166" t="s">
        <v>246</v>
      </c>
      <c r="E189" s="167" t="s">
        <v>945</v>
      </c>
      <c r="F189" s="249" t="s">
        <v>2350</v>
      </c>
      <c r="G189" s="249"/>
      <c r="H189" s="249"/>
      <c r="I189" s="249"/>
      <c r="J189" s="168" t="s">
        <v>223</v>
      </c>
      <c r="K189" s="169">
        <v>3.61</v>
      </c>
      <c r="L189" s="250"/>
      <c r="M189" s="250"/>
      <c r="N189" s="250"/>
      <c r="O189" s="242"/>
      <c r="P189" s="242"/>
      <c r="Q189" s="242"/>
      <c r="R189" s="145"/>
      <c r="T189" s="146" t="s">
        <v>5</v>
      </c>
      <c r="U189" s="43" t="s">
        <v>38</v>
      </c>
      <c r="V189" s="147">
        <v>0</v>
      </c>
      <c r="W189" s="147">
        <f t="shared" si="9"/>
        <v>0</v>
      </c>
      <c r="X189" s="147">
        <v>3.2000000000000001E-2</v>
      </c>
      <c r="Y189" s="147">
        <f t="shared" si="10"/>
        <v>0.11552</v>
      </c>
      <c r="Z189" s="147">
        <v>0</v>
      </c>
      <c r="AA189" s="148">
        <f t="shared" si="11"/>
        <v>0</v>
      </c>
      <c r="AR189" s="20" t="s">
        <v>297</v>
      </c>
      <c r="AT189" s="20" t="s">
        <v>246</v>
      </c>
      <c r="AU189" s="20" t="s">
        <v>160</v>
      </c>
      <c r="AY189" s="20" t="s">
        <v>153</v>
      </c>
      <c r="BE189" s="149">
        <f t="shared" si="12"/>
        <v>0</v>
      </c>
      <c r="BF189" s="149">
        <f t="shared" si="13"/>
        <v>0</v>
      </c>
      <c r="BG189" s="149">
        <f t="shared" si="14"/>
        <v>0</v>
      </c>
      <c r="BH189" s="149">
        <f t="shared" si="15"/>
        <v>0</v>
      </c>
      <c r="BI189" s="149">
        <f t="shared" si="16"/>
        <v>0</v>
      </c>
      <c r="BJ189" s="20" t="s">
        <v>160</v>
      </c>
      <c r="BK189" s="149">
        <f t="shared" si="17"/>
        <v>0</v>
      </c>
      <c r="BL189" s="20" t="s">
        <v>169</v>
      </c>
      <c r="BM189" s="20" t="s">
        <v>946</v>
      </c>
    </row>
    <row r="190" spans="2:65" s="1" customFormat="1" ht="44.25" customHeight="1">
      <c r="B190" s="140"/>
      <c r="C190" s="166">
        <v>33</v>
      </c>
      <c r="D190" s="166" t="s">
        <v>246</v>
      </c>
      <c r="E190" s="167" t="s">
        <v>947</v>
      </c>
      <c r="F190" s="249" t="s">
        <v>2351</v>
      </c>
      <c r="G190" s="249"/>
      <c r="H190" s="249"/>
      <c r="I190" s="249"/>
      <c r="J190" s="168" t="s">
        <v>223</v>
      </c>
      <c r="K190" s="169">
        <v>4.0599999999999996</v>
      </c>
      <c r="L190" s="250"/>
      <c r="M190" s="250"/>
      <c r="N190" s="250"/>
      <c r="O190" s="242"/>
      <c r="P190" s="242"/>
      <c r="Q190" s="242"/>
      <c r="R190" s="145"/>
      <c r="T190" s="146" t="s">
        <v>5</v>
      </c>
      <c r="U190" s="43" t="s">
        <v>38</v>
      </c>
      <c r="V190" s="147">
        <v>0</v>
      </c>
      <c r="W190" s="147">
        <f t="shared" si="9"/>
        <v>0</v>
      </c>
      <c r="X190" s="147">
        <v>0.03</v>
      </c>
      <c r="Y190" s="147">
        <f t="shared" si="10"/>
        <v>0.12179999999999998</v>
      </c>
      <c r="Z190" s="147">
        <v>0</v>
      </c>
      <c r="AA190" s="148">
        <f t="shared" si="11"/>
        <v>0</v>
      </c>
      <c r="AR190" s="20" t="s">
        <v>297</v>
      </c>
      <c r="AT190" s="20" t="s">
        <v>246</v>
      </c>
      <c r="AU190" s="20" t="s">
        <v>160</v>
      </c>
      <c r="AY190" s="20" t="s">
        <v>153</v>
      </c>
      <c r="BE190" s="149">
        <f t="shared" si="12"/>
        <v>0</v>
      </c>
      <c r="BF190" s="149">
        <f t="shared" si="13"/>
        <v>0</v>
      </c>
      <c r="BG190" s="149">
        <f t="shared" si="14"/>
        <v>0</v>
      </c>
      <c r="BH190" s="149">
        <f t="shared" si="15"/>
        <v>0</v>
      </c>
      <c r="BI190" s="149">
        <f t="shared" si="16"/>
        <v>0</v>
      </c>
      <c r="BJ190" s="20" t="s">
        <v>160</v>
      </c>
      <c r="BK190" s="149">
        <f t="shared" si="17"/>
        <v>0</v>
      </c>
      <c r="BL190" s="20" t="s">
        <v>169</v>
      </c>
      <c r="BM190" s="20" t="s">
        <v>948</v>
      </c>
    </row>
    <row r="191" spans="2:65" s="1" customFormat="1" ht="31.5" customHeight="1">
      <c r="B191" s="140"/>
      <c r="C191" s="166">
        <v>34</v>
      </c>
      <c r="D191" s="166" t="s">
        <v>246</v>
      </c>
      <c r="E191" s="167" t="s">
        <v>949</v>
      </c>
      <c r="F191" s="249" t="s">
        <v>2352</v>
      </c>
      <c r="G191" s="249"/>
      <c r="H191" s="249"/>
      <c r="I191" s="249"/>
      <c r="J191" s="168" t="s">
        <v>158</v>
      </c>
      <c r="K191" s="169">
        <v>1</v>
      </c>
      <c r="L191" s="250"/>
      <c r="M191" s="250"/>
      <c r="N191" s="250"/>
      <c r="O191" s="242"/>
      <c r="P191" s="242"/>
      <c r="Q191" s="242"/>
      <c r="R191" s="145"/>
      <c r="T191" s="146" t="s">
        <v>5</v>
      </c>
      <c r="U191" s="43" t="s">
        <v>38</v>
      </c>
      <c r="V191" s="147">
        <v>0</v>
      </c>
      <c r="W191" s="147">
        <f t="shared" si="9"/>
        <v>0</v>
      </c>
      <c r="X191" s="147">
        <v>8.4379999999999997E-2</v>
      </c>
      <c r="Y191" s="147">
        <f t="shared" si="10"/>
        <v>8.4379999999999997E-2</v>
      </c>
      <c r="Z191" s="147">
        <v>0</v>
      </c>
      <c r="AA191" s="148">
        <f t="shared" si="11"/>
        <v>0</v>
      </c>
      <c r="AR191" s="20" t="s">
        <v>297</v>
      </c>
      <c r="AT191" s="20" t="s">
        <v>246</v>
      </c>
      <c r="AU191" s="20" t="s">
        <v>160</v>
      </c>
      <c r="AY191" s="20" t="s">
        <v>153</v>
      </c>
      <c r="BE191" s="149">
        <f t="shared" si="12"/>
        <v>0</v>
      </c>
      <c r="BF191" s="149">
        <f t="shared" si="13"/>
        <v>0</v>
      </c>
      <c r="BG191" s="149">
        <f t="shared" si="14"/>
        <v>0</v>
      </c>
      <c r="BH191" s="149">
        <f t="shared" si="15"/>
        <v>0</v>
      </c>
      <c r="BI191" s="149">
        <f t="shared" si="16"/>
        <v>0</v>
      </c>
      <c r="BJ191" s="20" t="s">
        <v>160</v>
      </c>
      <c r="BK191" s="149">
        <f t="shared" si="17"/>
        <v>0</v>
      </c>
      <c r="BL191" s="20" t="s">
        <v>169</v>
      </c>
      <c r="BM191" s="20" t="s">
        <v>950</v>
      </c>
    </row>
    <row r="192" spans="2:65" s="1" customFormat="1" ht="31.5" customHeight="1">
      <c r="B192" s="140"/>
      <c r="C192" s="166">
        <v>35</v>
      </c>
      <c r="D192" s="166" t="s">
        <v>246</v>
      </c>
      <c r="E192" s="167" t="s">
        <v>951</v>
      </c>
      <c r="F192" s="249" t="s">
        <v>2353</v>
      </c>
      <c r="G192" s="249"/>
      <c r="H192" s="249"/>
      <c r="I192" s="249"/>
      <c r="J192" s="168" t="s">
        <v>158</v>
      </c>
      <c r="K192" s="169">
        <v>2</v>
      </c>
      <c r="L192" s="250"/>
      <c r="M192" s="250"/>
      <c r="N192" s="250"/>
      <c r="O192" s="242"/>
      <c r="P192" s="242"/>
      <c r="Q192" s="242"/>
      <c r="R192" s="145"/>
      <c r="T192" s="146" t="s">
        <v>5</v>
      </c>
      <c r="U192" s="43" t="s">
        <v>38</v>
      </c>
      <c r="V192" s="147">
        <v>0</v>
      </c>
      <c r="W192" s="147">
        <f t="shared" si="9"/>
        <v>0</v>
      </c>
      <c r="X192" s="147">
        <v>7.9089999999999994E-2</v>
      </c>
      <c r="Y192" s="147">
        <f t="shared" si="10"/>
        <v>0.15817999999999999</v>
      </c>
      <c r="Z192" s="147">
        <v>0</v>
      </c>
      <c r="AA192" s="148">
        <f t="shared" si="11"/>
        <v>0</v>
      </c>
      <c r="AR192" s="20" t="s">
        <v>297</v>
      </c>
      <c r="AT192" s="20" t="s">
        <v>246</v>
      </c>
      <c r="AU192" s="20" t="s">
        <v>160</v>
      </c>
      <c r="AY192" s="20" t="s">
        <v>153</v>
      </c>
      <c r="BE192" s="149">
        <f t="shared" si="12"/>
        <v>0</v>
      </c>
      <c r="BF192" s="149">
        <f t="shared" si="13"/>
        <v>0</v>
      </c>
      <c r="BG192" s="149">
        <f t="shared" si="14"/>
        <v>0</v>
      </c>
      <c r="BH192" s="149">
        <f t="shared" si="15"/>
        <v>0</v>
      </c>
      <c r="BI192" s="149">
        <f t="shared" si="16"/>
        <v>0</v>
      </c>
      <c r="BJ192" s="20" t="s">
        <v>160</v>
      </c>
      <c r="BK192" s="149">
        <f t="shared" si="17"/>
        <v>0</v>
      </c>
      <c r="BL192" s="20" t="s">
        <v>169</v>
      </c>
      <c r="BM192" s="20" t="s">
        <v>952</v>
      </c>
    </row>
    <row r="193" spans="2:65" s="1" customFormat="1" ht="31.5" customHeight="1">
      <c r="B193" s="140"/>
      <c r="C193" s="166">
        <v>36</v>
      </c>
      <c r="D193" s="166" t="s">
        <v>246</v>
      </c>
      <c r="E193" s="167" t="s">
        <v>953</v>
      </c>
      <c r="F193" s="249" t="s">
        <v>2352</v>
      </c>
      <c r="G193" s="249"/>
      <c r="H193" s="249"/>
      <c r="I193" s="249"/>
      <c r="J193" s="168" t="s">
        <v>158</v>
      </c>
      <c r="K193" s="169">
        <v>2</v>
      </c>
      <c r="L193" s="250"/>
      <c r="M193" s="250"/>
      <c r="N193" s="250"/>
      <c r="O193" s="242"/>
      <c r="P193" s="242"/>
      <c r="Q193" s="242"/>
      <c r="R193" s="145"/>
      <c r="T193" s="146" t="s">
        <v>5</v>
      </c>
      <c r="U193" s="43" t="s">
        <v>38</v>
      </c>
      <c r="V193" s="147">
        <v>0</v>
      </c>
      <c r="W193" s="147">
        <f t="shared" si="9"/>
        <v>0</v>
      </c>
      <c r="X193" s="147">
        <v>8.4379999999999997E-2</v>
      </c>
      <c r="Y193" s="147">
        <f t="shared" si="10"/>
        <v>0.16875999999999999</v>
      </c>
      <c r="Z193" s="147">
        <v>0</v>
      </c>
      <c r="AA193" s="148">
        <f t="shared" si="11"/>
        <v>0</v>
      </c>
      <c r="AR193" s="20" t="s">
        <v>297</v>
      </c>
      <c r="AT193" s="20" t="s">
        <v>246</v>
      </c>
      <c r="AU193" s="20" t="s">
        <v>160</v>
      </c>
      <c r="AY193" s="20" t="s">
        <v>153</v>
      </c>
      <c r="BE193" s="149">
        <f t="shared" si="12"/>
        <v>0</v>
      </c>
      <c r="BF193" s="149">
        <f t="shared" si="13"/>
        <v>0</v>
      </c>
      <c r="BG193" s="149">
        <f t="shared" si="14"/>
        <v>0</v>
      </c>
      <c r="BH193" s="149">
        <f t="shared" si="15"/>
        <v>0</v>
      </c>
      <c r="BI193" s="149">
        <f t="shared" si="16"/>
        <v>0</v>
      </c>
      <c r="BJ193" s="20" t="s">
        <v>160</v>
      </c>
      <c r="BK193" s="149">
        <f t="shared" si="17"/>
        <v>0</v>
      </c>
      <c r="BL193" s="20" t="s">
        <v>169</v>
      </c>
      <c r="BM193" s="20" t="s">
        <v>954</v>
      </c>
    </row>
    <row r="194" spans="2:65" s="1" customFormat="1" ht="31.5" customHeight="1">
      <c r="B194" s="140"/>
      <c r="C194" s="166">
        <v>37</v>
      </c>
      <c r="D194" s="166" t="s">
        <v>246</v>
      </c>
      <c r="E194" s="167" t="s">
        <v>955</v>
      </c>
      <c r="F194" s="249" t="s">
        <v>2354</v>
      </c>
      <c r="G194" s="249"/>
      <c r="H194" s="249"/>
      <c r="I194" s="249"/>
      <c r="J194" s="168" t="s">
        <v>158</v>
      </c>
      <c r="K194" s="169">
        <v>1</v>
      </c>
      <c r="L194" s="250"/>
      <c r="M194" s="250"/>
      <c r="N194" s="250"/>
      <c r="O194" s="242"/>
      <c r="P194" s="242"/>
      <c r="Q194" s="242"/>
      <c r="R194" s="145"/>
      <c r="T194" s="146" t="s">
        <v>5</v>
      </c>
      <c r="U194" s="43" t="s">
        <v>38</v>
      </c>
      <c r="V194" s="147">
        <v>0</v>
      </c>
      <c r="W194" s="147">
        <f t="shared" si="9"/>
        <v>0</v>
      </c>
      <c r="X194" s="147">
        <v>7.9089999999999994E-2</v>
      </c>
      <c r="Y194" s="147">
        <f t="shared" si="10"/>
        <v>7.9089999999999994E-2</v>
      </c>
      <c r="Z194" s="147">
        <v>0</v>
      </c>
      <c r="AA194" s="148">
        <f t="shared" si="11"/>
        <v>0</v>
      </c>
      <c r="AR194" s="20" t="s">
        <v>297</v>
      </c>
      <c r="AT194" s="20" t="s">
        <v>246</v>
      </c>
      <c r="AU194" s="20" t="s">
        <v>160</v>
      </c>
      <c r="AY194" s="20" t="s">
        <v>153</v>
      </c>
      <c r="BE194" s="149">
        <f t="shared" si="12"/>
        <v>0</v>
      </c>
      <c r="BF194" s="149">
        <f t="shared" si="13"/>
        <v>0</v>
      </c>
      <c r="BG194" s="149">
        <f t="shared" si="14"/>
        <v>0</v>
      </c>
      <c r="BH194" s="149">
        <f t="shared" si="15"/>
        <v>0</v>
      </c>
      <c r="BI194" s="149">
        <f t="shared" si="16"/>
        <v>0</v>
      </c>
      <c r="BJ194" s="20" t="s">
        <v>160</v>
      </c>
      <c r="BK194" s="149">
        <f t="shared" si="17"/>
        <v>0</v>
      </c>
      <c r="BL194" s="20" t="s">
        <v>169</v>
      </c>
      <c r="BM194" s="20" t="s">
        <v>956</v>
      </c>
    </row>
    <row r="195" spans="2:65" s="1" customFormat="1" ht="31.5" customHeight="1">
      <c r="B195" s="140"/>
      <c r="C195" s="141">
        <v>38</v>
      </c>
      <c r="D195" s="141" t="s">
        <v>155</v>
      </c>
      <c r="E195" s="142" t="s">
        <v>957</v>
      </c>
      <c r="F195" s="241" t="s">
        <v>958</v>
      </c>
      <c r="G195" s="241"/>
      <c r="H195" s="241"/>
      <c r="I195" s="241"/>
      <c r="J195" s="143" t="s">
        <v>223</v>
      </c>
      <c r="K195" s="144">
        <v>197.03</v>
      </c>
      <c r="L195" s="242"/>
      <c r="M195" s="242"/>
      <c r="N195" s="242"/>
      <c r="O195" s="242"/>
      <c r="P195" s="242"/>
      <c r="Q195" s="242"/>
      <c r="R195" s="145"/>
      <c r="T195" s="146" t="s">
        <v>5</v>
      </c>
      <c r="U195" s="43" t="s">
        <v>38</v>
      </c>
      <c r="V195" s="147">
        <v>0.20052</v>
      </c>
      <c r="W195" s="147">
        <f t="shared" si="9"/>
        <v>39.508455599999998</v>
      </c>
      <c r="X195" s="147">
        <v>1E-4</v>
      </c>
      <c r="Y195" s="147">
        <f t="shared" si="10"/>
        <v>1.9703000000000002E-2</v>
      </c>
      <c r="Z195" s="147">
        <v>0</v>
      </c>
      <c r="AA195" s="148">
        <f t="shared" si="11"/>
        <v>0</v>
      </c>
      <c r="AR195" s="20" t="s">
        <v>169</v>
      </c>
      <c r="AT195" s="20" t="s">
        <v>155</v>
      </c>
      <c r="AU195" s="20" t="s">
        <v>160</v>
      </c>
      <c r="AY195" s="20" t="s">
        <v>153</v>
      </c>
      <c r="BE195" s="149">
        <f t="shared" si="12"/>
        <v>0</v>
      </c>
      <c r="BF195" s="149">
        <f t="shared" si="13"/>
        <v>0</v>
      </c>
      <c r="BG195" s="149">
        <f t="shared" si="14"/>
        <v>0</v>
      </c>
      <c r="BH195" s="149">
        <f t="shared" si="15"/>
        <v>0</v>
      </c>
      <c r="BI195" s="149">
        <f t="shared" si="16"/>
        <v>0</v>
      </c>
      <c r="BJ195" s="20" t="s">
        <v>160</v>
      </c>
      <c r="BK195" s="149">
        <f t="shared" si="17"/>
        <v>0</v>
      </c>
      <c r="BL195" s="20" t="s">
        <v>169</v>
      </c>
      <c r="BM195" s="20" t="s">
        <v>959</v>
      </c>
    </row>
    <row r="196" spans="2:65" s="10" customFormat="1" ht="15" customHeight="1">
      <c r="B196" s="150"/>
      <c r="C196" s="151"/>
      <c r="D196" s="151"/>
      <c r="E196" s="152" t="s">
        <v>5</v>
      </c>
      <c r="F196" s="243" t="s">
        <v>960</v>
      </c>
      <c r="G196" s="244"/>
      <c r="H196" s="244"/>
      <c r="I196" s="244"/>
      <c r="J196" s="151"/>
      <c r="K196" s="153">
        <v>17.63</v>
      </c>
      <c r="L196" s="151"/>
      <c r="M196" s="151"/>
      <c r="N196" s="151"/>
      <c r="O196" s="151"/>
      <c r="P196" s="151"/>
      <c r="Q196" s="151"/>
      <c r="R196" s="154"/>
      <c r="T196" s="155"/>
      <c r="U196" s="151"/>
      <c r="V196" s="151"/>
      <c r="W196" s="151"/>
      <c r="X196" s="151"/>
      <c r="Y196" s="151"/>
      <c r="Z196" s="151"/>
      <c r="AA196" s="156"/>
      <c r="AT196" s="157" t="s">
        <v>168</v>
      </c>
      <c r="AU196" s="157" t="s">
        <v>160</v>
      </c>
      <c r="AV196" s="10" t="s">
        <v>160</v>
      </c>
      <c r="AW196" s="10" t="s">
        <v>29</v>
      </c>
      <c r="AX196" s="10" t="s">
        <v>71</v>
      </c>
      <c r="AY196" s="157" t="s">
        <v>153</v>
      </c>
    </row>
    <row r="197" spans="2:65" s="10" customFormat="1" ht="15" customHeight="1">
      <c r="B197" s="150"/>
      <c r="C197" s="151"/>
      <c r="D197" s="151"/>
      <c r="E197" s="152" t="s">
        <v>5</v>
      </c>
      <c r="F197" s="245" t="s">
        <v>961</v>
      </c>
      <c r="G197" s="246"/>
      <c r="H197" s="246"/>
      <c r="I197" s="246"/>
      <c r="J197" s="151"/>
      <c r="K197" s="153">
        <v>98.4</v>
      </c>
      <c r="L197" s="151"/>
      <c r="M197" s="151"/>
      <c r="N197" s="151"/>
      <c r="O197" s="151"/>
      <c r="P197" s="151"/>
      <c r="Q197" s="151"/>
      <c r="R197" s="154"/>
      <c r="T197" s="155"/>
      <c r="U197" s="151"/>
      <c r="V197" s="151"/>
      <c r="W197" s="151"/>
      <c r="X197" s="151"/>
      <c r="Y197" s="151"/>
      <c r="Z197" s="151"/>
      <c r="AA197" s="156"/>
      <c r="AT197" s="157" t="s">
        <v>168</v>
      </c>
      <c r="AU197" s="157" t="s">
        <v>160</v>
      </c>
      <c r="AV197" s="10" t="s">
        <v>160</v>
      </c>
      <c r="AW197" s="10" t="s">
        <v>29</v>
      </c>
      <c r="AX197" s="10" t="s">
        <v>71</v>
      </c>
      <c r="AY197" s="157" t="s">
        <v>153</v>
      </c>
    </row>
    <row r="198" spans="2:65" s="10" customFormat="1" ht="15" customHeight="1">
      <c r="B198" s="150"/>
      <c r="C198" s="151"/>
      <c r="D198" s="151"/>
      <c r="E198" s="152" t="s">
        <v>5</v>
      </c>
      <c r="F198" s="245" t="s">
        <v>962</v>
      </c>
      <c r="G198" s="246"/>
      <c r="H198" s="246"/>
      <c r="I198" s="246"/>
      <c r="J198" s="151"/>
      <c r="K198" s="153">
        <v>57.75</v>
      </c>
      <c r="L198" s="151"/>
      <c r="M198" s="151"/>
      <c r="N198" s="151"/>
      <c r="O198" s="151"/>
      <c r="P198" s="151"/>
      <c r="Q198" s="151"/>
      <c r="R198" s="154"/>
      <c r="T198" s="155"/>
      <c r="U198" s="151"/>
      <c r="V198" s="151"/>
      <c r="W198" s="151"/>
      <c r="X198" s="151"/>
      <c r="Y198" s="151"/>
      <c r="Z198" s="151"/>
      <c r="AA198" s="156"/>
      <c r="AT198" s="157" t="s">
        <v>168</v>
      </c>
      <c r="AU198" s="157" t="s">
        <v>160</v>
      </c>
      <c r="AV198" s="10" t="s">
        <v>160</v>
      </c>
      <c r="AW198" s="10" t="s">
        <v>29</v>
      </c>
      <c r="AX198" s="10" t="s">
        <v>71</v>
      </c>
      <c r="AY198" s="157" t="s">
        <v>153</v>
      </c>
    </row>
    <row r="199" spans="2:65" s="10" customFormat="1" ht="15" customHeight="1">
      <c r="B199" s="150"/>
      <c r="C199" s="151"/>
      <c r="D199" s="151"/>
      <c r="E199" s="152" t="s">
        <v>5</v>
      </c>
      <c r="F199" s="245" t="s">
        <v>963</v>
      </c>
      <c r="G199" s="246"/>
      <c r="H199" s="246"/>
      <c r="I199" s="246"/>
      <c r="J199" s="151"/>
      <c r="K199" s="153">
        <v>5.25</v>
      </c>
      <c r="L199" s="151"/>
      <c r="M199" s="151"/>
      <c r="N199" s="151"/>
      <c r="O199" s="151"/>
      <c r="P199" s="151"/>
      <c r="Q199" s="151"/>
      <c r="R199" s="154"/>
      <c r="T199" s="155"/>
      <c r="U199" s="151"/>
      <c r="V199" s="151"/>
      <c r="W199" s="151"/>
      <c r="X199" s="151"/>
      <c r="Y199" s="151"/>
      <c r="Z199" s="151"/>
      <c r="AA199" s="156"/>
      <c r="AT199" s="157" t="s">
        <v>168</v>
      </c>
      <c r="AU199" s="157" t="s">
        <v>160</v>
      </c>
      <c r="AV199" s="10" t="s">
        <v>160</v>
      </c>
      <c r="AW199" s="10" t="s">
        <v>29</v>
      </c>
      <c r="AX199" s="10" t="s">
        <v>71</v>
      </c>
      <c r="AY199" s="157" t="s">
        <v>153</v>
      </c>
    </row>
    <row r="200" spans="2:65" s="10" customFormat="1" ht="15" customHeight="1">
      <c r="B200" s="150"/>
      <c r="C200" s="151"/>
      <c r="D200" s="151"/>
      <c r="E200" s="152" t="s">
        <v>5</v>
      </c>
      <c r="F200" s="245" t="s">
        <v>964</v>
      </c>
      <c r="G200" s="246"/>
      <c r="H200" s="246"/>
      <c r="I200" s="246"/>
      <c r="J200" s="151"/>
      <c r="K200" s="153">
        <v>10.8</v>
      </c>
      <c r="L200" s="151"/>
      <c r="M200" s="151"/>
      <c r="N200" s="151"/>
      <c r="O200" s="151"/>
      <c r="P200" s="151"/>
      <c r="Q200" s="151"/>
      <c r="R200" s="154"/>
      <c r="T200" s="155"/>
      <c r="U200" s="151"/>
      <c r="V200" s="151"/>
      <c r="W200" s="151"/>
      <c r="X200" s="151"/>
      <c r="Y200" s="151"/>
      <c r="Z200" s="151"/>
      <c r="AA200" s="156"/>
      <c r="AT200" s="157" t="s">
        <v>168</v>
      </c>
      <c r="AU200" s="157" t="s">
        <v>160</v>
      </c>
      <c r="AV200" s="10" t="s">
        <v>160</v>
      </c>
      <c r="AW200" s="10" t="s">
        <v>29</v>
      </c>
      <c r="AX200" s="10" t="s">
        <v>71</v>
      </c>
      <c r="AY200" s="157" t="s">
        <v>153</v>
      </c>
    </row>
    <row r="201" spans="2:65" s="10" customFormat="1" ht="15" customHeight="1">
      <c r="B201" s="150"/>
      <c r="C201" s="151"/>
      <c r="D201" s="151"/>
      <c r="E201" s="152" t="s">
        <v>5</v>
      </c>
      <c r="F201" s="245" t="s">
        <v>965</v>
      </c>
      <c r="G201" s="246"/>
      <c r="H201" s="246"/>
      <c r="I201" s="246"/>
      <c r="J201" s="151"/>
      <c r="K201" s="153">
        <v>7.2</v>
      </c>
      <c r="L201" s="151"/>
      <c r="M201" s="151"/>
      <c r="N201" s="151"/>
      <c r="O201" s="151"/>
      <c r="P201" s="151"/>
      <c r="Q201" s="151"/>
      <c r="R201" s="154"/>
      <c r="T201" s="155"/>
      <c r="U201" s="151"/>
      <c r="V201" s="151"/>
      <c r="W201" s="151"/>
      <c r="X201" s="151"/>
      <c r="Y201" s="151"/>
      <c r="Z201" s="151"/>
      <c r="AA201" s="156"/>
      <c r="AT201" s="157" t="s">
        <v>168</v>
      </c>
      <c r="AU201" s="157" t="s">
        <v>160</v>
      </c>
      <c r="AV201" s="10" t="s">
        <v>160</v>
      </c>
      <c r="AW201" s="10" t="s">
        <v>29</v>
      </c>
      <c r="AX201" s="10" t="s">
        <v>71</v>
      </c>
      <c r="AY201" s="157" t="s">
        <v>153</v>
      </c>
    </row>
    <row r="202" spans="2:65" s="11" customFormat="1" ht="15" customHeight="1">
      <c r="B202" s="158"/>
      <c r="C202" s="159"/>
      <c r="D202" s="159"/>
      <c r="E202" s="160" t="s">
        <v>5</v>
      </c>
      <c r="F202" s="247" t="s">
        <v>227</v>
      </c>
      <c r="G202" s="248"/>
      <c r="H202" s="248"/>
      <c r="I202" s="248"/>
      <c r="J202" s="159"/>
      <c r="K202" s="161">
        <v>197.03</v>
      </c>
      <c r="L202" s="159"/>
      <c r="M202" s="159"/>
      <c r="N202" s="159"/>
      <c r="O202" s="159"/>
      <c r="P202" s="159"/>
      <c r="Q202" s="159"/>
      <c r="R202" s="162"/>
      <c r="T202" s="163"/>
      <c r="U202" s="159"/>
      <c r="V202" s="159"/>
      <c r="W202" s="159"/>
      <c r="X202" s="159"/>
      <c r="Y202" s="159"/>
      <c r="Z202" s="159"/>
      <c r="AA202" s="164"/>
      <c r="AT202" s="165" t="s">
        <v>168</v>
      </c>
      <c r="AU202" s="165" t="s">
        <v>160</v>
      </c>
      <c r="AV202" s="11" t="s">
        <v>159</v>
      </c>
      <c r="AW202" s="11" t="s">
        <v>29</v>
      </c>
      <c r="AX202" s="11" t="s">
        <v>79</v>
      </c>
      <c r="AY202" s="165" t="s">
        <v>153</v>
      </c>
    </row>
    <row r="203" spans="2:65" s="1" customFormat="1" ht="31.5" customHeight="1">
      <c r="B203" s="140"/>
      <c r="C203" s="166">
        <v>39</v>
      </c>
      <c r="D203" s="166" t="s">
        <v>246</v>
      </c>
      <c r="E203" s="167" t="s">
        <v>966</v>
      </c>
      <c r="F203" s="249" t="s">
        <v>967</v>
      </c>
      <c r="G203" s="249"/>
      <c r="H203" s="249"/>
      <c r="I203" s="249"/>
      <c r="J203" s="168" t="s">
        <v>223</v>
      </c>
      <c r="K203" s="169">
        <v>197.03</v>
      </c>
      <c r="L203" s="250"/>
      <c r="M203" s="250"/>
      <c r="N203" s="250"/>
      <c r="O203" s="242"/>
      <c r="P203" s="242"/>
      <c r="Q203" s="242"/>
      <c r="R203" s="145"/>
      <c r="T203" s="146" t="s">
        <v>5</v>
      </c>
      <c r="U203" s="43" t="s">
        <v>38</v>
      </c>
      <c r="V203" s="147">
        <v>0</v>
      </c>
      <c r="W203" s="147">
        <f>V203*K203</f>
        <v>0</v>
      </c>
      <c r="X203" s="147">
        <v>2E-3</v>
      </c>
      <c r="Y203" s="147">
        <f>X203*K203</f>
        <v>0.39406000000000002</v>
      </c>
      <c r="Z203" s="147">
        <v>0</v>
      </c>
      <c r="AA203" s="148">
        <f>Z203*K203</f>
        <v>0</v>
      </c>
      <c r="AR203" s="20" t="s">
        <v>297</v>
      </c>
      <c r="AT203" s="20" t="s">
        <v>246</v>
      </c>
      <c r="AU203" s="20" t="s">
        <v>160</v>
      </c>
      <c r="AY203" s="20" t="s">
        <v>153</v>
      </c>
      <c r="BE203" s="149">
        <f>IF(U203="základná",N203,0)</f>
        <v>0</v>
      </c>
      <c r="BF203" s="149">
        <f>IF(U203="znížená",N203,0)</f>
        <v>0</v>
      </c>
      <c r="BG203" s="149">
        <f>IF(U203="zákl. prenesená",N203,0)</f>
        <v>0</v>
      </c>
      <c r="BH203" s="149">
        <f>IF(U203="zníž. prenesená",N203,0)</f>
        <v>0</v>
      </c>
      <c r="BI203" s="149">
        <f>IF(U203="nulová",N203,0)</f>
        <v>0</v>
      </c>
      <c r="BJ203" s="20" t="s">
        <v>160</v>
      </c>
      <c r="BK203" s="149">
        <f>ROUND(L203*K203,2)</f>
        <v>0</v>
      </c>
      <c r="BL203" s="20" t="s">
        <v>169</v>
      </c>
      <c r="BM203" s="20" t="s">
        <v>968</v>
      </c>
    </row>
    <row r="204" spans="2:65" s="1" customFormat="1" ht="22.5" customHeight="1">
      <c r="B204" s="140"/>
      <c r="C204" s="166">
        <v>40</v>
      </c>
      <c r="D204" s="166" t="s">
        <v>246</v>
      </c>
      <c r="E204" s="167" t="s">
        <v>969</v>
      </c>
      <c r="F204" s="249" t="s">
        <v>970</v>
      </c>
      <c r="G204" s="249"/>
      <c r="H204" s="249"/>
      <c r="I204" s="249"/>
      <c r="J204" s="168" t="s">
        <v>158</v>
      </c>
      <c r="K204" s="169">
        <v>89</v>
      </c>
      <c r="L204" s="250"/>
      <c r="M204" s="250"/>
      <c r="N204" s="250"/>
      <c r="O204" s="242"/>
      <c r="P204" s="242"/>
      <c r="Q204" s="242"/>
      <c r="R204" s="145"/>
      <c r="T204" s="146" t="s">
        <v>5</v>
      </c>
      <c r="U204" s="43" t="s">
        <v>38</v>
      </c>
      <c r="V204" s="147">
        <v>0</v>
      </c>
      <c r="W204" s="147">
        <f>V204*K204</f>
        <v>0</v>
      </c>
      <c r="X204" s="147">
        <v>2.0000000000000001E-4</v>
      </c>
      <c r="Y204" s="147">
        <f>X204*K204</f>
        <v>1.78E-2</v>
      </c>
      <c r="Z204" s="147">
        <v>0</v>
      </c>
      <c r="AA204" s="148">
        <f>Z204*K204</f>
        <v>0</v>
      </c>
      <c r="AR204" s="20" t="s">
        <v>297</v>
      </c>
      <c r="AT204" s="20" t="s">
        <v>246</v>
      </c>
      <c r="AU204" s="20" t="s">
        <v>160</v>
      </c>
      <c r="AY204" s="20" t="s">
        <v>153</v>
      </c>
      <c r="BE204" s="149">
        <f>IF(U204="základná",N204,0)</f>
        <v>0</v>
      </c>
      <c r="BF204" s="149">
        <f>IF(U204="znížená",N204,0)</f>
        <v>0</v>
      </c>
      <c r="BG204" s="149">
        <f>IF(U204="zákl. prenesená",N204,0)</f>
        <v>0</v>
      </c>
      <c r="BH204" s="149">
        <f>IF(U204="zníž. prenesená",N204,0)</f>
        <v>0</v>
      </c>
      <c r="BI204" s="149">
        <f>IF(U204="nulová",N204,0)</f>
        <v>0</v>
      </c>
      <c r="BJ204" s="20" t="s">
        <v>160</v>
      </c>
      <c r="BK204" s="149">
        <f>ROUND(L204*K204,2)</f>
        <v>0</v>
      </c>
      <c r="BL204" s="20" t="s">
        <v>169</v>
      </c>
      <c r="BM204" s="20" t="s">
        <v>971</v>
      </c>
    </row>
    <row r="205" spans="2:65" s="1" customFormat="1" ht="31.5" customHeight="1">
      <c r="B205" s="140"/>
      <c r="C205" s="141">
        <v>41</v>
      </c>
      <c r="D205" s="141" t="s">
        <v>155</v>
      </c>
      <c r="E205" s="142" t="s">
        <v>972</v>
      </c>
      <c r="F205" s="241" t="s">
        <v>973</v>
      </c>
      <c r="G205" s="241"/>
      <c r="H205" s="241"/>
      <c r="I205" s="241"/>
      <c r="J205" s="143" t="s">
        <v>295</v>
      </c>
      <c r="K205" s="144">
        <v>119.69</v>
      </c>
      <c r="L205" s="242"/>
      <c r="M205" s="242"/>
      <c r="N205" s="242"/>
      <c r="O205" s="242"/>
      <c r="P205" s="242"/>
      <c r="Q205" s="242"/>
      <c r="R205" s="145"/>
      <c r="T205" s="146" t="s">
        <v>5</v>
      </c>
      <c r="U205" s="181" t="s">
        <v>38</v>
      </c>
      <c r="V205" s="182">
        <v>0</v>
      </c>
      <c r="W205" s="182">
        <f>V205*K205</f>
        <v>0</v>
      </c>
      <c r="X205" s="182">
        <v>0</v>
      </c>
      <c r="Y205" s="182">
        <f>X205*K205</f>
        <v>0</v>
      </c>
      <c r="Z205" s="182">
        <v>0</v>
      </c>
      <c r="AA205" s="183">
        <f>Z205*K205</f>
        <v>0</v>
      </c>
      <c r="AR205" s="20" t="s">
        <v>169</v>
      </c>
      <c r="AT205" s="20" t="s">
        <v>155</v>
      </c>
      <c r="AU205" s="20" t="s">
        <v>160</v>
      </c>
      <c r="AY205" s="20" t="s">
        <v>153</v>
      </c>
      <c r="BE205" s="149">
        <f>IF(U205="základná",N205,0)</f>
        <v>0</v>
      </c>
      <c r="BF205" s="149">
        <f>IF(U205="znížená",N205,0)</f>
        <v>0</v>
      </c>
      <c r="BG205" s="149">
        <f>IF(U205="zákl. prenesená",N205,0)</f>
        <v>0</v>
      </c>
      <c r="BH205" s="149">
        <f>IF(U205="zníž. prenesená",N205,0)</f>
        <v>0</v>
      </c>
      <c r="BI205" s="149">
        <f>IF(U205="nulová",N205,0)</f>
        <v>0</v>
      </c>
      <c r="BJ205" s="20" t="s">
        <v>160</v>
      </c>
      <c r="BK205" s="149">
        <f>ROUND(L205*K205,2)</f>
        <v>0</v>
      </c>
      <c r="BL205" s="20" t="s">
        <v>169</v>
      </c>
      <c r="BM205" s="20" t="s">
        <v>974</v>
      </c>
    </row>
    <row r="206" spans="2:65" s="1" customFormat="1" ht="6.9" customHeight="1">
      <c r="B206" s="58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60"/>
    </row>
  </sheetData>
  <mergeCells count="229">
    <mergeCell ref="H1:K1"/>
    <mergeCell ref="S2:AC2"/>
    <mergeCell ref="N203:Q203"/>
    <mergeCell ref="F204:I204"/>
    <mergeCell ref="L204:M204"/>
    <mergeCell ref="N204:Q204"/>
    <mergeCell ref="F205:I205"/>
    <mergeCell ref="L205:M205"/>
    <mergeCell ref="N205:Q205"/>
    <mergeCell ref="N114:Q114"/>
    <mergeCell ref="N115:Q115"/>
    <mergeCell ref="N116:Q116"/>
    <mergeCell ref="N156:Q156"/>
    <mergeCell ref="N157:Q157"/>
    <mergeCell ref="N185:Q18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L203:M203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3:I183"/>
    <mergeCell ref="L183:M183"/>
    <mergeCell ref="N183:Q183"/>
    <mergeCell ref="F184:I184"/>
    <mergeCell ref="L184:M184"/>
    <mergeCell ref="N184:Q184"/>
    <mergeCell ref="F186:I186"/>
    <mergeCell ref="L186:M186"/>
    <mergeCell ref="N186:Q186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68:I168"/>
    <mergeCell ref="F169:I169"/>
    <mergeCell ref="F170:I170"/>
    <mergeCell ref="F171:I171"/>
    <mergeCell ref="F172:I172"/>
    <mergeCell ref="L172:M172"/>
    <mergeCell ref="N172:Q172"/>
    <mergeCell ref="F173:I173"/>
    <mergeCell ref="L173:M173"/>
    <mergeCell ref="N173:Q173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53:I153"/>
    <mergeCell ref="F154:I154"/>
    <mergeCell ref="L154:M154"/>
    <mergeCell ref="N154:Q154"/>
    <mergeCell ref="F155:I155"/>
    <mergeCell ref="L155:M155"/>
    <mergeCell ref="N155:Q155"/>
    <mergeCell ref="F158:I158"/>
    <mergeCell ref="L158:M158"/>
    <mergeCell ref="N158:Q15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L152:M152"/>
    <mergeCell ref="N152:Q152"/>
    <mergeCell ref="F144:I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37:I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F125:I125"/>
    <mergeCell ref="F126:I126"/>
    <mergeCell ref="F127:I127"/>
    <mergeCell ref="F128:I128"/>
    <mergeCell ref="F129:I129"/>
    <mergeCell ref="F130:I130"/>
    <mergeCell ref="F131:I131"/>
    <mergeCell ref="F132:I132"/>
    <mergeCell ref="L132:M132"/>
    <mergeCell ref="F118:I118"/>
    <mergeCell ref="L118:M118"/>
    <mergeCell ref="N118:Q118"/>
    <mergeCell ref="F119:I119"/>
    <mergeCell ref="F120:I120"/>
    <mergeCell ref="F121:I121"/>
    <mergeCell ref="F122:I122"/>
    <mergeCell ref="F123:I123"/>
    <mergeCell ref="F124:I124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300-000000000000}"/>
    <hyperlink ref="H1:K1" location="C86" display="2) Rekapitulácia rozpočtu" xr:uid="{00000000-0004-0000-0300-000001000000}"/>
    <hyperlink ref="L1" location="C113" display="3) Rozpočet" xr:uid="{00000000-0004-0000-0300-000002000000}"/>
    <hyperlink ref="S1:T1" location="'Rekapitulácia stavby'!C2" display="Rekapitulácia stavby" xr:uid="{00000000-0004-0000-03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350"/>
  <sheetViews>
    <sheetView showGridLines="0" topLeftCell="B1" workbookViewId="0">
      <pane ySplit="1" topLeftCell="A352" activePane="bottomLeft" state="frozen"/>
      <selection pane="bottomLeft" activeCell="F350" sqref="F350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114</v>
      </c>
      <c r="G1" s="16"/>
      <c r="H1" s="253" t="s">
        <v>115</v>
      </c>
      <c r="I1" s="253"/>
      <c r="J1" s="253"/>
      <c r="K1" s="253"/>
      <c r="L1" s="16" t="s">
        <v>116</v>
      </c>
      <c r="M1" s="14"/>
      <c r="N1" s="14"/>
      <c r="O1" s="15" t="s">
        <v>117</v>
      </c>
      <c r="P1" s="14"/>
      <c r="Q1" s="14"/>
      <c r="R1" s="14"/>
      <c r="S1" s="16" t="s">
        <v>118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0" t="s">
        <v>88</v>
      </c>
    </row>
    <row r="3" spans="1:6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71</v>
      </c>
    </row>
    <row r="4" spans="1:66" ht="36.9" customHeight="1">
      <c r="B4" s="24"/>
      <c r="C4" s="187" t="s">
        <v>2139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"/>
      <c r="T4" s="26" t="s">
        <v>12</v>
      </c>
      <c r="AT4" s="20" t="s">
        <v>6</v>
      </c>
    </row>
    <row r="5" spans="1:66" ht="6.9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15</v>
      </c>
      <c r="E6" s="27"/>
      <c r="F6" s="222" t="str">
        <f>'Rekapitulácia stavby'!K6</f>
        <v>Zvýšenie energet.účinnosti adm.budovy -OÚ a KD Druž./pri Hornáde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7"/>
      <c r="R6" s="25"/>
    </row>
    <row r="7" spans="1:66" s="1" customFormat="1" ht="32.85" customHeight="1">
      <c r="B7" s="34"/>
      <c r="C7" s="35"/>
      <c r="D7" s="30" t="s">
        <v>119</v>
      </c>
      <c r="E7" s="35"/>
      <c r="F7" s="191" t="s">
        <v>975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5"/>
      <c r="R7" s="36"/>
    </row>
    <row r="8" spans="1:66" s="1" customFormat="1" ht="14.4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25" t="str">
        <f>'Rekapitulácia stavby'!AN8</f>
        <v>18. 8. 2017</v>
      </c>
      <c r="P9" s="225"/>
      <c r="Q9" s="35"/>
      <c r="R9" s="36"/>
    </row>
    <row r="10" spans="1:66" s="1" customFormat="1" ht="10.9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9" t="str">
        <f>IF('Rekapitulácia stavby'!AN10="","",'Rekapitulácia stavby'!AN10)</f>
        <v/>
      </c>
      <c r="P11" s="189"/>
      <c r="Q11" s="35"/>
      <c r="R11" s="36"/>
    </row>
    <row r="12" spans="1:66" s="1" customFormat="1" ht="18" customHeight="1">
      <c r="B12" s="34"/>
      <c r="C12" s="35"/>
      <c r="D12" s="35"/>
      <c r="E12" s="29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26</v>
      </c>
      <c r="N12" s="35"/>
      <c r="O12" s="189" t="str">
        <f>IF('Rekapitulácia stavby'!AN11="","",'Rekapitulácia stavby'!AN11)</f>
        <v/>
      </c>
      <c r="P12" s="189"/>
      <c r="Q12" s="35"/>
      <c r="R12" s="36"/>
    </row>
    <row r="13" spans="1:66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" customHeight="1">
      <c r="B14" s="34"/>
      <c r="C14" s="35"/>
      <c r="D14" s="31" t="s">
        <v>27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9" t="str">
        <f>IF('Rekapitulácia stavby'!AN13="","",'Rekapitulácia stavby'!AN13)</f>
        <v/>
      </c>
      <c r="P14" s="18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IF('Rekapitulácia stavby'!E14="","",'Rekapitulácia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26</v>
      </c>
      <c r="N15" s="35"/>
      <c r="O15" s="189" t="str">
        <f>IF('Rekapitulácia stavby'!AN14="","",'Rekapitulácia stavby'!AN14)</f>
        <v/>
      </c>
      <c r="P15" s="189"/>
      <c r="Q15" s="35"/>
      <c r="R15" s="36"/>
    </row>
    <row r="16" spans="1:66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31" t="s">
        <v>28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9" t="str">
        <f>IF('Rekapitulácia stavby'!AN16="","",'Rekapitulácia stavby'!AN16)</f>
        <v/>
      </c>
      <c r="P17" s="189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26</v>
      </c>
      <c r="N18" s="35"/>
      <c r="O18" s="189" t="str">
        <f>IF('Rekapitulácia stavby'!AN17="","",'Rekapitulácia stavby'!AN17)</f>
        <v/>
      </c>
      <c r="P18" s="189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31" t="s">
        <v>30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9" t="str">
        <f>IF('Rekapitulácia stavby'!AN19="","",'Rekapitulácia stavby'!AN19)</f>
        <v/>
      </c>
      <c r="P20" s="18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26</v>
      </c>
      <c r="N21" s="35"/>
      <c r="O21" s="189" t="str">
        <f>IF('Rekapitulácia stavby'!AN20="","",'Rekapitulácia stavby'!AN20)</f>
        <v/>
      </c>
      <c r="P21" s="189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31" t="s">
        <v>31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2" t="s">
        <v>5</v>
      </c>
      <c r="F24" s="192"/>
      <c r="G24" s="192"/>
      <c r="H24" s="192"/>
      <c r="I24" s="192"/>
      <c r="J24" s="192"/>
      <c r="K24" s="192"/>
      <c r="L24" s="192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05" t="s">
        <v>121</v>
      </c>
      <c r="E27" s="35"/>
      <c r="F27" s="35"/>
      <c r="G27" s="35"/>
      <c r="H27" s="35"/>
      <c r="I27" s="35"/>
      <c r="J27" s="35"/>
      <c r="K27" s="35"/>
      <c r="L27" s="35"/>
      <c r="M27" s="193">
        <f>N88</f>
        <v>0</v>
      </c>
      <c r="N27" s="193"/>
      <c r="O27" s="193"/>
      <c r="P27" s="193"/>
      <c r="Q27" s="35"/>
      <c r="R27" s="36"/>
    </row>
    <row r="28" spans="2:18" s="1" customFormat="1" ht="14.4" customHeight="1">
      <c r="B28" s="34"/>
      <c r="C28" s="35"/>
      <c r="D28" s="33" t="s">
        <v>122</v>
      </c>
      <c r="E28" s="35"/>
      <c r="F28" s="35"/>
      <c r="G28" s="35"/>
      <c r="H28" s="35"/>
      <c r="I28" s="35"/>
      <c r="J28" s="35"/>
      <c r="K28" s="35"/>
      <c r="L28" s="35"/>
      <c r="M28" s="193">
        <f>N107</f>
        <v>0</v>
      </c>
      <c r="N28" s="193"/>
      <c r="O28" s="193"/>
      <c r="P28" s="193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34</v>
      </c>
      <c r="E30" s="35"/>
      <c r="F30" s="35"/>
      <c r="G30" s="35"/>
      <c r="H30" s="35"/>
      <c r="I30" s="35"/>
      <c r="J30" s="35"/>
      <c r="K30" s="35"/>
      <c r="L30" s="35"/>
      <c r="M30" s="226">
        <f>ROUND(M27+M28,2)</f>
        <v>0</v>
      </c>
      <c r="N30" s="224"/>
      <c r="O30" s="224"/>
      <c r="P30" s="224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35</v>
      </c>
      <c r="E32" s="41" t="s">
        <v>36</v>
      </c>
      <c r="F32" s="42">
        <v>0.2</v>
      </c>
      <c r="G32" s="107" t="s">
        <v>37</v>
      </c>
      <c r="H32" s="227">
        <f>ROUND((SUM(BE107:BE108)+SUM(BE126:BE349)), 2)</f>
        <v>0</v>
      </c>
      <c r="I32" s="224"/>
      <c r="J32" s="224"/>
      <c r="K32" s="35"/>
      <c r="L32" s="35"/>
      <c r="M32" s="227">
        <f>ROUND(ROUND((SUM(BE107:BE108)+SUM(BE126:BE349)), 2)*F32, 2)</f>
        <v>0</v>
      </c>
      <c r="N32" s="224"/>
      <c r="O32" s="224"/>
      <c r="P32" s="224"/>
      <c r="Q32" s="35"/>
      <c r="R32" s="36"/>
    </row>
    <row r="33" spans="2:18" s="1" customFormat="1" ht="14.4" customHeight="1">
      <c r="B33" s="34"/>
      <c r="C33" s="35"/>
      <c r="D33" s="35"/>
      <c r="E33" s="41" t="s">
        <v>38</v>
      </c>
      <c r="F33" s="42">
        <v>0.2</v>
      </c>
      <c r="G33" s="107" t="s">
        <v>37</v>
      </c>
      <c r="H33" s="227">
        <f>ROUND((SUM(BF107:BF108)+SUM(BF126:BF349)), 2)</f>
        <v>0</v>
      </c>
      <c r="I33" s="224"/>
      <c r="J33" s="224"/>
      <c r="K33" s="35"/>
      <c r="L33" s="35"/>
      <c r="M33" s="227">
        <f>ROUND(ROUND((SUM(BF107:BF108)+SUM(BF126:BF349)), 2)*F33, 2)</f>
        <v>0</v>
      </c>
      <c r="N33" s="224"/>
      <c r="O33" s="224"/>
      <c r="P33" s="224"/>
      <c r="Q33" s="35"/>
      <c r="R33" s="36"/>
    </row>
    <row r="34" spans="2:18" s="1" customFormat="1" ht="14.4" hidden="1" customHeight="1">
      <c r="B34" s="34"/>
      <c r="C34" s="35"/>
      <c r="D34" s="35"/>
      <c r="E34" s="41" t="s">
        <v>39</v>
      </c>
      <c r="F34" s="42">
        <v>0.2</v>
      </c>
      <c r="G34" s="107" t="s">
        <v>37</v>
      </c>
      <c r="H34" s="227">
        <f>ROUND((SUM(BG107:BG108)+SUM(BG126:BG349)), 2)</f>
        <v>0</v>
      </c>
      <c r="I34" s="224"/>
      <c r="J34" s="224"/>
      <c r="K34" s="35"/>
      <c r="L34" s="35"/>
      <c r="M34" s="227">
        <v>0</v>
      </c>
      <c r="N34" s="224"/>
      <c r="O34" s="224"/>
      <c r="P34" s="224"/>
      <c r="Q34" s="35"/>
      <c r="R34" s="36"/>
    </row>
    <row r="35" spans="2:18" s="1" customFormat="1" ht="14.4" hidden="1" customHeight="1">
      <c r="B35" s="34"/>
      <c r="C35" s="35"/>
      <c r="D35" s="35"/>
      <c r="E35" s="41" t="s">
        <v>40</v>
      </c>
      <c r="F35" s="42">
        <v>0.2</v>
      </c>
      <c r="G35" s="107" t="s">
        <v>37</v>
      </c>
      <c r="H35" s="227">
        <f>ROUND((SUM(BH107:BH108)+SUM(BH126:BH349)), 2)</f>
        <v>0</v>
      </c>
      <c r="I35" s="224"/>
      <c r="J35" s="224"/>
      <c r="K35" s="35"/>
      <c r="L35" s="35"/>
      <c r="M35" s="227">
        <v>0</v>
      </c>
      <c r="N35" s="224"/>
      <c r="O35" s="224"/>
      <c r="P35" s="224"/>
      <c r="Q35" s="35"/>
      <c r="R35" s="36"/>
    </row>
    <row r="36" spans="2:18" s="1" customFormat="1" ht="14.4" hidden="1" customHeight="1">
      <c r="B36" s="34"/>
      <c r="C36" s="35"/>
      <c r="D36" s="35"/>
      <c r="E36" s="41" t="s">
        <v>41</v>
      </c>
      <c r="F36" s="42">
        <v>0</v>
      </c>
      <c r="G36" s="107" t="s">
        <v>37</v>
      </c>
      <c r="H36" s="227">
        <f>ROUND((SUM(BI107:BI108)+SUM(BI126:BI349)), 2)</f>
        <v>0</v>
      </c>
      <c r="I36" s="224"/>
      <c r="J36" s="224"/>
      <c r="K36" s="35"/>
      <c r="L36" s="35"/>
      <c r="M36" s="227">
        <v>0</v>
      </c>
      <c r="N36" s="224"/>
      <c r="O36" s="224"/>
      <c r="P36" s="224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42</v>
      </c>
      <c r="E38" s="74"/>
      <c r="F38" s="74"/>
      <c r="G38" s="109" t="s">
        <v>43</v>
      </c>
      <c r="H38" s="110" t="s">
        <v>44</v>
      </c>
      <c r="I38" s="74"/>
      <c r="J38" s="74"/>
      <c r="K38" s="74"/>
      <c r="L38" s="228">
        <f>SUM(M30:M36)</f>
        <v>0</v>
      </c>
      <c r="M38" s="228"/>
      <c r="N38" s="228"/>
      <c r="O38" s="228"/>
      <c r="P38" s="229"/>
      <c r="Q38" s="103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4">
      <c r="B50" s="34"/>
      <c r="C50" s="35"/>
      <c r="D50" s="49" t="s">
        <v>45</v>
      </c>
      <c r="E50" s="50"/>
      <c r="F50" s="50"/>
      <c r="G50" s="50"/>
      <c r="H50" s="51"/>
      <c r="I50" s="35"/>
      <c r="J50" s="49" t="s">
        <v>46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 t="s">
        <v>2146</v>
      </c>
      <c r="E52" s="27"/>
      <c r="F52" s="27"/>
      <c r="G52" s="27"/>
      <c r="H52" s="53"/>
      <c r="I52" s="27"/>
      <c r="J52" s="52" t="s">
        <v>2147</v>
      </c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4">
      <c r="B59" s="34"/>
      <c r="C59" s="35"/>
      <c r="D59" s="54" t="s">
        <v>47</v>
      </c>
      <c r="E59" s="55"/>
      <c r="F59" s="55"/>
      <c r="G59" s="56" t="s">
        <v>48</v>
      </c>
      <c r="H59" s="57"/>
      <c r="I59" s="35"/>
      <c r="J59" s="54" t="s">
        <v>47</v>
      </c>
      <c r="K59" s="55"/>
      <c r="L59" s="55"/>
      <c r="M59" s="55"/>
      <c r="N59" s="56" t="s">
        <v>48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4">
      <c r="B61" s="34"/>
      <c r="C61" s="35"/>
      <c r="D61" s="49" t="s">
        <v>49</v>
      </c>
      <c r="E61" s="50"/>
      <c r="F61" s="50"/>
      <c r="G61" s="50"/>
      <c r="H61" s="51"/>
      <c r="I61" s="35"/>
      <c r="J61" s="49" t="s">
        <v>50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4">
      <c r="B70" s="34"/>
      <c r="C70" s="35"/>
      <c r="D70" s="54" t="s">
        <v>47</v>
      </c>
      <c r="E70" s="55"/>
      <c r="F70" s="55"/>
      <c r="G70" s="56" t="s">
        <v>48</v>
      </c>
      <c r="H70" s="57"/>
      <c r="I70" s="35"/>
      <c r="J70" s="54" t="s">
        <v>47</v>
      </c>
      <c r="K70" s="55"/>
      <c r="L70" s="55"/>
      <c r="M70" s="55"/>
      <c r="N70" s="56" t="s">
        <v>48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187" t="s">
        <v>2140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15</v>
      </c>
      <c r="D78" s="35"/>
      <c r="E78" s="35"/>
      <c r="F78" s="222" t="str">
        <f>F6</f>
        <v>Zvýšenie energet.účinnosti adm.budovy -OÚ a KD Druž./pri Hornáde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5"/>
      <c r="R78" s="36"/>
    </row>
    <row r="79" spans="2:18" s="1" customFormat="1" ht="36.9" customHeight="1">
      <c r="B79" s="34"/>
      <c r="C79" s="68" t="s">
        <v>119</v>
      </c>
      <c r="D79" s="35"/>
      <c r="E79" s="35"/>
      <c r="F79" s="207" t="str">
        <f>F7</f>
        <v>04 - Ostané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5"/>
      <c r="R79" s="36"/>
    </row>
    <row r="80" spans="2:18" s="1" customFormat="1" ht="6.9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Družstevna pri Hornáde</v>
      </c>
      <c r="G81" s="35"/>
      <c r="H81" s="35"/>
      <c r="I81" s="35"/>
      <c r="J81" s="35"/>
      <c r="K81" s="31" t="s">
        <v>21</v>
      </c>
      <c r="L81" s="35"/>
      <c r="M81" s="225" t="str">
        <f>IF(O9="","",O9)</f>
        <v>18. 8. 2017</v>
      </c>
      <c r="N81" s="225"/>
      <c r="O81" s="225"/>
      <c r="P81" s="225"/>
      <c r="Q81" s="35"/>
      <c r="R81" s="36"/>
    </row>
    <row r="82" spans="2:47" s="1" customFormat="1" ht="6.9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3.2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28</v>
      </c>
      <c r="L83" s="35"/>
      <c r="M83" s="189" t="str">
        <f>E18</f>
        <v xml:space="preserve"> </v>
      </c>
      <c r="N83" s="189"/>
      <c r="O83" s="189"/>
      <c r="P83" s="189"/>
      <c r="Q83" s="189"/>
      <c r="R83" s="36"/>
    </row>
    <row r="84" spans="2:47" s="1" customFormat="1" ht="14.4" customHeight="1">
      <c r="B84" s="34"/>
      <c r="C84" s="31" t="s">
        <v>27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30</v>
      </c>
      <c r="L84" s="35"/>
      <c r="M84" s="189" t="str">
        <f>E21</f>
        <v xml:space="preserve"> </v>
      </c>
      <c r="N84" s="189"/>
      <c r="O84" s="189"/>
      <c r="P84" s="189"/>
      <c r="Q84" s="18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30" t="s">
        <v>123</v>
      </c>
      <c r="D86" s="231"/>
      <c r="E86" s="231"/>
      <c r="F86" s="231"/>
      <c r="G86" s="231"/>
      <c r="H86" s="103"/>
      <c r="I86" s="103"/>
      <c r="J86" s="103"/>
      <c r="K86" s="103"/>
      <c r="L86" s="103"/>
      <c r="M86" s="103"/>
      <c r="N86" s="230" t="s">
        <v>124</v>
      </c>
      <c r="O86" s="231"/>
      <c r="P86" s="231"/>
      <c r="Q86" s="231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4">
        <f>N126</f>
        <v>0</v>
      </c>
      <c r="O88" s="232"/>
      <c r="P88" s="232"/>
      <c r="Q88" s="232"/>
      <c r="R88" s="36"/>
      <c r="AU88" s="20" t="s">
        <v>126</v>
      </c>
    </row>
    <row r="89" spans="2:47" s="6" customFormat="1" ht="24.9" customHeight="1">
      <c r="B89" s="112"/>
      <c r="C89" s="113"/>
      <c r="D89" s="114" t="s">
        <v>127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3">
        <f>N127</f>
        <v>0</v>
      </c>
      <c r="O89" s="234"/>
      <c r="P89" s="234"/>
      <c r="Q89" s="234"/>
      <c r="R89" s="115"/>
    </row>
    <row r="90" spans="2:47" s="7" customFormat="1" ht="19.95" customHeight="1">
      <c r="B90" s="116"/>
      <c r="C90" s="117"/>
      <c r="D90" s="118" t="s">
        <v>976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35">
        <f>N128</f>
        <v>0</v>
      </c>
      <c r="O90" s="236"/>
      <c r="P90" s="236"/>
      <c r="Q90" s="236"/>
      <c r="R90" s="119"/>
    </row>
    <row r="91" spans="2:47" s="7" customFormat="1" ht="19.95" customHeight="1">
      <c r="B91" s="116"/>
      <c r="C91" s="117"/>
      <c r="D91" s="118" t="s">
        <v>452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35">
        <f>N154</f>
        <v>0</v>
      </c>
      <c r="O91" s="236"/>
      <c r="P91" s="236"/>
      <c r="Q91" s="236"/>
      <c r="R91" s="119"/>
    </row>
    <row r="92" spans="2:47" s="7" customFormat="1" ht="19.95" customHeight="1">
      <c r="B92" s="116"/>
      <c r="C92" s="117"/>
      <c r="D92" s="118" t="s">
        <v>128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35">
        <f>N178</f>
        <v>0</v>
      </c>
      <c r="O92" s="236"/>
      <c r="P92" s="236"/>
      <c r="Q92" s="236"/>
      <c r="R92" s="119"/>
    </row>
    <row r="93" spans="2:47" s="7" customFormat="1" ht="19.95" customHeight="1">
      <c r="B93" s="116"/>
      <c r="C93" s="117"/>
      <c r="D93" s="118" t="s">
        <v>977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35">
        <f>N181</f>
        <v>0</v>
      </c>
      <c r="O93" s="236"/>
      <c r="P93" s="236"/>
      <c r="Q93" s="236"/>
      <c r="R93" s="119"/>
    </row>
    <row r="94" spans="2:47" s="7" customFormat="1" ht="19.95" customHeight="1">
      <c r="B94" s="116"/>
      <c r="C94" s="117"/>
      <c r="D94" s="118" t="s">
        <v>130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35">
        <f>N198</f>
        <v>0</v>
      </c>
      <c r="O94" s="236"/>
      <c r="P94" s="236"/>
      <c r="Q94" s="236"/>
      <c r="R94" s="119"/>
    </row>
    <row r="95" spans="2:47" s="7" customFormat="1" ht="19.95" customHeight="1">
      <c r="B95" s="116"/>
      <c r="C95" s="117"/>
      <c r="D95" s="118" t="s">
        <v>131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35">
        <f>N207</f>
        <v>0</v>
      </c>
      <c r="O95" s="236"/>
      <c r="P95" s="236"/>
      <c r="Q95" s="236"/>
      <c r="R95" s="119"/>
    </row>
    <row r="96" spans="2:47" s="7" customFormat="1" ht="19.95" customHeight="1">
      <c r="B96" s="116"/>
      <c r="C96" s="117"/>
      <c r="D96" s="118" t="s">
        <v>132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35">
        <f>N256</f>
        <v>0</v>
      </c>
      <c r="O96" s="236"/>
      <c r="P96" s="236"/>
      <c r="Q96" s="236"/>
      <c r="R96" s="119"/>
    </row>
    <row r="97" spans="2:21" s="6" customFormat="1" ht="24.9" customHeight="1">
      <c r="B97" s="112"/>
      <c r="C97" s="113"/>
      <c r="D97" s="114" t="s">
        <v>133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33">
        <f>N259</f>
        <v>0</v>
      </c>
      <c r="O97" s="234"/>
      <c r="P97" s="234"/>
      <c r="Q97" s="234"/>
      <c r="R97" s="115"/>
    </row>
    <row r="98" spans="2:21" s="7" customFormat="1" ht="19.95" customHeight="1">
      <c r="B98" s="116"/>
      <c r="C98" s="117"/>
      <c r="D98" s="118" t="s">
        <v>978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35">
        <f>N260</f>
        <v>0</v>
      </c>
      <c r="O98" s="236"/>
      <c r="P98" s="236"/>
      <c r="Q98" s="236"/>
      <c r="R98" s="119"/>
    </row>
    <row r="99" spans="2:21" s="7" customFormat="1" ht="19.95" customHeight="1">
      <c r="B99" s="116"/>
      <c r="C99" s="117"/>
      <c r="D99" s="118" t="s">
        <v>135</v>
      </c>
      <c r="E99" s="117"/>
      <c r="F99" s="117"/>
      <c r="G99" s="117"/>
      <c r="H99" s="117"/>
      <c r="I99" s="117"/>
      <c r="J99" s="117"/>
      <c r="K99" s="117"/>
      <c r="L99" s="117"/>
      <c r="M99" s="117"/>
      <c r="N99" s="235">
        <f>N289</f>
        <v>0</v>
      </c>
      <c r="O99" s="236"/>
      <c r="P99" s="236"/>
      <c r="Q99" s="236"/>
      <c r="R99" s="119"/>
    </row>
    <row r="100" spans="2:21" s="7" customFormat="1" ht="19.95" customHeight="1">
      <c r="B100" s="116"/>
      <c r="C100" s="117"/>
      <c r="D100" s="118" t="s">
        <v>136</v>
      </c>
      <c r="E100" s="117"/>
      <c r="F100" s="117"/>
      <c r="G100" s="117"/>
      <c r="H100" s="117"/>
      <c r="I100" s="117"/>
      <c r="J100" s="117"/>
      <c r="K100" s="117"/>
      <c r="L100" s="117"/>
      <c r="M100" s="117"/>
      <c r="N100" s="235">
        <f>N308</f>
        <v>0</v>
      </c>
      <c r="O100" s="236"/>
      <c r="P100" s="236"/>
      <c r="Q100" s="236"/>
      <c r="R100" s="119"/>
    </row>
    <row r="101" spans="2:21" s="7" customFormat="1" ht="19.95" customHeight="1">
      <c r="B101" s="116"/>
      <c r="C101" s="117"/>
      <c r="D101" s="118" t="s">
        <v>979</v>
      </c>
      <c r="E101" s="117"/>
      <c r="F101" s="117"/>
      <c r="G101" s="117"/>
      <c r="H101" s="117"/>
      <c r="I101" s="117"/>
      <c r="J101" s="117"/>
      <c r="K101" s="117"/>
      <c r="L101" s="117"/>
      <c r="M101" s="117"/>
      <c r="N101" s="235">
        <f>N310</f>
        <v>0</v>
      </c>
      <c r="O101" s="236"/>
      <c r="P101" s="236"/>
      <c r="Q101" s="236"/>
      <c r="R101" s="119"/>
    </row>
    <row r="102" spans="2:21" s="7" customFormat="1" ht="19.95" customHeight="1">
      <c r="B102" s="116"/>
      <c r="C102" s="117"/>
      <c r="D102" s="118" t="s">
        <v>980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235">
        <f>N314</f>
        <v>0</v>
      </c>
      <c r="O102" s="236"/>
      <c r="P102" s="236"/>
      <c r="Q102" s="236"/>
      <c r="R102" s="119"/>
    </row>
    <row r="103" spans="2:21" s="7" customFormat="1" ht="19.95" customHeight="1">
      <c r="B103" s="116"/>
      <c r="C103" s="117"/>
      <c r="D103" s="118" t="s">
        <v>981</v>
      </c>
      <c r="E103" s="117"/>
      <c r="F103" s="117"/>
      <c r="G103" s="117"/>
      <c r="H103" s="117"/>
      <c r="I103" s="117"/>
      <c r="J103" s="117"/>
      <c r="K103" s="117"/>
      <c r="L103" s="117"/>
      <c r="M103" s="117"/>
      <c r="N103" s="235">
        <f>N326</f>
        <v>0</v>
      </c>
      <c r="O103" s="236"/>
      <c r="P103" s="236"/>
      <c r="Q103" s="236"/>
      <c r="R103" s="119"/>
    </row>
    <row r="104" spans="2:21" s="7" customFormat="1" ht="19.95" customHeight="1">
      <c r="B104" s="116"/>
      <c r="C104" s="117"/>
      <c r="D104" s="118" t="s">
        <v>982</v>
      </c>
      <c r="E104" s="117"/>
      <c r="F104" s="117"/>
      <c r="G104" s="117"/>
      <c r="H104" s="117"/>
      <c r="I104" s="117"/>
      <c r="J104" s="117"/>
      <c r="K104" s="117"/>
      <c r="L104" s="117"/>
      <c r="M104" s="117"/>
      <c r="N104" s="235">
        <f>N337</f>
        <v>0</v>
      </c>
      <c r="O104" s="236"/>
      <c r="P104" s="236"/>
      <c r="Q104" s="236"/>
      <c r="R104" s="119"/>
    </row>
    <row r="105" spans="2:21" s="7" customFormat="1" ht="19.95" customHeight="1">
      <c r="B105" s="116"/>
      <c r="C105" s="117"/>
      <c r="D105" s="118" t="s">
        <v>983</v>
      </c>
      <c r="E105" s="117"/>
      <c r="F105" s="117"/>
      <c r="G105" s="117"/>
      <c r="H105" s="117"/>
      <c r="I105" s="117"/>
      <c r="J105" s="117"/>
      <c r="K105" s="117"/>
      <c r="L105" s="117"/>
      <c r="M105" s="117"/>
      <c r="N105" s="235">
        <f>N346</f>
        <v>0</v>
      </c>
      <c r="O105" s="236"/>
      <c r="P105" s="236"/>
      <c r="Q105" s="236"/>
      <c r="R105" s="119"/>
    </row>
    <row r="106" spans="2:21" s="1" customFormat="1" ht="21.7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1" s="1" customFormat="1" ht="29.25" customHeight="1">
      <c r="B107" s="34"/>
      <c r="C107" s="111" t="s">
        <v>139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232">
        <v>0</v>
      </c>
      <c r="O107" s="237"/>
      <c r="P107" s="237"/>
      <c r="Q107" s="237"/>
      <c r="R107" s="36"/>
      <c r="T107" s="120"/>
      <c r="U107" s="121" t="s">
        <v>35</v>
      </c>
    </row>
    <row r="108" spans="2:21" s="1" customFormat="1" ht="18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21" s="1" customFormat="1" ht="29.25" customHeight="1">
      <c r="B109" s="34"/>
      <c r="C109" s="102" t="s">
        <v>113</v>
      </c>
      <c r="D109" s="103"/>
      <c r="E109" s="103"/>
      <c r="F109" s="103"/>
      <c r="G109" s="103"/>
      <c r="H109" s="103"/>
      <c r="I109" s="103"/>
      <c r="J109" s="103"/>
      <c r="K109" s="103"/>
      <c r="L109" s="215">
        <f>ROUND(SUM(N88+N107),2)</f>
        <v>0</v>
      </c>
      <c r="M109" s="215"/>
      <c r="N109" s="215"/>
      <c r="O109" s="215"/>
      <c r="P109" s="215"/>
      <c r="Q109" s="215"/>
      <c r="R109" s="36"/>
    </row>
    <row r="110" spans="2:21" s="1" customFormat="1" ht="6.9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</row>
    <row r="114" spans="2:63" s="1" customFormat="1" ht="6.9" customHeight="1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spans="2:63" s="1" customFormat="1" ht="36.9" customHeight="1">
      <c r="B115" s="34"/>
      <c r="C115" s="187" t="s">
        <v>2141</v>
      </c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36"/>
    </row>
    <row r="116" spans="2:63" s="1" customFormat="1" ht="6.9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3" s="1" customFormat="1" ht="30" customHeight="1">
      <c r="B117" s="34"/>
      <c r="C117" s="31" t="s">
        <v>15</v>
      </c>
      <c r="D117" s="35"/>
      <c r="E117" s="35"/>
      <c r="F117" s="222" t="str">
        <f>F6</f>
        <v>Zvýšenie energet.účinnosti adm.budovy -OÚ a KD Druž./pri Hornáde</v>
      </c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35"/>
      <c r="R117" s="36"/>
    </row>
    <row r="118" spans="2:63" s="1" customFormat="1" ht="36.9" customHeight="1">
      <c r="B118" s="34"/>
      <c r="C118" s="68" t="s">
        <v>119</v>
      </c>
      <c r="D118" s="35"/>
      <c r="E118" s="35"/>
      <c r="F118" s="207" t="str">
        <f>F7</f>
        <v>04 - Ostané</v>
      </c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35"/>
      <c r="R118" s="36"/>
    </row>
    <row r="119" spans="2:63" s="1" customFormat="1" ht="6.9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3" s="1" customFormat="1" ht="18" customHeight="1">
      <c r="B120" s="34"/>
      <c r="C120" s="31" t="s">
        <v>19</v>
      </c>
      <c r="D120" s="35"/>
      <c r="E120" s="35"/>
      <c r="F120" s="29" t="str">
        <f>F9</f>
        <v>Družstevna pri Hornáde</v>
      </c>
      <c r="G120" s="35"/>
      <c r="H120" s="35"/>
      <c r="I120" s="35"/>
      <c r="J120" s="35"/>
      <c r="K120" s="31" t="s">
        <v>21</v>
      </c>
      <c r="L120" s="35"/>
      <c r="M120" s="225" t="str">
        <f>IF(O9="","",O9)</f>
        <v>18. 8. 2017</v>
      </c>
      <c r="N120" s="225"/>
      <c r="O120" s="225"/>
      <c r="P120" s="225"/>
      <c r="Q120" s="35"/>
      <c r="R120" s="36"/>
    </row>
    <row r="121" spans="2:63" s="1" customFormat="1" ht="6.9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3" s="1" customFormat="1" ht="13.2">
      <c r="B122" s="34"/>
      <c r="C122" s="31" t="s">
        <v>23</v>
      </c>
      <c r="D122" s="35"/>
      <c r="E122" s="35"/>
      <c r="F122" s="29" t="str">
        <f>E12</f>
        <v xml:space="preserve"> </v>
      </c>
      <c r="G122" s="35"/>
      <c r="H122" s="35"/>
      <c r="I122" s="35"/>
      <c r="J122" s="35"/>
      <c r="K122" s="31" t="s">
        <v>28</v>
      </c>
      <c r="L122" s="35"/>
      <c r="M122" s="189" t="str">
        <f>E18</f>
        <v xml:space="preserve"> </v>
      </c>
      <c r="N122" s="189"/>
      <c r="O122" s="189"/>
      <c r="P122" s="189"/>
      <c r="Q122" s="189"/>
      <c r="R122" s="36"/>
    </row>
    <row r="123" spans="2:63" s="1" customFormat="1" ht="14.4" customHeight="1">
      <c r="B123" s="34"/>
      <c r="C123" s="31" t="s">
        <v>27</v>
      </c>
      <c r="D123" s="35"/>
      <c r="E123" s="35"/>
      <c r="F123" s="29" t="str">
        <f>IF(E15="","",E15)</f>
        <v xml:space="preserve"> </v>
      </c>
      <c r="G123" s="35"/>
      <c r="H123" s="35"/>
      <c r="I123" s="35"/>
      <c r="J123" s="35"/>
      <c r="K123" s="31" t="s">
        <v>30</v>
      </c>
      <c r="L123" s="35"/>
      <c r="M123" s="189" t="str">
        <f>E21</f>
        <v xml:space="preserve"> </v>
      </c>
      <c r="N123" s="189"/>
      <c r="O123" s="189"/>
      <c r="P123" s="189"/>
      <c r="Q123" s="189"/>
      <c r="R123" s="36"/>
    </row>
    <row r="124" spans="2:63" s="1" customFormat="1" ht="10.3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63" s="8" customFormat="1" ht="29.25" customHeight="1">
      <c r="B125" s="122"/>
      <c r="C125" s="123" t="s">
        <v>140</v>
      </c>
      <c r="D125" s="124" t="s">
        <v>141</v>
      </c>
      <c r="E125" s="124" t="s">
        <v>53</v>
      </c>
      <c r="F125" s="238" t="s">
        <v>142</v>
      </c>
      <c r="G125" s="238"/>
      <c r="H125" s="238"/>
      <c r="I125" s="238"/>
      <c r="J125" s="124" t="s">
        <v>143</v>
      </c>
      <c r="K125" s="124" t="s">
        <v>144</v>
      </c>
      <c r="L125" s="239" t="s">
        <v>145</v>
      </c>
      <c r="M125" s="239"/>
      <c r="N125" s="238" t="s">
        <v>124</v>
      </c>
      <c r="O125" s="238"/>
      <c r="P125" s="238"/>
      <c r="Q125" s="240"/>
      <c r="R125" s="125"/>
      <c r="T125" s="75" t="s">
        <v>146</v>
      </c>
      <c r="U125" s="76" t="s">
        <v>35</v>
      </c>
      <c r="V125" s="76" t="s">
        <v>147</v>
      </c>
      <c r="W125" s="76" t="s">
        <v>148</v>
      </c>
      <c r="X125" s="76" t="s">
        <v>149</v>
      </c>
      <c r="Y125" s="76" t="s">
        <v>150</v>
      </c>
      <c r="Z125" s="76" t="s">
        <v>151</v>
      </c>
      <c r="AA125" s="77" t="s">
        <v>152</v>
      </c>
    </row>
    <row r="126" spans="2:63" s="1" customFormat="1" ht="29.25" customHeight="1">
      <c r="B126" s="34"/>
      <c r="C126" s="79" t="s">
        <v>121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254">
        <f>BK126</f>
        <v>0</v>
      </c>
      <c r="O126" s="255"/>
      <c r="P126" s="255"/>
      <c r="Q126" s="255"/>
      <c r="R126" s="36"/>
      <c r="T126" s="78"/>
      <c r="U126" s="50"/>
      <c r="V126" s="50"/>
      <c r="W126" s="126">
        <f>W127+W259</f>
        <v>2030.98633148</v>
      </c>
      <c r="X126" s="50"/>
      <c r="Y126" s="126">
        <f>Y127+Y259</f>
        <v>221.39766697000002</v>
      </c>
      <c r="Z126" s="50"/>
      <c r="AA126" s="127">
        <f>AA127+AA259</f>
        <v>23.226659999999999</v>
      </c>
      <c r="AT126" s="20" t="s">
        <v>70</v>
      </c>
      <c r="AU126" s="20" t="s">
        <v>126</v>
      </c>
      <c r="BK126" s="128">
        <f>BK127+BK259</f>
        <v>0</v>
      </c>
    </row>
    <row r="127" spans="2:63" s="9" customFormat="1" ht="37.35" customHeight="1">
      <c r="B127" s="129"/>
      <c r="C127" s="130"/>
      <c r="D127" s="131" t="s">
        <v>127</v>
      </c>
      <c r="E127" s="131"/>
      <c r="F127" s="131"/>
      <c r="G127" s="131"/>
      <c r="H127" s="131"/>
      <c r="I127" s="131"/>
      <c r="J127" s="131"/>
      <c r="K127" s="131"/>
      <c r="L127" s="131"/>
      <c r="M127" s="131"/>
      <c r="N127" s="256">
        <f>BK127</f>
        <v>0</v>
      </c>
      <c r="O127" s="233"/>
      <c r="P127" s="233"/>
      <c r="Q127" s="233"/>
      <c r="R127" s="132"/>
      <c r="T127" s="133"/>
      <c r="U127" s="130"/>
      <c r="V127" s="130"/>
      <c r="W127" s="134">
        <f>W128+W154+W178+W181+W198+W207+W256</f>
        <v>1161.0291181</v>
      </c>
      <c r="X127" s="130"/>
      <c r="Y127" s="134">
        <f>Y128+Y154+Y178+Y181+Y198+Y207+Y256</f>
        <v>206.98662547000001</v>
      </c>
      <c r="Z127" s="130"/>
      <c r="AA127" s="135">
        <f>AA128+AA154+AA178+AA181+AA198+AA207+AA256</f>
        <v>18.426659999999998</v>
      </c>
      <c r="AR127" s="136" t="s">
        <v>79</v>
      </c>
      <c r="AT127" s="137" t="s">
        <v>70</v>
      </c>
      <c r="AU127" s="137" t="s">
        <v>71</v>
      </c>
      <c r="AY127" s="136" t="s">
        <v>153</v>
      </c>
      <c r="BK127" s="138">
        <f>BK128+BK154+BK178+BK181+BK198+BK207+BK256</f>
        <v>0</v>
      </c>
    </row>
    <row r="128" spans="2:63" s="9" customFormat="1" ht="19.95" customHeight="1">
      <c r="B128" s="129"/>
      <c r="C128" s="130"/>
      <c r="D128" s="139" t="s">
        <v>976</v>
      </c>
      <c r="E128" s="139"/>
      <c r="F128" s="139"/>
      <c r="G128" s="139"/>
      <c r="H128" s="139"/>
      <c r="I128" s="139"/>
      <c r="J128" s="139"/>
      <c r="K128" s="139"/>
      <c r="L128" s="139"/>
      <c r="M128" s="139"/>
      <c r="N128" s="257">
        <f>BK128</f>
        <v>0</v>
      </c>
      <c r="O128" s="258"/>
      <c r="P128" s="258"/>
      <c r="Q128" s="258"/>
      <c r="R128" s="132"/>
      <c r="T128" s="133"/>
      <c r="U128" s="130"/>
      <c r="V128" s="130"/>
      <c r="W128" s="134">
        <f>SUM(W129:W153)</f>
        <v>130.11590199999998</v>
      </c>
      <c r="X128" s="130"/>
      <c r="Y128" s="134">
        <f>SUM(Y129:Y153)</f>
        <v>0</v>
      </c>
      <c r="Z128" s="130"/>
      <c r="AA128" s="135">
        <f>SUM(AA129:AA153)</f>
        <v>0</v>
      </c>
      <c r="AR128" s="136" t="s">
        <v>79</v>
      </c>
      <c r="AT128" s="137" t="s">
        <v>70</v>
      </c>
      <c r="AU128" s="137" t="s">
        <v>79</v>
      </c>
      <c r="AY128" s="136" t="s">
        <v>153</v>
      </c>
      <c r="BK128" s="138">
        <f>SUM(BK129:BK153)</f>
        <v>0</v>
      </c>
    </row>
    <row r="129" spans="2:65" s="1" customFormat="1" ht="22.5" customHeight="1">
      <c r="B129" s="140"/>
      <c r="C129" s="141">
        <v>1</v>
      </c>
      <c r="D129" s="141" t="s">
        <v>155</v>
      </c>
      <c r="E129" s="142" t="s">
        <v>984</v>
      </c>
      <c r="F129" s="241" t="s">
        <v>985</v>
      </c>
      <c r="G129" s="241"/>
      <c r="H129" s="241"/>
      <c r="I129" s="241"/>
      <c r="J129" s="143" t="s">
        <v>165</v>
      </c>
      <c r="K129" s="144">
        <v>15.83</v>
      </c>
      <c r="L129" s="242"/>
      <c r="M129" s="242"/>
      <c r="N129" s="242"/>
      <c r="O129" s="242"/>
      <c r="P129" s="242"/>
      <c r="Q129" s="242"/>
      <c r="R129" s="145"/>
      <c r="T129" s="146" t="s">
        <v>5</v>
      </c>
      <c r="U129" s="43" t="s">
        <v>38</v>
      </c>
      <c r="V129" s="147">
        <v>0.83799999999999997</v>
      </c>
      <c r="W129" s="147">
        <f>V129*K129</f>
        <v>13.26554</v>
      </c>
      <c r="X129" s="147">
        <v>0</v>
      </c>
      <c r="Y129" s="147">
        <f>X129*K129</f>
        <v>0</v>
      </c>
      <c r="Z129" s="147">
        <v>0</v>
      </c>
      <c r="AA129" s="148">
        <f>Z129*K129</f>
        <v>0</v>
      </c>
      <c r="AR129" s="20" t="s">
        <v>159</v>
      </c>
      <c r="AT129" s="20" t="s">
        <v>155</v>
      </c>
      <c r="AU129" s="20" t="s">
        <v>160</v>
      </c>
      <c r="AY129" s="20" t="s">
        <v>153</v>
      </c>
      <c r="BE129" s="149">
        <f>IF(U129="základná",N129,0)</f>
        <v>0</v>
      </c>
      <c r="BF129" s="149">
        <f>IF(U129="znížená",N129,0)</f>
        <v>0</v>
      </c>
      <c r="BG129" s="149">
        <f>IF(U129="zákl. prenesená",N129,0)</f>
        <v>0</v>
      </c>
      <c r="BH129" s="149">
        <f>IF(U129="zníž. prenesená",N129,0)</f>
        <v>0</v>
      </c>
      <c r="BI129" s="149">
        <f>IF(U129="nulová",N129,0)</f>
        <v>0</v>
      </c>
      <c r="BJ129" s="20" t="s">
        <v>160</v>
      </c>
      <c r="BK129" s="149">
        <f>ROUND(L129*K129,2)</f>
        <v>0</v>
      </c>
      <c r="BL129" s="20" t="s">
        <v>159</v>
      </c>
      <c r="BM129" s="20" t="s">
        <v>986</v>
      </c>
    </row>
    <row r="130" spans="2:65" s="10" customFormat="1" ht="22.5" customHeight="1">
      <c r="B130" s="150"/>
      <c r="C130" s="151"/>
      <c r="D130" s="151"/>
      <c r="E130" s="152" t="s">
        <v>5</v>
      </c>
      <c r="F130" s="243" t="s">
        <v>987</v>
      </c>
      <c r="G130" s="244"/>
      <c r="H130" s="244"/>
      <c r="I130" s="244"/>
      <c r="J130" s="151"/>
      <c r="K130" s="153">
        <v>7.34</v>
      </c>
      <c r="L130" s="151"/>
      <c r="M130" s="151"/>
      <c r="N130" s="151"/>
      <c r="O130" s="151"/>
      <c r="P130" s="151"/>
      <c r="Q130" s="151"/>
      <c r="R130" s="154"/>
      <c r="T130" s="155"/>
      <c r="U130" s="151"/>
      <c r="V130" s="151"/>
      <c r="W130" s="151"/>
      <c r="X130" s="151"/>
      <c r="Y130" s="151"/>
      <c r="Z130" s="151"/>
      <c r="AA130" s="156"/>
      <c r="AT130" s="157" t="s">
        <v>168</v>
      </c>
      <c r="AU130" s="157" t="s">
        <v>160</v>
      </c>
      <c r="AV130" s="10" t="s">
        <v>160</v>
      </c>
      <c r="AW130" s="10" t="s">
        <v>29</v>
      </c>
      <c r="AX130" s="10" t="s">
        <v>71</v>
      </c>
      <c r="AY130" s="157" t="s">
        <v>153</v>
      </c>
    </row>
    <row r="131" spans="2:65" s="10" customFormat="1" ht="22.5" customHeight="1">
      <c r="B131" s="150"/>
      <c r="C131" s="151"/>
      <c r="D131" s="151"/>
      <c r="E131" s="152" t="s">
        <v>5</v>
      </c>
      <c r="F131" s="245" t="s">
        <v>988</v>
      </c>
      <c r="G131" s="246"/>
      <c r="H131" s="246"/>
      <c r="I131" s="246"/>
      <c r="J131" s="151"/>
      <c r="K131" s="153">
        <v>8.49</v>
      </c>
      <c r="L131" s="151"/>
      <c r="M131" s="151"/>
      <c r="N131" s="151"/>
      <c r="O131" s="151"/>
      <c r="P131" s="151"/>
      <c r="Q131" s="151"/>
      <c r="R131" s="154"/>
      <c r="T131" s="155"/>
      <c r="U131" s="151"/>
      <c r="V131" s="151"/>
      <c r="W131" s="151"/>
      <c r="X131" s="151"/>
      <c r="Y131" s="151"/>
      <c r="Z131" s="151"/>
      <c r="AA131" s="156"/>
      <c r="AT131" s="157" t="s">
        <v>168</v>
      </c>
      <c r="AU131" s="157" t="s">
        <v>160</v>
      </c>
      <c r="AV131" s="10" t="s">
        <v>160</v>
      </c>
      <c r="AW131" s="10" t="s">
        <v>29</v>
      </c>
      <c r="AX131" s="10" t="s">
        <v>71</v>
      </c>
      <c r="AY131" s="157" t="s">
        <v>153</v>
      </c>
    </row>
    <row r="132" spans="2:65" s="11" customFormat="1" ht="22.5" customHeight="1">
      <c r="B132" s="158"/>
      <c r="C132" s="159"/>
      <c r="D132" s="159"/>
      <c r="E132" s="160" t="s">
        <v>5</v>
      </c>
      <c r="F132" s="247" t="s">
        <v>227</v>
      </c>
      <c r="G132" s="248"/>
      <c r="H132" s="248"/>
      <c r="I132" s="248"/>
      <c r="J132" s="159"/>
      <c r="K132" s="161">
        <v>15.83</v>
      </c>
      <c r="L132" s="159"/>
      <c r="M132" s="159"/>
      <c r="N132" s="159"/>
      <c r="O132" s="159"/>
      <c r="P132" s="159"/>
      <c r="Q132" s="159"/>
      <c r="R132" s="162"/>
      <c r="T132" s="163"/>
      <c r="U132" s="159"/>
      <c r="V132" s="159"/>
      <c r="W132" s="159"/>
      <c r="X132" s="159"/>
      <c r="Y132" s="159"/>
      <c r="Z132" s="159"/>
      <c r="AA132" s="164"/>
      <c r="AT132" s="165" t="s">
        <v>168</v>
      </c>
      <c r="AU132" s="165" t="s">
        <v>160</v>
      </c>
      <c r="AV132" s="11" t="s">
        <v>159</v>
      </c>
      <c r="AW132" s="11" t="s">
        <v>29</v>
      </c>
      <c r="AX132" s="11" t="s">
        <v>79</v>
      </c>
      <c r="AY132" s="165" t="s">
        <v>153</v>
      </c>
    </row>
    <row r="133" spans="2:65" s="1" customFormat="1" ht="31.5" customHeight="1">
      <c r="B133" s="140"/>
      <c r="C133" s="141">
        <v>2</v>
      </c>
      <c r="D133" s="141" t="s">
        <v>155</v>
      </c>
      <c r="E133" s="142" t="s">
        <v>989</v>
      </c>
      <c r="F133" s="241" t="s">
        <v>990</v>
      </c>
      <c r="G133" s="241"/>
      <c r="H133" s="241"/>
      <c r="I133" s="241"/>
      <c r="J133" s="143" t="s">
        <v>165</v>
      </c>
      <c r="K133" s="144">
        <v>15.83</v>
      </c>
      <c r="L133" s="242"/>
      <c r="M133" s="242"/>
      <c r="N133" s="242"/>
      <c r="O133" s="242"/>
      <c r="P133" s="242"/>
      <c r="Q133" s="242"/>
      <c r="R133" s="145"/>
      <c r="T133" s="146" t="s">
        <v>5</v>
      </c>
      <c r="U133" s="43" t="s">
        <v>38</v>
      </c>
      <c r="V133" s="147">
        <v>4.2000000000000003E-2</v>
      </c>
      <c r="W133" s="147">
        <f>V133*K133</f>
        <v>0.66486000000000001</v>
      </c>
      <c r="X133" s="147">
        <v>0</v>
      </c>
      <c r="Y133" s="147">
        <f>X133*K133</f>
        <v>0</v>
      </c>
      <c r="Z133" s="147">
        <v>0</v>
      </c>
      <c r="AA133" s="148">
        <f>Z133*K133</f>
        <v>0</v>
      </c>
      <c r="AR133" s="20" t="s">
        <v>159</v>
      </c>
      <c r="AT133" s="20" t="s">
        <v>155</v>
      </c>
      <c r="AU133" s="20" t="s">
        <v>160</v>
      </c>
      <c r="AY133" s="20" t="s">
        <v>153</v>
      </c>
      <c r="BE133" s="149">
        <f>IF(U133="základná",N133,0)</f>
        <v>0</v>
      </c>
      <c r="BF133" s="149">
        <f>IF(U133="znížená",N133,0)</f>
        <v>0</v>
      </c>
      <c r="BG133" s="149">
        <f>IF(U133="zákl. prenesená",N133,0)</f>
        <v>0</v>
      </c>
      <c r="BH133" s="149">
        <f>IF(U133="zníž. prenesená",N133,0)</f>
        <v>0</v>
      </c>
      <c r="BI133" s="149">
        <f>IF(U133="nulová",N133,0)</f>
        <v>0</v>
      </c>
      <c r="BJ133" s="20" t="s">
        <v>160</v>
      </c>
      <c r="BK133" s="149">
        <f>ROUND(L133*K133,2)</f>
        <v>0</v>
      </c>
      <c r="BL133" s="20" t="s">
        <v>159</v>
      </c>
      <c r="BM133" s="20" t="s">
        <v>991</v>
      </c>
    </row>
    <row r="134" spans="2:65" s="1" customFormat="1" ht="22.5" customHeight="1">
      <c r="B134" s="140"/>
      <c r="C134" s="141">
        <v>3</v>
      </c>
      <c r="D134" s="141" t="s">
        <v>155</v>
      </c>
      <c r="E134" s="142" t="s">
        <v>992</v>
      </c>
      <c r="F134" s="241" t="s">
        <v>993</v>
      </c>
      <c r="G134" s="241"/>
      <c r="H134" s="241"/>
      <c r="I134" s="241"/>
      <c r="J134" s="143" t="s">
        <v>165</v>
      </c>
      <c r="K134" s="144">
        <v>25.96</v>
      </c>
      <c r="L134" s="242"/>
      <c r="M134" s="242"/>
      <c r="N134" s="242"/>
      <c r="O134" s="242"/>
      <c r="P134" s="242"/>
      <c r="Q134" s="242"/>
      <c r="R134" s="145"/>
      <c r="T134" s="146" t="s">
        <v>5</v>
      </c>
      <c r="U134" s="43" t="s">
        <v>38</v>
      </c>
      <c r="V134" s="147">
        <v>2.5139999999999998</v>
      </c>
      <c r="W134" s="147">
        <f>V134*K134</f>
        <v>65.263440000000003</v>
      </c>
      <c r="X134" s="147">
        <v>0</v>
      </c>
      <c r="Y134" s="147">
        <f>X134*K134</f>
        <v>0</v>
      </c>
      <c r="Z134" s="147">
        <v>0</v>
      </c>
      <c r="AA134" s="148">
        <f>Z134*K134</f>
        <v>0</v>
      </c>
      <c r="AR134" s="20" t="s">
        <v>159</v>
      </c>
      <c r="AT134" s="20" t="s">
        <v>155</v>
      </c>
      <c r="AU134" s="20" t="s">
        <v>160</v>
      </c>
      <c r="AY134" s="20" t="s">
        <v>153</v>
      </c>
      <c r="BE134" s="149">
        <f>IF(U134="základná",N134,0)</f>
        <v>0</v>
      </c>
      <c r="BF134" s="149">
        <f>IF(U134="znížená",N134,0)</f>
        <v>0</v>
      </c>
      <c r="BG134" s="149">
        <f>IF(U134="zákl. prenesená",N134,0)</f>
        <v>0</v>
      </c>
      <c r="BH134" s="149">
        <f>IF(U134="zníž. prenesená",N134,0)</f>
        <v>0</v>
      </c>
      <c r="BI134" s="149">
        <f>IF(U134="nulová",N134,0)</f>
        <v>0</v>
      </c>
      <c r="BJ134" s="20" t="s">
        <v>160</v>
      </c>
      <c r="BK134" s="149">
        <f>ROUND(L134*K134,2)</f>
        <v>0</v>
      </c>
      <c r="BL134" s="20" t="s">
        <v>159</v>
      </c>
      <c r="BM134" s="20" t="s">
        <v>994</v>
      </c>
    </row>
    <row r="135" spans="2:65" s="10" customFormat="1" ht="22.5" customHeight="1">
      <c r="B135" s="150"/>
      <c r="C135" s="151"/>
      <c r="D135" s="151"/>
      <c r="E135" s="152" t="s">
        <v>5</v>
      </c>
      <c r="F135" s="243" t="s">
        <v>995</v>
      </c>
      <c r="G135" s="244"/>
      <c r="H135" s="244"/>
      <c r="I135" s="244"/>
      <c r="J135" s="151"/>
      <c r="K135" s="153">
        <v>2.5099999999999998</v>
      </c>
      <c r="L135" s="151"/>
      <c r="M135" s="151"/>
      <c r="N135" s="151"/>
      <c r="O135" s="151"/>
      <c r="P135" s="151"/>
      <c r="Q135" s="151"/>
      <c r="R135" s="154"/>
      <c r="T135" s="155"/>
      <c r="U135" s="151"/>
      <c r="V135" s="151"/>
      <c r="W135" s="151"/>
      <c r="X135" s="151"/>
      <c r="Y135" s="151"/>
      <c r="Z135" s="151"/>
      <c r="AA135" s="156"/>
      <c r="AT135" s="157" t="s">
        <v>168</v>
      </c>
      <c r="AU135" s="157" t="s">
        <v>160</v>
      </c>
      <c r="AV135" s="10" t="s">
        <v>160</v>
      </c>
      <c r="AW135" s="10" t="s">
        <v>29</v>
      </c>
      <c r="AX135" s="10" t="s">
        <v>71</v>
      </c>
      <c r="AY135" s="157" t="s">
        <v>153</v>
      </c>
    </row>
    <row r="136" spans="2:65" s="10" customFormat="1" ht="22.5" customHeight="1">
      <c r="B136" s="150"/>
      <c r="C136" s="151"/>
      <c r="D136" s="151"/>
      <c r="E136" s="152" t="s">
        <v>5</v>
      </c>
      <c r="F136" s="245" t="s">
        <v>996</v>
      </c>
      <c r="G136" s="246"/>
      <c r="H136" s="246"/>
      <c r="I136" s="246"/>
      <c r="J136" s="151"/>
      <c r="K136" s="153">
        <v>7.78</v>
      </c>
      <c r="L136" s="151"/>
      <c r="M136" s="151"/>
      <c r="N136" s="151"/>
      <c r="O136" s="151"/>
      <c r="P136" s="151"/>
      <c r="Q136" s="151"/>
      <c r="R136" s="154"/>
      <c r="T136" s="155"/>
      <c r="U136" s="151"/>
      <c r="V136" s="151"/>
      <c r="W136" s="151"/>
      <c r="X136" s="151"/>
      <c r="Y136" s="151"/>
      <c r="Z136" s="151"/>
      <c r="AA136" s="156"/>
      <c r="AT136" s="157" t="s">
        <v>168</v>
      </c>
      <c r="AU136" s="157" t="s">
        <v>160</v>
      </c>
      <c r="AV136" s="10" t="s">
        <v>160</v>
      </c>
      <c r="AW136" s="10" t="s">
        <v>29</v>
      </c>
      <c r="AX136" s="10" t="s">
        <v>71</v>
      </c>
      <c r="AY136" s="157" t="s">
        <v>153</v>
      </c>
    </row>
    <row r="137" spans="2:65" s="10" customFormat="1" ht="22.5" customHeight="1">
      <c r="B137" s="150"/>
      <c r="C137" s="151"/>
      <c r="D137" s="151"/>
      <c r="E137" s="152" t="s">
        <v>5</v>
      </c>
      <c r="F137" s="245" t="s">
        <v>997</v>
      </c>
      <c r="G137" s="246"/>
      <c r="H137" s="246"/>
      <c r="I137" s="246"/>
      <c r="J137" s="151"/>
      <c r="K137" s="153">
        <v>1.96</v>
      </c>
      <c r="L137" s="151"/>
      <c r="M137" s="151"/>
      <c r="N137" s="151"/>
      <c r="O137" s="151"/>
      <c r="P137" s="151"/>
      <c r="Q137" s="151"/>
      <c r="R137" s="154"/>
      <c r="T137" s="155"/>
      <c r="U137" s="151"/>
      <c r="V137" s="151"/>
      <c r="W137" s="151"/>
      <c r="X137" s="151"/>
      <c r="Y137" s="151"/>
      <c r="Z137" s="151"/>
      <c r="AA137" s="156"/>
      <c r="AT137" s="157" t="s">
        <v>168</v>
      </c>
      <c r="AU137" s="157" t="s">
        <v>160</v>
      </c>
      <c r="AV137" s="10" t="s">
        <v>160</v>
      </c>
      <c r="AW137" s="10" t="s">
        <v>29</v>
      </c>
      <c r="AX137" s="10" t="s">
        <v>71</v>
      </c>
      <c r="AY137" s="157" t="s">
        <v>153</v>
      </c>
    </row>
    <row r="138" spans="2:65" s="10" customFormat="1" ht="22.5" customHeight="1">
      <c r="B138" s="150"/>
      <c r="C138" s="151"/>
      <c r="D138" s="151"/>
      <c r="E138" s="152" t="s">
        <v>5</v>
      </c>
      <c r="F138" s="245" t="s">
        <v>998</v>
      </c>
      <c r="G138" s="246"/>
      <c r="H138" s="246"/>
      <c r="I138" s="246"/>
      <c r="J138" s="151"/>
      <c r="K138" s="153">
        <v>3.36</v>
      </c>
      <c r="L138" s="151"/>
      <c r="M138" s="151"/>
      <c r="N138" s="151"/>
      <c r="O138" s="151"/>
      <c r="P138" s="151"/>
      <c r="Q138" s="151"/>
      <c r="R138" s="154"/>
      <c r="T138" s="155"/>
      <c r="U138" s="151"/>
      <c r="V138" s="151"/>
      <c r="W138" s="151"/>
      <c r="X138" s="151"/>
      <c r="Y138" s="151"/>
      <c r="Z138" s="151"/>
      <c r="AA138" s="156"/>
      <c r="AT138" s="157" t="s">
        <v>168</v>
      </c>
      <c r="AU138" s="157" t="s">
        <v>160</v>
      </c>
      <c r="AV138" s="10" t="s">
        <v>160</v>
      </c>
      <c r="AW138" s="10" t="s">
        <v>29</v>
      </c>
      <c r="AX138" s="10" t="s">
        <v>71</v>
      </c>
      <c r="AY138" s="157" t="s">
        <v>153</v>
      </c>
    </row>
    <row r="139" spans="2:65" s="10" customFormat="1" ht="22.5" customHeight="1">
      <c r="B139" s="150"/>
      <c r="C139" s="151"/>
      <c r="D139" s="151"/>
      <c r="E139" s="152" t="s">
        <v>5</v>
      </c>
      <c r="F139" s="245" t="s">
        <v>999</v>
      </c>
      <c r="G139" s="246"/>
      <c r="H139" s="246"/>
      <c r="I139" s="246"/>
      <c r="J139" s="151"/>
      <c r="K139" s="153">
        <v>1.98</v>
      </c>
      <c r="L139" s="151"/>
      <c r="M139" s="151"/>
      <c r="N139" s="151"/>
      <c r="O139" s="151"/>
      <c r="P139" s="151"/>
      <c r="Q139" s="151"/>
      <c r="R139" s="154"/>
      <c r="T139" s="155"/>
      <c r="U139" s="151"/>
      <c r="V139" s="151"/>
      <c r="W139" s="151"/>
      <c r="X139" s="151"/>
      <c r="Y139" s="151"/>
      <c r="Z139" s="151"/>
      <c r="AA139" s="156"/>
      <c r="AT139" s="157" t="s">
        <v>168</v>
      </c>
      <c r="AU139" s="157" t="s">
        <v>160</v>
      </c>
      <c r="AV139" s="10" t="s">
        <v>160</v>
      </c>
      <c r="AW139" s="10" t="s">
        <v>29</v>
      </c>
      <c r="AX139" s="10" t="s">
        <v>71</v>
      </c>
      <c r="AY139" s="157" t="s">
        <v>153</v>
      </c>
    </row>
    <row r="140" spans="2:65" s="10" customFormat="1" ht="22.5" customHeight="1">
      <c r="B140" s="150"/>
      <c r="C140" s="151"/>
      <c r="D140" s="151"/>
      <c r="E140" s="152" t="s">
        <v>5</v>
      </c>
      <c r="F140" s="245" t="s">
        <v>1000</v>
      </c>
      <c r="G140" s="246"/>
      <c r="H140" s="246"/>
      <c r="I140" s="246"/>
      <c r="J140" s="151"/>
      <c r="K140" s="153">
        <v>1.78</v>
      </c>
      <c r="L140" s="151"/>
      <c r="M140" s="151"/>
      <c r="N140" s="151"/>
      <c r="O140" s="151"/>
      <c r="P140" s="151"/>
      <c r="Q140" s="151"/>
      <c r="R140" s="154"/>
      <c r="T140" s="155"/>
      <c r="U140" s="151"/>
      <c r="V140" s="151"/>
      <c r="W140" s="151"/>
      <c r="X140" s="151"/>
      <c r="Y140" s="151"/>
      <c r="Z140" s="151"/>
      <c r="AA140" s="156"/>
      <c r="AT140" s="157" t="s">
        <v>168</v>
      </c>
      <c r="AU140" s="157" t="s">
        <v>160</v>
      </c>
      <c r="AV140" s="10" t="s">
        <v>160</v>
      </c>
      <c r="AW140" s="10" t="s">
        <v>29</v>
      </c>
      <c r="AX140" s="10" t="s">
        <v>71</v>
      </c>
      <c r="AY140" s="157" t="s">
        <v>153</v>
      </c>
    </row>
    <row r="141" spans="2:65" s="10" customFormat="1" ht="22.5" customHeight="1">
      <c r="B141" s="150"/>
      <c r="C141" s="151"/>
      <c r="D141" s="151"/>
      <c r="E141" s="152" t="s">
        <v>5</v>
      </c>
      <c r="F141" s="245" t="s">
        <v>1001</v>
      </c>
      <c r="G141" s="246"/>
      <c r="H141" s="246"/>
      <c r="I141" s="246"/>
      <c r="J141" s="151"/>
      <c r="K141" s="153">
        <v>2.08</v>
      </c>
      <c r="L141" s="151"/>
      <c r="M141" s="151"/>
      <c r="N141" s="151"/>
      <c r="O141" s="151"/>
      <c r="P141" s="151"/>
      <c r="Q141" s="151"/>
      <c r="R141" s="154"/>
      <c r="T141" s="155"/>
      <c r="U141" s="151"/>
      <c r="V141" s="151"/>
      <c r="W141" s="151"/>
      <c r="X141" s="151"/>
      <c r="Y141" s="151"/>
      <c r="Z141" s="151"/>
      <c r="AA141" s="156"/>
      <c r="AT141" s="157" t="s">
        <v>168</v>
      </c>
      <c r="AU141" s="157" t="s">
        <v>160</v>
      </c>
      <c r="AV141" s="10" t="s">
        <v>160</v>
      </c>
      <c r="AW141" s="10" t="s">
        <v>29</v>
      </c>
      <c r="AX141" s="10" t="s">
        <v>71</v>
      </c>
      <c r="AY141" s="157" t="s">
        <v>153</v>
      </c>
    </row>
    <row r="142" spans="2:65" s="10" customFormat="1" ht="22.5" customHeight="1">
      <c r="B142" s="150"/>
      <c r="C142" s="151"/>
      <c r="D142" s="151"/>
      <c r="E142" s="152" t="s">
        <v>5</v>
      </c>
      <c r="F142" s="245" t="s">
        <v>1002</v>
      </c>
      <c r="G142" s="246"/>
      <c r="H142" s="246"/>
      <c r="I142" s="246"/>
      <c r="J142" s="151"/>
      <c r="K142" s="153">
        <v>1.59</v>
      </c>
      <c r="L142" s="151"/>
      <c r="M142" s="151"/>
      <c r="N142" s="151"/>
      <c r="O142" s="151"/>
      <c r="P142" s="151"/>
      <c r="Q142" s="151"/>
      <c r="R142" s="154"/>
      <c r="T142" s="155"/>
      <c r="U142" s="151"/>
      <c r="V142" s="151"/>
      <c r="W142" s="151"/>
      <c r="X142" s="151"/>
      <c r="Y142" s="151"/>
      <c r="Z142" s="151"/>
      <c r="AA142" s="156"/>
      <c r="AT142" s="157" t="s">
        <v>168</v>
      </c>
      <c r="AU142" s="157" t="s">
        <v>160</v>
      </c>
      <c r="AV142" s="10" t="s">
        <v>160</v>
      </c>
      <c r="AW142" s="10" t="s">
        <v>29</v>
      </c>
      <c r="AX142" s="10" t="s">
        <v>71</v>
      </c>
      <c r="AY142" s="157" t="s">
        <v>153</v>
      </c>
    </row>
    <row r="143" spans="2:65" s="10" customFormat="1" ht="22.5" customHeight="1">
      <c r="B143" s="150"/>
      <c r="C143" s="151"/>
      <c r="D143" s="151"/>
      <c r="E143" s="152" t="s">
        <v>5</v>
      </c>
      <c r="F143" s="245" t="s">
        <v>1003</v>
      </c>
      <c r="G143" s="246"/>
      <c r="H143" s="246"/>
      <c r="I143" s="246"/>
      <c r="J143" s="151"/>
      <c r="K143" s="153">
        <v>2.92</v>
      </c>
      <c r="L143" s="151"/>
      <c r="M143" s="151"/>
      <c r="N143" s="151"/>
      <c r="O143" s="151"/>
      <c r="P143" s="151"/>
      <c r="Q143" s="151"/>
      <c r="R143" s="154"/>
      <c r="T143" s="155"/>
      <c r="U143" s="151"/>
      <c r="V143" s="151"/>
      <c r="W143" s="151"/>
      <c r="X143" s="151"/>
      <c r="Y143" s="151"/>
      <c r="Z143" s="151"/>
      <c r="AA143" s="156"/>
      <c r="AT143" s="157" t="s">
        <v>168</v>
      </c>
      <c r="AU143" s="157" t="s">
        <v>160</v>
      </c>
      <c r="AV143" s="10" t="s">
        <v>160</v>
      </c>
      <c r="AW143" s="10" t="s">
        <v>29</v>
      </c>
      <c r="AX143" s="10" t="s">
        <v>71</v>
      </c>
      <c r="AY143" s="157" t="s">
        <v>153</v>
      </c>
    </row>
    <row r="144" spans="2:65" s="10" customFormat="1" ht="22.5" customHeight="1">
      <c r="B144" s="150"/>
      <c r="C144" s="151"/>
      <c r="D144" s="151"/>
      <c r="E144" s="152" t="s">
        <v>5</v>
      </c>
      <c r="F144" s="245" t="s">
        <v>5</v>
      </c>
      <c r="G144" s="246"/>
      <c r="H144" s="246"/>
      <c r="I144" s="246"/>
      <c r="J144" s="151"/>
      <c r="K144" s="153">
        <v>0</v>
      </c>
      <c r="L144" s="151"/>
      <c r="M144" s="151"/>
      <c r="N144" s="151"/>
      <c r="O144" s="151"/>
      <c r="P144" s="151"/>
      <c r="Q144" s="151"/>
      <c r="R144" s="154"/>
      <c r="T144" s="155"/>
      <c r="U144" s="151"/>
      <c r="V144" s="151"/>
      <c r="W144" s="151"/>
      <c r="X144" s="151"/>
      <c r="Y144" s="151"/>
      <c r="Z144" s="151"/>
      <c r="AA144" s="156"/>
      <c r="AT144" s="157" t="s">
        <v>168</v>
      </c>
      <c r="AU144" s="157" t="s">
        <v>160</v>
      </c>
      <c r="AV144" s="10" t="s">
        <v>160</v>
      </c>
      <c r="AW144" s="10" t="s">
        <v>29</v>
      </c>
      <c r="AX144" s="10" t="s">
        <v>71</v>
      </c>
      <c r="AY144" s="157" t="s">
        <v>153</v>
      </c>
    </row>
    <row r="145" spans="2:65" s="11" customFormat="1" ht="22.5" customHeight="1">
      <c r="B145" s="158"/>
      <c r="C145" s="159"/>
      <c r="D145" s="159"/>
      <c r="E145" s="160" t="s">
        <v>5</v>
      </c>
      <c r="F145" s="247" t="s">
        <v>227</v>
      </c>
      <c r="G145" s="248"/>
      <c r="H145" s="248"/>
      <c r="I145" s="248"/>
      <c r="J145" s="159"/>
      <c r="K145" s="161">
        <v>25.96</v>
      </c>
      <c r="L145" s="159"/>
      <c r="M145" s="159"/>
      <c r="N145" s="159"/>
      <c r="O145" s="159"/>
      <c r="P145" s="159"/>
      <c r="Q145" s="159"/>
      <c r="R145" s="162"/>
      <c r="T145" s="163"/>
      <c r="U145" s="159"/>
      <c r="V145" s="159"/>
      <c r="W145" s="159"/>
      <c r="X145" s="159"/>
      <c r="Y145" s="159"/>
      <c r="Z145" s="159"/>
      <c r="AA145" s="164"/>
      <c r="AT145" s="165" t="s">
        <v>168</v>
      </c>
      <c r="AU145" s="165" t="s">
        <v>160</v>
      </c>
      <c r="AV145" s="11" t="s">
        <v>159</v>
      </c>
      <c r="AW145" s="11" t="s">
        <v>29</v>
      </c>
      <c r="AX145" s="11" t="s">
        <v>79</v>
      </c>
      <c r="AY145" s="165" t="s">
        <v>153</v>
      </c>
    </row>
    <row r="146" spans="2:65" s="1" customFormat="1" ht="44.25" customHeight="1">
      <c r="B146" s="140"/>
      <c r="C146" s="141">
        <v>4</v>
      </c>
      <c r="D146" s="141" t="s">
        <v>155</v>
      </c>
      <c r="E146" s="142" t="s">
        <v>1004</v>
      </c>
      <c r="F146" s="241" t="s">
        <v>1005</v>
      </c>
      <c r="G146" s="241"/>
      <c r="H146" s="241"/>
      <c r="I146" s="241"/>
      <c r="J146" s="143" t="s">
        <v>165</v>
      </c>
      <c r="K146" s="144">
        <v>25.95</v>
      </c>
      <c r="L146" s="242"/>
      <c r="M146" s="242"/>
      <c r="N146" s="242"/>
      <c r="O146" s="242"/>
      <c r="P146" s="242"/>
      <c r="Q146" s="242"/>
      <c r="R146" s="145"/>
      <c r="T146" s="146" t="s">
        <v>5</v>
      </c>
      <c r="U146" s="43" t="s">
        <v>38</v>
      </c>
      <c r="V146" s="147">
        <v>0.61299999999999999</v>
      </c>
      <c r="W146" s="147">
        <f>V146*K146</f>
        <v>15.907349999999999</v>
      </c>
      <c r="X146" s="147">
        <v>0</v>
      </c>
      <c r="Y146" s="147">
        <f>X146*K146</f>
        <v>0</v>
      </c>
      <c r="Z146" s="147">
        <v>0</v>
      </c>
      <c r="AA146" s="148">
        <f>Z146*K146</f>
        <v>0</v>
      </c>
      <c r="AR146" s="20" t="s">
        <v>159</v>
      </c>
      <c r="AT146" s="20" t="s">
        <v>155</v>
      </c>
      <c r="AU146" s="20" t="s">
        <v>160</v>
      </c>
      <c r="AY146" s="20" t="s">
        <v>153</v>
      </c>
      <c r="BE146" s="149">
        <f>IF(U146="základná",N146,0)</f>
        <v>0</v>
      </c>
      <c r="BF146" s="149">
        <f>IF(U146="znížená",N146,0)</f>
        <v>0</v>
      </c>
      <c r="BG146" s="149">
        <f>IF(U146="zákl. prenesená",N146,0)</f>
        <v>0</v>
      </c>
      <c r="BH146" s="149">
        <f>IF(U146="zníž. prenesená",N146,0)</f>
        <v>0</v>
      </c>
      <c r="BI146" s="149">
        <f>IF(U146="nulová",N146,0)</f>
        <v>0</v>
      </c>
      <c r="BJ146" s="20" t="s">
        <v>160</v>
      </c>
      <c r="BK146" s="149">
        <f>ROUND(L146*K146,2)</f>
        <v>0</v>
      </c>
      <c r="BL146" s="20" t="s">
        <v>159</v>
      </c>
      <c r="BM146" s="20" t="s">
        <v>1006</v>
      </c>
    </row>
    <row r="147" spans="2:65" s="1" customFormat="1" ht="31.5" customHeight="1">
      <c r="B147" s="140"/>
      <c r="C147" s="141">
        <v>5</v>
      </c>
      <c r="D147" s="141" t="s">
        <v>155</v>
      </c>
      <c r="E147" s="142" t="s">
        <v>1007</v>
      </c>
      <c r="F147" s="241" t="s">
        <v>1008</v>
      </c>
      <c r="G147" s="241"/>
      <c r="H147" s="241"/>
      <c r="I147" s="241"/>
      <c r="J147" s="143" t="s">
        <v>165</v>
      </c>
      <c r="K147" s="144">
        <v>41.78</v>
      </c>
      <c r="L147" s="242"/>
      <c r="M147" s="242"/>
      <c r="N147" s="242"/>
      <c r="O147" s="242"/>
      <c r="P147" s="242"/>
      <c r="Q147" s="242"/>
      <c r="R147" s="145"/>
      <c r="T147" s="146" t="s">
        <v>5</v>
      </c>
      <c r="U147" s="43" t="s">
        <v>38</v>
      </c>
      <c r="V147" s="147">
        <v>6.9000000000000006E-2</v>
      </c>
      <c r="W147" s="147">
        <f>V147*K147</f>
        <v>2.8828200000000002</v>
      </c>
      <c r="X147" s="147">
        <v>0</v>
      </c>
      <c r="Y147" s="147">
        <f>X147*K147</f>
        <v>0</v>
      </c>
      <c r="Z147" s="147">
        <v>0</v>
      </c>
      <c r="AA147" s="148">
        <f>Z147*K147</f>
        <v>0</v>
      </c>
      <c r="AR147" s="20" t="s">
        <v>159</v>
      </c>
      <c r="AT147" s="20" t="s">
        <v>155</v>
      </c>
      <c r="AU147" s="20" t="s">
        <v>160</v>
      </c>
      <c r="AY147" s="20" t="s">
        <v>153</v>
      </c>
      <c r="BE147" s="149">
        <f>IF(U147="základná",N147,0)</f>
        <v>0</v>
      </c>
      <c r="BF147" s="149">
        <f>IF(U147="znížená",N147,0)</f>
        <v>0</v>
      </c>
      <c r="BG147" s="149">
        <f>IF(U147="zákl. prenesená",N147,0)</f>
        <v>0</v>
      </c>
      <c r="BH147" s="149">
        <f>IF(U147="zníž. prenesená",N147,0)</f>
        <v>0</v>
      </c>
      <c r="BI147" s="149">
        <f>IF(U147="nulová",N147,0)</f>
        <v>0</v>
      </c>
      <c r="BJ147" s="20" t="s">
        <v>160</v>
      </c>
      <c r="BK147" s="149">
        <f>ROUND(L147*K147,2)</f>
        <v>0</v>
      </c>
      <c r="BL147" s="20" t="s">
        <v>159</v>
      </c>
      <c r="BM147" s="20" t="s">
        <v>1009</v>
      </c>
    </row>
    <row r="148" spans="2:65" s="1" customFormat="1" ht="44.25" customHeight="1">
      <c r="B148" s="140"/>
      <c r="C148" s="141">
        <v>6</v>
      </c>
      <c r="D148" s="141" t="s">
        <v>155</v>
      </c>
      <c r="E148" s="142" t="s">
        <v>1010</v>
      </c>
      <c r="F148" s="241" t="s">
        <v>1011</v>
      </c>
      <c r="G148" s="241"/>
      <c r="H148" s="241"/>
      <c r="I148" s="241"/>
      <c r="J148" s="143" t="s">
        <v>165</v>
      </c>
      <c r="K148" s="144">
        <v>41.78</v>
      </c>
      <c r="L148" s="242"/>
      <c r="M148" s="242"/>
      <c r="N148" s="242"/>
      <c r="O148" s="242"/>
      <c r="P148" s="242"/>
      <c r="Q148" s="242"/>
      <c r="R148" s="145"/>
      <c r="T148" s="146" t="s">
        <v>5</v>
      </c>
      <c r="U148" s="43" t="s">
        <v>38</v>
      </c>
      <c r="V148" s="147">
        <v>7.0999999999999994E-2</v>
      </c>
      <c r="W148" s="147">
        <f>V148*K148</f>
        <v>2.96638</v>
      </c>
      <c r="X148" s="147">
        <v>0</v>
      </c>
      <c r="Y148" s="147">
        <f>X148*K148</f>
        <v>0</v>
      </c>
      <c r="Z148" s="147">
        <v>0</v>
      </c>
      <c r="AA148" s="148">
        <f>Z148*K148</f>
        <v>0</v>
      </c>
      <c r="AR148" s="20" t="s">
        <v>159</v>
      </c>
      <c r="AT148" s="20" t="s">
        <v>155</v>
      </c>
      <c r="AU148" s="20" t="s">
        <v>160</v>
      </c>
      <c r="AY148" s="20" t="s">
        <v>153</v>
      </c>
      <c r="BE148" s="149">
        <f>IF(U148="základná",N148,0)</f>
        <v>0</v>
      </c>
      <c r="BF148" s="149">
        <f>IF(U148="znížená",N148,0)</f>
        <v>0</v>
      </c>
      <c r="BG148" s="149">
        <f>IF(U148="zákl. prenesená",N148,0)</f>
        <v>0</v>
      </c>
      <c r="BH148" s="149">
        <f>IF(U148="zníž. prenesená",N148,0)</f>
        <v>0</v>
      </c>
      <c r="BI148" s="149">
        <f>IF(U148="nulová",N148,0)</f>
        <v>0</v>
      </c>
      <c r="BJ148" s="20" t="s">
        <v>160</v>
      </c>
      <c r="BK148" s="149">
        <f>ROUND(L148*K148,2)</f>
        <v>0</v>
      </c>
      <c r="BL148" s="20" t="s">
        <v>159</v>
      </c>
      <c r="BM148" s="20" t="s">
        <v>1012</v>
      </c>
    </row>
    <row r="149" spans="2:65" s="1" customFormat="1" ht="57" customHeight="1">
      <c r="B149" s="140"/>
      <c r="C149" s="141">
        <v>7</v>
      </c>
      <c r="D149" s="141" t="s">
        <v>155</v>
      </c>
      <c r="E149" s="142" t="s">
        <v>1013</v>
      </c>
      <c r="F149" s="241" t="s">
        <v>1014</v>
      </c>
      <c r="G149" s="241"/>
      <c r="H149" s="241"/>
      <c r="I149" s="241"/>
      <c r="J149" s="143" t="s">
        <v>165</v>
      </c>
      <c r="K149" s="144">
        <v>459.6</v>
      </c>
      <c r="L149" s="242"/>
      <c r="M149" s="242"/>
      <c r="N149" s="242"/>
      <c r="O149" s="242"/>
      <c r="P149" s="242"/>
      <c r="Q149" s="242"/>
      <c r="R149" s="145"/>
      <c r="T149" s="146" t="s">
        <v>5</v>
      </c>
      <c r="U149" s="43" t="s">
        <v>38</v>
      </c>
      <c r="V149" s="147">
        <v>7.3699999999999998E-3</v>
      </c>
      <c r="W149" s="147">
        <f>V149*K149</f>
        <v>3.3872520000000002</v>
      </c>
      <c r="X149" s="147">
        <v>0</v>
      </c>
      <c r="Y149" s="147">
        <f>X149*K149</f>
        <v>0</v>
      </c>
      <c r="Z149" s="147">
        <v>0</v>
      </c>
      <c r="AA149" s="148">
        <f>Z149*K149</f>
        <v>0</v>
      </c>
      <c r="AR149" s="20" t="s">
        <v>159</v>
      </c>
      <c r="AT149" s="20" t="s">
        <v>155</v>
      </c>
      <c r="AU149" s="20" t="s">
        <v>160</v>
      </c>
      <c r="AY149" s="20" t="s">
        <v>153</v>
      </c>
      <c r="BE149" s="149">
        <f>IF(U149="základná",N149,0)</f>
        <v>0</v>
      </c>
      <c r="BF149" s="149">
        <f>IF(U149="znížená",N149,0)</f>
        <v>0</v>
      </c>
      <c r="BG149" s="149">
        <f>IF(U149="zákl. prenesená",N149,0)</f>
        <v>0</v>
      </c>
      <c r="BH149" s="149">
        <f>IF(U149="zníž. prenesená",N149,0)</f>
        <v>0</v>
      </c>
      <c r="BI149" s="149">
        <f>IF(U149="nulová",N149,0)</f>
        <v>0</v>
      </c>
      <c r="BJ149" s="20" t="s">
        <v>160</v>
      </c>
      <c r="BK149" s="149">
        <f>ROUND(L149*K149,2)</f>
        <v>0</v>
      </c>
      <c r="BL149" s="20" t="s">
        <v>159</v>
      </c>
      <c r="BM149" s="20" t="s">
        <v>1015</v>
      </c>
    </row>
    <row r="150" spans="2:65" s="10" customFormat="1" ht="22.5" customHeight="1">
      <c r="B150" s="150"/>
      <c r="C150" s="151"/>
      <c r="D150" s="151"/>
      <c r="E150" s="152" t="s">
        <v>5</v>
      </c>
      <c r="F150" s="243" t="s">
        <v>1016</v>
      </c>
      <c r="G150" s="244"/>
      <c r="H150" s="244"/>
      <c r="I150" s="244"/>
      <c r="J150" s="151"/>
      <c r="K150" s="153">
        <v>459.6</v>
      </c>
      <c r="L150" s="151"/>
      <c r="M150" s="151"/>
      <c r="N150" s="151"/>
      <c r="O150" s="151"/>
      <c r="P150" s="151"/>
      <c r="Q150" s="151"/>
      <c r="R150" s="154"/>
      <c r="T150" s="155"/>
      <c r="U150" s="151"/>
      <c r="V150" s="151"/>
      <c r="W150" s="151"/>
      <c r="X150" s="151"/>
      <c r="Y150" s="151"/>
      <c r="Z150" s="151"/>
      <c r="AA150" s="156"/>
      <c r="AT150" s="157" t="s">
        <v>168</v>
      </c>
      <c r="AU150" s="157" t="s">
        <v>160</v>
      </c>
      <c r="AV150" s="10" t="s">
        <v>160</v>
      </c>
      <c r="AW150" s="10" t="s">
        <v>29</v>
      </c>
      <c r="AX150" s="10" t="s">
        <v>79</v>
      </c>
      <c r="AY150" s="157" t="s">
        <v>153</v>
      </c>
    </row>
    <row r="151" spans="2:65" s="1" customFormat="1" ht="31.5" customHeight="1">
      <c r="B151" s="140"/>
      <c r="C151" s="141">
        <v>8</v>
      </c>
      <c r="D151" s="141" t="s">
        <v>155</v>
      </c>
      <c r="E151" s="142" t="s">
        <v>1017</v>
      </c>
      <c r="F151" s="241" t="s">
        <v>1018</v>
      </c>
      <c r="G151" s="241"/>
      <c r="H151" s="241"/>
      <c r="I151" s="241"/>
      <c r="J151" s="143" t="s">
        <v>165</v>
      </c>
      <c r="K151" s="144">
        <v>41.78</v>
      </c>
      <c r="L151" s="242"/>
      <c r="M151" s="242"/>
      <c r="N151" s="242"/>
      <c r="O151" s="242"/>
      <c r="P151" s="242"/>
      <c r="Q151" s="242"/>
      <c r="R151" s="145"/>
      <c r="T151" s="146" t="s">
        <v>5</v>
      </c>
      <c r="U151" s="43" t="s">
        <v>38</v>
      </c>
      <c r="V151" s="147">
        <v>0.61699999999999999</v>
      </c>
      <c r="W151" s="147">
        <f>V151*K151</f>
        <v>25.77826</v>
      </c>
      <c r="X151" s="147">
        <v>0</v>
      </c>
      <c r="Y151" s="147">
        <f>X151*K151</f>
        <v>0</v>
      </c>
      <c r="Z151" s="147">
        <v>0</v>
      </c>
      <c r="AA151" s="148">
        <f>Z151*K151</f>
        <v>0</v>
      </c>
      <c r="AR151" s="20" t="s">
        <v>159</v>
      </c>
      <c r="AT151" s="20" t="s">
        <v>155</v>
      </c>
      <c r="AU151" s="20" t="s">
        <v>160</v>
      </c>
      <c r="AY151" s="20" t="s">
        <v>153</v>
      </c>
      <c r="BE151" s="149">
        <f>IF(U151="základná",N151,0)</f>
        <v>0</v>
      </c>
      <c r="BF151" s="149">
        <f>IF(U151="znížená",N151,0)</f>
        <v>0</v>
      </c>
      <c r="BG151" s="149">
        <f>IF(U151="zákl. prenesená",N151,0)</f>
        <v>0</v>
      </c>
      <c r="BH151" s="149">
        <f>IF(U151="zníž. prenesená",N151,0)</f>
        <v>0</v>
      </c>
      <c r="BI151" s="149">
        <f>IF(U151="nulová",N151,0)</f>
        <v>0</v>
      </c>
      <c r="BJ151" s="20" t="s">
        <v>160</v>
      </c>
      <c r="BK151" s="149">
        <f>ROUND(L151*K151,2)</f>
        <v>0</v>
      </c>
      <c r="BL151" s="20" t="s">
        <v>159</v>
      </c>
      <c r="BM151" s="20" t="s">
        <v>1019</v>
      </c>
    </row>
    <row r="152" spans="2:65" s="1" customFormat="1" ht="22.5" customHeight="1">
      <c r="B152" s="140"/>
      <c r="C152" s="141">
        <v>9</v>
      </c>
      <c r="D152" s="141" t="s">
        <v>155</v>
      </c>
      <c r="E152" s="142" t="s">
        <v>1020</v>
      </c>
      <c r="F152" s="241" t="s">
        <v>1021</v>
      </c>
      <c r="G152" s="241"/>
      <c r="H152" s="241"/>
      <c r="I152" s="241"/>
      <c r="J152" s="143" t="s">
        <v>165</v>
      </c>
      <c r="K152" s="144">
        <v>41.78</v>
      </c>
      <c r="L152" s="242"/>
      <c r="M152" s="242"/>
      <c r="N152" s="242"/>
      <c r="O152" s="242"/>
      <c r="P152" s="242"/>
      <c r="Q152" s="242"/>
      <c r="R152" s="145"/>
      <c r="T152" s="146" t="s">
        <v>5</v>
      </c>
      <c r="U152" s="43" t="s">
        <v>38</v>
      </c>
      <c r="V152" s="147">
        <v>0</v>
      </c>
      <c r="W152" s="147">
        <f>V152*K152</f>
        <v>0</v>
      </c>
      <c r="X152" s="147">
        <v>0</v>
      </c>
      <c r="Y152" s="147">
        <f>X152*K152</f>
        <v>0</v>
      </c>
      <c r="Z152" s="147">
        <v>0</v>
      </c>
      <c r="AA152" s="148">
        <f>Z152*K152</f>
        <v>0</v>
      </c>
      <c r="AR152" s="20" t="s">
        <v>159</v>
      </c>
      <c r="AT152" s="20" t="s">
        <v>155</v>
      </c>
      <c r="AU152" s="20" t="s">
        <v>160</v>
      </c>
      <c r="AY152" s="20" t="s">
        <v>153</v>
      </c>
      <c r="BE152" s="149">
        <f>IF(U152="základná",N152,0)</f>
        <v>0</v>
      </c>
      <c r="BF152" s="149">
        <f>IF(U152="znížená",N152,0)</f>
        <v>0</v>
      </c>
      <c r="BG152" s="149">
        <f>IF(U152="zákl. prenesená",N152,0)</f>
        <v>0</v>
      </c>
      <c r="BH152" s="149">
        <f>IF(U152="zníž. prenesená",N152,0)</f>
        <v>0</v>
      </c>
      <c r="BI152" s="149">
        <f>IF(U152="nulová",N152,0)</f>
        <v>0</v>
      </c>
      <c r="BJ152" s="20" t="s">
        <v>160</v>
      </c>
      <c r="BK152" s="149">
        <f>ROUND(L152*K152,2)</f>
        <v>0</v>
      </c>
      <c r="BL152" s="20" t="s">
        <v>159</v>
      </c>
      <c r="BM152" s="20" t="s">
        <v>1022</v>
      </c>
    </row>
    <row r="153" spans="2:65" s="1" customFormat="1" ht="31.5" customHeight="1">
      <c r="B153" s="140"/>
      <c r="C153" s="141">
        <v>10</v>
      </c>
      <c r="D153" s="141" t="s">
        <v>155</v>
      </c>
      <c r="E153" s="142" t="s">
        <v>1023</v>
      </c>
      <c r="F153" s="241" t="s">
        <v>1024</v>
      </c>
      <c r="G153" s="241"/>
      <c r="H153" s="241"/>
      <c r="I153" s="241"/>
      <c r="J153" s="143" t="s">
        <v>182</v>
      </c>
      <c r="K153" s="144">
        <v>58.49</v>
      </c>
      <c r="L153" s="242"/>
      <c r="M153" s="242"/>
      <c r="N153" s="242"/>
      <c r="O153" s="242"/>
      <c r="P153" s="242"/>
      <c r="Q153" s="242"/>
      <c r="R153" s="145"/>
      <c r="T153" s="146" t="s">
        <v>5</v>
      </c>
      <c r="U153" s="43" t="s">
        <v>38</v>
      </c>
      <c r="V153" s="147">
        <v>0</v>
      </c>
      <c r="W153" s="147">
        <f>V153*K153</f>
        <v>0</v>
      </c>
      <c r="X153" s="147">
        <v>0</v>
      </c>
      <c r="Y153" s="147">
        <f>X153*K153</f>
        <v>0</v>
      </c>
      <c r="Z153" s="147">
        <v>0</v>
      </c>
      <c r="AA153" s="148">
        <f>Z153*K153</f>
        <v>0</v>
      </c>
      <c r="AR153" s="20" t="s">
        <v>159</v>
      </c>
      <c r="AT153" s="20" t="s">
        <v>155</v>
      </c>
      <c r="AU153" s="20" t="s">
        <v>160</v>
      </c>
      <c r="AY153" s="20" t="s">
        <v>153</v>
      </c>
      <c r="BE153" s="149">
        <f>IF(U153="základná",N153,0)</f>
        <v>0</v>
      </c>
      <c r="BF153" s="149">
        <f>IF(U153="znížená",N153,0)</f>
        <v>0</v>
      </c>
      <c r="BG153" s="149">
        <f>IF(U153="zákl. prenesená",N153,0)</f>
        <v>0</v>
      </c>
      <c r="BH153" s="149">
        <f>IF(U153="zníž. prenesená",N153,0)</f>
        <v>0</v>
      </c>
      <c r="BI153" s="149">
        <f>IF(U153="nulová",N153,0)</f>
        <v>0</v>
      </c>
      <c r="BJ153" s="20" t="s">
        <v>160</v>
      </c>
      <c r="BK153" s="149">
        <f>ROUND(L153*K153,2)</f>
        <v>0</v>
      </c>
      <c r="BL153" s="20" t="s">
        <v>159</v>
      </c>
      <c r="BM153" s="20" t="s">
        <v>1025</v>
      </c>
    </row>
    <row r="154" spans="2:65" s="9" customFormat="1" ht="29.85" customHeight="1">
      <c r="B154" s="129"/>
      <c r="C154" s="130"/>
      <c r="D154" s="139" t="s">
        <v>452</v>
      </c>
      <c r="E154" s="139"/>
      <c r="F154" s="139"/>
      <c r="G154" s="139"/>
      <c r="H154" s="139"/>
      <c r="I154" s="139"/>
      <c r="J154" s="139"/>
      <c r="K154" s="139"/>
      <c r="L154" s="139"/>
      <c r="M154" s="139"/>
      <c r="N154" s="259"/>
      <c r="O154" s="260"/>
      <c r="P154" s="260"/>
      <c r="Q154" s="260"/>
      <c r="R154" s="132"/>
      <c r="T154" s="133"/>
      <c r="U154" s="130"/>
      <c r="V154" s="130"/>
      <c r="W154" s="134">
        <f>SUM(W155:W177)</f>
        <v>23.528553000000002</v>
      </c>
      <c r="X154" s="130"/>
      <c r="Y154" s="134">
        <f>SUM(Y155:Y177)</f>
        <v>8.9421412</v>
      </c>
      <c r="Z154" s="130"/>
      <c r="AA154" s="135">
        <f>SUM(AA155:AA177)</f>
        <v>0</v>
      </c>
      <c r="AR154" s="136" t="s">
        <v>79</v>
      </c>
      <c r="AT154" s="137" t="s">
        <v>70</v>
      </c>
      <c r="AU154" s="137" t="s">
        <v>79</v>
      </c>
      <c r="AY154" s="136" t="s">
        <v>153</v>
      </c>
      <c r="BK154" s="138">
        <f>SUM(BK155:BK177)</f>
        <v>0</v>
      </c>
    </row>
    <row r="155" spans="2:65" s="1" customFormat="1" ht="31.5" customHeight="1">
      <c r="B155" s="140"/>
      <c r="C155" s="141">
        <v>11</v>
      </c>
      <c r="D155" s="141" t="s">
        <v>155</v>
      </c>
      <c r="E155" s="142" t="s">
        <v>1026</v>
      </c>
      <c r="F155" s="241" t="s">
        <v>1027</v>
      </c>
      <c r="G155" s="241"/>
      <c r="H155" s="241"/>
      <c r="I155" s="241"/>
      <c r="J155" s="143" t="s">
        <v>223</v>
      </c>
      <c r="K155" s="144">
        <v>116.8</v>
      </c>
      <c r="L155" s="242"/>
      <c r="M155" s="242"/>
      <c r="N155" s="242"/>
      <c r="O155" s="242"/>
      <c r="P155" s="242"/>
      <c r="Q155" s="242"/>
      <c r="R155" s="145"/>
      <c r="T155" s="146" t="s">
        <v>5</v>
      </c>
      <c r="U155" s="43" t="s">
        <v>38</v>
      </c>
      <c r="V155" s="147">
        <v>8.5000000000000006E-2</v>
      </c>
      <c r="W155" s="147">
        <f>V155*K155</f>
        <v>9.9280000000000008</v>
      </c>
      <c r="X155" s="147">
        <v>3.5074999999999999E-4</v>
      </c>
      <c r="Y155" s="147">
        <f>X155*K155</f>
        <v>4.09676E-2</v>
      </c>
      <c r="Z155" s="147">
        <v>0</v>
      </c>
      <c r="AA155" s="148">
        <f>Z155*K155</f>
        <v>0</v>
      </c>
      <c r="AR155" s="20" t="s">
        <v>159</v>
      </c>
      <c r="AT155" s="20" t="s">
        <v>155</v>
      </c>
      <c r="AU155" s="20" t="s">
        <v>160</v>
      </c>
      <c r="AY155" s="20" t="s">
        <v>153</v>
      </c>
      <c r="BE155" s="149">
        <f>IF(U155="základná",N155,0)</f>
        <v>0</v>
      </c>
      <c r="BF155" s="149">
        <f>IF(U155="znížená",N155,0)</f>
        <v>0</v>
      </c>
      <c r="BG155" s="149">
        <f>IF(U155="zákl. prenesená",N155,0)</f>
        <v>0</v>
      </c>
      <c r="BH155" s="149">
        <f>IF(U155="zníž. prenesená",N155,0)</f>
        <v>0</v>
      </c>
      <c r="BI155" s="149">
        <f>IF(U155="nulová",N155,0)</f>
        <v>0</v>
      </c>
      <c r="BJ155" s="20" t="s">
        <v>160</v>
      </c>
      <c r="BK155" s="149">
        <f>ROUND(L155*K155,2)</f>
        <v>0</v>
      </c>
      <c r="BL155" s="20" t="s">
        <v>159</v>
      </c>
      <c r="BM155" s="20" t="s">
        <v>1028</v>
      </c>
    </row>
    <row r="156" spans="2:65" s="10" customFormat="1" ht="22.5" customHeight="1">
      <c r="B156" s="150"/>
      <c r="C156" s="151"/>
      <c r="D156" s="151"/>
      <c r="E156" s="152" t="s">
        <v>5</v>
      </c>
      <c r="F156" s="243" t="s">
        <v>1029</v>
      </c>
      <c r="G156" s="244"/>
      <c r="H156" s="244"/>
      <c r="I156" s="244"/>
      <c r="J156" s="151"/>
      <c r="K156" s="153">
        <v>11.29</v>
      </c>
      <c r="L156" s="151"/>
      <c r="M156" s="151"/>
      <c r="N156" s="151"/>
      <c r="O156" s="151"/>
      <c r="P156" s="151"/>
      <c r="Q156" s="151"/>
      <c r="R156" s="154"/>
      <c r="T156" s="155"/>
      <c r="U156" s="151"/>
      <c r="V156" s="151"/>
      <c r="W156" s="151"/>
      <c r="X156" s="151"/>
      <c r="Y156" s="151"/>
      <c r="Z156" s="151"/>
      <c r="AA156" s="156"/>
      <c r="AT156" s="157" t="s">
        <v>168</v>
      </c>
      <c r="AU156" s="157" t="s">
        <v>160</v>
      </c>
      <c r="AV156" s="10" t="s">
        <v>160</v>
      </c>
      <c r="AW156" s="10" t="s">
        <v>29</v>
      </c>
      <c r="AX156" s="10" t="s">
        <v>71</v>
      </c>
      <c r="AY156" s="157" t="s">
        <v>153</v>
      </c>
    </row>
    <row r="157" spans="2:65" s="10" customFormat="1" ht="22.5" customHeight="1">
      <c r="B157" s="150"/>
      <c r="C157" s="151"/>
      <c r="D157" s="151"/>
      <c r="E157" s="152" t="s">
        <v>5</v>
      </c>
      <c r="F157" s="245" t="s">
        <v>1030</v>
      </c>
      <c r="G157" s="246"/>
      <c r="H157" s="246"/>
      <c r="I157" s="246"/>
      <c r="J157" s="151"/>
      <c r="K157" s="153">
        <v>34.99</v>
      </c>
      <c r="L157" s="151"/>
      <c r="M157" s="151"/>
      <c r="N157" s="151"/>
      <c r="O157" s="151"/>
      <c r="P157" s="151"/>
      <c r="Q157" s="151"/>
      <c r="R157" s="154"/>
      <c r="T157" s="155"/>
      <c r="U157" s="151"/>
      <c r="V157" s="151"/>
      <c r="W157" s="151"/>
      <c r="X157" s="151"/>
      <c r="Y157" s="151"/>
      <c r="Z157" s="151"/>
      <c r="AA157" s="156"/>
      <c r="AT157" s="157" t="s">
        <v>168</v>
      </c>
      <c r="AU157" s="157" t="s">
        <v>160</v>
      </c>
      <c r="AV157" s="10" t="s">
        <v>160</v>
      </c>
      <c r="AW157" s="10" t="s">
        <v>29</v>
      </c>
      <c r="AX157" s="10" t="s">
        <v>71</v>
      </c>
      <c r="AY157" s="157" t="s">
        <v>153</v>
      </c>
    </row>
    <row r="158" spans="2:65" s="10" customFormat="1" ht="22.5" customHeight="1">
      <c r="B158" s="150"/>
      <c r="C158" s="151"/>
      <c r="D158" s="151"/>
      <c r="E158" s="152" t="s">
        <v>5</v>
      </c>
      <c r="F158" s="245" t="s">
        <v>1031</v>
      </c>
      <c r="G158" s="246"/>
      <c r="H158" s="246"/>
      <c r="I158" s="246"/>
      <c r="J158" s="151"/>
      <c r="K158" s="153">
        <v>8.83</v>
      </c>
      <c r="L158" s="151"/>
      <c r="M158" s="151"/>
      <c r="N158" s="151"/>
      <c r="O158" s="151"/>
      <c r="P158" s="151"/>
      <c r="Q158" s="151"/>
      <c r="R158" s="154"/>
      <c r="T158" s="155"/>
      <c r="U158" s="151"/>
      <c r="V158" s="151"/>
      <c r="W158" s="151"/>
      <c r="X158" s="151"/>
      <c r="Y158" s="151"/>
      <c r="Z158" s="151"/>
      <c r="AA158" s="156"/>
      <c r="AT158" s="157" t="s">
        <v>168</v>
      </c>
      <c r="AU158" s="157" t="s">
        <v>160</v>
      </c>
      <c r="AV158" s="10" t="s">
        <v>160</v>
      </c>
      <c r="AW158" s="10" t="s">
        <v>29</v>
      </c>
      <c r="AX158" s="10" t="s">
        <v>71</v>
      </c>
      <c r="AY158" s="157" t="s">
        <v>153</v>
      </c>
    </row>
    <row r="159" spans="2:65" s="10" customFormat="1" ht="22.5" customHeight="1">
      <c r="B159" s="150"/>
      <c r="C159" s="151"/>
      <c r="D159" s="151"/>
      <c r="E159" s="152" t="s">
        <v>5</v>
      </c>
      <c r="F159" s="245" t="s">
        <v>1032</v>
      </c>
      <c r="G159" s="246"/>
      <c r="H159" s="246"/>
      <c r="I159" s="246"/>
      <c r="J159" s="151"/>
      <c r="K159" s="153">
        <v>15.11</v>
      </c>
      <c r="L159" s="151"/>
      <c r="M159" s="151"/>
      <c r="N159" s="151"/>
      <c r="O159" s="151"/>
      <c r="P159" s="151"/>
      <c r="Q159" s="151"/>
      <c r="R159" s="154"/>
      <c r="T159" s="155"/>
      <c r="U159" s="151"/>
      <c r="V159" s="151"/>
      <c r="W159" s="151"/>
      <c r="X159" s="151"/>
      <c r="Y159" s="151"/>
      <c r="Z159" s="151"/>
      <c r="AA159" s="156"/>
      <c r="AT159" s="157" t="s">
        <v>168</v>
      </c>
      <c r="AU159" s="157" t="s">
        <v>160</v>
      </c>
      <c r="AV159" s="10" t="s">
        <v>160</v>
      </c>
      <c r="AW159" s="10" t="s">
        <v>29</v>
      </c>
      <c r="AX159" s="10" t="s">
        <v>71</v>
      </c>
      <c r="AY159" s="157" t="s">
        <v>153</v>
      </c>
    </row>
    <row r="160" spans="2:65" s="10" customFormat="1" ht="22.5" customHeight="1">
      <c r="B160" s="150"/>
      <c r="C160" s="151"/>
      <c r="D160" s="151"/>
      <c r="E160" s="152" t="s">
        <v>5</v>
      </c>
      <c r="F160" s="245" t="s">
        <v>1033</v>
      </c>
      <c r="G160" s="246"/>
      <c r="H160" s="246"/>
      <c r="I160" s="246"/>
      <c r="J160" s="151"/>
      <c r="K160" s="153">
        <v>8.91</v>
      </c>
      <c r="L160" s="151"/>
      <c r="M160" s="151"/>
      <c r="N160" s="151"/>
      <c r="O160" s="151"/>
      <c r="P160" s="151"/>
      <c r="Q160" s="151"/>
      <c r="R160" s="154"/>
      <c r="T160" s="155"/>
      <c r="U160" s="151"/>
      <c r="V160" s="151"/>
      <c r="W160" s="151"/>
      <c r="X160" s="151"/>
      <c r="Y160" s="151"/>
      <c r="Z160" s="151"/>
      <c r="AA160" s="156"/>
      <c r="AT160" s="157" t="s">
        <v>168</v>
      </c>
      <c r="AU160" s="157" t="s">
        <v>160</v>
      </c>
      <c r="AV160" s="10" t="s">
        <v>160</v>
      </c>
      <c r="AW160" s="10" t="s">
        <v>29</v>
      </c>
      <c r="AX160" s="10" t="s">
        <v>71</v>
      </c>
      <c r="AY160" s="157" t="s">
        <v>153</v>
      </c>
    </row>
    <row r="161" spans="2:65" s="10" customFormat="1" ht="22.5" customHeight="1">
      <c r="B161" s="150"/>
      <c r="C161" s="151"/>
      <c r="D161" s="151"/>
      <c r="E161" s="152" t="s">
        <v>5</v>
      </c>
      <c r="F161" s="245" t="s">
        <v>1034</v>
      </c>
      <c r="G161" s="246"/>
      <c r="H161" s="246"/>
      <c r="I161" s="246"/>
      <c r="J161" s="151"/>
      <c r="K161" s="153">
        <v>8.01</v>
      </c>
      <c r="L161" s="151"/>
      <c r="M161" s="151"/>
      <c r="N161" s="151"/>
      <c r="O161" s="151"/>
      <c r="P161" s="151"/>
      <c r="Q161" s="151"/>
      <c r="R161" s="154"/>
      <c r="T161" s="155"/>
      <c r="U161" s="151"/>
      <c r="V161" s="151"/>
      <c r="W161" s="151"/>
      <c r="X161" s="151"/>
      <c r="Y161" s="151"/>
      <c r="Z161" s="151"/>
      <c r="AA161" s="156"/>
      <c r="AT161" s="157" t="s">
        <v>168</v>
      </c>
      <c r="AU161" s="157" t="s">
        <v>160</v>
      </c>
      <c r="AV161" s="10" t="s">
        <v>160</v>
      </c>
      <c r="AW161" s="10" t="s">
        <v>29</v>
      </c>
      <c r="AX161" s="10" t="s">
        <v>71</v>
      </c>
      <c r="AY161" s="157" t="s">
        <v>153</v>
      </c>
    </row>
    <row r="162" spans="2:65" s="10" customFormat="1" ht="22.5" customHeight="1">
      <c r="B162" s="150"/>
      <c r="C162" s="151"/>
      <c r="D162" s="151"/>
      <c r="E162" s="152" t="s">
        <v>5</v>
      </c>
      <c r="F162" s="245" t="s">
        <v>1035</v>
      </c>
      <c r="G162" s="246"/>
      <c r="H162" s="246"/>
      <c r="I162" s="246"/>
      <c r="J162" s="151"/>
      <c r="K162" s="153">
        <v>9.36</v>
      </c>
      <c r="L162" s="151"/>
      <c r="M162" s="151"/>
      <c r="N162" s="151"/>
      <c r="O162" s="151"/>
      <c r="P162" s="151"/>
      <c r="Q162" s="151"/>
      <c r="R162" s="154"/>
      <c r="T162" s="155"/>
      <c r="U162" s="151"/>
      <c r="V162" s="151"/>
      <c r="W162" s="151"/>
      <c r="X162" s="151"/>
      <c r="Y162" s="151"/>
      <c r="Z162" s="151"/>
      <c r="AA162" s="156"/>
      <c r="AT162" s="157" t="s">
        <v>168</v>
      </c>
      <c r="AU162" s="157" t="s">
        <v>160</v>
      </c>
      <c r="AV162" s="10" t="s">
        <v>160</v>
      </c>
      <c r="AW162" s="10" t="s">
        <v>29</v>
      </c>
      <c r="AX162" s="10" t="s">
        <v>71</v>
      </c>
      <c r="AY162" s="157" t="s">
        <v>153</v>
      </c>
    </row>
    <row r="163" spans="2:65" s="10" customFormat="1" ht="22.5" customHeight="1">
      <c r="B163" s="150"/>
      <c r="C163" s="151"/>
      <c r="D163" s="151"/>
      <c r="E163" s="152" t="s">
        <v>5</v>
      </c>
      <c r="F163" s="245" t="s">
        <v>1036</v>
      </c>
      <c r="G163" s="246"/>
      <c r="H163" s="246"/>
      <c r="I163" s="246"/>
      <c r="J163" s="151"/>
      <c r="K163" s="153">
        <v>7.16</v>
      </c>
      <c r="L163" s="151"/>
      <c r="M163" s="151"/>
      <c r="N163" s="151"/>
      <c r="O163" s="151"/>
      <c r="P163" s="151"/>
      <c r="Q163" s="151"/>
      <c r="R163" s="154"/>
      <c r="T163" s="155"/>
      <c r="U163" s="151"/>
      <c r="V163" s="151"/>
      <c r="W163" s="151"/>
      <c r="X163" s="151"/>
      <c r="Y163" s="151"/>
      <c r="Z163" s="151"/>
      <c r="AA163" s="156"/>
      <c r="AT163" s="157" t="s">
        <v>168</v>
      </c>
      <c r="AU163" s="157" t="s">
        <v>160</v>
      </c>
      <c r="AV163" s="10" t="s">
        <v>160</v>
      </c>
      <c r="AW163" s="10" t="s">
        <v>29</v>
      </c>
      <c r="AX163" s="10" t="s">
        <v>71</v>
      </c>
      <c r="AY163" s="157" t="s">
        <v>153</v>
      </c>
    </row>
    <row r="164" spans="2:65" s="10" customFormat="1" ht="22.5" customHeight="1">
      <c r="B164" s="150"/>
      <c r="C164" s="151"/>
      <c r="D164" s="151"/>
      <c r="E164" s="152" t="s">
        <v>5</v>
      </c>
      <c r="F164" s="245" t="s">
        <v>1037</v>
      </c>
      <c r="G164" s="246"/>
      <c r="H164" s="246"/>
      <c r="I164" s="246"/>
      <c r="J164" s="151"/>
      <c r="K164" s="153">
        <v>13.14</v>
      </c>
      <c r="L164" s="151"/>
      <c r="M164" s="151"/>
      <c r="N164" s="151"/>
      <c r="O164" s="151"/>
      <c r="P164" s="151"/>
      <c r="Q164" s="151"/>
      <c r="R164" s="154"/>
      <c r="T164" s="155"/>
      <c r="U164" s="151"/>
      <c r="V164" s="151"/>
      <c r="W164" s="151"/>
      <c r="X164" s="151"/>
      <c r="Y164" s="151"/>
      <c r="Z164" s="151"/>
      <c r="AA164" s="156"/>
      <c r="AT164" s="157" t="s">
        <v>168</v>
      </c>
      <c r="AU164" s="157" t="s">
        <v>160</v>
      </c>
      <c r="AV164" s="10" t="s">
        <v>160</v>
      </c>
      <c r="AW164" s="10" t="s">
        <v>29</v>
      </c>
      <c r="AX164" s="10" t="s">
        <v>71</v>
      </c>
      <c r="AY164" s="157" t="s">
        <v>153</v>
      </c>
    </row>
    <row r="165" spans="2:65" s="10" customFormat="1" ht="22.5" customHeight="1">
      <c r="B165" s="150"/>
      <c r="C165" s="151"/>
      <c r="D165" s="151"/>
      <c r="E165" s="152" t="s">
        <v>5</v>
      </c>
      <c r="F165" s="245" t="s">
        <v>5</v>
      </c>
      <c r="G165" s="246"/>
      <c r="H165" s="246"/>
      <c r="I165" s="246"/>
      <c r="J165" s="151"/>
      <c r="K165" s="153">
        <v>0</v>
      </c>
      <c r="L165" s="151"/>
      <c r="M165" s="151"/>
      <c r="N165" s="151"/>
      <c r="O165" s="151"/>
      <c r="P165" s="151"/>
      <c r="Q165" s="151"/>
      <c r="R165" s="154"/>
      <c r="T165" s="155"/>
      <c r="U165" s="151"/>
      <c r="V165" s="151"/>
      <c r="W165" s="151"/>
      <c r="X165" s="151"/>
      <c r="Y165" s="151"/>
      <c r="Z165" s="151"/>
      <c r="AA165" s="156"/>
      <c r="AT165" s="157" t="s">
        <v>168</v>
      </c>
      <c r="AU165" s="157" t="s">
        <v>160</v>
      </c>
      <c r="AV165" s="10" t="s">
        <v>160</v>
      </c>
      <c r="AW165" s="10" t="s">
        <v>29</v>
      </c>
      <c r="AX165" s="10" t="s">
        <v>71</v>
      </c>
      <c r="AY165" s="157" t="s">
        <v>153</v>
      </c>
    </row>
    <row r="166" spans="2:65" s="11" customFormat="1" ht="22.5" customHeight="1">
      <c r="B166" s="158"/>
      <c r="C166" s="159"/>
      <c r="D166" s="159"/>
      <c r="E166" s="160" t="s">
        <v>5</v>
      </c>
      <c r="F166" s="247" t="s">
        <v>227</v>
      </c>
      <c r="G166" s="248"/>
      <c r="H166" s="248"/>
      <c r="I166" s="248"/>
      <c r="J166" s="159"/>
      <c r="K166" s="161">
        <v>116.8</v>
      </c>
      <c r="L166" s="159"/>
      <c r="M166" s="159"/>
      <c r="N166" s="159"/>
      <c r="O166" s="159"/>
      <c r="P166" s="159"/>
      <c r="Q166" s="159"/>
      <c r="R166" s="162"/>
      <c r="T166" s="163"/>
      <c r="U166" s="159"/>
      <c r="V166" s="159"/>
      <c r="W166" s="159"/>
      <c r="X166" s="159"/>
      <c r="Y166" s="159"/>
      <c r="Z166" s="159"/>
      <c r="AA166" s="164"/>
      <c r="AT166" s="165" t="s">
        <v>168</v>
      </c>
      <c r="AU166" s="165" t="s">
        <v>160</v>
      </c>
      <c r="AV166" s="11" t="s">
        <v>159</v>
      </c>
      <c r="AW166" s="11" t="s">
        <v>29</v>
      </c>
      <c r="AX166" s="11" t="s">
        <v>79</v>
      </c>
      <c r="AY166" s="165" t="s">
        <v>153</v>
      </c>
    </row>
    <row r="167" spans="2:65" s="1" customFormat="1" ht="31.5" customHeight="1">
      <c r="B167" s="140"/>
      <c r="C167" s="166">
        <v>12</v>
      </c>
      <c r="D167" s="166" t="s">
        <v>246</v>
      </c>
      <c r="E167" s="167" t="s">
        <v>272</v>
      </c>
      <c r="F167" s="249" t="s">
        <v>2187</v>
      </c>
      <c r="G167" s="249"/>
      <c r="H167" s="249"/>
      <c r="I167" s="249"/>
      <c r="J167" s="168" t="s">
        <v>223</v>
      </c>
      <c r="K167" s="169">
        <v>134.31</v>
      </c>
      <c r="L167" s="250"/>
      <c r="M167" s="250"/>
      <c r="N167" s="250"/>
      <c r="O167" s="242"/>
      <c r="P167" s="242"/>
      <c r="Q167" s="242"/>
      <c r="R167" s="145"/>
      <c r="T167" s="146" t="s">
        <v>5</v>
      </c>
      <c r="U167" s="43" t="s">
        <v>38</v>
      </c>
      <c r="V167" s="147">
        <v>0</v>
      </c>
      <c r="W167" s="147">
        <f>V167*K167</f>
        <v>0</v>
      </c>
      <c r="X167" s="147">
        <v>4.0000000000000002E-4</v>
      </c>
      <c r="Y167" s="147">
        <f>X167*K167</f>
        <v>5.3724000000000001E-2</v>
      </c>
      <c r="Z167" s="147">
        <v>0</v>
      </c>
      <c r="AA167" s="148">
        <f>Z167*K167</f>
        <v>0</v>
      </c>
      <c r="AR167" s="20" t="s">
        <v>208</v>
      </c>
      <c r="AT167" s="20" t="s">
        <v>246</v>
      </c>
      <c r="AU167" s="20" t="s">
        <v>160</v>
      </c>
      <c r="AY167" s="20" t="s">
        <v>153</v>
      </c>
      <c r="BE167" s="149">
        <f>IF(U167="základná",N167,0)</f>
        <v>0</v>
      </c>
      <c r="BF167" s="149">
        <f>IF(U167="znížená",N167,0)</f>
        <v>0</v>
      </c>
      <c r="BG167" s="149">
        <f>IF(U167="zákl. prenesená",N167,0)</f>
        <v>0</v>
      </c>
      <c r="BH167" s="149">
        <f>IF(U167="zníž. prenesená",N167,0)</f>
        <v>0</v>
      </c>
      <c r="BI167" s="149">
        <f>IF(U167="nulová",N167,0)</f>
        <v>0</v>
      </c>
      <c r="BJ167" s="20" t="s">
        <v>160</v>
      </c>
      <c r="BK167" s="149">
        <f>ROUND(L167*K167,2)</f>
        <v>0</v>
      </c>
      <c r="BL167" s="20" t="s">
        <v>159</v>
      </c>
      <c r="BM167" s="20" t="s">
        <v>1038</v>
      </c>
    </row>
    <row r="168" spans="2:65" s="10" customFormat="1" ht="22.5" customHeight="1">
      <c r="B168" s="150"/>
      <c r="C168" s="151"/>
      <c r="D168" s="151"/>
      <c r="E168" s="152" t="s">
        <v>5</v>
      </c>
      <c r="F168" s="243" t="s">
        <v>1039</v>
      </c>
      <c r="G168" s="244"/>
      <c r="H168" s="244"/>
      <c r="I168" s="244"/>
      <c r="J168" s="151"/>
      <c r="K168" s="153">
        <v>134.31</v>
      </c>
      <c r="L168" s="151"/>
      <c r="M168" s="151"/>
      <c r="N168" s="151"/>
      <c r="O168" s="151"/>
      <c r="P168" s="151"/>
      <c r="Q168" s="151"/>
      <c r="R168" s="154"/>
      <c r="T168" s="155"/>
      <c r="U168" s="151"/>
      <c r="V168" s="151"/>
      <c r="W168" s="151"/>
      <c r="X168" s="151"/>
      <c r="Y168" s="151"/>
      <c r="Z168" s="151"/>
      <c r="AA168" s="156"/>
      <c r="AT168" s="157" t="s">
        <v>168</v>
      </c>
      <c r="AU168" s="157" t="s">
        <v>160</v>
      </c>
      <c r="AV168" s="10" t="s">
        <v>160</v>
      </c>
      <c r="AW168" s="10" t="s">
        <v>29</v>
      </c>
      <c r="AX168" s="10" t="s">
        <v>79</v>
      </c>
      <c r="AY168" s="157" t="s">
        <v>153</v>
      </c>
    </row>
    <row r="169" spans="2:65" s="1" customFormat="1" ht="31.5" customHeight="1">
      <c r="B169" s="140"/>
      <c r="C169" s="141">
        <v>13</v>
      </c>
      <c r="D169" s="141" t="s">
        <v>155</v>
      </c>
      <c r="E169" s="142" t="s">
        <v>1040</v>
      </c>
      <c r="F169" s="241" t="s">
        <v>1041</v>
      </c>
      <c r="G169" s="241"/>
      <c r="H169" s="241"/>
      <c r="I169" s="241"/>
      <c r="J169" s="143" t="s">
        <v>165</v>
      </c>
      <c r="K169" s="144">
        <v>0.86</v>
      </c>
      <c r="L169" s="242"/>
      <c r="M169" s="242"/>
      <c r="N169" s="242"/>
      <c r="O169" s="242"/>
      <c r="P169" s="242"/>
      <c r="Q169" s="242"/>
      <c r="R169" s="145"/>
      <c r="T169" s="146" t="s">
        <v>5</v>
      </c>
      <c r="U169" s="43" t="s">
        <v>38</v>
      </c>
      <c r="V169" s="147">
        <v>1.1317999999999999</v>
      </c>
      <c r="W169" s="147">
        <f>V169*K169</f>
        <v>0.97334799999999988</v>
      </c>
      <c r="X169" s="147">
        <v>2.0699999999999998</v>
      </c>
      <c r="Y169" s="147">
        <f>X169*K169</f>
        <v>1.7801999999999998</v>
      </c>
      <c r="Z169" s="147">
        <v>0</v>
      </c>
      <c r="AA169" s="148">
        <f>Z169*K169</f>
        <v>0</v>
      </c>
      <c r="AR169" s="20" t="s">
        <v>159</v>
      </c>
      <c r="AT169" s="20" t="s">
        <v>155</v>
      </c>
      <c r="AU169" s="20" t="s">
        <v>160</v>
      </c>
      <c r="AY169" s="20" t="s">
        <v>153</v>
      </c>
      <c r="BE169" s="149">
        <f>IF(U169="základná",N169,0)</f>
        <v>0</v>
      </c>
      <c r="BF169" s="149">
        <f>IF(U169="znížená",N169,0)</f>
        <v>0</v>
      </c>
      <c r="BG169" s="149">
        <f>IF(U169="zákl. prenesená",N169,0)</f>
        <v>0</v>
      </c>
      <c r="BH169" s="149">
        <f>IF(U169="zníž. prenesená",N169,0)</f>
        <v>0</v>
      </c>
      <c r="BI169" s="149">
        <f>IF(U169="nulová",N169,0)</f>
        <v>0</v>
      </c>
      <c r="BJ169" s="20" t="s">
        <v>160</v>
      </c>
      <c r="BK169" s="149">
        <f>ROUND(L169*K169,2)</f>
        <v>0</v>
      </c>
      <c r="BL169" s="20" t="s">
        <v>159</v>
      </c>
      <c r="BM169" s="20" t="s">
        <v>1042</v>
      </c>
    </row>
    <row r="170" spans="2:65" s="10" customFormat="1" ht="22.5" customHeight="1">
      <c r="B170" s="150"/>
      <c r="C170" s="151"/>
      <c r="D170" s="151"/>
      <c r="E170" s="152" t="s">
        <v>5</v>
      </c>
      <c r="F170" s="243" t="s">
        <v>1043</v>
      </c>
      <c r="G170" s="244"/>
      <c r="H170" s="244"/>
      <c r="I170" s="244"/>
      <c r="J170" s="151"/>
      <c r="K170" s="153">
        <v>0.86</v>
      </c>
      <c r="L170" s="151"/>
      <c r="M170" s="151"/>
      <c r="N170" s="151"/>
      <c r="O170" s="151"/>
      <c r="P170" s="151"/>
      <c r="Q170" s="151"/>
      <c r="R170" s="154"/>
      <c r="T170" s="155"/>
      <c r="U170" s="151"/>
      <c r="V170" s="151"/>
      <c r="W170" s="151"/>
      <c r="X170" s="151"/>
      <c r="Y170" s="151"/>
      <c r="Z170" s="151"/>
      <c r="AA170" s="156"/>
      <c r="AT170" s="157" t="s">
        <v>168</v>
      </c>
      <c r="AU170" s="157" t="s">
        <v>160</v>
      </c>
      <c r="AV170" s="10" t="s">
        <v>160</v>
      </c>
      <c r="AW170" s="10" t="s">
        <v>29</v>
      </c>
      <c r="AX170" s="10" t="s">
        <v>79</v>
      </c>
      <c r="AY170" s="157" t="s">
        <v>153</v>
      </c>
    </row>
    <row r="171" spans="2:65" s="1" customFormat="1" ht="22.5" customHeight="1">
      <c r="B171" s="140"/>
      <c r="C171" s="141">
        <v>14</v>
      </c>
      <c r="D171" s="141" t="s">
        <v>155</v>
      </c>
      <c r="E171" s="142" t="s">
        <v>1044</v>
      </c>
      <c r="F171" s="241" t="s">
        <v>1045</v>
      </c>
      <c r="G171" s="241"/>
      <c r="H171" s="241"/>
      <c r="I171" s="241"/>
      <c r="J171" s="143" t="s">
        <v>165</v>
      </c>
      <c r="K171" s="144">
        <v>0.86</v>
      </c>
      <c r="L171" s="242"/>
      <c r="M171" s="242"/>
      <c r="N171" s="242"/>
      <c r="O171" s="242"/>
      <c r="P171" s="242"/>
      <c r="Q171" s="242"/>
      <c r="R171" s="145"/>
      <c r="T171" s="146" t="s">
        <v>5</v>
      </c>
      <c r="U171" s="43" t="s">
        <v>38</v>
      </c>
      <c r="V171" s="147">
        <v>0.61770999999999998</v>
      </c>
      <c r="W171" s="147">
        <f>V171*K171</f>
        <v>0.5312306</v>
      </c>
      <c r="X171" s="147">
        <v>2.4157199999999999</v>
      </c>
      <c r="Y171" s="147">
        <f>X171*K171</f>
        <v>2.0775191999999998</v>
      </c>
      <c r="Z171" s="147">
        <v>0</v>
      </c>
      <c r="AA171" s="148">
        <f>Z171*K171</f>
        <v>0</v>
      </c>
      <c r="AR171" s="20" t="s">
        <v>159</v>
      </c>
      <c r="AT171" s="20" t="s">
        <v>155</v>
      </c>
      <c r="AU171" s="20" t="s">
        <v>160</v>
      </c>
      <c r="AY171" s="20" t="s">
        <v>153</v>
      </c>
      <c r="BE171" s="149">
        <f>IF(U171="základná",N171,0)</f>
        <v>0</v>
      </c>
      <c r="BF171" s="149">
        <f>IF(U171="znížená",N171,0)</f>
        <v>0</v>
      </c>
      <c r="BG171" s="149">
        <f>IF(U171="zákl. prenesená",N171,0)</f>
        <v>0</v>
      </c>
      <c r="BH171" s="149">
        <f>IF(U171="zníž. prenesená",N171,0)</f>
        <v>0</v>
      </c>
      <c r="BI171" s="149">
        <f>IF(U171="nulová",N171,0)</f>
        <v>0</v>
      </c>
      <c r="BJ171" s="20" t="s">
        <v>160</v>
      </c>
      <c r="BK171" s="149">
        <f>ROUND(L171*K171,2)</f>
        <v>0</v>
      </c>
      <c r="BL171" s="20" t="s">
        <v>159</v>
      </c>
      <c r="BM171" s="20" t="s">
        <v>1046</v>
      </c>
    </row>
    <row r="172" spans="2:65" s="10" customFormat="1" ht="22.5" customHeight="1">
      <c r="B172" s="150"/>
      <c r="C172" s="151"/>
      <c r="D172" s="151"/>
      <c r="E172" s="152" t="s">
        <v>5</v>
      </c>
      <c r="F172" s="243" t="s">
        <v>1043</v>
      </c>
      <c r="G172" s="244"/>
      <c r="H172" s="244"/>
      <c r="I172" s="244"/>
      <c r="J172" s="151"/>
      <c r="K172" s="153">
        <v>0.86</v>
      </c>
      <c r="L172" s="151"/>
      <c r="M172" s="151"/>
      <c r="N172" s="151"/>
      <c r="O172" s="151"/>
      <c r="P172" s="151"/>
      <c r="Q172" s="151"/>
      <c r="R172" s="154"/>
      <c r="T172" s="155"/>
      <c r="U172" s="151"/>
      <c r="V172" s="151"/>
      <c r="W172" s="151"/>
      <c r="X172" s="151"/>
      <c r="Y172" s="151"/>
      <c r="Z172" s="151"/>
      <c r="AA172" s="156"/>
      <c r="AT172" s="157" t="s">
        <v>168</v>
      </c>
      <c r="AU172" s="157" t="s">
        <v>160</v>
      </c>
      <c r="AV172" s="10" t="s">
        <v>160</v>
      </c>
      <c r="AW172" s="10" t="s">
        <v>29</v>
      </c>
      <c r="AX172" s="10" t="s">
        <v>79</v>
      </c>
      <c r="AY172" s="157" t="s">
        <v>153</v>
      </c>
    </row>
    <row r="173" spans="2:65" s="1" customFormat="1" ht="22.5" customHeight="1">
      <c r="B173" s="140"/>
      <c r="C173" s="141">
        <v>15</v>
      </c>
      <c r="D173" s="141" t="s">
        <v>155</v>
      </c>
      <c r="E173" s="142" t="s">
        <v>1047</v>
      </c>
      <c r="F173" s="241" t="s">
        <v>1048</v>
      </c>
      <c r="G173" s="241"/>
      <c r="H173" s="241"/>
      <c r="I173" s="241"/>
      <c r="J173" s="143" t="s">
        <v>165</v>
      </c>
      <c r="K173" s="144">
        <v>2.06</v>
      </c>
      <c r="L173" s="242"/>
      <c r="M173" s="242"/>
      <c r="N173" s="242"/>
      <c r="O173" s="242"/>
      <c r="P173" s="242"/>
      <c r="Q173" s="242"/>
      <c r="R173" s="145"/>
      <c r="T173" s="146" t="s">
        <v>5</v>
      </c>
      <c r="U173" s="43" t="s">
        <v>38</v>
      </c>
      <c r="V173" s="147">
        <v>0.59199999999999997</v>
      </c>
      <c r="W173" s="147">
        <f>V173*K173</f>
        <v>1.2195199999999999</v>
      </c>
      <c r="X173" s="147">
        <v>2.4157199999999999</v>
      </c>
      <c r="Y173" s="147">
        <f>X173*K173</f>
        <v>4.9763831999999999</v>
      </c>
      <c r="Z173" s="147">
        <v>0</v>
      </c>
      <c r="AA173" s="148">
        <f>Z173*K173</f>
        <v>0</v>
      </c>
      <c r="AR173" s="20" t="s">
        <v>159</v>
      </c>
      <c r="AT173" s="20" t="s">
        <v>155</v>
      </c>
      <c r="AU173" s="20" t="s">
        <v>160</v>
      </c>
      <c r="AY173" s="20" t="s">
        <v>153</v>
      </c>
      <c r="BE173" s="149">
        <f>IF(U173="základná",N173,0)</f>
        <v>0</v>
      </c>
      <c r="BF173" s="149">
        <f>IF(U173="znížená",N173,0)</f>
        <v>0</v>
      </c>
      <c r="BG173" s="149">
        <f>IF(U173="zákl. prenesená",N173,0)</f>
        <v>0</v>
      </c>
      <c r="BH173" s="149">
        <f>IF(U173="zníž. prenesená",N173,0)</f>
        <v>0</v>
      </c>
      <c r="BI173" s="149">
        <f>IF(U173="nulová",N173,0)</f>
        <v>0</v>
      </c>
      <c r="BJ173" s="20" t="s">
        <v>160</v>
      </c>
      <c r="BK173" s="149">
        <f>ROUND(L173*K173,2)</f>
        <v>0</v>
      </c>
      <c r="BL173" s="20" t="s">
        <v>159</v>
      </c>
      <c r="BM173" s="20" t="s">
        <v>1049</v>
      </c>
    </row>
    <row r="174" spans="2:65" s="10" customFormat="1" ht="22.5" customHeight="1">
      <c r="B174" s="150"/>
      <c r="C174" s="151"/>
      <c r="D174" s="151"/>
      <c r="E174" s="152" t="s">
        <v>5</v>
      </c>
      <c r="F174" s="243" t="s">
        <v>1050</v>
      </c>
      <c r="G174" s="244"/>
      <c r="H174" s="244"/>
      <c r="I174" s="244"/>
      <c r="J174" s="151"/>
      <c r="K174" s="153">
        <v>2.06</v>
      </c>
      <c r="L174" s="151"/>
      <c r="M174" s="151"/>
      <c r="N174" s="151"/>
      <c r="O174" s="151"/>
      <c r="P174" s="151"/>
      <c r="Q174" s="151"/>
      <c r="R174" s="154"/>
      <c r="T174" s="155"/>
      <c r="U174" s="151"/>
      <c r="V174" s="151"/>
      <c r="W174" s="151"/>
      <c r="X174" s="151"/>
      <c r="Y174" s="151"/>
      <c r="Z174" s="151"/>
      <c r="AA174" s="156"/>
      <c r="AT174" s="157" t="s">
        <v>168</v>
      </c>
      <c r="AU174" s="157" t="s">
        <v>160</v>
      </c>
      <c r="AV174" s="10" t="s">
        <v>160</v>
      </c>
      <c r="AW174" s="10" t="s">
        <v>29</v>
      </c>
      <c r="AX174" s="10" t="s">
        <v>79</v>
      </c>
      <c r="AY174" s="157" t="s">
        <v>153</v>
      </c>
    </row>
    <row r="175" spans="2:65" s="1" customFormat="1" ht="31.5" customHeight="1">
      <c r="B175" s="140"/>
      <c r="C175" s="141">
        <v>16</v>
      </c>
      <c r="D175" s="141" t="s">
        <v>155</v>
      </c>
      <c r="E175" s="142" t="s">
        <v>1051</v>
      </c>
      <c r="F175" s="241" t="s">
        <v>1052</v>
      </c>
      <c r="G175" s="241"/>
      <c r="H175" s="241"/>
      <c r="I175" s="241"/>
      <c r="J175" s="143" t="s">
        <v>223</v>
      </c>
      <c r="K175" s="144">
        <v>13.76</v>
      </c>
      <c r="L175" s="242"/>
      <c r="M175" s="242"/>
      <c r="N175" s="242"/>
      <c r="O175" s="242"/>
      <c r="P175" s="242"/>
      <c r="Q175" s="242"/>
      <c r="R175" s="145"/>
      <c r="T175" s="146" t="s">
        <v>5</v>
      </c>
      <c r="U175" s="43" t="s">
        <v>38</v>
      </c>
      <c r="V175" s="147">
        <v>0.47</v>
      </c>
      <c r="W175" s="147">
        <f>V175*K175</f>
        <v>6.4671999999999992</v>
      </c>
      <c r="X175" s="147">
        <v>9.7000000000000005E-4</v>
      </c>
      <c r="Y175" s="147">
        <f>X175*K175</f>
        <v>1.33472E-2</v>
      </c>
      <c r="Z175" s="147">
        <v>0</v>
      </c>
      <c r="AA175" s="148">
        <f>Z175*K175</f>
        <v>0</v>
      </c>
      <c r="AR175" s="20" t="s">
        <v>159</v>
      </c>
      <c r="AT175" s="20" t="s">
        <v>155</v>
      </c>
      <c r="AU175" s="20" t="s">
        <v>160</v>
      </c>
      <c r="AY175" s="20" t="s">
        <v>153</v>
      </c>
      <c r="BE175" s="149">
        <f>IF(U175="základná",N175,0)</f>
        <v>0</v>
      </c>
      <c r="BF175" s="149">
        <f>IF(U175="znížená",N175,0)</f>
        <v>0</v>
      </c>
      <c r="BG175" s="149">
        <f>IF(U175="zákl. prenesená",N175,0)</f>
        <v>0</v>
      </c>
      <c r="BH175" s="149">
        <f>IF(U175="zníž. prenesená",N175,0)</f>
        <v>0</v>
      </c>
      <c r="BI175" s="149">
        <f>IF(U175="nulová",N175,0)</f>
        <v>0</v>
      </c>
      <c r="BJ175" s="20" t="s">
        <v>160</v>
      </c>
      <c r="BK175" s="149">
        <f>ROUND(L175*K175,2)</f>
        <v>0</v>
      </c>
      <c r="BL175" s="20" t="s">
        <v>159</v>
      </c>
      <c r="BM175" s="20" t="s">
        <v>1053</v>
      </c>
    </row>
    <row r="176" spans="2:65" s="10" customFormat="1" ht="22.5" customHeight="1">
      <c r="B176" s="150"/>
      <c r="C176" s="151"/>
      <c r="D176" s="151"/>
      <c r="E176" s="152" t="s">
        <v>5</v>
      </c>
      <c r="F176" s="243" t="s">
        <v>1054</v>
      </c>
      <c r="G176" s="244"/>
      <c r="H176" s="244"/>
      <c r="I176" s="244"/>
      <c r="J176" s="151"/>
      <c r="K176" s="153">
        <v>13.76</v>
      </c>
      <c r="L176" s="151"/>
      <c r="M176" s="151"/>
      <c r="N176" s="151"/>
      <c r="O176" s="151"/>
      <c r="P176" s="151"/>
      <c r="Q176" s="151"/>
      <c r="R176" s="154"/>
      <c r="T176" s="155"/>
      <c r="U176" s="151"/>
      <c r="V176" s="151"/>
      <c r="W176" s="151"/>
      <c r="X176" s="151"/>
      <c r="Y176" s="151"/>
      <c r="Z176" s="151"/>
      <c r="AA176" s="156"/>
      <c r="AT176" s="157" t="s">
        <v>168</v>
      </c>
      <c r="AU176" s="157" t="s">
        <v>160</v>
      </c>
      <c r="AV176" s="10" t="s">
        <v>160</v>
      </c>
      <c r="AW176" s="10" t="s">
        <v>29</v>
      </c>
      <c r="AX176" s="10" t="s">
        <v>79</v>
      </c>
      <c r="AY176" s="157" t="s">
        <v>153</v>
      </c>
    </row>
    <row r="177" spans="2:65" s="1" customFormat="1" ht="31.5" customHeight="1">
      <c r="B177" s="140"/>
      <c r="C177" s="141">
        <v>17</v>
      </c>
      <c r="D177" s="141" t="s">
        <v>155</v>
      </c>
      <c r="E177" s="142" t="s">
        <v>1055</v>
      </c>
      <c r="F177" s="241" t="s">
        <v>1056</v>
      </c>
      <c r="G177" s="241"/>
      <c r="H177" s="241"/>
      <c r="I177" s="241"/>
      <c r="J177" s="143" t="s">
        <v>223</v>
      </c>
      <c r="K177" s="144">
        <v>13.76</v>
      </c>
      <c r="L177" s="242"/>
      <c r="M177" s="242"/>
      <c r="N177" s="242"/>
      <c r="O177" s="242"/>
      <c r="P177" s="242"/>
      <c r="Q177" s="242"/>
      <c r="R177" s="145"/>
      <c r="T177" s="146" t="s">
        <v>5</v>
      </c>
      <c r="U177" s="43" t="s">
        <v>38</v>
      </c>
      <c r="V177" s="147">
        <v>0.32044</v>
      </c>
      <c r="W177" s="147">
        <f>V177*K177</f>
        <v>4.4092544</v>
      </c>
      <c r="X177" s="147">
        <v>0</v>
      </c>
      <c r="Y177" s="147">
        <f>X177*K177</f>
        <v>0</v>
      </c>
      <c r="Z177" s="147">
        <v>0</v>
      </c>
      <c r="AA177" s="148">
        <f>Z177*K177</f>
        <v>0</v>
      </c>
      <c r="AR177" s="20" t="s">
        <v>159</v>
      </c>
      <c r="AT177" s="20" t="s">
        <v>155</v>
      </c>
      <c r="AU177" s="20" t="s">
        <v>160</v>
      </c>
      <c r="AY177" s="20" t="s">
        <v>153</v>
      </c>
      <c r="BE177" s="149">
        <f>IF(U177="základná",N177,0)</f>
        <v>0</v>
      </c>
      <c r="BF177" s="149">
        <f>IF(U177="znížená",N177,0)</f>
        <v>0</v>
      </c>
      <c r="BG177" s="149">
        <f>IF(U177="zákl. prenesená",N177,0)</f>
        <v>0</v>
      </c>
      <c r="BH177" s="149">
        <f>IF(U177="zníž. prenesená",N177,0)</f>
        <v>0</v>
      </c>
      <c r="BI177" s="149">
        <f>IF(U177="nulová",N177,0)</f>
        <v>0</v>
      </c>
      <c r="BJ177" s="20" t="s">
        <v>160</v>
      </c>
      <c r="BK177" s="149">
        <f>ROUND(L177*K177,2)</f>
        <v>0</v>
      </c>
      <c r="BL177" s="20" t="s">
        <v>159</v>
      </c>
      <c r="BM177" s="20" t="s">
        <v>1057</v>
      </c>
    </row>
    <row r="178" spans="2:65" s="9" customFormat="1" ht="29.85" customHeight="1">
      <c r="B178" s="129"/>
      <c r="C178" s="130"/>
      <c r="D178" s="139" t="s">
        <v>128</v>
      </c>
      <c r="E178" s="139"/>
      <c r="F178" s="139"/>
      <c r="G178" s="139"/>
      <c r="H178" s="139"/>
      <c r="I178" s="139"/>
      <c r="J178" s="139"/>
      <c r="K178" s="139"/>
      <c r="L178" s="139"/>
      <c r="M178" s="139"/>
      <c r="N178" s="259"/>
      <c r="O178" s="260"/>
      <c r="P178" s="260"/>
      <c r="Q178" s="260"/>
      <c r="R178" s="132"/>
      <c r="T178" s="133"/>
      <c r="U178" s="130"/>
      <c r="V178" s="130"/>
      <c r="W178" s="134">
        <f>SUM(W179:W180)</f>
        <v>13.1308928</v>
      </c>
      <c r="X178" s="130"/>
      <c r="Y178" s="134">
        <f>SUM(Y179:Y180)</f>
        <v>4.1657023999999998</v>
      </c>
      <c r="Z178" s="130"/>
      <c r="AA178" s="135">
        <f>SUM(AA179:AA180)</f>
        <v>0</v>
      </c>
      <c r="AR178" s="136" t="s">
        <v>79</v>
      </c>
      <c r="AT178" s="137" t="s">
        <v>70</v>
      </c>
      <c r="AU178" s="137" t="s">
        <v>79</v>
      </c>
      <c r="AY178" s="136" t="s">
        <v>153</v>
      </c>
      <c r="BK178" s="138">
        <f>SUM(BK179:BK180)</f>
        <v>0</v>
      </c>
    </row>
    <row r="179" spans="2:65" s="1" customFormat="1" ht="31.5" customHeight="1">
      <c r="B179" s="140"/>
      <c r="C179" s="141">
        <v>18</v>
      </c>
      <c r="D179" s="141" t="s">
        <v>155</v>
      </c>
      <c r="E179" s="142" t="s">
        <v>1059</v>
      </c>
      <c r="F179" s="241" t="s">
        <v>1060</v>
      </c>
      <c r="G179" s="241"/>
      <c r="H179" s="241"/>
      <c r="I179" s="241"/>
      <c r="J179" s="143" t="s">
        <v>223</v>
      </c>
      <c r="K179" s="144">
        <v>13.76</v>
      </c>
      <c r="L179" s="242"/>
      <c r="M179" s="242"/>
      <c r="N179" s="242"/>
      <c r="O179" s="242"/>
      <c r="P179" s="242"/>
      <c r="Q179" s="242"/>
      <c r="R179" s="145"/>
      <c r="T179" s="146" t="s">
        <v>5</v>
      </c>
      <c r="U179" s="43" t="s">
        <v>38</v>
      </c>
      <c r="V179" s="147">
        <v>0.95428000000000002</v>
      </c>
      <c r="W179" s="147">
        <f>V179*K179</f>
        <v>13.1308928</v>
      </c>
      <c r="X179" s="147">
        <v>0.30274000000000001</v>
      </c>
      <c r="Y179" s="147">
        <f>X179*K179</f>
        <v>4.1657023999999998</v>
      </c>
      <c r="Z179" s="147">
        <v>0</v>
      </c>
      <c r="AA179" s="148">
        <f>Z179*K179</f>
        <v>0</v>
      </c>
      <c r="AR179" s="20" t="s">
        <v>159</v>
      </c>
      <c r="AT179" s="20" t="s">
        <v>155</v>
      </c>
      <c r="AU179" s="20" t="s">
        <v>160</v>
      </c>
      <c r="AY179" s="20" t="s">
        <v>153</v>
      </c>
      <c r="BE179" s="149">
        <f>IF(U179="základná",N179,0)</f>
        <v>0</v>
      </c>
      <c r="BF179" s="149">
        <f>IF(U179="znížená",N179,0)</f>
        <v>0</v>
      </c>
      <c r="BG179" s="149">
        <f>IF(U179="zákl. prenesená",N179,0)</f>
        <v>0</v>
      </c>
      <c r="BH179" s="149">
        <f>IF(U179="zníž. prenesená",N179,0)</f>
        <v>0</v>
      </c>
      <c r="BI179" s="149">
        <f>IF(U179="nulová",N179,0)</f>
        <v>0</v>
      </c>
      <c r="BJ179" s="20" t="s">
        <v>160</v>
      </c>
      <c r="BK179" s="149">
        <f>ROUND(L179*K179,2)</f>
        <v>0</v>
      </c>
      <c r="BL179" s="20" t="s">
        <v>159</v>
      </c>
      <c r="BM179" s="20" t="s">
        <v>1061</v>
      </c>
    </row>
    <row r="180" spans="2:65" s="10" customFormat="1" ht="22.5" customHeight="1">
      <c r="B180" s="150"/>
      <c r="C180" s="151"/>
      <c r="D180" s="151"/>
      <c r="E180" s="152" t="s">
        <v>5</v>
      </c>
      <c r="F180" s="243" t="s">
        <v>1062</v>
      </c>
      <c r="G180" s="244"/>
      <c r="H180" s="244"/>
      <c r="I180" s="244"/>
      <c r="J180" s="151"/>
      <c r="K180" s="153">
        <v>13.76</v>
      </c>
      <c r="L180" s="151"/>
      <c r="M180" s="151"/>
      <c r="N180" s="151"/>
      <c r="O180" s="151"/>
      <c r="P180" s="151"/>
      <c r="Q180" s="151"/>
      <c r="R180" s="154"/>
      <c r="T180" s="155"/>
      <c r="U180" s="151"/>
      <c r="V180" s="151"/>
      <c r="W180" s="151"/>
      <c r="X180" s="151"/>
      <c r="Y180" s="151"/>
      <c r="Z180" s="151"/>
      <c r="AA180" s="156"/>
      <c r="AT180" s="157" t="s">
        <v>168</v>
      </c>
      <c r="AU180" s="157" t="s">
        <v>160</v>
      </c>
      <c r="AV180" s="10" t="s">
        <v>160</v>
      </c>
      <c r="AW180" s="10" t="s">
        <v>29</v>
      </c>
      <c r="AX180" s="10" t="s">
        <v>79</v>
      </c>
      <c r="AY180" s="157" t="s">
        <v>153</v>
      </c>
    </row>
    <row r="181" spans="2:65" s="9" customFormat="1" ht="29.85" customHeight="1">
      <c r="B181" s="129"/>
      <c r="C181" s="130"/>
      <c r="D181" s="139" t="s">
        <v>977</v>
      </c>
      <c r="E181" s="139"/>
      <c r="F181" s="139"/>
      <c r="G181" s="139"/>
      <c r="H181" s="139"/>
      <c r="I181" s="139"/>
      <c r="J181" s="139"/>
      <c r="K181" s="139"/>
      <c r="L181" s="139"/>
      <c r="M181" s="139"/>
      <c r="N181" s="257"/>
      <c r="O181" s="258"/>
      <c r="P181" s="258"/>
      <c r="Q181" s="258"/>
      <c r="R181" s="132"/>
      <c r="T181" s="133"/>
      <c r="U181" s="130"/>
      <c r="V181" s="130"/>
      <c r="W181" s="134">
        <f>SUM(W182:W197)</f>
        <v>2.5079599999999997</v>
      </c>
      <c r="X181" s="130"/>
      <c r="Y181" s="134">
        <f>SUM(Y182:Y197)</f>
        <v>31.111615900000004</v>
      </c>
      <c r="Z181" s="130"/>
      <c r="AA181" s="135">
        <f>SUM(AA182:AA197)</f>
        <v>0</v>
      </c>
      <c r="AR181" s="136" t="s">
        <v>79</v>
      </c>
      <c r="AT181" s="137" t="s">
        <v>70</v>
      </c>
      <c r="AU181" s="137" t="s">
        <v>79</v>
      </c>
      <c r="AY181" s="136" t="s">
        <v>153</v>
      </c>
      <c r="BK181" s="138">
        <f>SUM(BK182:BK197)</f>
        <v>0</v>
      </c>
    </row>
    <row r="182" spans="2:65" s="1" customFormat="1" ht="31.5" customHeight="1">
      <c r="B182" s="140"/>
      <c r="C182" s="141">
        <v>19</v>
      </c>
      <c r="D182" s="141" t="s">
        <v>155</v>
      </c>
      <c r="E182" s="142" t="s">
        <v>1063</v>
      </c>
      <c r="F182" s="241" t="s">
        <v>1064</v>
      </c>
      <c r="G182" s="241"/>
      <c r="H182" s="241"/>
      <c r="I182" s="241"/>
      <c r="J182" s="143" t="s">
        <v>223</v>
      </c>
      <c r="K182" s="144">
        <v>76.73</v>
      </c>
      <c r="L182" s="242"/>
      <c r="M182" s="242"/>
      <c r="N182" s="242"/>
      <c r="O182" s="242"/>
      <c r="P182" s="242"/>
      <c r="Q182" s="242"/>
      <c r="R182" s="145"/>
      <c r="T182" s="146" t="s">
        <v>5</v>
      </c>
      <c r="U182" s="43" t="s">
        <v>38</v>
      </c>
      <c r="V182" s="147">
        <v>0</v>
      </c>
      <c r="W182" s="147">
        <f>V182*K182</f>
        <v>0</v>
      </c>
      <c r="X182" s="147">
        <v>0.37080000000000002</v>
      </c>
      <c r="Y182" s="147">
        <f>X182*K182</f>
        <v>28.451484000000004</v>
      </c>
      <c r="Z182" s="147">
        <v>0</v>
      </c>
      <c r="AA182" s="148">
        <f>Z182*K182</f>
        <v>0</v>
      </c>
      <c r="AR182" s="20" t="s">
        <v>159</v>
      </c>
      <c r="AT182" s="20" t="s">
        <v>155</v>
      </c>
      <c r="AU182" s="20" t="s">
        <v>160</v>
      </c>
      <c r="AY182" s="20" t="s">
        <v>153</v>
      </c>
      <c r="BE182" s="149">
        <f>IF(U182="základná",N182,0)</f>
        <v>0</v>
      </c>
      <c r="BF182" s="149">
        <f>IF(U182="znížená",N182,0)</f>
        <v>0</v>
      </c>
      <c r="BG182" s="149">
        <f>IF(U182="zákl. prenesená",N182,0)</f>
        <v>0</v>
      </c>
      <c r="BH182" s="149">
        <f>IF(U182="zníž. prenesená",N182,0)</f>
        <v>0</v>
      </c>
      <c r="BI182" s="149">
        <f>IF(U182="nulová",N182,0)</f>
        <v>0</v>
      </c>
      <c r="BJ182" s="20" t="s">
        <v>160</v>
      </c>
      <c r="BK182" s="149">
        <f>ROUND(L182*K182,2)</f>
        <v>0</v>
      </c>
      <c r="BL182" s="20" t="s">
        <v>159</v>
      </c>
      <c r="BM182" s="20" t="s">
        <v>1065</v>
      </c>
    </row>
    <row r="183" spans="2:65" s="10" customFormat="1" ht="22.5" customHeight="1">
      <c r="B183" s="150"/>
      <c r="C183" s="151"/>
      <c r="D183" s="151"/>
      <c r="E183" s="152" t="s">
        <v>5</v>
      </c>
      <c r="F183" s="243" t="s">
        <v>1066</v>
      </c>
      <c r="G183" s="244"/>
      <c r="H183" s="244"/>
      <c r="I183" s="244"/>
      <c r="J183" s="151"/>
      <c r="K183" s="153">
        <v>6.27</v>
      </c>
      <c r="L183" s="151"/>
      <c r="M183" s="151"/>
      <c r="N183" s="151"/>
      <c r="O183" s="151"/>
      <c r="P183" s="151"/>
      <c r="Q183" s="151"/>
      <c r="R183" s="154"/>
      <c r="T183" s="155"/>
      <c r="U183" s="151"/>
      <c r="V183" s="151"/>
      <c r="W183" s="151"/>
      <c r="X183" s="151"/>
      <c r="Y183" s="151"/>
      <c r="Z183" s="151"/>
      <c r="AA183" s="156"/>
      <c r="AT183" s="157" t="s">
        <v>168</v>
      </c>
      <c r="AU183" s="157" t="s">
        <v>160</v>
      </c>
      <c r="AV183" s="10" t="s">
        <v>160</v>
      </c>
      <c r="AW183" s="10" t="s">
        <v>29</v>
      </c>
      <c r="AX183" s="10" t="s">
        <v>71</v>
      </c>
      <c r="AY183" s="157" t="s">
        <v>153</v>
      </c>
    </row>
    <row r="184" spans="2:65" s="10" customFormat="1" ht="22.5" customHeight="1">
      <c r="B184" s="150"/>
      <c r="C184" s="151"/>
      <c r="D184" s="151"/>
      <c r="E184" s="152" t="s">
        <v>5</v>
      </c>
      <c r="F184" s="245" t="s">
        <v>1067</v>
      </c>
      <c r="G184" s="246"/>
      <c r="H184" s="246"/>
      <c r="I184" s="246"/>
      <c r="J184" s="151"/>
      <c r="K184" s="153">
        <v>19.440000000000001</v>
      </c>
      <c r="L184" s="151"/>
      <c r="M184" s="151"/>
      <c r="N184" s="151"/>
      <c r="O184" s="151"/>
      <c r="P184" s="151"/>
      <c r="Q184" s="151"/>
      <c r="R184" s="154"/>
      <c r="T184" s="155"/>
      <c r="U184" s="151"/>
      <c r="V184" s="151"/>
      <c r="W184" s="151"/>
      <c r="X184" s="151"/>
      <c r="Y184" s="151"/>
      <c r="Z184" s="151"/>
      <c r="AA184" s="156"/>
      <c r="AT184" s="157" t="s">
        <v>168</v>
      </c>
      <c r="AU184" s="157" t="s">
        <v>160</v>
      </c>
      <c r="AV184" s="10" t="s">
        <v>160</v>
      </c>
      <c r="AW184" s="10" t="s">
        <v>29</v>
      </c>
      <c r="AX184" s="10" t="s">
        <v>71</v>
      </c>
      <c r="AY184" s="157" t="s">
        <v>153</v>
      </c>
    </row>
    <row r="185" spans="2:65" s="10" customFormat="1" ht="22.5" customHeight="1">
      <c r="B185" s="150"/>
      <c r="C185" s="151"/>
      <c r="D185" s="151"/>
      <c r="E185" s="152" t="s">
        <v>5</v>
      </c>
      <c r="F185" s="245" t="s">
        <v>1068</v>
      </c>
      <c r="G185" s="246"/>
      <c r="H185" s="246"/>
      <c r="I185" s="246"/>
      <c r="J185" s="151"/>
      <c r="K185" s="153">
        <v>4.91</v>
      </c>
      <c r="L185" s="151"/>
      <c r="M185" s="151"/>
      <c r="N185" s="151"/>
      <c r="O185" s="151"/>
      <c r="P185" s="151"/>
      <c r="Q185" s="151"/>
      <c r="R185" s="154"/>
      <c r="T185" s="155"/>
      <c r="U185" s="151"/>
      <c r="V185" s="151"/>
      <c r="W185" s="151"/>
      <c r="X185" s="151"/>
      <c r="Y185" s="151"/>
      <c r="Z185" s="151"/>
      <c r="AA185" s="156"/>
      <c r="AT185" s="157" t="s">
        <v>168</v>
      </c>
      <c r="AU185" s="157" t="s">
        <v>160</v>
      </c>
      <c r="AV185" s="10" t="s">
        <v>160</v>
      </c>
      <c r="AW185" s="10" t="s">
        <v>29</v>
      </c>
      <c r="AX185" s="10" t="s">
        <v>71</v>
      </c>
      <c r="AY185" s="157" t="s">
        <v>153</v>
      </c>
    </row>
    <row r="186" spans="2:65" s="10" customFormat="1" ht="22.5" customHeight="1">
      <c r="B186" s="150"/>
      <c r="C186" s="151"/>
      <c r="D186" s="151"/>
      <c r="E186" s="152" t="s">
        <v>5</v>
      </c>
      <c r="F186" s="245" t="s">
        <v>1069</v>
      </c>
      <c r="G186" s="246"/>
      <c r="H186" s="246"/>
      <c r="I186" s="246"/>
      <c r="J186" s="151"/>
      <c r="K186" s="153">
        <v>8.4</v>
      </c>
      <c r="L186" s="151"/>
      <c r="M186" s="151"/>
      <c r="N186" s="151"/>
      <c r="O186" s="151"/>
      <c r="P186" s="151"/>
      <c r="Q186" s="151"/>
      <c r="R186" s="154"/>
      <c r="T186" s="155"/>
      <c r="U186" s="151"/>
      <c r="V186" s="151"/>
      <c r="W186" s="151"/>
      <c r="X186" s="151"/>
      <c r="Y186" s="151"/>
      <c r="Z186" s="151"/>
      <c r="AA186" s="156"/>
      <c r="AT186" s="157" t="s">
        <v>168</v>
      </c>
      <c r="AU186" s="157" t="s">
        <v>160</v>
      </c>
      <c r="AV186" s="10" t="s">
        <v>160</v>
      </c>
      <c r="AW186" s="10" t="s">
        <v>29</v>
      </c>
      <c r="AX186" s="10" t="s">
        <v>71</v>
      </c>
      <c r="AY186" s="157" t="s">
        <v>153</v>
      </c>
    </row>
    <row r="187" spans="2:65" s="10" customFormat="1" ht="22.5" customHeight="1">
      <c r="B187" s="150"/>
      <c r="C187" s="151"/>
      <c r="D187" s="151"/>
      <c r="E187" s="152" t="s">
        <v>5</v>
      </c>
      <c r="F187" s="245" t="s">
        <v>1070</v>
      </c>
      <c r="G187" s="246"/>
      <c r="H187" s="246"/>
      <c r="I187" s="246"/>
      <c r="J187" s="151"/>
      <c r="K187" s="153">
        <v>4.95</v>
      </c>
      <c r="L187" s="151"/>
      <c r="M187" s="151"/>
      <c r="N187" s="151"/>
      <c r="O187" s="151"/>
      <c r="P187" s="151"/>
      <c r="Q187" s="151"/>
      <c r="R187" s="154"/>
      <c r="T187" s="155"/>
      <c r="U187" s="151"/>
      <c r="V187" s="151"/>
      <c r="W187" s="151"/>
      <c r="X187" s="151"/>
      <c r="Y187" s="151"/>
      <c r="Z187" s="151"/>
      <c r="AA187" s="156"/>
      <c r="AT187" s="157" t="s">
        <v>168</v>
      </c>
      <c r="AU187" s="157" t="s">
        <v>160</v>
      </c>
      <c r="AV187" s="10" t="s">
        <v>160</v>
      </c>
      <c r="AW187" s="10" t="s">
        <v>29</v>
      </c>
      <c r="AX187" s="10" t="s">
        <v>71</v>
      </c>
      <c r="AY187" s="157" t="s">
        <v>153</v>
      </c>
    </row>
    <row r="188" spans="2:65" s="10" customFormat="1" ht="22.5" customHeight="1">
      <c r="B188" s="150"/>
      <c r="C188" s="151"/>
      <c r="D188" s="151"/>
      <c r="E188" s="152" t="s">
        <v>5</v>
      </c>
      <c r="F188" s="245" t="s">
        <v>1071</v>
      </c>
      <c r="G188" s="246"/>
      <c r="H188" s="246"/>
      <c r="I188" s="246"/>
      <c r="J188" s="151"/>
      <c r="K188" s="153">
        <v>4.45</v>
      </c>
      <c r="L188" s="151"/>
      <c r="M188" s="151"/>
      <c r="N188" s="151"/>
      <c r="O188" s="151"/>
      <c r="P188" s="151"/>
      <c r="Q188" s="151"/>
      <c r="R188" s="154"/>
      <c r="T188" s="155"/>
      <c r="U188" s="151"/>
      <c r="V188" s="151"/>
      <c r="W188" s="151"/>
      <c r="X188" s="151"/>
      <c r="Y188" s="151"/>
      <c r="Z188" s="151"/>
      <c r="AA188" s="156"/>
      <c r="AT188" s="157" t="s">
        <v>168</v>
      </c>
      <c r="AU188" s="157" t="s">
        <v>160</v>
      </c>
      <c r="AV188" s="10" t="s">
        <v>160</v>
      </c>
      <c r="AW188" s="10" t="s">
        <v>29</v>
      </c>
      <c r="AX188" s="10" t="s">
        <v>71</v>
      </c>
      <c r="AY188" s="157" t="s">
        <v>153</v>
      </c>
    </row>
    <row r="189" spans="2:65" s="10" customFormat="1" ht="22.5" customHeight="1">
      <c r="B189" s="150"/>
      <c r="C189" s="151"/>
      <c r="D189" s="151"/>
      <c r="E189" s="152" t="s">
        <v>5</v>
      </c>
      <c r="F189" s="245" t="s">
        <v>1072</v>
      </c>
      <c r="G189" s="246"/>
      <c r="H189" s="246"/>
      <c r="I189" s="246"/>
      <c r="J189" s="151"/>
      <c r="K189" s="153">
        <v>5.2</v>
      </c>
      <c r="L189" s="151"/>
      <c r="M189" s="151"/>
      <c r="N189" s="151"/>
      <c r="O189" s="151"/>
      <c r="P189" s="151"/>
      <c r="Q189" s="151"/>
      <c r="R189" s="154"/>
      <c r="T189" s="155"/>
      <c r="U189" s="151"/>
      <c r="V189" s="151"/>
      <c r="W189" s="151"/>
      <c r="X189" s="151"/>
      <c r="Y189" s="151"/>
      <c r="Z189" s="151"/>
      <c r="AA189" s="156"/>
      <c r="AT189" s="157" t="s">
        <v>168</v>
      </c>
      <c r="AU189" s="157" t="s">
        <v>160</v>
      </c>
      <c r="AV189" s="10" t="s">
        <v>160</v>
      </c>
      <c r="AW189" s="10" t="s">
        <v>29</v>
      </c>
      <c r="AX189" s="10" t="s">
        <v>71</v>
      </c>
      <c r="AY189" s="157" t="s">
        <v>153</v>
      </c>
    </row>
    <row r="190" spans="2:65" s="10" customFormat="1" ht="22.5" customHeight="1">
      <c r="B190" s="150"/>
      <c r="C190" s="151"/>
      <c r="D190" s="151"/>
      <c r="E190" s="152" t="s">
        <v>5</v>
      </c>
      <c r="F190" s="245" t="s">
        <v>1073</v>
      </c>
      <c r="G190" s="246"/>
      <c r="H190" s="246"/>
      <c r="I190" s="246"/>
      <c r="J190" s="151"/>
      <c r="K190" s="153">
        <v>3.98</v>
      </c>
      <c r="L190" s="151"/>
      <c r="M190" s="151"/>
      <c r="N190" s="151"/>
      <c r="O190" s="151"/>
      <c r="P190" s="151"/>
      <c r="Q190" s="151"/>
      <c r="R190" s="154"/>
      <c r="T190" s="155"/>
      <c r="U190" s="151"/>
      <c r="V190" s="151"/>
      <c r="W190" s="151"/>
      <c r="X190" s="151"/>
      <c r="Y190" s="151"/>
      <c r="Z190" s="151"/>
      <c r="AA190" s="156"/>
      <c r="AT190" s="157" t="s">
        <v>168</v>
      </c>
      <c r="AU190" s="157" t="s">
        <v>160</v>
      </c>
      <c r="AV190" s="10" t="s">
        <v>160</v>
      </c>
      <c r="AW190" s="10" t="s">
        <v>29</v>
      </c>
      <c r="AX190" s="10" t="s">
        <v>71</v>
      </c>
      <c r="AY190" s="157" t="s">
        <v>153</v>
      </c>
    </row>
    <row r="191" spans="2:65" s="10" customFormat="1" ht="22.5" customHeight="1">
      <c r="B191" s="150"/>
      <c r="C191" s="151"/>
      <c r="D191" s="151"/>
      <c r="E191" s="152" t="s">
        <v>5</v>
      </c>
      <c r="F191" s="245" t="s">
        <v>1074</v>
      </c>
      <c r="G191" s="246"/>
      <c r="H191" s="246"/>
      <c r="I191" s="246"/>
      <c r="J191" s="151"/>
      <c r="K191" s="153">
        <v>7.3</v>
      </c>
      <c r="L191" s="151"/>
      <c r="M191" s="151"/>
      <c r="N191" s="151"/>
      <c r="O191" s="151"/>
      <c r="P191" s="151"/>
      <c r="Q191" s="151"/>
      <c r="R191" s="154"/>
      <c r="T191" s="155"/>
      <c r="U191" s="151"/>
      <c r="V191" s="151"/>
      <c r="W191" s="151"/>
      <c r="X191" s="151"/>
      <c r="Y191" s="151"/>
      <c r="Z191" s="151"/>
      <c r="AA191" s="156"/>
      <c r="AT191" s="157" t="s">
        <v>168</v>
      </c>
      <c r="AU191" s="157" t="s">
        <v>160</v>
      </c>
      <c r="AV191" s="10" t="s">
        <v>160</v>
      </c>
      <c r="AW191" s="10" t="s">
        <v>29</v>
      </c>
      <c r="AX191" s="10" t="s">
        <v>71</v>
      </c>
      <c r="AY191" s="157" t="s">
        <v>153</v>
      </c>
    </row>
    <row r="192" spans="2:65" s="10" customFormat="1" ht="22.5" customHeight="1">
      <c r="B192" s="150"/>
      <c r="C192" s="151"/>
      <c r="D192" s="151"/>
      <c r="E192" s="152" t="s">
        <v>5</v>
      </c>
      <c r="F192" s="245" t="s">
        <v>1075</v>
      </c>
      <c r="G192" s="246"/>
      <c r="H192" s="246"/>
      <c r="I192" s="246"/>
      <c r="J192" s="151"/>
      <c r="K192" s="153">
        <v>11.83</v>
      </c>
      <c r="L192" s="151"/>
      <c r="M192" s="151"/>
      <c r="N192" s="151"/>
      <c r="O192" s="151"/>
      <c r="P192" s="151"/>
      <c r="Q192" s="151"/>
      <c r="R192" s="154"/>
      <c r="T192" s="155"/>
      <c r="U192" s="151"/>
      <c r="V192" s="151"/>
      <c r="W192" s="151"/>
      <c r="X192" s="151"/>
      <c r="Y192" s="151"/>
      <c r="Z192" s="151"/>
      <c r="AA192" s="156"/>
      <c r="AT192" s="157" t="s">
        <v>168</v>
      </c>
      <c r="AU192" s="157" t="s">
        <v>160</v>
      </c>
      <c r="AV192" s="10" t="s">
        <v>160</v>
      </c>
      <c r="AW192" s="10" t="s">
        <v>29</v>
      </c>
      <c r="AX192" s="10" t="s">
        <v>71</v>
      </c>
      <c r="AY192" s="157" t="s">
        <v>153</v>
      </c>
    </row>
    <row r="193" spans="2:65" s="10" customFormat="1" ht="22.5" customHeight="1">
      <c r="B193" s="150"/>
      <c r="C193" s="151"/>
      <c r="D193" s="151"/>
      <c r="E193" s="152" t="s">
        <v>5</v>
      </c>
      <c r="F193" s="245" t="s">
        <v>5</v>
      </c>
      <c r="G193" s="246"/>
      <c r="H193" s="246"/>
      <c r="I193" s="246"/>
      <c r="J193" s="151"/>
      <c r="K193" s="153">
        <v>0</v>
      </c>
      <c r="L193" s="151"/>
      <c r="M193" s="151"/>
      <c r="N193" s="151"/>
      <c r="O193" s="151"/>
      <c r="P193" s="151"/>
      <c r="Q193" s="151"/>
      <c r="R193" s="154"/>
      <c r="T193" s="155"/>
      <c r="U193" s="151"/>
      <c r="V193" s="151"/>
      <c r="W193" s="151"/>
      <c r="X193" s="151"/>
      <c r="Y193" s="151"/>
      <c r="Z193" s="151"/>
      <c r="AA193" s="156"/>
      <c r="AT193" s="157" t="s">
        <v>168</v>
      </c>
      <c r="AU193" s="157" t="s">
        <v>160</v>
      </c>
      <c r="AV193" s="10" t="s">
        <v>160</v>
      </c>
      <c r="AW193" s="10" t="s">
        <v>29</v>
      </c>
      <c r="AX193" s="10" t="s">
        <v>71</v>
      </c>
      <c r="AY193" s="157" t="s">
        <v>153</v>
      </c>
    </row>
    <row r="194" spans="2:65" s="11" customFormat="1" ht="22.5" customHeight="1">
      <c r="B194" s="158"/>
      <c r="C194" s="159"/>
      <c r="D194" s="159"/>
      <c r="E194" s="160" t="s">
        <v>5</v>
      </c>
      <c r="F194" s="247" t="s">
        <v>227</v>
      </c>
      <c r="G194" s="248"/>
      <c r="H194" s="248"/>
      <c r="I194" s="248"/>
      <c r="J194" s="159"/>
      <c r="K194" s="161">
        <v>76.73</v>
      </c>
      <c r="L194" s="159"/>
      <c r="M194" s="159"/>
      <c r="N194" s="159"/>
      <c r="O194" s="159"/>
      <c r="P194" s="159"/>
      <c r="Q194" s="159"/>
      <c r="R194" s="162"/>
      <c r="T194" s="163"/>
      <c r="U194" s="159"/>
      <c r="V194" s="159"/>
      <c r="W194" s="159"/>
      <c r="X194" s="159"/>
      <c r="Y194" s="159"/>
      <c r="Z194" s="159"/>
      <c r="AA194" s="164"/>
      <c r="AT194" s="165" t="s">
        <v>168</v>
      </c>
      <c r="AU194" s="165" t="s">
        <v>160</v>
      </c>
      <c r="AV194" s="11" t="s">
        <v>159</v>
      </c>
      <c r="AW194" s="11" t="s">
        <v>29</v>
      </c>
      <c r="AX194" s="11" t="s">
        <v>79</v>
      </c>
      <c r="AY194" s="165" t="s">
        <v>153</v>
      </c>
    </row>
    <row r="195" spans="2:65" s="1" customFormat="1" ht="31.5" customHeight="1">
      <c r="B195" s="140"/>
      <c r="C195" s="141">
        <v>20</v>
      </c>
      <c r="D195" s="141" t="s">
        <v>155</v>
      </c>
      <c r="E195" s="142" t="s">
        <v>1076</v>
      </c>
      <c r="F195" s="241" t="s">
        <v>1077</v>
      </c>
      <c r="G195" s="241"/>
      <c r="H195" s="241"/>
      <c r="I195" s="241"/>
      <c r="J195" s="143" t="s">
        <v>223</v>
      </c>
      <c r="K195" s="144">
        <v>11.83</v>
      </c>
      <c r="L195" s="242"/>
      <c r="M195" s="242"/>
      <c r="N195" s="242"/>
      <c r="O195" s="242"/>
      <c r="P195" s="242"/>
      <c r="Q195" s="242"/>
      <c r="R195" s="145"/>
      <c r="T195" s="146" t="s">
        <v>5</v>
      </c>
      <c r="U195" s="43" t="s">
        <v>38</v>
      </c>
      <c r="V195" s="147">
        <v>0.21199999999999999</v>
      </c>
      <c r="W195" s="147">
        <f>V195*K195</f>
        <v>2.5079599999999997</v>
      </c>
      <c r="X195" s="147">
        <v>0.13192999999999999</v>
      </c>
      <c r="Y195" s="147">
        <f>X195*K195</f>
        <v>1.5607318999999999</v>
      </c>
      <c r="Z195" s="147">
        <v>0</v>
      </c>
      <c r="AA195" s="148">
        <f>Z195*K195</f>
        <v>0</v>
      </c>
      <c r="AR195" s="20" t="s">
        <v>159</v>
      </c>
      <c r="AT195" s="20" t="s">
        <v>155</v>
      </c>
      <c r="AU195" s="20" t="s">
        <v>160</v>
      </c>
      <c r="AY195" s="20" t="s">
        <v>153</v>
      </c>
      <c r="BE195" s="149">
        <f>IF(U195="základná",N195,0)</f>
        <v>0</v>
      </c>
      <c r="BF195" s="149">
        <f>IF(U195="znížená",N195,0)</f>
        <v>0</v>
      </c>
      <c r="BG195" s="149">
        <f>IF(U195="zákl. prenesená",N195,0)</f>
        <v>0</v>
      </c>
      <c r="BH195" s="149">
        <f>IF(U195="zníž. prenesená",N195,0)</f>
        <v>0</v>
      </c>
      <c r="BI195" s="149">
        <f>IF(U195="nulová",N195,0)</f>
        <v>0</v>
      </c>
      <c r="BJ195" s="20" t="s">
        <v>160</v>
      </c>
      <c r="BK195" s="149">
        <f>ROUND(L195*K195,2)</f>
        <v>0</v>
      </c>
      <c r="BL195" s="20" t="s">
        <v>159</v>
      </c>
      <c r="BM195" s="20" t="s">
        <v>1078</v>
      </c>
    </row>
    <row r="196" spans="2:65" s="10" customFormat="1" ht="22.5" customHeight="1">
      <c r="B196" s="150"/>
      <c r="C196" s="151"/>
      <c r="D196" s="151"/>
      <c r="E196" s="152" t="s">
        <v>5</v>
      </c>
      <c r="F196" s="243" t="s">
        <v>1079</v>
      </c>
      <c r="G196" s="244"/>
      <c r="H196" s="244"/>
      <c r="I196" s="244"/>
      <c r="J196" s="151"/>
      <c r="K196" s="153">
        <v>11.83</v>
      </c>
      <c r="L196" s="151"/>
      <c r="M196" s="151"/>
      <c r="N196" s="151"/>
      <c r="O196" s="151"/>
      <c r="P196" s="151"/>
      <c r="Q196" s="151"/>
      <c r="R196" s="154"/>
      <c r="T196" s="155"/>
      <c r="U196" s="151"/>
      <c r="V196" s="151"/>
      <c r="W196" s="151"/>
      <c r="X196" s="151"/>
      <c r="Y196" s="151"/>
      <c r="Z196" s="151"/>
      <c r="AA196" s="156"/>
      <c r="AT196" s="157" t="s">
        <v>168</v>
      </c>
      <c r="AU196" s="157" t="s">
        <v>160</v>
      </c>
      <c r="AV196" s="10" t="s">
        <v>160</v>
      </c>
      <c r="AW196" s="10" t="s">
        <v>29</v>
      </c>
      <c r="AX196" s="10" t="s">
        <v>79</v>
      </c>
      <c r="AY196" s="157" t="s">
        <v>153</v>
      </c>
    </row>
    <row r="197" spans="2:65" s="1" customFormat="1" ht="22.5" customHeight="1">
      <c r="B197" s="140"/>
      <c r="C197" s="166">
        <v>21</v>
      </c>
      <c r="D197" s="166" t="s">
        <v>246</v>
      </c>
      <c r="E197" s="167" t="s">
        <v>1080</v>
      </c>
      <c r="F197" s="249" t="s">
        <v>2188</v>
      </c>
      <c r="G197" s="249"/>
      <c r="H197" s="249"/>
      <c r="I197" s="249"/>
      <c r="J197" s="168" t="s">
        <v>223</v>
      </c>
      <c r="K197" s="169">
        <v>11.95</v>
      </c>
      <c r="L197" s="250"/>
      <c r="M197" s="250"/>
      <c r="N197" s="250"/>
      <c r="O197" s="242"/>
      <c r="P197" s="242"/>
      <c r="Q197" s="242"/>
      <c r="R197" s="145"/>
      <c r="T197" s="146" t="s">
        <v>5</v>
      </c>
      <c r="U197" s="43" t="s">
        <v>38</v>
      </c>
      <c r="V197" s="147">
        <v>0</v>
      </c>
      <c r="W197" s="147">
        <f>V197*K197</f>
        <v>0</v>
      </c>
      <c r="X197" s="147">
        <v>9.1999999999999998E-2</v>
      </c>
      <c r="Y197" s="147">
        <f>X197*K197</f>
        <v>1.0993999999999999</v>
      </c>
      <c r="Z197" s="147">
        <v>0</v>
      </c>
      <c r="AA197" s="148">
        <f>Z197*K197</f>
        <v>0</v>
      </c>
      <c r="AR197" s="20" t="s">
        <v>208</v>
      </c>
      <c r="AT197" s="20" t="s">
        <v>246</v>
      </c>
      <c r="AU197" s="20" t="s">
        <v>160</v>
      </c>
      <c r="AY197" s="20" t="s">
        <v>153</v>
      </c>
      <c r="BE197" s="149">
        <f>IF(U197="základná",N197,0)</f>
        <v>0</v>
      </c>
      <c r="BF197" s="149">
        <f>IF(U197="znížená",N197,0)</f>
        <v>0</v>
      </c>
      <c r="BG197" s="149">
        <f>IF(U197="zákl. prenesená",N197,0)</f>
        <v>0</v>
      </c>
      <c r="BH197" s="149">
        <f>IF(U197="zníž. prenesená",N197,0)</f>
        <v>0</v>
      </c>
      <c r="BI197" s="149">
        <f>IF(U197="nulová",N197,0)</f>
        <v>0</v>
      </c>
      <c r="BJ197" s="20" t="s">
        <v>160</v>
      </c>
      <c r="BK197" s="149">
        <f>ROUND(L197*K197,2)</f>
        <v>0</v>
      </c>
      <c r="BL197" s="20" t="s">
        <v>159</v>
      </c>
      <c r="BM197" s="20" t="s">
        <v>1081</v>
      </c>
    </row>
    <row r="198" spans="2:65" s="9" customFormat="1" ht="29.85" customHeight="1">
      <c r="B198" s="129"/>
      <c r="C198" s="130"/>
      <c r="D198" s="139" t="s">
        <v>130</v>
      </c>
      <c r="E198" s="139"/>
      <c r="F198" s="139"/>
      <c r="G198" s="139"/>
      <c r="H198" s="139"/>
      <c r="I198" s="139"/>
      <c r="J198" s="139"/>
      <c r="K198" s="139"/>
      <c r="L198" s="139"/>
      <c r="M198" s="139"/>
      <c r="N198" s="259"/>
      <c r="O198" s="260"/>
      <c r="P198" s="260"/>
      <c r="Q198" s="260"/>
      <c r="R198" s="132"/>
      <c r="T198" s="133"/>
      <c r="U198" s="130"/>
      <c r="V198" s="130"/>
      <c r="W198" s="134">
        <f>SUM(W199:W206)</f>
        <v>357.06786030000001</v>
      </c>
      <c r="X198" s="130"/>
      <c r="Y198" s="134">
        <f>SUM(Y199:Y206)</f>
        <v>135.0434224</v>
      </c>
      <c r="Z198" s="130"/>
      <c r="AA198" s="135">
        <f>SUM(AA199:AA206)</f>
        <v>0</v>
      </c>
      <c r="AR198" s="136" t="s">
        <v>79</v>
      </c>
      <c r="AT198" s="137" t="s">
        <v>70</v>
      </c>
      <c r="AU198" s="137" t="s">
        <v>79</v>
      </c>
      <c r="AY198" s="136" t="s">
        <v>153</v>
      </c>
      <c r="BK198" s="138">
        <f>SUM(BK199:BK206)</f>
        <v>0</v>
      </c>
    </row>
    <row r="199" spans="2:65" s="1" customFormat="1" ht="31.5" customHeight="1">
      <c r="B199" s="140"/>
      <c r="C199" s="141">
        <v>22</v>
      </c>
      <c r="D199" s="141" t="s">
        <v>155</v>
      </c>
      <c r="E199" s="142" t="s">
        <v>1082</v>
      </c>
      <c r="F199" s="241" t="s">
        <v>1083</v>
      </c>
      <c r="G199" s="241"/>
      <c r="H199" s="241"/>
      <c r="I199" s="241"/>
      <c r="J199" s="143" t="s">
        <v>223</v>
      </c>
      <c r="K199" s="144">
        <v>8.64</v>
      </c>
      <c r="L199" s="242"/>
      <c r="M199" s="242"/>
      <c r="N199" s="242"/>
      <c r="O199" s="242"/>
      <c r="P199" s="242"/>
      <c r="Q199" s="242"/>
      <c r="R199" s="145"/>
      <c r="T199" s="146" t="s">
        <v>5</v>
      </c>
      <c r="U199" s="43" t="s">
        <v>38</v>
      </c>
      <c r="V199" s="147">
        <v>0.21099000000000001</v>
      </c>
      <c r="W199" s="147">
        <f>V199*K199</f>
        <v>1.8229536000000002</v>
      </c>
      <c r="X199" s="147">
        <v>5.4000000000000001E-4</v>
      </c>
      <c r="Y199" s="147">
        <f>X199*K199</f>
        <v>4.6656000000000006E-3</v>
      </c>
      <c r="Z199" s="147">
        <v>0</v>
      </c>
      <c r="AA199" s="148">
        <f>Z199*K199</f>
        <v>0</v>
      </c>
      <c r="AR199" s="20" t="s">
        <v>169</v>
      </c>
      <c r="AT199" s="20" t="s">
        <v>155</v>
      </c>
      <c r="AU199" s="20" t="s">
        <v>160</v>
      </c>
      <c r="AY199" s="20" t="s">
        <v>153</v>
      </c>
      <c r="BE199" s="149">
        <f>IF(U199="základná",N199,0)</f>
        <v>0</v>
      </c>
      <c r="BF199" s="149">
        <f>IF(U199="znížená",N199,0)</f>
        <v>0</v>
      </c>
      <c r="BG199" s="149">
        <f>IF(U199="zákl. prenesená",N199,0)</f>
        <v>0</v>
      </c>
      <c r="BH199" s="149">
        <f>IF(U199="zníž. prenesená",N199,0)</f>
        <v>0</v>
      </c>
      <c r="BI199" s="149">
        <f>IF(U199="nulová",N199,0)</f>
        <v>0</v>
      </c>
      <c r="BJ199" s="20" t="s">
        <v>160</v>
      </c>
      <c r="BK199" s="149">
        <f>ROUND(L199*K199,2)</f>
        <v>0</v>
      </c>
      <c r="BL199" s="20" t="s">
        <v>169</v>
      </c>
      <c r="BM199" s="20" t="s">
        <v>1084</v>
      </c>
    </row>
    <row r="200" spans="2:65" s="1" customFormat="1" ht="31.5" customHeight="1">
      <c r="B200" s="140"/>
      <c r="C200" s="141">
        <v>23</v>
      </c>
      <c r="D200" s="141" t="s">
        <v>155</v>
      </c>
      <c r="E200" s="142" t="s">
        <v>1085</v>
      </c>
      <c r="F200" s="241" t="s">
        <v>2189</v>
      </c>
      <c r="G200" s="241"/>
      <c r="H200" s="241"/>
      <c r="I200" s="241"/>
      <c r="J200" s="143" t="s">
        <v>223</v>
      </c>
      <c r="K200" s="144">
        <v>81.19</v>
      </c>
      <c r="L200" s="242"/>
      <c r="M200" s="242"/>
      <c r="N200" s="242"/>
      <c r="O200" s="242"/>
      <c r="P200" s="242"/>
      <c r="Q200" s="242"/>
      <c r="R200" s="145"/>
      <c r="T200" s="146" t="s">
        <v>5</v>
      </c>
      <c r="U200" s="43" t="s">
        <v>38</v>
      </c>
      <c r="V200" s="147">
        <v>0.34728999999999999</v>
      </c>
      <c r="W200" s="147">
        <f>V200*K200</f>
        <v>28.196475099999997</v>
      </c>
      <c r="X200" s="147">
        <v>6.3E-3</v>
      </c>
      <c r="Y200" s="147">
        <f>X200*K200</f>
        <v>0.51149699999999998</v>
      </c>
      <c r="Z200" s="147">
        <v>0</v>
      </c>
      <c r="AA200" s="148">
        <f>Z200*K200</f>
        <v>0</v>
      </c>
      <c r="AR200" s="20" t="s">
        <v>159</v>
      </c>
      <c r="AT200" s="20" t="s">
        <v>155</v>
      </c>
      <c r="AU200" s="20" t="s">
        <v>160</v>
      </c>
      <c r="AY200" s="20" t="s">
        <v>153</v>
      </c>
      <c r="BE200" s="149">
        <f>IF(U200="základná",N200,0)</f>
        <v>0</v>
      </c>
      <c r="BF200" s="149">
        <f>IF(U200="znížená",N200,0)</f>
        <v>0</v>
      </c>
      <c r="BG200" s="149">
        <f>IF(U200="zákl. prenesená",N200,0)</f>
        <v>0</v>
      </c>
      <c r="BH200" s="149">
        <f>IF(U200="zníž. prenesená",N200,0)</f>
        <v>0</v>
      </c>
      <c r="BI200" s="149">
        <f>IF(U200="nulová",N200,0)</f>
        <v>0</v>
      </c>
      <c r="BJ200" s="20" t="s">
        <v>160</v>
      </c>
      <c r="BK200" s="149">
        <f>ROUND(L200*K200,2)</f>
        <v>0</v>
      </c>
      <c r="BL200" s="20" t="s">
        <v>159</v>
      </c>
      <c r="BM200" s="20" t="s">
        <v>1086</v>
      </c>
    </row>
    <row r="201" spans="2:65" s="1" customFormat="1" ht="44.25" customHeight="1">
      <c r="B201" s="140"/>
      <c r="C201" s="141">
        <v>24</v>
      </c>
      <c r="D201" s="141" t="s">
        <v>155</v>
      </c>
      <c r="E201" s="142" t="s">
        <v>1087</v>
      </c>
      <c r="F201" s="241" t="s">
        <v>2190</v>
      </c>
      <c r="G201" s="241"/>
      <c r="H201" s="241"/>
      <c r="I201" s="241"/>
      <c r="J201" s="143" t="s">
        <v>223</v>
      </c>
      <c r="K201" s="144">
        <v>81.19</v>
      </c>
      <c r="L201" s="242"/>
      <c r="M201" s="242"/>
      <c r="N201" s="242"/>
      <c r="O201" s="242"/>
      <c r="P201" s="242"/>
      <c r="Q201" s="242"/>
      <c r="R201" s="145"/>
      <c r="T201" s="146" t="s">
        <v>5</v>
      </c>
      <c r="U201" s="43" t="s">
        <v>38</v>
      </c>
      <c r="V201" s="147">
        <v>0.42956</v>
      </c>
      <c r="W201" s="147">
        <f>V201*K201</f>
        <v>34.875976399999999</v>
      </c>
      <c r="X201" s="147">
        <v>1.7319999999999999E-2</v>
      </c>
      <c r="Y201" s="147">
        <f>X201*K201</f>
        <v>1.4062107999999998</v>
      </c>
      <c r="Z201" s="147">
        <v>0</v>
      </c>
      <c r="AA201" s="148">
        <f>Z201*K201</f>
        <v>0</v>
      </c>
      <c r="AR201" s="20" t="s">
        <v>159</v>
      </c>
      <c r="AT201" s="20" t="s">
        <v>155</v>
      </c>
      <c r="AU201" s="20" t="s">
        <v>160</v>
      </c>
      <c r="AY201" s="20" t="s">
        <v>153</v>
      </c>
      <c r="BE201" s="149">
        <f>IF(U201="základná",N201,0)</f>
        <v>0</v>
      </c>
      <c r="BF201" s="149">
        <f>IF(U201="znížená",N201,0)</f>
        <v>0</v>
      </c>
      <c r="BG201" s="149">
        <f>IF(U201="zákl. prenesená",N201,0)</f>
        <v>0</v>
      </c>
      <c r="BH201" s="149">
        <f>IF(U201="zníž. prenesená",N201,0)</f>
        <v>0</v>
      </c>
      <c r="BI201" s="149">
        <f>IF(U201="nulová",N201,0)</f>
        <v>0</v>
      </c>
      <c r="BJ201" s="20" t="s">
        <v>160</v>
      </c>
      <c r="BK201" s="149">
        <f>ROUND(L201*K201,2)</f>
        <v>0</v>
      </c>
      <c r="BL201" s="20" t="s">
        <v>159</v>
      </c>
      <c r="BM201" s="20" t="s">
        <v>1088</v>
      </c>
    </row>
    <row r="202" spans="2:65" s="1" customFormat="1" ht="31.5" customHeight="1">
      <c r="B202" s="140"/>
      <c r="C202" s="141">
        <v>25</v>
      </c>
      <c r="D202" s="141" t="s">
        <v>155</v>
      </c>
      <c r="E202" s="142" t="s">
        <v>1089</v>
      </c>
      <c r="F202" s="241" t="s">
        <v>2191</v>
      </c>
      <c r="G202" s="241"/>
      <c r="H202" s="241"/>
      <c r="I202" s="241"/>
      <c r="J202" s="143" t="s">
        <v>223</v>
      </c>
      <c r="K202" s="144">
        <v>81.19</v>
      </c>
      <c r="L202" s="242"/>
      <c r="M202" s="242"/>
      <c r="N202" s="242"/>
      <c r="O202" s="242"/>
      <c r="P202" s="242"/>
      <c r="Q202" s="242"/>
      <c r="R202" s="145"/>
      <c r="T202" s="146" t="s">
        <v>5</v>
      </c>
      <c r="U202" s="43" t="s">
        <v>38</v>
      </c>
      <c r="V202" s="147">
        <v>0.47053</v>
      </c>
      <c r="W202" s="147">
        <f>V202*K202</f>
        <v>38.202330699999997</v>
      </c>
      <c r="X202" s="147">
        <v>2.205E-2</v>
      </c>
      <c r="Y202" s="147">
        <f>X202*K202</f>
        <v>1.7902395</v>
      </c>
      <c r="Z202" s="147">
        <v>0</v>
      </c>
      <c r="AA202" s="148">
        <f>Z202*K202</f>
        <v>0</v>
      </c>
      <c r="AR202" s="20" t="s">
        <v>159</v>
      </c>
      <c r="AT202" s="20" t="s">
        <v>155</v>
      </c>
      <c r="AU202" s="20" t="s">
        <v>160</v>
      </c>
      <c r="AY202" s="20" t="s">
        <v>153</v>
      </c>
      <c r="BE202" s="149">
        <f>IF(U202="základná",N202,0)</f>
        <v>0</v>
      </c>
      <c r="BF202" s="149">
        <f>IF(U202="znížená",N202,0)</f>
        <v>0</v>
      </c>
      <c r="BG202" s="149">
        <f>IF(U202="zákl. prenesená",N202,0)</f>
        <v>0</v>
      </c>
      <c r="BH202" s="149">
        <f>IF(U202="zníž. prenesená",N202,0)</f>
        <v>0</v>
      </c>
      <c r="BI202" s="149">
        <f>IF(U202="nulová",N202,0)</f>
        <v>0</v>
      </c>
      <c r="BJ202" s="20" t="s">
        <v>160</v>
      </c>
      <c r="BK202" s="149">
        <f>ROUND(L202*K202,2)</f>
        <v>0</v>
      </c>
      <c r="BL202" s="20" t="s">
        <v>159</v>
      </c>
      <c r="BM202" s="20" t="s">
        <v>1090</v>
      </c>
    </row>
    <row r="203" spans="2:65" s="1" customFormat="1" ht="31.5" customHeight="1">
      <c r="B203" s="140"/>
      <c r="C203" s="141">
        <v>26</v>
      </c>
      <c r="D203" s="141" t="s">
        <v>155</v>
      </c>
      <c r="E203" s="142" t="s">
        <v>1091</v>
      </c>
      <c r="F203" s="241" t="s">
        <v>1092</v>
      </c>
      <c r="G203" s="241"/>
      <c r="H203" s="241"/>
      <c r="I203" s="241"/>
      <c r="J203" s="143" t="s">
        <v>165</v>
      </c>
      <c r="K203" s="144">
        <v>30</v>
      </c>
      <c r="L203" s="242"/>
      <c r="M203" s="242"/>
      <c r="N203" s="242"/>
      <c r="O203" s="242"/>
      <c r="P203" s="242"/>
      <c r="Q203" s="242"/>
      <c r="R203" s="145"/>
      <c r="T203" s="146" t="s">
        <v>5</v>
      </c>
      <c r="U203" s="43" t="s">
        <v>38</v>
      </c>
      <c r="V203" s="147">
        <v>2.5691000000000002</v>
      </c>
      <c r="W203" s="147">
        <f>V203*K203</f>
        <v>77.073000000000008</v>
      </c>
      <c r="X203" s="147">
        <v>2.19407</v>
      </c>
      <c r="Y203" s="147">
        <f>X203*K203</f>
        <v>65.822100000000006</v>
      </c>
      <c r="Z203" s="147">
        <v>0</v>
      </c>
      <c r="AA203" s="148">
        <f>Z203*K203</f>
        <v>0</v>
      </c>
      <c r="AR203" s="20" t="s">
        <v>159</v>
      </c>
      <c r="AT203" s="20" t="s">
        <v>155</v>
      </c>
      <c r="AU203" s="20" t="s">
        <v>160</v>
      </c>
      <c r="AY203" s="20" t="s">
        <v>153</v>
      </c>
      <c r="BE203" s="149">
        <f>IF(U203="základná",N203,0)</f>
        <v>0</v>
      </c>
      <c r="BF203" s="149">
        <f>IF(U203="znížená",N203,0)</f>
        <v>0</v>
      </c>
      <c r="BG203" s="149">
        <f>IF(U203="zákl. prenesená",N203,0)</f>
        <v>0</v>
      </c>
      <c r="BH203" s="149">
        <f>IF(U203="zníž. prenesená",N203,0)</f>
        <v>0</v>
      </c>
      <c r="BI203" s="149">
        <f>IF(U203="nulová",N203,0)</f>
        <v>0</v>
      </c>
      <c r="BJ203" s="20" t="s">
        <v>160</v>
      </c>
      <c r="BK203" s="149">
        <f>ROUND(L203*K203,2)</f>
        <v>0</v>
      </c>
      <c r="BL203" s="20" t="s">
        <v>159</v>
      </c>
      <c r="BM203" s="20" t="s">
        <v>1093</v>
      </c>
    </row>
    <row r="204" spans="2:65" s="10" customFormat="1" ht="22.5" customHeight="1">
      <c r="B204" s="150"/>
      <c r="C204" s="151"/>
      <c r="D204" s="151"/>
      <c r="E204" s="152" t="s">
        <v>5</v>
      </c>
      <c r="F204" s="243" t="s">
        <v>1094</v>
      </c>
      <c r="G204" s="244"/>
      <c r="H204" s="244"/>
      <c r="I204" s="244"/>
      <c r="J204" s="151"/>
      <c r="K204" s="153">
        <v>30</v>
      </c>
      <c r="L204" s="151"/>
      <c r="M204" s="151"/>
      <c r="N204" s="151"/>
      <c r="O204" s="151"/>
      <c r="P204" s="151"/>
      <c r="Q204" s="151"/>
      <c r="R204" s="154"/>
      <c r="T204" s="155"/>
      <c r="U204" s="151"/>
      <c r="V204" s="151"/>
      <c r="W204" s="151"/>
      <c r="X204" s="151"/>
      <c r="Y204" s="151"/>
      <c r="Z204" s="151"/>
      <c r="AA204" s="156"/>
      <c r="AT204" s="157" t="s">
        <v>168</v>
      </c>
      <c r="AU204" s="157" t="s">
        <v>160</v>
      </c>
      <c r="AV204" s="10" t="s">
        <v>160</v>
      </c>
      <c r="AW204" s="10" t="s">
        <v>29</v>
      </c>
      <c r="AX204" s="10" t="s">
        <v>79</v>
      </c>
      <c r="AY204" s="157" t="s">
        <v>153</v>
      </c>
    </row>
    <row r="205" spans="2:65" s="1" customFormat="1" ht="31.5" customHeight="1">
      <c r="B205" s="140"/>
      <c r="C205" s="141">
        <v>27</v>
      </c>
      <c r="D205" s="141" t="s">
        <v>155</v>
      </c>
      <c r="E205" s="142" t="s">
        <v>1095</v>
      </c>
      <c r="F205" s="241" t="s">
        <v>1096</v>
      </c>
      <c r="G205" s="241"/>
      <c r="H205" s="241"/>
      <c r="I205" s="241"/>
      <c r="J205" s="143" t="s">
        <v>223</v>
      </c>
      <c r="K205" s="144">
        <v>97.85</v>
      </c>
      <c r="L205" s="242"/>
      <c r="M205" s="242"/>
      <c r="N205" s="242"/>
      <c r="O205" s="242"/>
      <c r="P205" s="242"/>
      <c r="Q205" s="242"/>
      <c r="R205" s="145"/>
      <c r="T205" s="146" t="s">
        <v>5</v>
      </c>
      <c r="U205" s="43" t="s">
        <v>38</v>
      </c>
      <c r="V205" s="147">
        <v>0.39156999999999997</v>
      </c>
      <c r="W205" s="147">
        <f>V205*K205</f>
        <v>38.315124499999996</v>
      </c>
      <c r="X205" s="147">
        <v>5.9670000000000001E-2</v>
      </c>
      <c r="Y205" s="147">
        <f>X205*K205</f>
        <v>5.8387094999999993</v>
      </c>
      <c r="Z205" s="147">
        <v>0</v>
      </c>
      <c r="AA205" s="148">
        <f>Z205*K205</f>
        <v>0</v>
      </c>
      <c r="AR205" s="20" t="s">
        <v>159</v>
      </c>
      <c r="AT205" s="20" t="s">
        <v>155</v>
      </c>
      <c r="AU205" s="20" t="s">
        <v>160</v>
      </c>
      <c r="AY205" s="20" t="s">
        <v>153</v>
      </c>
      <c r="BE205" s="149">
        <f>IF(U205="základná",N205,0)</f>
        <v>0</v>
      </c>
      <c r="BF205" s="149">
        <f>IF(U205="znížená",N205,0)</f>
        <v>0</v>
      </c>
      <c r="BG205" s="149">
        <f>IF(U205="zákl. prenesená",N205,0)</f>
        <v>0</v>
      </c>
      <c r="BH205" s="149">
        <f>IF(U205="zníž. prenesená",N205,0)</f>
        <v>0</v>
      </c>
      <c r="BI205" s="149">
        <f>IF(U205="nulová",N205,0)</f>
        <v>0</v>
      </c>
      <c r="BJ205" s="20" t="s">
        <v>160</v>
      </c>
      <c r="BK205" s="149">
        <f>ROUND(L205*K205,2)</f>
        <v>0</v>
      </c>
      <c r="BL205" s="20" t="s">
        <v>159</v>
      </c>
      <c r="BM205" s="20" t="s">
        <v>1097</v>
      </c>
    </row>
    <row r="206" spans="2:65" s="1" customFormat="1" ht="31.5" customHeight="1">
      <c r="B206" s="140"/>
      <c r="C206" s="141">
        <v>28</v>
      </c>
      <c r="D206" s="141" t="s">
        <v>155</v>
      </c>
      <c r="E206" s="142" t="s">
        <v>1098</v>
      </c>
      <c r="F206" s="241" t="s">
        <v>1099</v>
      </c>
      <c r="G206" s="241"/>
      <c r="H206" s="241"/>
      <c r="I206" s="241"/>
      <c r="J206" s="143" t="s">
        <v>223</v>
      </c>
      <c r="K206" s="144">
        <v>300</v>
      </c>
      <c r="L206" s="242"/>
      <c r="M206" s="242"/>
      <c r="N206" s="242"/>
      <c r="O206" s="242"/>
      <c r="P206" s="242"/>
      <c r="Q206" s="242"/>
      <c r="R206" s="145"/>
      <c r="T206" s="146" t="s">
        <v>5</v>
      </c>
      <c r="U206" s="43" t="s">
        <v>38</v>
      </c>
      <c r="V206" s="147">
        <v>0.46194000000000002</v>
      </c>
      <c r="W206" s="147">
        <f>V206*K206</f>
        <v>138.58199999999999</v>
      </c>
      <c r="X206" s="147">
        <v>0.19889999999999999</v>
      </c>
      <c r="Y206" s="147">
        <f>X206*K206</f>
        <v>59.669999999999995</v>
      </c>
      <c r="Z206" s="147">
        <v>0</v>
      </c>
      <c r="AA206" s="148">
        <f>Z206*K206</f>
        <v>0</v>
      </c>
      <c r="AR206" s="20" t="s">
        <v>159</v>
      </c>
      <c r="AT206" s="20" t="s">
        <v>155</v>
      </c>
      <c r="AU206" s="20" t="s">
        <v>160</v>
      </c>
      <c r="AY206" s="20" t="s">
        <v>153</v>
      </c>
      <c r="BE206" s="149">
        <f>IF(U206="základná",N206,0)</f>
        <v>0</v>
      </c>
      <c r="BF206" s="149">
        <f>IF(U206="znížená",N206,0)</f>
        <v>0</v>
      </c>
      <c r="BG206" s="149">
        <f>IF(U206="zákl. prenesená",N206,0)</f>
        <v>0</v>
      </c>
      <c r="BH206" s="149">
        <f>IF(U206="zníž. prenesená",N206,0)</f>
        <v>0</v>
      </c>
      <c r="BI206" s="149">
        <f>IF(U206="nulová",N206,0)</f>
        <v>0</v>
      </c>
      <c r="BJ206" s="20" t="s">
        <v>160</v>
      </c>
      <c r="BK206" s="149">
        <f>ROUND(L206*K206,2)</f>
        <v>0</v>
      </c>
      <c r="BL206" s="20" t="s">
        <v>159</v>
      </c>
      <c r="BM206" s="20" t="s">
        <v>1100</v>
      </c>
    </row>
    <row r="207" spans="2:65" s="9" customFormat="1" ht="29.85" customHeight="1">
      <c r="B207" s="129"/>
      <c r="C207" s="130"/>
      <c r="D207" s="139" t="s">
        <v>131</v>
      </c>
      <c r="E207" s="139"/>
      <c r="F207" s="139"/>
      <c r="G207" s="139"/>
      <c r="H207" s="139"/>
      <c r="I207" s="139"/>
      <c r="J207" s="139"/>
      <c r="K207" s="139"/>
      <c r="L207" s="139"/>
      <c r="M207" s="139"/>
      <c r="N207" s="259"/>
      <c r="O207" s="260"/>
      <c r="P207" s="260"/>
      <c r="Q207" s="260"/>
      <c r="R207" s="132"/>
      <c r="T207" s="133"/>
      <c r="U207" s="130"/>
      <c r="V207" s="130"/>
      <c r="W207" s="134">
        <f>SUM(W208:W255)</f>
        <v>242.59244000000001</v>
      </c>
      <c r="X207" s="130"/>
      <c r="Y207" s="134">
        <f>SUM(Y208:Y255)</f>
        <v>27.723743570000003</v>
      </c>
      <c r="Z207" s="130"/>
      <c r="AA207" s="135">
        <f>SUM(AA208:AA255)</f>
        <v>18.426659999999998</v>
      </c>
      <c r="AR207" s="136" t="s">
        <v>79</v>
      </c>
      <c r="AT207" s="137" t="s">
        <v>70</v>
      </c>
      <c r="AU207" s="137" t="s">
        <v>79</v>
      </c>
      <c r="AY207" s="136" t="s">
        <v>153</v>
      </c>
      <c r="BK207" s="138">
        <f>SUM(BK208:BK255)</f>
        <v>0</v>
      </c>
    </row>
    <row r="208" spans="2:65" s="1" customFormat="1" ht="44.25" customHeight="1">
      <c r="B208" s="140"/>
      <c r="C208" s="141">
        <v>29</v>
      </c>
      <c r="D208" s="141" t="s">
        <v>155</v>
      </c>
      <c r="E208" s="142" t="s">
        <v>1101</v>
      </c>
      <c r="F208" s="241" t="s">
        <v>1102</v>
      </c>
      <c r="G208" s="241"/>
      <c r="H208" s="241"/>
      <c r="I208" s="241"/>
      <c r="J208" s="143" t="s">
        <v>172</v>
      </c>
      <c r="K208" s="144">
        <v>155.03</v>
      </c>
      <c r="L208" s="242"/>
      <c r="M208" s="242"/>
      <c r="N208" s="242"/>
      <c r="O208" s="242"/>
      <c r="P208" s="242"/>
      <c r="Q208" s="242"/>
      <c r="R208" s="145"/>
      <c r="T208" s="146" t="s">
        <v>5</v>
      </c>
      <c r="U208" s="43" t="s">
        <v>38</v>
      </c>
      <c r="V208" s="147">
        <v>0.20399999999999999</v>
      </c>
      <c r="W208" s="147">
        <f>V208*K208</f>
        <v>31.626119999999997</v>
      </c>
      <c r="X208" s="147">
        <v>0.12661900000000001</v>
      </c>
      <c r="Y208" s="147">
        <f>X208*K208</f>
        <v>19.629743570000002</v>
      </c>
      <c r="Z208" s="147">
        <v>0</v>
      </c>
      <c r="AA208" s="148">
        <f>Z208*K208</f>
        <v>0</v>
      </c>
      <c r="AR208" s="20" t="s">
        <v>159</v>
      </c>
      <c r="AT208" s="20" t="s">
        <v>155</v>
      </c>
      <c r="AU208" s="20" t="s">
        <v>160</v>
      </c>
      <c r="AY208" s="20" t="s">
        <v>153</v>
      </c>
      <c r="BE208" s="149">
        <f>IF(U208="základná",N208,0)</f>
        <v>0</v>
      </c>
      <c r="BF208" s="149">
        <f>IF(U208="znížená",N208,0)</f>
        <v>0</v>
      </c>
      <c r="BG208" s="149">
        <f>IF(U208="zákl. prenesená",N208,0)</f>
        <v>0</v>
      </c>
      <c r="BH208" s="149">
        <f>IF(U208="zníž. prenesená",N208,0)</f>
        <v>0</v>
      </c>
      <c r="BI208" s="149">
        <f>IF(U208="nulová",N208,0)</f>
        <v>0</v>
      </c>
      <c r="BJ208" s="20" t="s">
        <v>160</v>
      </c>
      <c r="BK208" s="149">
        <f>ROUND(L208*K208,2)</f>
        <v>0</v>
      </c>
      <c r="BL208" s="20" t="s">
        <v>159</v>
      </c>
      <c r="BM208" s="20" t="s">
        <v>1103</v>
      </c>
    </row>
    <row r="209" spans="2:65" s="10" customFormat="1" ht="22.5" customHeight="1">
      <c r="B209" s="150"/>
      <c r="C209" s="151"/>
      <c r="D209" s="151"/>
      <c r="E209" s="152" t="s">
        <v>5</v>
      </c>
      <c r="F209" s="243" t="s">
        <v>1104</v>
      </c>
      <c r="G209" s="244"/>
      <c r="H209" s="244"/>
      <c r="I209" s="244"/>
      <c r="J209" s="151"/>
      <c r="K209" s="153">
        <v>13.54</v>
      </c>
      <c r="L209" s="151"/>
      <c r="M209" s="151"/>
      <c r="N209" s="151"/>
      <c r="O209" s="151"/>
      <c r="P209" s="151"/>
      <c r="Q209" s="151"/>
      <c r="R209" s="154"/>
      <c r="T209" s="155"/>
      <c r="U209" s="151"/>
      <c r="V209" s="151"/>
      <c r="W209" s="151"/>
      <c r="X209" s="151"/>
      <c r="Y209" s="151"/>
      <c r="Z209" s="151"/>
      <c r="AA209" s="156"/>
      <c r="AT209" s="157" t="s">
        <v>168</v>
      </c>
      <c r="AU209" s="157" t="s">
        <v>160</v>
      </c>
      <c r="AV209" s="10" t="s">
        <v>160</v>
      </c>
      <c r="AW209" s="10" t="s">
        <v>29</v>
      </c>
      <c r="AX209" s="10" t="s">
        <v>71</v>
      </c>
      <c r="AY209" s="157" t="s">
        <v>153</v>
      </c>
    </row>
    <row r="210" spans="2:65" s="10" customFormat="1" ht="22.5" customHeight="1">
      <c r="B210" s="150"/>
      <c r="C210" s="151"/>
      <c r="D210" s="151"/>
      <c r="E210" s="152" t="s">
        <v>5</v>
      </c>
      <c r="F210" s="245" t="s">
        <v>1105</v>
      </c>
      <c r="G210" s="246"/>
      <c r="H210" s="246"/>
      <c r="I210" s="246"/>
      <c r="J210" s="151"/>
      <c r="K210" s="153">
        <v>39.880000000000003</v>
      </c>
      <c r="L210" s="151"/>
      <c r="M210" s="151"/>
      <c r="N210" s="151"/>
      <c r="O210" s="151"/>
      <c r="P210" s="151"/>
      <c r="Q210" s="151"/>
      <c r="R210" s="154"/>
      <c r="T210" s="155"/>
      <c r="U210" s="151"/>
      <c r="V210" s="151"/>
      <c r="W210" s="151"/>
      <c r="X210" s="151"/>
      <c r="Y210" s="151"/>
      <c r="Z210" s="151"/>
      <c r="AA210" s="156"/>
      <c r="AT210" s="157" t="s">
        <v>168</v>
      </c>
      <c r="AU210" s="157" t="s">
        <v>160</v>
      </c>
      <c r="AV210" s="10" t="s">
        <v>160</v>
      </c>
      <c r="AW210" s="10" t="s">
        <v>29</v>
      </c>
      <c r="AX210" s="10" t="s">
        <v>71</v>
      </c>
      <c r="AY210" s="157" t="s">
        <v>153</v>
      </c>
    </row>
    <row r="211" spans="2:65" s="10" customFormat="1" ht="22.5" customHeight="1">
      <c r="B211" s="150"/>
      <c r="C211" s="151"/>
      <c r="D211" s="151"/>
      <c r="E211" s="152" t="s">
        <v>5</v>
      </c>
      <c r="F211" s="245" t="s">
        <v>1106</v>
      </c>
      <c r="G211" s="246"/>
      <c r="H211" s="246"/>
      <c r="I211" s="246"/>
      <c r="J211" s="151"/>
      <c r="K211" s="153">
        <v>10.81</v>
      </c>
      <c r="L211" s="151"/>
      <c r="M211" s="151"/>
      <c r="N211" s="151"/>
      <c r="O211" s="151"/>
      <c r="P211" s="151"/>
      <c r="Q211" s="151"/>
      <c r="R211" s="154"/>
      <c r="T211" s="155"/>
      <c r="U211" s="151"/>
      <c r="V211" s="151"/>
      <c r="W211" s="151"/>
      <c r="X211" s="151"/>
      <c r="Y211" s="151"/>
      <c r="Z211" s="151"/>
      <c r="AA211" s="156"/>
      <c r="AT211" s="157" t="s">
        <v>168</v>
      </c>
      <c r="AU211" s="157" t="s">
        <v>160</v>
      </c>
      <c r="AV211" s="10" t="s">
        <v>160</v>
      </c>
      <c r="AW211" s="10" t="s">
        <v>29</v>
      </c>
      <c r="AX211" s="10" t="s">
        <v>71</v>
      </c>
      <c r="AY211" s="157" t="s">
        <v>153</v>
      </c>
    </row>
    <row r="212" spans="2:65" s="10" customFormat="1" ht="22.5" customHeight="1">
      <c r="B212" s="150"/>
      <c r="C212" s="151"/>
      <c r="D212" s="151"/>
      <c r="E212" s="152" t="s">
        <v>5</v>
      </c>
      <c r="F212" s="245" t="s">
        <v>1107</v>
      </c>
      <c r="G212" s="246"/>
      <c r="H212" s="246"/>
      <c r="I212" s="246"/>
      <c r="J212" s="151"/>
      <c r="K212" s="153">
        <v>17.79</v>
      </c>
      <c r="L212" s="151"/>
      <c r="M212" s="151"/>
      <c r="N212" s="151"/>
      <c r="O212" s="151"/>
      <c r="P212" s="151"/>
      <c r="Q212" s="151"/>
      <c r="R212" s="154"/>
      <c r="T212" s="155"/>
      <c r="U212" s="151"/>
      <c r="V212" s="151"/>
      <c r="W212" s="151"/>
      <c r="X212" s="151"/>
      <c r="Y212" s="151"/>
      <c r="Z212" s="151"/>
      <c r="AA212" s="156"/>
      <c r="AT212" s="157" t="s">
        <v>168</v>
      </c>
      <c r="AU212" s="157" t="s">
        <v>160</v>
      </c>
      <c r="AV212" s="10" t="s">
        <v>160</v>
      </c>
      <c r="AW212" s="10" t="s">
        <v>29</v>
      </c>
      <c r="AX212" s="10" t="s">
        <v>71</v>
      </c>
      <c r="AY212" s="157" t="s">
        <v>153</v>
      </c>
    </row>
    <row r="213" spans="2:65" s="10" customFormat="1" ht="22.5" customHeight="1">
      <c r="B213" s="150"/>
      <c r="C213" s="151"/>
      <c r="D213" s="151"/>
      <c r="E213" s="152" t="s">
        <v>5</v>
      </c>
      <c r="F213" s="245" t="s">
        <v>1108</v>
      </c>
      <c r="G213" s="246"/>
      <c r="H213" s="246"/>
      <c r="I213" s="246"/>
      <c r="J213" s="151"/>
      <c r="K213" s="153">
        <v>10.89</v>
      </c>
      <c r="L213" s="151"/>
      <c r="M213" s="151"/>
      <c r="N213" s="151"/>
      <c r="O213" s="151"/>
      <c r="P213" s="151"/>
      <c r="Q213" s="151"/>
      <c r="R213" s="154"/>
      <c r="T213" s="155"/>
      <c r="U213" s="151"/>
      <c r="V213" s="151"/>
      <c r="W213" s="151"/>
      <c r="X213" s="151"/>
      <c r="Y213" s="151"/>
      <c r="Z213" s="151"/>
      <c r="AA213" s="156"/>
      <c r="AT213" s="157" t="s">
        <v>168</v>
      </c>
      <c r="AU213" s="157" t="s">
        <v>160</v>
      </c>
      <c r="AV213" s="10" t="s">
        <v>160</v>
      </c>
      <c r="AW213" s="10" t="s">
        <v>29</v>
      </c>
      <c r="AX213" s="10" t="s">
        <v>71</v>
      </c>
      <c r="AY213" s="157" t="s">
        <v>153</v>
      </c>
    </row>
    <row r="214" spans="2:65" s="10" customFormat="1" ht="22.5" customHeight="1">
      <c r="B214" s="150"/>
      <c r="C214" s="151"/>
      <c r="D214" s="151"/>
      <c r="E214" s="152" t="s">
        <v>5</v>
      </c>
      <c r="F214" s="245" t="s">
        <v>1109</v>
      </c>
      <c r="G214" s="246"/>
      <c r="H214" s="246"/>
      <c r="I214" s="246"/>
      <c r="J214" s="151"/>
      <c r="K214" s="153">
        <v>9.9</v>
      </c>
      <c r="L214" s="151"/>
      <c r="M214" s="151"/>
      <c r="N214" s="151"/>
      <c r="O214" s="151"/>
      <c r="P214" s="151"/>
      <c r="Q214" s="151"/>
      <c r="R214" s="154"/>
      <c r="T214" s="155"/>
      <c r="U214" s="151"/>
      <c r="V214" s="151"/>
      <c r="W214" s="151"/>
      <c r="X214" s="151"/>
      <c r="Y214" s="151"/>
      <c r="Z214" s="151"/>
      <c r="AA214" s="156"/>
      <c r="AT214" s="157" t="s">
        <v>168</v>
      </c>
      <c r="AU214" s="157" t="s">
        <v>160</v>
      </c>
      <c r="AV214" s="10" t="s">
        <v>160</v>
      </c>
      <c r="AW214" s="10" t="s">
        <v>29</v>
      </c>
      <c r="AX214" s="10" t="s">
        <v>71</v>
      </c>
      <c r="AY214" s="157" t="s">
        <v>153</v>
      </c>
    </row>
    <row r="215" spans="2:65" s="10" customFormat="1" ht="22.5" customHeight="1">
      <c r="B215" s="150"/>
      <c r="C215" s="151"/>
      <c r="D215" s="151"/>
      <c r="E215" s="152" t="s">
        <v>5</v>
      </c>
      <c r="F215" s="245" t="s">
        <v>1110</v>
      </c>
      <c r="G215" s="246"/>
      <c r="H215" s="246"/>
      <c r="I215" s="246"/>
      <c r="J215" s="151"/>
      <c r="K215" s="153">
        <v>11.4</v>
      </c>
      <c r="L215" s="151"/>
      <c r="M215" s="151"/>
      <c r="N215" s="151"/>
      <c r="O215" s="151"/>
      <c r="P215" s="151"/>
      <c r="Q215" s="151"/>
      <c r="R215" s="154"/>
      <c r="T215" s="155"/>
      <c r="U215" s="151"/>
      <c r="V215" s="151"/>
      <c r="W215" s="151"/>
      <c r="X215" s="151"/>
      <c r="Y215" s="151"/>
      <c r="Z215" s="151"/>
      <c r="AA215" s="156"/>
      <c r="AT215" s="157" t="s">
        <v>168</v>
      </c>
      <c r="AU215" s="157" t="s">
        <v>160</v>
      </c>
      <c r="AV215" s="10" t="s">
        <v>160</v>
      </c>
      <c r="AW215" s="10" t="s">
        <v>29</v>
      </c>
      <c r="AX215" s="10" t="s">
        <v>71</v>
      </c>
      <c r="AY215" s="157" t="s">
        <v>153</v>
      </c>
    </row>
    <row r="216" spans="2:65" s="10" customFormat="1" ht="22.5" customHeight="1">
      <c r="B216" s="150"/>
      <c r="C216" s="151"/>
      <c r="D216" s="151"/>
      <c r="E216" s="152" t="s">
        <v>5</v>
      </c>
      <c r="F216" s="245" t="s">
        <v>1111</v>
      </c>
      <c r="G216" s="246"/>
      <c r="H216" s="246"/>
      <c r="I216" s="246"/>
      <c r="J216" s="151"/>
      <c r="K216" s="153">
        <v>8.9499999999999993</v>
      </c>
      <c r="L216" s="151"/>
      <c r="M216" s="151"/>
      <c r="N216" s="151"/>
      <c r="O216" s="151"/>
      <c r="P216" s="151"/>
      <c r="Q216" s="151"/>
      <c r="R216" s="154"/>
      <c r="T216" s="155"/>
      <c r="U216" s="151"/>
      <c r="V216" s="151"/>
      <c r="W216" s="151"/>
      <c r="X216" s="151"/>
      <c r="Y216" s="151"/>
      <c r="Z216" s="151"/>
      <c r="AA216" s="156"/>
      <c r="AT216" s="157" t="s">
        <v>168</v>
      </c>
      <c r="AU216" s="157" t="s">
        <v>160</v>
      </c>
      <c r="AV216" s="10" t="s">
        <v>160</v>
      </c>
      <c r="AW216" s="10" t="s">
        <v>29</v>
      </c>
      <c r="AX216" s="10" t="s">
        <v>71</v>
      </c>
      <c r="AY216" s="157" t="s">
        <v>153</v>
      </c>
    </row>
    <row r="217" spans="2:65" s="10" customFormat="1" ht="22.5" customHeight="1">
      <c r="B217" s="150"/>
      <c r="C217" s="151"/>
      <c r="D217" s="151"/>
      <c r="E217" s="152" t="s">
        <v>5</v>
      </c>
      <c r="F217" s="245" t="s">
        <v>1112</v>
      </c>
      <c r="G217" s="246"/>
      <c r="H217" s="246"/>
      <c r="I217" s="246"/>
      <c r="J217" s="151"/>
      <c r="K217" s="153">
        <v>14.6</v>
      </c>
      <c r="L217" s="151"/>
      <c r="M217" s="151"/>
      <c r="N217" s="151"/>
      <c r="O217" s="151"/>
      <c r="P217" s="151"/>
      <c r="Q217" s="151"/>
      <c r="R217" s="154"/>
      <c r="T217" s="155"/>
      <c r="U217" s="151"/>
      <c r="V217" s="151"/>
      <c r="W217" s="151"/>
      <c r="X217" s="151"/>
      <c r="Y217" s="151"/>
      <c r="Z217" s="151"/>
      <c r="AA217" s="156"/>
      <c r="AT217" s="157" t="s">
        <v>168</v>
      </c>
      <c r="AU217" s="157" t="s">
        <v>160</v>
      </c>
      <c r="AV217" s="10" t="s">
        <v>160</v>
      </c>
      <c r="AW217" s="10" t="s">
        <v>29</v>
      </c>
      <c r="AX217" s="10" t="s">
        <v>71</v>
      </c>
      <c r="AY217" s="157" t="s">
        <v>153</v>
      </c>
    </row>
    <row r="218" spans="2:65" s="10" customFormat="1" ht="22.5" customHeight="1">
      <c r="B218" s="150"/>
      <c r="C218" s="151"/>
      <c r="D218" s="151"/>
      <c r="E218" s="152" t="s">
        <v>5</v>
      </c>
      <c r="F218" s="245" t="s">
        <v>5</v>
      </c>
      <c r="G218" s="246"/>
      <c r="H218" s="246"/>
      <c r="I218" s="246"/>
      <c r="J218" s="151"/>
      <c r="K218" s="153">
        <v>0</v>
      </c>
      <c r="L218" s="151"/>
      <c r="M218" s="151"/>
      <c r="N218" s="151"/>
      <c r="O218" s="151"/>
      <c r="P218" s="151"/>
      <c r="Q218" s="151"/>
      <c r="R218" s="154"/>
      <c r="T218" s="155"/>
      <c r="U218" s="151"/>
      <c r="V218" s="151"/>
      <c r="W218" s="151"/>
      <c r="X218" s="151"/>
      <c r="Y218" s="151"/>
      <c r="Z218" s="151"/>
      <c r="AA218" s="156"/>
      <c r="AT218" s="157" t="s">
        <v>168</v>
      </c>
      <c r="AU218" s="157" t="s">
        <v>160</v>
      </c>
      <c r="AV218" s="10" t="s">
        <v>160</v>
      </c>
      <c r="AW218" s="10" t="s">
        <v>29</v>
      </c>
      <c r="AX218" s="10" t="s">
        <v>71</v>
      </c>
      <c r="AY218" s="157" t="s">
        <v>153</v>
      </c>
    </row>
    <row r="219" spans="2:65" s="10" customFormat="1" ht="22.5" customHeight="1">
      <c r="B219" s="150"/>
      <c r="C219" s="151"/>
      <c r="D219" s="151"/>
      <c r="E219" s="152" t="s">
        <v>5</v>
      </c>
      <c r="F219" s="245" t="s">
        <v>1113</v>
      </c>
      <c r="G219" s="246"/>
      <c r="H219" s="246"/>
      <c r="I219" s="246"/>
      <c r="J219" s="151"/>
      <c r="K219" s="153">
        <v>17.27</v>
      </c>
      <c r="L219" s="151"/>
      <c r="M219" s="151"/>
      <c r="N219" s="151"/>
      <c r="O219" s="151"/>
      <c r="P219" s="151"/>
      <c r="Q219" s="151"/>
      <c r="R219" s="154"/>
      <c r="T219" s="155"/>
      <c r="U219" s="151"/>
      <c r="V219" s="151"/>
      <c r="W219" s="151"/>
      <c r="X219" s="151"/>
      <c r="Y219" s="151"/>
      <c r="Z219" s="151"/>
      <c r="AA219" s="156"/>
      <c r="AT219" s="157" t="s">
        <v>168</v>
      </c>
      <c r="AU219" s="157" t="s">
        <v>160</v>
      </c>
      <c r="AV219" s="10" t="s">
        <v>160</v>
      </c>
      <c r="AW219" s="10" t="s">
        <v>29</v>
      </c>
      <c r="AX219" s="10" t="s">
        <v>71</v>
      </c>
      <c r="AY219" s="157" t="s">
        <v>153</v>
      </c>
    </row>
    <row r="220" spans="2:65" s="10" customFormat="1" ht="22.5" customHeight="1">
      <c r="B220" s="150"/>
      <c r="C220" s="151"/>
      <c r="D220" s="151"/>
      <c r="E220" s="152" t="s">
        <v>5</v>
      </c>
      <c r="F220" s="245" t="s">
        <v>5</v>
      </c>
      <c r="G220" s="246"/>
      <c r="H220" s="246"/>
      <c r="I220" s="246"/>
      <c r="J220" s="151"/>
      <c r="K220" s="153">
        <v>0</v>
      </c>
      <c r="L220" s="151"/>
      <c r="M220" s="151"/>
      <c r="N220" s="151"/>
      <c r="O220" s="151"/>
      <c r="P220" s="151"/>
      <c r="Q220" s="151"/>
      <c r="R220" s="154"/>
      <c r="T220" s="155"/>
      <c r="U220" s="151"/>
      <c r="V220" s="151"/>
      <c r="W220" s="151"/>
      <c r="X220" s="151"/>
      <c r="Y220" s="151"/>
      <c r="Z220" s="151"/>
      <c r="AA220" s="156"/>
      <c r="AT220" s="157" t="s">
        <v>168</v>
      </c>
      <c r="AU220" s="157" t="s">
        <v>160</v>
      </c>
      <c r="AV220" s="10" t="s">
        <v>160</v>
      </c>
      <c r="AW220" s="10" t="s">
        <v>29</v>
      </c>
      <c r="AX220" s="10" t="s">
        <v>71</v>
      </c>
      <c r="AY220" s="157" t="s">
        <v>153</v>
      </c>
    </row>
    <row r="221" spans="2:65" s="11" customFormat="1" ht="22.5" customHeight="1">
      <c r="B221" s="158"/>
      <c r="C221" s="159"/>
      <c r="D221" s="159"/>
      <c r="E221" s="160" t="s">
        <v>5</v>
      </c>
      <c r="F221" s="247" t="s">
        <v>227</v>
      </c>
      <c r="G221" s="248"/>
      <c r="H221" s="248"/>
      <c r="I221" s="248"/>
      <c r="J221" s="159"/>
      <c r="K221" s="161">
        <v>155.03</v>
      </c>
      <c r="L221" s="159"/>
      <c r="M221" s="159"/>
      <c r="N221" s="159"/>
      <c r="O221" s="159"/>
      <c r="P221" s="159"/>
      <c r="Q221" s="159"/>
      <c r="R221" s="162"/>
      <c r="T221" s="163"/>
      <c r="U221" s="159"/>
      <c r="V221" s="159"/>
      <c r="W221" s="159"/>
      <c r="X221" s="159"/>
      <c r="Y221" s="159"/>
      <c r="Z221" s="159"/>
      <c r="AA221" s="164"/>
      <c r="AT221" s="165" t="s">
        <v>168</v>
      </c>
      <c r="AU221" s="165" t="s">
        <v>160</v>
      </c>
      <c r="AV221" s="11" t="s">
        <v>159</v>
      </c>
      <c r="AW221" s="11" t="s">
        <v>29</v>
      </c>
      <c r="AX221" s="11" t="s">
        <v>79</v>
      </c>
      <c r="AY221" s="165" t="s">
        <v>153</v>
      </c>
    </row>
    <row r="222" spans="2:65" s="1" customFormat="1" ht="22.5" customHeight="1">
      <c r="B222" s="140"/>
      <c r="C222" s="166">
        <v>30</v>
      </c>
      <c r="D222" s="166" t="s">
        <v>246</v>
      </c>
      <c r="E222" s="167" t="s">
        <v>1114</v>
      </c>
      <c r="F222" s="249" t="s">
        <v>2192</v>
      </c>
      <c r="G222" s="249"/>
      <c r="H222" s="249"/>
      <c r="I222" s="249"/>
      <c r="J222" s="168" t="s">
        <v>1115</v>
      </c>
      <c r="K222" s="169">
        <v>156</v>
      </c>
      <c r="L222" s="250"/>
      <c r="M222" s="250"/>
      <c r="N222" s="250"/>
      <c r="O222" s="242"/>
      <c r="P222" s="242"/>
      <c r="Q222" s="242"/>
      <c r="R222" s="145"/>
      <c r="T222" s="146" t="s">
        <v>5</v>
      </c>
      <c r="U222" s="43" t="s">
        <v>38</v>
      </c>
      <c r="V222" s="147">
        <v>0</v>
      </c>
      <c r="W222" s="147">
        <f>V222*K222</f>
        <v>0</v>
      </c>
      <c r="X222" s="147">
        <v>0.04</v>
      </c>
      <c r="Y222" s="147">
        <f>X222*K222</f>
        <v>6.24</v>
      </c>
      <c r="Z222" s="147">
        <v>0</v>
      </c>
      <c r="AA222" s="148">
        <f>Z222*K222</f>
        <v>0</v>
      </c>
      <c r="AR222" s="20" t="s">
        <v>208</v>
      </c>
      <c r="AT222" s="20" t="s">
        <v>246</v>
      </c>
      <c r="AU222" s="20" t="s">
        <v>160</v>
      </c>
      <c r="AY222" s="20" t="s">
        <v>153</v>
      </c>
      <c r="BE222" s="149">
        <f>IF(U222="základná",N222,0)</f>
        <v>0</v>
      </c>
      <c r="BF222" s="149">
        <f>IF(U222="znížená",N222,0)</f>
        <v>0</v>
      </c>
      <c r="BG222" s="149">
        <f>IF(U222="zákl. prenesená",N222,0)</f>
        <v>0</v>
      </c>
      <c r="BH222" s="149">
        <f>IF(U222="zníž. prenesená",N222,0)</f>
        <v>0</v>
      </c>
      <c r="BI222" s="149">
        <f>IF(U222="nulová",N222,0)</f>
        <v>0</v>
      </c>
      <c r="BJ222" s="20" t="s">
        <v>160</v>
      </c>
      <c r="BK222" s="149">
        <f>ROUND(L222*K222,2)</f>
        <v>0</v>
      </c>
      <c r="BL222" s="20" t="s">
        <v>159</v>
      </c>
      <c r="BM222" s="20" t="s">
        <v>1116</v>
      </c>
    </row>
    <row r="223" spans="2:65" s="1" customFormat="1" ht="31.5" customHeight="1">
      <c r="B223" s="140"/>
      <c r="C223" s="141">
        <v>31</v>
      </c>
      <c r="D223" s="141" t="s">
        <v>155</v>
      </c>
      <c r="E223" s="142" t="s">
        <v>1117</v>
      </c>
      <c r="F223" s="241" t="s">
        <v>1118</v>
      </c>
      <c r="G223" s="241"/>
      <c r="H223" s="241"/>
      <c r="I223" s="241"/>
      <c r="J223" s="143" t="s">
        <v>223</v>
      </c>
      <c r="K223" s="144">
        <v>300</v>
      </c>
      <c r="L223" s="242"/>
      <c r="M223" s="242"/>
      <c r="N223" s="242"/>
      <c r="O223" s="242"/>
      <c r="P223" s="242"/>
      <c r="Q223" s="242"/>
      <c r="R223" s="145"/>
      <c r="T223" s="146" t="s">
        <v>5</v>
      </c>
      <c r="U223" s="43" t="s">
        <v>38</v>
      </c>
      <c r="V223" s="147">
        <v>0.252</v>
      </c>
      <c r="W223" s="147">
        <f>V223*K223</f>
        <v>75.599999999999994</v>
      </c>
      <c r="X223" s="147">
        <v>6.1799999999999997E-3</v>
      </c>
      <c r="Y223" s="147">
        <f>X223*K223</f>
        <v>1.8539999999999999</v>
      </c>
      <c r="Z223" s="147">
        <v>0</v>
      </c>
      <c r="AA223" s="148">
        <f>Z223*K223</f>
        <v>0</v>
      </c>
      <c r="AR223" s="20" t="s">
        <v>159</v>
      </c>
      <c r="AT223" s="20" t="s">
        <v>155</v>
      </c>
      <c r="AU223" s="20" t="s">
        <v>160</v>
      </c>
      <c r="AY223" s="20" t="s">
        <v>153</v>
      </c>
      <c r="BE223" s="149">
        <f>IF(U223="základná",N223,0)</f>
        <v>0</v>
      </c>
      <c r="BF223" s="149">
        <f>IF(U223="znížená",N223,0)</f>
        <v>0</v>
      </c>
      <c r="BG223" s="149">
        <f>IF(U223="zákl. prenesená",N223,0)</f>
        <v>0</v>
      </c>
      <c r="BH223" s="149">
        <f>IF(U223="zníž. prenesená",N223,0)</f>
        <v>0</v>
      </c>
      <c r="BI223" s="149">
        <f>IF(U223="nulová",N223,0)</f>
        <v>0</v>
      </c>
      <c r="BJ223" s="20" t="s">
        <v>160</v>
      </c>
      <c r="BK223" s="149">
        <f>ROUND(L223*K223,2)</f>
        <v>0</v>
      </c>
      <c r="BL223" s="20" t="s">
        <v>159</v>
      </c>
      <c r="BM223" s="20" t="s">
        <v>1119</v>
      </c>
    </row>
    <row r="224" spans="2:65" s="1" customFormat="1" ht="44.25" customHeight="1">
      <c r="B224" s="140"/>
      <c r="C224" s="141">
        <v>32</v>
      </c>
      <c r="D224" s="141" t="s">
        <v>155</v>
      </c>
      <c r="E224" s="142" t="s">
        <v>1120</v>
      </c>
      <c r="F224" s="241" t="s">
        <v>1121</v>
      </c>
      <c r="G224" s="241"/>
      <c r="H224" s="241"/>
      <c r="I224" s="241"/>
      <c r="J224" s="143" t="s">
        <v>223</v>
      </c>
      <c r="K224" s="144">
        <v>97.85</v>
      </c>
      <c r="L224" s="242"/>
      <c r="M224" s="242"/>
      <c r="N224" s="242"/>
      <c r="O224" s="242"/>
      <c r="P224" s="242"/>
      <c r="Q224" s="242"/>
      <c r="R224" s="145"/>
      <c r="T224" s="146" t="s">
        <v>5</v>
      </c>
      <c r="U224" s="43" t="s">
        <v>38</v>
      </c>
      <c r="V224" s="147">
        <v>0.29099999999999998</v>
      </c>
      <c r="W224" s="147">
        <f>V224*K224</f>
        <v>28.474349999999998</v>
      </c>
      <c r="X224" s="147">
        <v>0</v>
      </c>
      <c r="Y224" s="147">
        <f>X224*K224</f>
        <v>0</v>
      </c>
      <c r="Z224" s="147">
        <v>6.5000000000000002E-2</v>
      </c>
      <c r="AA224" s="148">
        <f>Z224*K224</f>
        <v>6.3602499999999997</v>
      </c>
      <c r="AR224" s="20" t="s">
        <v>159</v>
      </c>
      <c r="AT224" s="20" t="s">
        <v>155</v>
      </c>
      <c r="AU224" s="20" t="s">
        <v>160</v>
      </c>
      <c r="AY224" s="20" t="s">
        <v>153</v>
      </c>
      <c r="BE224" s="149">
        <f>IF(U224="základná",N224,0)</f>
        <v>0</v>
      </c>
      <c r="BF224" s="149">
        <f>IF(U224="znížená",N224,0)</f>
        <v>0</v>
      </c>
      <c r="BG224" s="149">
        <f>IF(U224="zákl. prenesená",N224,0)</f>
        <v>0</v>
      </c>
      <c r="BH224" s="149">
        <f>IF(U224="zníž. prenesená",N224,0)</f>
        <v>0</v>
      </c>
      <c r="BI224" s="149">
        <f>IF(U224="nulová",N224,0)</f>
        <v>0</v>
      </c>
      <c r="BJ224" s="20" t="s">
        <v>160</v>
      </c>
      <c r="BK224" s="149">
        <f>ROUND(L224*K224,2)</f>
        <v>0</v>
      </c>
      <c r="BL224" s="20" t="s">
        <v>159</v>
      </c>
      <c r="BM224" s="20" t="s">
        <v>1122</v>
      </c>
    </row>
    <row r="225" spans="2:65" s="10" customFormat="1" ht="22.5" customHeight="1">
      <c r="B225" s="150"/>
      <c r="C225" s="151"/>
      <c r="D225" s="151"/>
      <c r="E225" s="152" t="s">
        <v>5</v>
      </c>
      <c r="F225" s="243" t="s">
        <v>1123</v>
      </c>
      <c r="G225" s="244"/>
      <c r="H225" s="244"/>
      <c r="I225" s="244"/>
      <c r="J225" s="151"/>
      <c r="K225" s="153">
        <v>97.85</v>
      </c>
      <c r="L225" s="151"/>
      <c r="M225" s="151"/>
      <c r="N225" s="151"/>
      <c r="O225" s="151"/>
      <c r="P225" s="151"/>
      <c r="Q225" s="151"/>
      <c r="R225" s="154"/>
      <c r="T225" s="155"/>
      <c r="U225" s="151"/>
      <c r="V225" s="151"/>
      <c r="W225" s="151"/>
      <c r="X225" s="151"/>
      <c r="Y225" s="151"/>
      <c r="Z225" s="151"/>
      <c r="AA225" s="156"/>
      <c r="AT225" s="157" t="s">
        <v>168</v>
      </c>
      <c r="AU225" s="157" t="s">
        <v>160</v>
      </c>
      <c r="AV225" s="10" t="s">
        <v>160</v>
      </c>
      <c r="AW225" s="10" t="s">
        <v>29</v>
      </c>
      <c r="AX225" s="10" t="s">
        <v>79</v>
      </c>
      <c r="AY225" s="157" t="s">
        <v>153</v>
      </c>
    </row>
    <row r="226" spans="2:65" s="1" customFormat="1" ht="44.25" customHeight="1">
      <c r="B226" s="140"/>
      <c r="C226" s="141">
        <v>33</v>
      </c>
      <c r="D226" s="141" t="s">
        <v>155</v>
      </c>
      <c r="E226" s="142" t="s">
        <v>1124</v>
      </c>
      <c r="F226" s="241" t="s">
        <v>1125</v>
      </c>
      <c r="G226" s="241"/>
      <c r="H226" s="241"/>
      <c r="I226" s="241"/>
      <c r="J226" s="143" t="s">
        <v>223</v>
      </c>
      <c r="K226" s="144">
        <v>64.900000000000006</v>
      </c>
      <c r="L226" s="242"/>
      <c r="M226" s="242"/>
      <c r="N226" s="242"/>
      <c r="O226" s="242"/>
      <c r="P226" s="242"/>
      <c r="Q226" s="242"/>
      <c r="R226" s="145"/>
      <c r="T226" s="146" t="s">
        <v>5</v>
      </c>
      <c r="U226" s="43" t="s">
        <v>38</v>
      </c>
      <c r="V226" s="147">
        <v>0.29099999999999998</v>
      </c>
      <c r="W226" s="147">
        <f>V226*K226</f>
        <v>18.885899999999999</v>
      </c>
      <c r="X226" s="147">
        <v>0</v>
      </c>
      <c r="Y226" s="147">
        <f>X226*K226</f>
        <v>0</v>
      </c>
      <c r="Z226" s="147">
        <v>6.5000000000000002E-2</v>
      </c>
      <c r="AA226" s="148">
        <f>Z226*K226</f>
        <v>4.2185000000000006</v>
      </c>
      <c r="AR226" s="20" t="s">
        <v>159</v>
      </c>
      <c r="AT226" s="20" t="s">
        <v>155</v>
      </c>
      <c r="AU226" s="20" t="s">
        <v>160</v>
      </c>
      <c r="AY226" s="20" t="s">
        <v>153</v>
      </c>
      <c r="BE226" s="149">
        <f>IF(U226="základná",N226,0)</f>
        <v>0</v>
      </c>
      <c r="BF226" s="149">
        <f>IF(U226="znížená",N226,0)</f>
        <v>0</v>
      </c>
      <c r="BG226" s="149">
        <f>IF(U226="zákl. prenesená",N226,0)</f>
        <v>0</v>
      </c>
      <c r="BH226" s="149">
        <f>IF(U226="zníž. prenesená",N226,0)</f>
        <v>0</v>
      </c>
      <c r="BI226" s="149">
        <f>IF(U226="nulová",N226,0)</f>
        <v>0</v>
      </c>
      <c r="BJ226" s="20" t="s">
        <v>160</v>
      </c>
      <c r="BK226" s="149">
        <f>ROUND(L226*K226,2)</f>
        <v>0</v>
      </c>
      <c r="BL226" s="20" t="s">
        <v>159</v>
      </c>
      <c r="BM226" s="20" t="s">
        <v>1126</v>
      </c>
    </row>
    <row r="227" spans="2:65" s="10" customFormat="1" ht="22.5" customHeight="1">
      <c r="B227" s="150"/>
      <c r="C227" s="151"/>
      <c r="D227" s="151"/>
      <c r="E227" s="152" t="s">
        <v>5</v>
      </c>
      <c r="F227" s="243" t="s">
        <v>1066</v>
      </c>
      <c r="G227" s="244"/>
      <c r="H227" s="244"/>
      <c r="I227" s="244"/>
      <c r="J227" s="151"/>
      <c r="K227" s="153">
        <v>6.27</v>
      </c>
      <c r="L227" s="151"/>
      <c r="M227" s="151"/>
      <c r="N227" s="151"/>
      <c r="O227" s="151"/>
      <c r="P227" s="151"/>
      <c r="Q227" s="151"/>
      <c r="R227" s="154"/>
      <c r="T227" s="155"/>
      <c r="U227" s="151"/>
      <c r="V227" s="151"/>
      <c r="W227" s="151"/>
      <c r="X227" s="151"/>
      <c r="Y227" s="151"/>
      <c r="Z227" s="151"/>
      <c r="AA227" s="156"/>
      <c r="AT227" s="157" t="s">
        <v>168</v>
      </c>
      <c r="AU227" s="157" t="s">
        <v>160</v>
      </c>
      <c r="AV227" s="10" t="s">
        <v>160</v>
      </c>
      <c r="AW227" s="10" t="s">
        <v>29</v>
      </c>
      <c r="AX227" s="10" t="s">
        <v>71</v>
      </c>
      <c r="AY227" s="157" t="s">
        <v>153</v>
      </c>
    </row>
    <row r="228" spans="2:65" s="10" customFormat="1" ht="22.5" customHeight="1">
      <c r="B228" s="150"/>
      <c r="C228" s="151"/>
      <c r="D228" s="151"/>
      <c r="E228" s="152" t="s">
        <v>5</v>
      </c>
      <c r="F228" s="245" t="s">
        <v>1067</v>
      </c>
      <c r="G228" s="246"/>
      <c r="H228" s="246"/>
      <c r="I228" s="246"/>
      <c r="J228" s="151"/>
      <c r="K228" s="153">
        <v>19.440000000000001</v>
      </c>
      <c r="L228" s="151"/>
      <c r="M228" s="151"/>
      <c r="N228" s="151"/>
      <c r="O228" s="151"/>
      <c r="P228" s="151"/>
      <c r="Q228" s="151"/>
      <c r="R228" s="154"/>
      <c r="T228" s="155"/>
      <c r="U228" s="151"/>
      <c r="V228" s="151"/>
      <c r="W228" s="151"/>
      <c r="X228" s="151"/>
      <c r="Y228" s="151"/>
      <c r="Z228" s="151"/>
      <c r="AA228" s="156"/>
      <c r="AT228" s="157" t="s">
        <v>168</v>
      </c>
      <c r="AU228" s="157" t="s">
        <v>160</v>
      </c>
      <c r="AV228" s="10" t="s">
        <v>160</v>
      </c>
      <c r="AW228" s="10" t="s">
        <v>29</v>
      </c>
      <c r="AX228" s="10" t="s">
        <v>71</v>
      </c>
      <c r="AY228" s="157" t="s">
        <v>153</v>
      </c>
    </row>
    <row r="229" spans="2:65" s="10" customFormat="1" ht="22.5" customHeight="1">
      <c r="B229" s="150"/>
      <c r="C229" s="151"/>
      <c r="D229" s="151"/>
      <c r="E229" s="152" t="s">
        <v>5</v>
      </c>
      <c r="F229" s="245" t="s">
        <v>1068</v>
      </c>
      <c r="G229" s="246"/>
      <c r="H229" s="246"/>
      <c r="I229" s="246"/>
      <c r="J229" s="151"/>
      <c r="K229" s="153">
        <v>4.91</v>
      </c>
      <c r="L229" s="151"/>
      <c r="M229" s="151"/>
      <c r="N229" s="151"/>
      <c r="O229" s="151"/>
      <c r="P229" s="151"/>
      <c r="Q229" s="151"/>
      <c r="R229" s="154"/>
      <c r="T229" s="155"/>
      <c r="U229" s="151"/>
      <c r="V229" s="151"/>
      <c r="W229" s="151"/>
      <c r="X229" s="151"/>
      <c r="Y229" s="151"/>
      <c r="Z229" s="151"/>
      <c r="AA229" s="156"/>
      <c r="AT229" s="157" t="s">
        <v>168</v>
      </c>
      <c r="AU229" s="157" t="s">
        <v>160</v>
      </c>
      <c r="AV229" s="10" t="s">
        <v>160</v>
      </c>
      <c r="AW229" s="10" t="s">
        <v>29</v>
      </c>
      <c r="AX229" s="10" t="s">
        <v>71</v>
      </c>
      <c r="AY229" s="157" t="s">
        <v>153</v>
      </c>
    </row>
    <row r="230" spans="2:65" s="10" customFormat="1" ht="22.5" customHeight="1">
      <c r="B230" s="150"/>
      <c r="C230" s="151"/>
      <c r="D230" s="151"/>
      <c r="E230" s="152" t="s">
        <v>5</v>
      </c>
      <c r="F230" s="245" t="s">
        <v>1069</v>
      </c>
      <c r="G230" s="246"/>
      <c r="H230" s="246"/>
      <c r="I230" s="246"/>
      <c r="J230" s="151"/>
      <c r="K230" s="153">
        <v>8.4</v>
      </c>
      <c r="L230" s="151"/>
      <c r="M230" s="151"/>
      <c r="N230" s="151"/>
      <c r="O230" s="151"/>
      <c r="P230" s="151"/>
      <c r="Q230" s="151"/>
      <c r="R230" s="154"/>
      <c r="T230" s="155"/>
      <c r="U230" s="151"/>
      <c r="V230" s="151"/>
      <c r="W230" s="151"/>
      <c r="X230" s="151"/>
      <c r="Y230" s="151"/>
      <c r="Z230" s="151"/>
      <c r="AA230" s="156"/>
      <c r="AT230" s="157" t="s">
        <v>168</v>
      </c>
      <c r="AU230" s="157" t="s">
        <v>160</v>
      </c>
      <c r="AV230" s="10" t="s">
        <v>160</v>
      </c>
      <c r="AW230" s="10" t="s">
        <v>29</v>
      </c>
      <c r="AX230" s="10" t="s">
        <v>71</v>
      </c>
      <c r="AY230" s="157" t="s">
        <v>153</v>
      </c>
    </row>
    <row r="231" spans="2:65" s="10" customFormat="1" ht="22.5" customHeight="1">
      <c r="B231" s="150"/>
      <c r="C231" s="151"/>
      <c r="D231" s="151"/>
      <c r="E231" s="152" t="s">
        <v>5</v>
      </c>
      <c r="F231" s="245" t="s">
        <v>1070</v>
      </c>
      <c r="G231" s="246"/>
      <c r="H231" s="246"/>
      <c r="I231" s="246"/>
      <c r="J231" s="151"/>
      <c r="K231" s="153">
        <v>4.95</v>
      </c>
      <c r="L231" s="151"/>
      <c r="M231" s="151"/>
      <c r="N231" s="151"/>
      <c r="O231" s="151"/>
      <c r="P231" s="151"/>
      <c r="Q231" s="151"/>
      <c r="R231" s="154"/>
      <c r="T231" s="155"/>
      <c r="U231" s="151"/>
      <c r="V231" s="151"/>
      <c r="W231" s="151"/>
      <c r="X231" s="151"/>
      <c r="Y231" s="151"/>
      <c r="Z231" s="151"/>
      <c r="AA231" s="156"/>
      <c r="AT231" s="157" t="s">
        <v>168</v>
      </c>
      <c r="AU231" s="157" t="s">
        <v>160</v>
      </c>
      <c r="AV231" s="10" t="s">
        <v>160</v>
      </c>
      <c r="AW231" s="10" t="s">
        <v>29</v>
      </c>
      <c r="AX231" s="10" t="s">
        <v>71</v>
      </c>
      <c r="AY231" s="157" t="s">
        <v>153</v>
      </c>
    </row>
    <row r="232" spans="2:65" s="10" customFormat="1" ht="22.5" customHeight="1">
      <c r="B232" s="150"/>
      <c r="C232" s="151"/>
      <c r="D232" s="151"/>
      <c r="E232" s="152" t="s">
        <v>5</v>
      </c>
      <c r="F232" s="245" t="s">
        <v>1071</v>
      </c>
      <c r="G232" s="246"/>
      <c r="H232" s="246"/>
      <c r="I232" s="246"/>
      <c r="J232" s="151"/>
      <c r="K232" s="153">
        <v>4.45</v>
      </c>
      <c r="L232" s="151"/>
      <c r="M232" s="151"/>
      <c r="N232" s="151"/>
      <c r="O232" s="151"/>
      <c r="P232" s="151"/>
      <c r="Q232" s="151"/>
      <c r="R232" s="154"/>
      <c r="T232" s="155"/>
      <c r="U232" s="151"/>
      <c r="V232" s="151"/>
      <c r="W232" s="151"/>
      <c r="X232" s="151"/>
      <c r="Y232" s="151"/>
      <c r="Z232" s="151"/>
      <c r="AA232" s="156"/>
      <c r="AT232" s="157" t="s">
        <v>168</v>
      </c>
      <c r="AU232" s="157" t="s">
        <v>160</v>
      </c>
      <c r="AV232" s="10" t="s">
        <v>160</v>
      </c>
      <c r="AW232" s="10" t="s">
        <v>29</v>
      </c>
      <c r="AX232" s="10" t="s">
        <v>71</v>
      </c>
      <c r="AY232" s="157" t="s">
        <v>153</v>
      </c>
    </row>
    <row r="233" spans="2:65" s="10" customFormat="1" ht="22.5" customHeight="1">
      <c r="B233" s="150"/>
      <c r="C233" s="151"/>
      <c r="D233" s="151"/>
      <c r="E233" s="152" t="s">
        <v>5</v>
      </c>
      <c r="F233" s="245" t="s">
        <v>1072</v>
      </c>
      <c r="G233" s="246"/>
      <c r="H233" s="246"/>
      <c r="I233" s="246"/>
      <c r="J233" s="151"/>
      <c r="K233" s="153">
        <v>5.2</v>
      </c>
      <c r="L233" s="151"/>
      <c r="M233" s="151"/>
      <c r="N233" s="151"/>
      <c r="O233" s="151"/>
      <c r="P233" s="151"/>
      <c r="Q233" s="151"/>
      <c r="R233" s="154"/>
      <c r="T233" s="155"/>
      <c r="U233" s="151"/>
      <c r="V233" s="151"/>
      <c r="W233" s="151"/>
      <c r="X233" s="151"/>
      <c r="Y233" s="151"/>
      <c r="Z233" s="151"/>
      <c r="AA233" s="156"/>
      <c r="AT233" s="157" t="s">
        <v>168</v>
      </c>
      <c r="AU233" s="157" t="s">
        <v>160</v>
      </c>
      <c r="AV233" s="10" t="s">
        <v>160</v>
      </c>
      <c r="AW233" s="10" t="s">
        <v>29</v>
      </c>
      <c r="AX233" s="10" t="s">
        <v>71</v>
      </c>
      <c r="AY233" s="157" t="s">
        <v>153</v>
      </c>
    </row>
    <row r="234" spans="2:65" s="10" customFormat="1" ht="22.5" customHeight="1">
      <c r="B234" s="150"/>
      <c r="C234" s="151"/>
      <c r="D234" s="151"/>
      <c r="E234" s="152" t="s">
        <v>5</v>
      </c>
      <c r="F234" s="245" t="s">
        <v>1073</v>
      </c>
      <c r="G234" s="246"/>
      <c r="H234" s="246"/>
      <c r="I234" s="246"/>
      <c r="J234" s="151"/>
      <c r="K234" s="153">
        <v>3.98</v>
      </c>
      <c r="L234" s="151"/>
      <c r="M234" s="151"/>
      <c r="N234" s="151"/>
      <c r="O234" s="151"/>
      <c r="P234" s="151"/>
      <c r="Q234" s="151"/>
      <c r="R234" s="154"/>
      <c r="T234" s="155"/>
      <c r="U234" s="151"/>
      <c r="V234" s="151"/>
      <c r="W234" s="151"/>
      <c r="X234" s="151"/>
      <c r="Y234" s="151"/>
      <c r="Z234" s="151"/>
      <c r="AA234" s="156"/>
      <c r="AT234" s="157" t="s">
        <v>168</v>
      </c>
      <c r="AU234" s="157" t="s">
        <v>160</v>
      </c>
      <c r="AV234" s="10" t="s">
        <v>160</v>
      </c>
      <c r="AW234" s="10" t="s">
        <v>29</v>
      </c>
      <c r="AX234" s="10" t="s">
        <v>71</v>
      </c>
      <c r="AY234" s="157" t="s">
        <v>153</v>
      </c>
    </row>
    <row r="235" spans="2:65" s="10" customFormat="1" ht="22.5" customHeight="1">
      <c r="B235" s="150"/>
      <c r="C235" s="151"/>
      <c r="D235" s="151"/>
      <c r="E235" s="152" t="s">
        <v>5</v>
      </c>
      <c r="F235" s="245" t="s">
        <v>1074</v>
      </c>
      <c r="G235" s="246"/>
      <c r="H235" s="246"/>
      <c r="I235" s="246"/>
      <c r="J235" s="151"/>
      <c r="K235" s="153">
        <v>7.3</v>
      </c>
      <c r="L235" s="151"/>
      <c r="M235" s="151"/>
      <c r="N235" s="151"/>
      <c r="O235" s="151"/>
      <c r="P235" s="151"/>
      <c r="Q235" s="151"/>
      <c r="R235" s="154"/>
      <c r="T235" s="155"/>
      <c r="U235" s="151"/>
      <c r="V235" s="151"/>
      <c r="W235" s="151"/>
      <c r="X235" s="151"/>
      <c r="Y235" s="151"/>
      <c r="Z235" s="151"/>
      <c r="AA235" s="156"/>
      <c r="AT235" s="157" t="s">
        <v>168</v>
      </c>
      <c r="AU235" s="157" t="s">
        <v>160</v>
      </c>
      <c r="AV235" s="10" t="s">
        <v>160</v>
      </c>
      <c r="AW235" s="10" t="s">
        <v>29</v>
      </c>
      <c r="AX235" s="10" t="s">
        <v>71</v>
      </c>
      <c r="AY235" s="157" t="s">
        <v>153</v>
      </c>
    </row>
    <row r="236" spans="2:65" s="10" customFormat="1" ht="22.5" customHeight="1">
      <c r="B236" s="150"/>
      <c r="C236" s="151"/>
      <c r="D236" s="151"/>
      <c r="E236" s="152" t="s">
        <v>5</v>
      </c>
      <c r="F236" s="245" t="s">
        <v>5</v>
      </c>
      <c r="G236" s="246"/>
      <c r="H236" s="246"/>
      <c r="I236" s="246"/>
      <c r="J236" s="151"/>
      <c r="K236" s="153">
        <v>0</v>
      </c>
      <c r="L236" s="151"/>
      <c r="M236" s="151"/>
      <c r="N236" s="151"/>
      <c r="O236" s="151"/>
      <c r="P236" s="151"/>
      <c r="Q236" s="151"/>
      <c r="R236" s="154"/>
      <c r="T236" s="155"/>
      <c r="U236" s="151"/>
      <c r="V236" s="151"/>
      <c r="W236" s="151"/>
      <c r="X236" s="151"/>
      <c r="Y236" s="151"/>
      <c r="Z236" s="151"/>
      <c r="AA236" s="156"/>
      <c r="AT236" s="157" t="s">
        <v>168</v>
      </c>
      <c r="AU236" s="157" t="s">
        <v>160</v>
      </c>
      <c r="AV236" s="10" t="s">
        <v>160</v>
      </c>
      <c r="AW236" s="10" t="s">
        <v>29</v>
      </c>
      <c r="AX236" s="10" t="s">
        <v>71</v>
      </c>
      <c r="AY236" s="157" t="s">
        <v>153</v>
      </c>
    </row>
    <row r="237" spans="2:65" s="11" customFormat="1" ht="22.5" customHeight="1">
      <c r="B237" s="158"/>
      <c r="C237" s="159"/>
      <c r="D237" s="159"/>
      <c r="E237" s="160" t="s">
        <v>5</v>
      </c>
      <c r="F237" s="247" t="s">
        <v>227</v>
      </c>
      <c r="G237" s="248"/>
      <c r="H237" s="248"/>
      <c r="I237" s="248"/>
      <c r="J237" s="159"/>
      <c r="K237" s="161">
        <v>64.900000000000006</v>
      </c>
      <c r="L237" s="159"/>
      <c r="M237" s="159"/>
      <c r="N237" s="159"/>
      <c r="O237" s="159"/>
      <c r="P237" s="159"/>
      <c r="Q237" s="159"/>
      <c r="R237" s="162"/>
      <c r="T237" s="163"/>
      <c r="U237" s="159"/>
      <c r="V237" s="159"/>
      <c r="W237" s="159"/>
      <c r="X237" s="159"/>
      <c r="Y237" s="159"/>
      <c r="Z237" s="159"/>
      <c r="AA237" s="164"/>
      <c r="AT237" s="165" t="s">
        <v>168</v>
      </c>
      <c r="AU237" s="165" t="s">
        <v>160</v>
      </c>
      <c r="AV237" s="11" t="s">
        <v>159</v>
      </c>
      <c r="AW237" s="11" t="s">
        <v>29</v>
      </c>
      <c r="AX237" s="11" t="s">
        <v>79</v>
      </c>
      <c r="AY237" s="165" t="s">
        <v>153</v>
      </c>
    </row>
    <row r="238" spans="2:65" s="1" customFormat="1" ht="31.5" customHeight="1">
      <c r="B238" s="140"/>
      <c r="C238" s="141">
        <v>34</v>
      </c>
      <c r="D238" s="141" t="s">
        <v>155</v>
      </c>
      <c r="E238" s="142" t="s">
        <v>1128</v>
      </c>
      <c r="F238" s="241" t="s">
        <v>1129</v>
      </c>
      <c r="G238" s="241"/>
      <c r="H238" s="241"/>
      <c r="I238" s="241"/>
      <c r="J238" s="143" t="s">
        <v>165</v>
      </c>
      <c r="K238" s="144">
        <v>0.33</v>
      </c>
      <c r="L238" s="242"/>
      <c r="M238" s="242"/>
      <c r="N238" s="242"/>
      <c r="O238" s="242"/>
      <c r="P238" s="242"/>
      <c r="Q238" s="242"/>
      <c r="R238" s="145"/>
      <c r="T238" s="146" t="s">
        <v>5</v>
      </c>
      <c r="U238" s="43" t="s">
        <v>38</v>
      </c>
      <c r="V238" s="147">
        <v>6.1760000000000002</v>
      </c>
      <c r="W238" s="147">
        <f>V238*K238</f>
        <v>2.0380800000000003</v>
      </c>
      <c r="X238" s="147">
        <v>0</v>
      </c>
      <c r="Y238" s="147">
        <f>X238*K238</f>
        <v>0</v>
      </c>
      <c r="Z238" s="147">
        <v>1.875</v>
      </c>
      <c r="AA238" s="148">
        <f>Z238*K238</f>
        <v>0.61875000000000002</v>
      </c>
      <c r="AR238" s="20" t="s">
        <v>159</v>
      </c>
      <c r="AT238" s="20" t="s">
        <v>155</v>
      </c>
      <c r="AU238" s="20" t="s">
        <v>160</v>
      </c>
      <c r="AY238" s="20" t="s">
        <v>153</v>
      </c>
      <c r="BE238" s="149">
        <f>IF(U238="základná",N238,0)</f>
        <v>0</v>
      </c>
      <c r="BF238" s="149">
        <f>IF(U238="znížená",N238,0)</f>
        <v>0</v>
      </c>
      <c r="BG238" s="149">
        <f>IF(U238="zákl. prenesená",N238,0)</f>
        <v>0</v>
      </c>
      <c r="BH238" s="149">
        <f>IF(U238="zníž. prenesená",N238,0)</f>
        <v>0</v>
      </c>
      <c r="BI238" s="149">
        <f>IF(U238="nulová",N238,0)</f>
        <v>0</v>
      </c>
      <c r="BJ238" s="20" t="s">
        <v>160</v>
      </c>
      <c r="BK238" s="149">
        <f>ROUND(L238*K238,2)</f>
        <v>0</v>
      </c>
      <c r="BL238" s="20" t="s">
        <v>159</v>
      </c>
      <c r="BM238" s="20" t="s">
        <v>1130</v>
      </c>
    </row>
    <row r="239" spans="2:65" s="10" customFormat="1" ht="22.5" customHeight="1">
      <c r="B239" s="150"/>
      <c r="C239" s="151"/>
      <c r="D239" s="151"/>
      <c r="E239" s="152" t="s">
        <v>5</v>
      </c>
      <c r="F239" s="243" t="s">
        <v>1131</v>
      </c>
      <c r="G239" s="244"/>
      <c r="H239" s="244"/>
      <c r="I239" s="244"/>
      <c r="J239" s="151"/>
      <c r="K239" s="153">
        <v>0.28999999999999998</v>
      </c>
      <c r="L239" s="151"/>
      <c r="M239" s="151"/>
      <c r="N239" s="151"/>
      <c r="O239" s="151"/>
      <c r="P239" s="151"/>
      <c r="Q239" s="151"/>
      <c r="R239" s="154"/>
      <c r="T239" s="155"/>
      <c r="U239" s="151"/>
      <c r="V239" s="151"/>
      <c r="W239" s="151"/>
      <c r="X239" s="151"/>
      <c r="Y239" s="151"/>
      <c r="Z239" s="151"/>
      <c r="AA239" s="156"/>
      <c r="AT239" s="157" t="s">
        <v>168</v>
      </c>
      <c r="AU239" s="157" t="s">
        <v>160</v>
      </c>
      <c r="AV239" s="10" t="s">
        <v>160</v>
      </c>
      <c r="AW239" s="10" t="s">
        <v>29</v>
      </c>
      <c r="AX239" s="10" t="s">
        <v>71</v>
      </c>
      <c r="AY239" s="157" t="s">
        <v>153</v>
      </c>
    </row>
    <row r="240" spans="2:65" s="10" customFormat="1" ht="22.5" customHeight="1">
      <c r="B240" s="150"/>
      <c r="C240" s="151"/>
      <c r="D240" s="151"/>
      <c r="E240" s="152" t="s">
        <v>5</v>
      </c>
      <c r="F240" s="245" t="s">
        <v>1132</v>
      </c>
      <c r="G240" s="246"/>
      <c r="H240" s="246"/>
      <c r="I240" s="246"/>
      <c r="J240" s="151"/>
      <c r="K240" s="153">
        <v>0.04</v>
      </c>
      <c r="L240" s="151"/>
      <c r="M240" s="151"/>
      <c r="N240" s="151"/>
      <c r="O240" s="151"/>
      <c r="P240" s="151"/>
      <c r="Q240" s="151"/>
      <c r="R240" s="154"/>
      <c r="T240" s="155"/>
      <c r="U240" s="151"/>
      <c r="V240" s="151"/>
      <c r="W240" s="151"/>
      <c r="X240" s="151"/>
      <c r="Y240" s="151"/>
      <c r="Z240" s="151"/>
      <c r="AA240" s="156"/>
      <c r="AT240" s="157" t="s">
        <v>168</v>
      </c>
      <c r="AU240" s="157" t="s">
        <v>160</v>
      </c>
      <c r="AV240" s="10" t="s">
        <v>160</v>
      </c>
      <c r="AW240" s="10" t="s">
        <v>29</v>
      </c>
      <c r="AX240" s="10" t="s">
        <v>71</v>
      </c>
      <c r="AY240" s="157" t="s">
        <v>153</v>
      </c>
    </row>
    <row r="241" spans="2:65" s="11" customFormat="1" ht="22.5" customHeight="1">
      <c r="B241" s="158"/>
      <c r="C241" s="159"/>
      <c r="D241" s="159"/>
      <c r="E241" s="160" t="s">
        <v>5</v>
      </c>
      <c r="F241" s="247" t="s">
        <v>227</v>
      </c>
      <c r="G241" s="248"/>
      <c r="H241" s="248"/>
      <c r="I241" s="248"/>
      <c r="J241" s="159"/>
      <c r="K241" s="161">
        <v>0.33</v>
      </c>
      <c r="L241" s="159"/>
      <c r="M241" s="159"/>
      <c r="N241" s="159"/>
      <c r="O241" s="159"/>
      <c r="P241" s="159"/>
      <c r="Q241" s="159"/>
      <c r="R241" s="162"/>
      <c r="T241" s="163"/>
      <c r="U241" s="159"/>
      <c r="V241" s="159"/>
      <c r="W241" s="159"/>
      <c r="X241" s="159"/>
      <c r="Y241" s="159"/>
      <c r="Z241" s="159"/>
      <c r="AA241" s="164"/>
      <c r="AT241" s="165" t="s">
        <v>168</v>
      </c>
      <c r="AU241" s="165" t="s">
        <v>160</v>
      </c>
      <c r="AV241" s="11" t="s">
        <v>159</v>
      </c>
      <c r="AW241" s="11" t="s">
        <v>29</v>
      </c>
      <c r="AX241" s="11" t="s">
        <v>79</v>
      </c>
      <c r="AY241" s="165" t="s">
        <v>153</v>
      </c>
    </row>
    <row r="242" spans="2:65" s="1" customFormat="1" ht="31.5" customHeight="1">
      <c r="B242" s="140"/>
      <c r="C242" s="141">
        <v>35</v>
      </c>
      <c r="D242" s="141" t="s">
        <v>155</v>
      </c>
      <c r="E242" s="142" t="s">
        <v>1134</v>
      </c>
      <c r="F242" s="241" t="s">
        <v>1135</v>
      </c>
      <c r="G242" s="241"/>
      <c r="H242" s="241"/>
      <c r="I242" s="241"/>
      <c r="J242" s="143" t="s">
        <v>158</v>
      </c>
      <c r="K242" s="144">
        <v>2</v>
      </c>
      <c r="L242" s="242"/>
      <c r="M242" s="242"/>
      <c r="N242" s="242"/>
      <c r="O242" s="242"/>
      <c r="P242" s="242"/>
      <c r="Q242" s="242"/>
      <c r="R242" s="145"/>
      <c r="T242" s="146" t="s">
        <v>5</v>
      </c>
      <c r="U242" s="43" t="s">
        <v>38</v>
      </c>
      <c r="V242" s="147">
        <v>2.1960000000000002</v>
      </c>
      <c r="W242" s="147">
        <f>V242*K242</f>
        <v>4.3920000000000003</v>
      </c>
      <c r="X242" s="147">
        <v>0</v>
      </c>
      <c r="Y242" s="147">
        <f>X242*K242</f>
        <v>0</v>
      </c>
      <c r="Z242" s="147">
        <v>2.1999999999999999E-2</v>
      </c>
      <c r="AA242" s="148">
        <f>Z242*K242</f>
        <v>4.3999999999999997E-2</v>
      </c>
      <c r="AR242" s="20" t="s">
        <v>159</v>
      </c>
      <c r="AT242" s="20" t="s">
        <v>155</v>
      </c>
      <c r="AU242" s="20" t="s">
        <v>160</v>
      </c>
      <c r="AY242" s="20" t="s">
        <v>153</v>
      </c>
      <c r="BE242" s="149">
        <f>IF(U242="základná",N242,0)</f>
        <v>0</v>
      </c>
      <c r="BF242" s="149">
        <f>IF(U242="znížená",N242,0)</f>
        <v>0</v>
      </c>
      <c r="BG242" s="149">
        <f>IF(U242="zákl. prenesená",N242,0)</f>
        <v>0</v>
      </c>
      <c r="BH242" s="149">
        <f>IF(U242="zníž. prenesená",N242,0)</f>
        <v>0</v>
      </c>
      <c r="BI242" s="149">
        <f>IF(U242="nulová",N242,0)</f>
        <v>0</v>
      </c>
      <c r="BJ242" s="20" t="s">
        <v>160</v>
      </c>
      <c r="BK242" s="149">
        <f>ROUND(L242*K242,2)</f>
        <v>0</v>
      </c>
      <c r="BL242" s="20" t="s">
        <v>159</v>
      </c>
      <c r="BM242" s="20" t="s">
        <v>1136</v>
      </c>
    </row>
    <row r="243" spans="2:65" s="1" customFormat="1" ht="31.5" customHeight="1">
      <c r="B243" s="140"/>
      <c r="C243" s="141">
        <v>36</v>
      </c>
      <c r="D243" s="141" t="s">
        <v>155</v>
      </c>
      <c r="E243" s="142" t="s">
        <v>1138</v>
      </c>
      <c r="F243" s="241" t="s">
        <v>1139</v>
      </c>
      <c r="G243" s="241"/>
      <c r="H243" s="241"/>
      <c r="I243" s="241"/>
      <c r="J243" s="143" t="s">
        <v>158</v>
      </c>
      <c r="K243" s="144">
        <v>2</v>
      </c>
      <c r="L243" s="242"/>
      <c r="M243" s="242"/>
      <c r="N243" s="242"/>
      <c r="O243" s="242"/>
      <c r="P243" s="242"/>
      <c r="Q243" s="242"/>
      <c r="R243" s="145"/>
      <c r="T243" s="146" t="s">
        <v>5</v>
      </c>
      <c r="U243" s="43" t="s">
        <v>38</v>
      </c>
      <c r="V243" s="147">
        <v>4.3019999999999996</v>
      </c>
      <c r="W243" s="147">
        <f>V243*K243</f>
        <v>8.6039999999999992</v>
      </c>
      <c r="X243" s="147">
        <v>0</v>
      </c>
      <c r="Y243" s="147">
        <f>X243*K243</f>
        <v>0</v>
      </c>
      <c r="Z243" s="147">
        <v>0.247</v>
      </c>
      <c r="AA243" s="148">
        <f>Z243*K243</f>
        <v>0.49399999999999999</v>
      </c>
      <c r="AR243" s="20" t="s">
        <v>159</v>
      </c>
      <c r="AT243" s="20" t="s">
        <v>155</v>
      </c>
      <c r="AU243" s="20" t="s">
        <v>160</v>
      </c>
      <c r="AY243" s="20" t="s">
        <v>153</v>
      </c>
      <c r="BE243" s="149">
        <f>IF(U243="základná",N243,0)</f>
        <v>0</v>
      </c>
      <c r="BF243" s="149">
        <f>IF(U243="znížená",N243,0)</f>
        <v>0</v>
      </c>
      <c r="BG243" s="149">
        <f>IF(U243="zákl. prenesená",N243,0)</f>
        <v>0</v>
      </c>
      <c r="BH243" s="149">
        <f>IF(U243="zníž. prenesená",N243,0)</f>
        <v>0</v>
      </c>
      <c r="BI243" s="149">
        <f>IF(U243="nulová",N243,0)</f>
        <v>0</v>
      </c>
      <c r="BJ243" s="20" t="s">
        <v>160</v>
      </c>
      <c r="BK243" s="149">
        <f>ROUND(L243*K243,2)</f>
        <v>0</v>
      </c>
      <c r="BL243" s="20" t="s">
        <v>159</v>
      </c>
      <c r="BM243" s="20" t="s">
        <v>1140</v>
      </c>
    </row>
    <row r="244" spans="2:65" s="1" customFormat="1" ht="44.25" customHeight="1">
      <c r="B244" s="140"/>
      <c r="C244" s="141">
        <v>37</v>
      </c>
      <c r="D244" s="141" t="s">
        <v>155</v>
      </c>
      <c r="E244" s="142" t="s">
        <v>1141</v>
      </c>
      <c r="F244" s="241" t="s">
        <v>1142</v>
      </c>
      <c r="G244" s="241"/>
      <c r="H244" s="241"/>
      <c r="I244" s="241"/>
      <c r="J244" s="143" t="s">
        <v>223</v>
      </c>
      <c r="K244" s="144">
        <v>145.46</v>
      </c>
      <c r="L244" s="242"/>
      <c r="M244" s="242"/>
      <c r="N244" s="242"/>
      <c r="O244" s="242"/>
      <c r="P244" s="242"/>
      <c r="Q244" s="242"/>
      <c r="R244" s="145"/>
      <c r="T244" s="146" t="s">
        <v>5</v>
      </c>
      <c r="U244" s="43" t="s">
        <v>38</v>
      </c>
      <c r="V244" s="147">
        <v>0.254</v>
      </c>
      <c r="W244" s="147">
        <f>V244*K244</f>
        <v>36.946840000000002</v>
      </c>
      <c r="X244" s="147">
        <v>0</v>
      </c>
      <c r="Y244" s="147">
        <f>X244*K244</f>
        <v>0</v>
      </c>
      <c r="Z244" s="147">
        <v>4.5999999999999999E-2</v>
      </c>
      <c r="AA244" s="148">
        <f>Z244*K244</f>
        <v>6.69116</v>
      </c>
      <c r="AR244" s="20" t="s">
        <v>159</v>
      </c>
      <c r="AT244" s="20" t="s">
        <v>155</v>
      </c>
      <c r="AU244" s="20" t="s">
        <v>160</v>
      </c>
      <c r="AY244" s="20" t="s">
        <v>153</v>
      </c>
      <c r="BE244" s="149">
        <f>IF(U244="základná",N244,0)</f>
        <v>0</v>
      </c>
      <c r="BF244" s="149">
        <f>IF(U244="znížená",N244,0)</f>
        <v>0</v>
      </c>
      <c r="BG244" s="149">
        <f>IF(U244="zákl. prenesená",N244,0)</f>
        <v>0</v>
      </c>
      <c r="BH244" s="149">
        <f>IF(U244="zníž. prenesená",N244,0)</f>
        <v>0</v>
      </c>
      <c r="BI244" s="149">
        <f>IF(U244="nulová",N244,0)</f>
        <v>0</v>
      </c>
      <c r="BJ244" s="20" t="s">
        <v>160</v>
      </c>
      <c r="BK244" s="149">
        <f>ROUND(L244*K244,2)</f>
        <v>0</v>
      </c>
      <c r="BL244" s="20" t="s">
        <v>159</v>
      </c>
      <c r="BM244" s="20" t="s">
        <v>1143</v>
      </c>
    </row>
    <row r="245" spans="2:65" s="10" customFormat="1" ht="22.5" customHeight="1">
      <c r="B245" s="150"/>
      <c r="C245" s="151"/>
      <c r="D245" s="151"/>
      <c r="E245" s="152" t="s">
        <v>5</v>
      </c>
      <c r="F245" s="243" t="s">
        <v>1144</v>
      </c>
      <c r="G245" s="244"/>
      <c r="H245" s="244"/>
      <c r="I245" s="244"/>
      <c r="J245" s="151"/>
      <c r="K245" s="153">
        <v>64.27</v>
      </c>
      <c r="L245" s="151"/>
      <c r="M245" s="151"/>
      <c r="N245" s="151"/>
      <c r="O245" s="151"/>
      <c r="P245" s="151"/>
      <c r="Q245" s="151"/>
      <c r="R245" s="154"/>
      <c r="T245" s="155"/>
      <c r="U245" s="151"/>
      <c r="V245" s="151"/>
      <c r="W245" s="151"/>
      <c r="X245" s="151"/>
      <c r="Y245" s="151"/>
      <c r="Z245" s="151"/>
      <c r="AA245" s="156"/>
      <c r="AT245" s="157" t="s">
        <v>168</v>
      </c>
      <c r="AU245" s="157" t="s">
        <v>160</v>
      </c>
      <c r="AV245" s="10" t="s">
        <v>160</v>
      </c>
      <c r="AW245" s="10" t="s">
        <v>29</v>
      </c>
      <c r="AX245" s="10" t="s">
        <v>71</v>
      </c>
      <c r="AY245" s="157" t="s">
        <v>153</v>
      </c>
    </row>
    <row r="246" spans="2:65" s="10" customFormat="1" ht="22.5" customHeight="1">
      <c r="B246" s="150"/>
      <c r="C246" s="151"/>
      <c r="D246" s="151"/>
      <c r="E246" s="152" t="s">
        <v>5</v>
      </c>
      <c r="F246" s="245" t="s">
        <v>1145</v>
      </c>
      <c r="G246" s="246"/>
      <c r="H246" s="246"/>
      <c r="I246" s="246"/>
      <c r="J246" s="151"/>
      <c r="K246" s="153">
        <v>81.19</v>
      </c>
      <c r="L246" s="151"/>
      <c r="M246" s="151"/>
      <c r="N246" s="151"/>
      <c r="O246" s="151"/>
      <c r="P246" s="151"/>
      <c r="Q246" s="151"/>
      <c r="R246" s="154"/>
      <c r="T246" s="155"/>
      <c r="U246" s="151"/>
      <c r="V246" s="151"/>
      <c r="W246" s="151"/>
      <c r="X246" s="151"/>
      <c r="Y246" s="151"/>
      <c r="Z246" s="151"/>
      <c r="AA246" s="156"/>
      <c r="AT246" s="157" t="s">
        <v>168</v>
      </c>
      <c r="AU246" s="157" t="s">
        <v>160</v>
      </c>
      <c r="AV246" s="10" t="s">
        <v>160</v>
      </c>
      <c r="AW246" s="10" t="s">
        <v>29</v>
      </c>
      <c r="AX246" s="10" t="s">
        <v>71</v>
      </c>
      <c r="AY246" s="157" t="s">
        <v>153</v>
      </c>
    </row>
    <row r="247" spans="2:65" s="11" customFormat="1" ht="22.5" customHeight="1">
      <c r="B247" s="158"/>
      <c r="C247" s="159"/>
      <c r="D247" s="159"/>
      <c r="E247" s="160" t="s">
        <v>5</v>
      </c>
      <c r="F247" s="247" t="s">
        <v>227</v>
      </c>
      <c r="G247" s="248"/>
      <c r="H247" s="248"/>
      <c r="I247" s="248"/>
      <c r="J247" s="159"/>
      <c r="K247" s="161">
        <v>145.46</v>
      </c>
      <c r="L247" s="159"/>
      <c r="M247" s="159"/>
      <c r="N247" s="159"/>
      <c r="O247" s="159"/>
      <c r="P247" s="159"/>
      <c r="Q247" s="159"/>
      <c r="R247" s="162"/>
      <c r="T247" s="163"/>
      <c r="U247" s="159"/>
      <c r="V247" s="159"/>
      <c r="W247" s="159"/>
      <c r="X247" s="159"/>
      <c r="Y247" s="159"/>
      <c r="Z247" s="159"/>
      <c r="AA247" s="164"/>
      <c r="AT247" s="165" t="s">
        <v>168</v>
      </c>
      <c r="AU247" s="165" t="s">
        <v>160</v>
      </c>
      <c r="AV247" s="11" t="s">
        <v>159</v>
      </c>
      <c r="AW247" s="11" t="s">
        <v>29</v>
      </c>
      <c r="AX247" s="11" t="s">
        <v>79</v>
      </c>
      <c r="AY247" s="165" t="s">
        <v>153</v>
      </c>
    </row>
    <row r="248" spans="2:65" s="1" customFormat="1" ht="31.5" customHeight="1">
      <c r="B248" s="140"/>
      <c r="C248" s="141">
        <v>38</v>
      </c>
      <c r="D248" s="141" t="s">
        <v>155</v>
      </c>
      <c r="E248" s="142" t="s">
        <v>188</v>
      </c>
      <c r="F248" s="241" t="s">
        <v>189</v>
      </c>
      <c r="G248" s="241"/>
      <c r="H248" s="241"/>
      <c r="I248" s="241"/>
      <c r="J248" s="143" t="s">
        <v>182</v>
      </c>
      <c r="K248" s="144">
        <v>17.27</v>
      </c>
      <c r="L248" s="242"/>
      <c r="M248" s="242"/>
      <c r="N248" s="242"/>
      <c r="O248" s="242"/>
      <c r="P248" s="242"/>
      <c r="Q248" s="242"/>
      <c r="R248" s="145"/>
      <c r="T248" s="146" t="s">
        <v>5</v>
      </c>
      <c r="U248" s="43" t="s">
        <v>38</v>
      </c>
      <c r="V248" s="147">
        <v>0.59799999999999998</v>
      </c>
      <c r="W248" s="147">
        <f>V248*K248</f>
        <v>10.327459999999999</v>
      </c>
      <c r="X248" s="147">
        <v>0</v>
      </c>
      <c r="Y248" s="147">
        <f>X248*K248</f>
        <v>0</v>
      </c>
      <c r="Z248" s="147">
        <v>0</v>
      </c>
      <c r="AA248" s="148">
        <f>Z248*K248</f>
        <v>0</v>
      </c>
      <c r="AR248" s="20" t="s">
        <v>159</v>
      </c>
      <c r="AT248" s="20" t="s">
        <v>155</v>
      </c>
      <c r="AU248" s="20" t="s">
        <v>160</v>
      </c>
      <c r="AY248" s="20" t="s">
        <v>153</v>
      </c>
      <c r="BE248" s="149">
        <f>IF(U248="základná",N248,0)</f>
        <v>0</v>
      </c>
      <c r="BF248" s="149">
        <f>IF(U248="znížená",N248,0)</f>
        <v>0</v>
      </c>
      <c r="BG248" s="149">
        <f>IF(U248="zákl. prenesená",N248,0)</f>
        <v>0</v>
      </c>
      <c r="BH248" s="149">
        <f>IF(U248="zníž. prenesená",N248,0)</f>
        <v>0</v>
      </c>
      <c r="BI248" s="149">
        <f>IF(U248="nulová",N248,0)</f>
        <v>0</v>
      </c>
      <c r="BJ248" s="20" t="s">
        <v>160</v>
      </c>
      <c r="BK248" s="149">
        <f>ROUND(L248*K248,2)</f>
        <v>0</v>
      </c>
      <c r="BL248" s="20" t="s">
        <v>159</v>
      </c>
      <c r="BM248" s="20" t="s">
        <v>1146</v>
      </c>
    </row>
    <row r="249" spans="2:65" s="1" customFormat="1" ht="31.5" customHeight="1">
      <c r="B249" s="140"/>
      <c r="C249" s="141">
        <v>39</v>
      </c>
      <c r="D249" s="141" t="s">
        <v>155</v>
      </c>
      <c r="E249" s="142" t="s">
        <v>192</v>
      </c>
      <c r="F249" s="241" t="s">
        <v>193</v>
      </c>
      <c r="G249" s="241"/>
      <c r="H249" s="241"/>
      <c r="I249" s="241"/>
      <c r="J249" s="143" t="s">
        <v>182</v>
      </c>
      <c r="K249" s="144">
        <v>241.77</v>
      </c>
      <c r="L249" s="242"/>
      <c r="M249" s="242"/>
      <c r="N249" s="242"/>
      <c r="O249" s="242"/>
      <c r="P249" s="242"/>
      <c r="Q249" s="242"/>
      <c r="R249" s="145"/>
      <c r="T249" s="146" t="s">
        <v>5</v>
      </c>
      <c r="U249" s="43" t="s">
        <v>38</v>
      </c>
      <c r="V249" s="147">
        <v>7.0000000000000001E-3</v>
      </c>
      <c r="W249" s="147">
        <f>V249*K249</f>
        <v>1.6923900000000001</v>
      </c>
      <c r="X249" s="147">
        <v>0</v>
      </c>
      <c r="Y249" s="147">
        <f>X249*K249</f>
        <v>0</v>
      </c>
      <c r="Z249" s="147">
        <v>0</v>
      </c>
      <c r="AA249" s="148">
        <f>Z249*K249</f>
        <v>0</v>
      </c>
      <c r="AR249" s="20" t="s">
        <v>159</v>
      </c>
      <c r="AT249" s="20" t="s">
        <v>155</v>
      </c>
      <c r="AU249" s="20" t="s">
        <v>160</v>
      </c>
      <c r="AY249" s="20" t="s">
        <v>153</v>
      </c>
      <c r="BE249" s="149">
        <f>IF(U249="základná",N249,0)</f>
        <v>0</v>
      </c>
      <c r="BF249" s="149">
        <f>IF(U249="znížená",N249,0)</f>
        <v>0</v>
      </c>
      <c r="BG249" s="149">
        <f>IF(U249="zákl. prenesená",N249,0)</f>
        <v>0</v>
      </c>
      <c r="BH249" s="149">
        <f>IF(U249="zníž. prenesená",N249,0)</f>
        <v>0</v>
      </c>
      <c r="BI249" s="149">
        <f>IF(U249="nulová",N249,0)</f>
        <v>0</v>
      </c>
      <c r="BJ249" s="20" t="s">
        <v>160</v>
      </c>
      <c r="BK249" s="149">
        <f>ROUND(L249*K249,2)</f>
        <v>0</v>
      </c>
      <c r="BL249" s="20" t="s">
        <v>159</v>
      </c>
      <c r="BM249" s="20" t="s">
        <v>1147</v>
      </c>
    </row>
    <row r="250" spans="2:65" s="10" customFormat="1" ht="22.5" customHeight="1">
      <c r="B250" s="150"/>
      <c r="C250" s="151"/>
      <c r="D250" s="151"/>
      <c r="E250" s="152" t="s">
        <v>5</v>
      </c>
      <c r="F250" s="243" t="s">
        <v>1148</v>
      </c>
      <c r="G250" s="244"/>
      <c r="H250" s="244"/>
      <c r="I250" s="244"/>
      <c r="J250" s="151"/>
      <c r="K250" s="153">
        <v>241.77</v>
      </c>
      <c r="L250" s="151"/>
      <c r="M250" s="151"/>
      <c r="N250" s="151"/>
      <c r="O250" s="151"/>
      <c r="P250" s="151"/>
      <c r="Q250" s="151"/>
      <c r="R250" s="154"/>
      <c r="T250" s="155"/>
      <c r="U250" s="151"/>
      <c r="V250" s="151"/>
      <c r="W250" s="151"/>
      <c r="X250" s="151"/>
      <c r="Y250" s="151"/>
      <c r="Z250" s="151"/>
      <c r="AA250" s="156"/>
      <c r="AT250" s="157" t="s">
        <v>168</v>
      </c>
      <c r="AU250" s="157" t="s">
        <v>160</v>
      </c>
      <c r="AV250" s="10" t="s">
        <v>160</v>
      </c>
      <c r="AW250" s="10" t="s">
        <v>29</v>
      </c>
      <c r="AX250" s="10" t="s">
        <v>79</v>
      </c>
      <c r="AY250" s="157" t="s">
        <v>153</v>
      </c>
    </row>
    <row r="251" spans="2:65" s="1" customFormat="1" ht="31.5" customHeight="1">
      <c r="B251" s="140"/>
      <c r="C251" s="141">
        <v>40</v>
      </c>
      <c r="D251" s="141" t="s">
        <v>155</v>
      </c>
      <c r="E251" s="142" t="s">
        <v>197</v>
      </c>
      <c r="F251" s="241" t="s">
        <v>198</v>
      </c>
      <c r="G251" s="241"/>
      <c r="H251" s="241"/>
      <c r="I251" s="241"/>
      <c r="J251" s="143" t="s">
        <v>182</v>
      </c>
      <c r="K251" s="144">
        <v>17.27</v>
      </c>
      <c r="L251" s="242"/>
      <c r="M251" s="242"/>
      <c r="N251" s="242"/>
      <c r="O251" s="242"/>
      <c r="P251" s="242"/>
      <c r="Q251" s="242"/>
      <c r="R251" s="145"/>
      <c r="T251" s="146" t="s">
        <v>5</v>
      </c>
      <c r="U251" s="43" t="s">
        <v>38</v>
      </c>
      <c r="V251" s="147">
        <v>0.89</v>
      </c>
      <c r="W251" s="147">
        <f>V251*K251</f>
        <v>15.3703</v>
      </c>
      <c r="X251" s="147">
        <v>0</v>
      </c>
      <c r="Y251" s="147">
        <f>X251*K251</f>
        <v>0</v>
      </c>
      <c r="Z251" s="147">
        <v>0</v>
      </c>
      <c r="AA251" s="148">
        <f>Z251*K251</f>
        <v>0</v>
      </c>
      <c r="AR251" s="20" t="s">
        <v>159</v>
      </c>
      <c r="AT251" s="20" t="s">
        <v>155</v>
      </c>
      <c r="AU251" s="20" t="s">
        <v>160</v>
      </c>
      <c r="AY251" s="20" t="s">
        <v>153</v>
      </c>
      <c r="BE251" s="149">
        <f>IF(U251="základná",N251,0)</f>
        <v>0</v>
      </c>
      <c r="BF251" s="149">
        <f>IF(U251="znížená",N251,0)</f>
        <v>0</v>
      </c>
      <c r="BG251" s="149">
        <f>IF(U251="zákl. prenesená",N251,0)</f>
        <v>0</v>
      </c>
      <c r="BH251" s="149">
        <f>IF(U251="zníž. prenesená",N251,0)</f>
        <v>0</v>
      </c>
      <c r="BI251" s="149">
        <f>IF(U251="nulová",N251,0)</f>
        <v>0</v>
      </c>
      <c r="BJ251" s="20" t="s">
        <v>160</v>
      </c>
      <c r="BK251" s="149">
        <f>ROUND(L251*K251,2)</f>
        <v>0</v>
      </c>
      <c r="BL251" s="20" t="s">
        <v>159</v>
      </c>
      <c r="BM251" s="20" t="s">
        <v>1149</v>
      </c>
    </row>
    <row r="252" spans="2:65" s="1" customFormat="1" ht="31.5" customHeight="1">
      <c r="B252" s="140"/>
      <c r="C252" s="141">
        <v>41</v>
      </c>
      <c r="D252" s="141" t="s">
        <v>155</v>
      </c>
      <c r="E252" s="142" t="s">
        <v>201</v>
      </c>
      <c r="F252" s="241" t="s">
        <v>202</v>
      </c>
      <c r="G252" s="241"/>
      <c r="H252" s="241"/>
      <c r="I252" s="241"/>
      <c r="J252" s="143" t="s">
        <v>182</v>
      </c>
      <c r="K252" s="144">
        <v>86.35</v>
      </c>
      <c r="L252" s="242"/>
      <c r="M252" s="242"/>
      <c r="N252" s="242"/>
      <c r="O252" s="242"/>
      <c r="P252" s="242"/>
      <c r="Q252" s="242"/>
      <c r="R252" s="145"/>
      <c r="T252" s="146" t="s">
        <v>5</v>
      </c>
      <c r="U252" s="43" t="s">
        <v>38</v>
      </c>
      <c r="V252" s="147">
        <v>0.1</v>
      </c>
      <c r="W252" s="147">
        <f>V252*K252</f>
        <v>8.6349999999999998</v>
      </c>
      <c r="X252" s="147">
        <v>0</v>
      </c>
      <c r="Y252" s="147">
        <f>X252*K252</f>
        <v>0</v>
      </c>
      <c r="Z252" s="147">
        <v>0</v>
      </c>
      <c r="AA252" s="148">
        <f>Z252*K252</f>
        <v>0</v>
      </c>
      <c r="AR252" s="20" t="s">
        <v>159</v>
      </c>
      <c r="AT252" s="20" t="s">
        <v>155</v>
      </c>
      <c r="AU252" s="20" t="s">
        <v>160</v>
      </c>
      <c r="AY252" s="20" t="s">
        <v>153</v>
      </c>
      <c r="BE252" s="149">
        <f>IF(U252="základná",N252,0)</f>
        <v>0</v>
      </c>
      <c r="BF252" s="149">
        <f>IF(U252="znížená",N252,0)</f>
        <v>0</v>
      </c>
      <c r="BG252" s="149">
        <f>IF(U252="zákl. prenesená",N252,0)</f>
        <v>0</v>
      </c>
      <c r="BH252" s="149">
        <f>IF(U252="zníž. prenesená",N252,0)</f>
        <v>0</v>
      </c>
      <c r="BI252" s="149">
        <f>IF(U252="nulová",N252,0)</f>
        <v>0</v>
      </c>
      <c r="BJ252" s="20" t="s">
        <v>160</v>
      </c>
      <c r="BK252" s="149">
        <f>ROUND(L252*K252,2)</f>
        <v>0</v>
      </c>
      <c r="BL252" s="20" t="s">
        <v>159</v>
      </c>
      <c r="BM252" s="20" t="s">
        <v>1150</v>
      </c>
    </row>
    <row r="253" spans="2:65" s="10" customFormat="1" ht="22.5" customHeight="1">
      <c r="B253" s="150"/>
      <c r="C253" s="151"/>
      <c r="D253" s="151"/>
      <c r="E253" s="152" t="s">
        <v>5</v>
      </c>
      <c r="F253" s="243" t="s">
        <v>1151</v>
      </c>
      <c r="G253" s="244"/>
      <c r="H253" s="244"/>
      <c r="I253" s="244"/>
      <c r="J253" s="151"/>
      <c r="K253" s="153">
        <v>86.35</v>
      </c>
      <c r="L253" s="151"/>
      <c r="M253" s="151"/>
      <c r="N253" s="151"/>
      <c r="O253" s="151"/>
      <c r="P253" s="151"/>
      <c r="Q253" s="151"/>
      <c r="R253" s="154"/>
      <c r="T253" s="155"/>
      <c r="U253" s="151"/>
      <c r="V253" s="151"/>
      <c r="W253" s="151"/>
      <c r="X253" s="151"/>
      <c r="Y253" s="151"/>
      <c r="Z253" s="151"/>
      <c r="AA253" s="156"/>
      <c r="AT253" s="157" t="s">
        <v>168</v>
      </c>
      <c r="AU253" s="157" t="s">
        <v>160</v>
      </c>
      <c r="AV253" s="10" t="s">
        <v>160</v>
      </c>
      <c r="AW253" s="10" t="s">
        <v>29</v>
      </c>
      <c r="AX253" s="10" t="s">
        <v>79</v>
      </c>
      <c r="AY253" s="157" t="s">
        <v>153</v>
      </c>
    </row>
    <row r="254" spans="2:65" s="1" customFormat="1" ht="31.5" customHeight="1">
      <c r="B254" s="140"/>
      <c r="C254" s="141">
        <v>42</v>
      </c>
      <c r="D254" s="141" t="s">
        <v>155</v>
      </c>
      <c r="E254" s="142" t="s">
        <v>205</v>
      </c>
      <c r="F254" s="241" t="s">
        <v>206</v>
      </c>
      <c r="G254" s="241"/>
      <c r="H254" s="241"/>
      <c r="I254" s="241"/>
      <c r="J254" s="143" t="s">
        <v>182</v>
      </c>
      <c r="K254" s="144">
        <v>86.35</v>
      </c>
      <c r="L254" s="242"/>
      <c r="M254" s="242"/>
      <c r="N254" s="242"/>
      <c r="O254" s="242"/>
      <c r="P254" s="242"/>
      <c r="Q254" s="242"/>
      <c r="R254" s="145"/>
      <c r="T254" s="146" t="s">
        <v>5</v>
      </c>
      <c r="U254" s="43" t="s">
        <v>38</v>
      </c>
      <c r="V254" s="147">
        <v>0</v>
      </c>
      <c r="W254" s="147">
        <f>V254*K254</f>
        <v>0</v>
      </c>
      <c r="X254" s="147">
        <v>0</v>
      </c>
      <c r="Y254" s="147">
        <f>X254*K254</f>
        <v>0</v>
      </c>
      <c r="Z254" s="147">
        <v>0</v>
      </c>
      <c r="AA254" s="148">
        <f>Z254*K254</f>
        <v>0</v>
      </c>
      <c r="AR254" s="20" t="s">
        <v>159</v>
      </c>
      <c r="AT254" s="20" t="s">
        <v>155</v>
      </c>
      <c r="AU254" s="20" t="s">
        <v>160</v>
      </c>
      <c r="AY254" s="20" t="s">
        <v>153</v>
      </c>
      <c r="BE254" s="149">
        <f>IF(U254="základná",N254,0)</f>
        <v>0</v>
      </c>
      <c r="BF254" s="149">
        <f>IF(U254="znížená",N254,0)</f>
        <v>0</v>
      </c>
      <c r="BG254" s="149">
        <f>IF(U254="zákl. prenesená",N254,0)</f>
        <v>0</v>
      </c>
      <c r="BH254" s="149">
        <f>IF(U254="zníž. prenesená",N254,0)</f>
        <v>0</v>
      </c>
      <c r="BI254" s="149">
        <f>IF(U254="nulová",N254,0)</f>
        <v>0</v>
      </c>
      <c r="BJ254" s="20" t="s">
        <v>160</v>
      </c>
      <c r="BK254" s="149">
        <f>ROUND(L254*K254,2)</f>
        <v>0</v>
      </c>
      <c r="BL254" s="20" t="s">
        <v>159</v>
      </c>
      <c r="BM254" s="20" t="s">
        <v>1152</v>
      </c>
    </row>
    <row r="255" spans="2:65" s="1" customFormat="1" ht="22.5" customHeight="1">
      <c r="B255" s="140"/>
      <c r="C255" s="141">
        <v>43</v>
      </c>
      <c r="D255" s="141" t="s">
        <v>155</v>
      </c>
      <c r="E255" s="142" t="s">
        <v>807</v>
      </c>
      <c r="F255" s="241" t="s">
        <v>808</v>
      </c>
      <c r="G255" s="241"/>
      <c r="H255" s="241"/>
      <c r="I255" s="241"/>
      <c r="J255" s="143" t="s">
        <v>158</v>
      </c>
      <c r="K255" s="144">
        <v>6</v>
      </c>
      <c r="L255" s="242"/>
      <c r="M255" s="242"/>
      <c r="N255" s="242"/>
      <c r="O255" s="242"/>
      <c r="P255" s="242"/>
      <c r="Q255" s="242"/>
      <c r="R255" s="145"/>
      <c r="T255" s="146" t="s">
        <v>5</v>
      </c>
      <c r="U255" s="43" t="s">
        <v>38</v>
      </c>
      <c r="V255" s="147">
        <v>0</v>
      </c>
      <c r="W255" s="147">
        <f>V255*K255</f>
        <v>0</v>
      </c>
      <c r="X255" s="147">
        <v>0</v>
      </c>
      <c r="Y255" s="147">
        <f>X255*K255</f>
        <v>0</v>
      </c>
      <c r="Z255" s="147">
        <v>0</v>
      </c>
      <c r="AA255" s="148">
        <f>Z255*K255</f>
        <v>0</v>
      </c>
      <c r="AR255" s="20" t="s">
        <v>159</v>
      </c>
      <c r="AT255" s="20" t="s">
        <v>155</v>
      </c>
      <c r="AU255" s="20" t="s">
        <v>160</v>
      </c>
      <c r="AY255" s="20" t="s">
        <v>153</v>
      </c>
      <c r="BE255" s="149">
        <f>IF(U255="základná",N255,0)</f>
        <v>0</v>
      </c>
      <c r="BF255" s="149">
        <f>IF(U255="znížená",N255,0)</f>
        <v>0</v>
      </c>
      <c r="BG255" s="149">
        <f>IF(U255="zákl. prenesená",N255,0)</f>
        <v>0</v>
      </c>
      <c r="BH255" s="149">
        <f>IF(U255="zníž. prenesená",N255,0)</f>
        <v>0</v>
      </c>
      <c r="BI255" s="149">
        <f>IF(U255="nulová",N255,0)</f>
        <v>0</v>
      </c>
      <c r="BJ255" s="20" t="s">
        <v>160</v>
      </c>
      <c r="BK255" s="149">
        <f>ROUND(L255*K255,2)</f>
        <v>0</v>
      </c>
      <c r="BL255" s="20" t="s">
        <v>159</v>
      </c>
      <c r="BM255" s="20" t="s">
        <v>1153</v>
      </c>
    </row>
    <row r="256" spans="2:65" s="9" customFormat="1" ht="29.85" customHeight="1">
      <c r="B256" s="129"/>
      <c r="C256" s="130"/>
      <c r="D256" s="139" t="s">
        <v>132</v>
      </c>
      <c r="E256" s="139"/>
      <c r="F256" s="139"/>
      <c r="G256" s="139"/>
      <c r="H256" s="139"/>
      <c r="I256" s="139"/>
      <c r="J256" s="139"/>
      <c r="K256" s="139"/>
      <c r="L256" s="139"/>
      <c r="M256" s="139"/>
      <c r="N256" s="259"/>
      <c r="O256" s="260"/>
      <c r="P256" s="260"/>
      <c r="Q256" s="260"/>
      <c r="R256" s="132"/>
      <c r="T256" s="133"/>
      <c r="U256" s="130"/>
      <c r="V256" s="130"/>
      <c r="W256" s="134">
        <f>SUM(W257:W258)</f>
        <v>392.08551</v>
      </c>
      <c r="X256" s="130"/>
      <c r="Y256" s="134">
        <f>SUM(Y257:Y258)</f>
        <v>0</v>
      </c>
      <c r="Z256" s="130"/>
      <c r="AA256" s="135">
        <f>SUM(AA257:AA258)</f>
        <v>0</v>
      </c>
      <c r="AR256" s="136" t="s">
        <v>79</v>
      </c>
      <c r="AT256" s="137" t="s">
        <v>70</v>
      </c>
      <c r="AU256" s="137" t="s">
        <v>79</v>
      </c>
      <c r="AY256" s="136" t="s">
        <v>153</v>
      </c>
      <c r="BK256" s="138">
        <f>SUM(BK257:BK258)</f>
        <v>0</v>
      </c>
    </row>
    <row r="257" spans="2:65" s="1" customFormat="1" ht="44.25" customHeight="1">
      <c r="B257" s="140"/>
      <c r="C257" s="141">
        <v>44</v>
      </c>
      <c r="D257" s="141" t="s">
        <v>155</v>
      </c>
      <c r="E257" s="142" t="s">
        <v>1154</v>
      </c>
      <c r="F257" s="241" t="s">
        <v>1155</v>
      </c>
      <c r="G257" s="241"/>
      <c r="H257" s="241"/>
      <c r="I257" s="241"/>
      <c r="J257" s="143" t="s">
        <v>182</v>
      </c>
      <c r="K257" s="144">
        <v>56.97</v>
      </c>
      <c r="L257" s="242"/>
      <c r="M257" s="242"/>
      <c r="N257" s="242"/>
      <c r="O257" s="242"/>
      <c r="P257" s="242"/>
      <c r="Q257" s="242"/>
      <c r="R257" s="145"/>
      <c r="T257" s="146" t="s">
        <v>5</v>
      </c>
      <c r="U257" s="43" t="s">
        <v>38</v>
      </c>
      <c r="V257" s="147">
        <v>0.39300000000000002</v>
      </c>
      <c r="W257" s="147">
        <f>V257*K257</f>
        <v>22.389210000000002</v>
      </c>
      <c r="X257" s="147">
        <v>0</v>
      </c>
      <c r="Y257" s="147">
        <f>X257*K257</f>
        <v>0</v>
      </c>
      <c r="Z257" s="147">
        <v>0</v>
      </c>
      <c r="AA257" s="148">
        <f>Z257*K257</f>
        <v>0</v>
      </c>
      <c r="AR257" s="20" t="s">
        <v>159</v>
      </c>
      <c r="AT257" s="20" t="s">
        <v>155</v>
      </c>
      <c r="AU257" s="20" t="s">
        <v>160</v>
      </c>
      <c r="AY257" s="20" t="s">
        <v>153</v>
      </c>
      <c r="BE257" s="149">
        <f>IF(U257="základná",N257,0)</f>
        <v>0</v>
      </c>
      <c r="BF257" s="149">
        <f>IF(U257="znížená",N257,0)</f>
        <v>0</v>
      </c>
      <c r="BG257" s="149">
        <f>IF(U257="zákl. prenesená",N257,0)</f>
        <v>0</v>
      </c>
      <c r="BH257" s="149">
        <f>IF(U257="zníž. prenesená",N257,0)</f>
        <v>0</v>
      </c>
      <c r="BI257" s="149">
        <f>IF(U257="nulová",N257,0)</f>
        <v>0</v>
      </c>
      <c r="BJ257" s="20" t="s">
        <v>160</v>
      </c>
      <c r="BK257" s="149">
        <f>ROUND(L257*K257,2)</f>
        <v>0</v>
      </c>
      <c r="BL257" s="20" t="s">
        <v>159</v>
      </c>
      <c r="BM257" s="20" t="s">
        <v>1156</v>
      </c>
    </row>
    <row r="258" spans="2:65" s="1" customFormat="1" ht="31.5" customHeight="1">
      <c r="B258" s="140"/>
      <c r="C258" s="141">
        <v>45</v>
      </c>
      <c r="D258" s="141" t="s">
        <v>155</v>
      </c>
      <c r="E258" s="142" t="s">
        <v>217</v>
      </c>
      <c r="F258" s="241" t="s">
        <v>218</v>
      </c>
      <c r="G258" s="241"/>
      <c r="H258" s="241"/>
      <c r="I258" s="241"/>
      <c r="J258" s="143" t="s">
        <v>182</v>
      </c>
      <c r="K258" s="144">
        <v>150.1</v>
      </c>
      <c r="L258" s="242"/>
      <c r="M258" s="242"/>
      <c r="N258" s="242"/>
      <c r="O258" s="242"/>
      <c r="P258" s="242"/>
      <c r="Q258" s="242"/>
      <c r="R258" s="145"/>
      <c r="T258" s="146" t="s">
        <v>5</v>
      </c>
      <c r="U258" s="43" t="s">
        <v>38</v>
      </c>
      <c r="V258" s="147">
        <v>2.4630000000000001</v>
      </c>
      <c r="W258" s="147">
        <f>V258*K258</f>
        <v>369.69630000000001</v>
      </c>
      <c r="X258" s="147">
        <v>0</v>
      </c>
      <c r="Y258" s="147">
        <f>X258*K258</f>
        <v>0</v>
      </c>
      <c r="Z258" s="147">
        <v>0</v>
      </c>
      <c r="AA258" s="148">
        <f>Z258*K258</f>
        <v>0</v>
      </c>
      <c r="AR258" s="20" t="s">
        <v>159</v>
      </c>
      <c r="AT258" s="20" t="s">
        <v>155</v>
      </c>
      <c r="AU258" s="20" t="s">
        <v>160</v>
      </c>
      <c r="AY258" s="20" t="s">
        <v>153</v>
      </c>
      <c r="BE258" s="149">
        <f>IF(U258="základná",N258,0)</f>
        <v>0</v>
      </c>
      <c r="BF258" s="149">
        <f>IF(U258="znížená",N258,0)</f>
        <v>0</v>
      </c>
      <c r="BG258" s="149">
        <f>IF(U258="zákl. prenesená",N258,0)</f>
        <v>0</v>
      </c>
      <c r="BH258" s="149">
        <f>IF(U258="zníž. prenesená",N258,0)</f>
        <v>0</v>
      </c>
      <c r="BI258" s="149">
        <f>IF(U258="nulová",N258,0)</f>
        <v>0</v>
      </c>
      <c r="BJ258" s="20" t="s">
        <v>160</v>
      </c>
      <c r="BK258" s="149">
        <f>ROUND(L258*K258,2)</f>
        <v>0</v>
      </c>
      <c r="BL258" s="20" t="s">
        <v>159</v>
      </c>
      <c r="BM258" s="20" t="s">
        <v>1157</v>
      </c>
    </row>
    <row r="259" spans="2:65" s="9" customFormat="1" ht="37.35" customHeight="1">
      <c r="B259" s="129"/>
      <c r="C259" s="130"/>
      <c r="D259" s="131" t="s">
        <v>133</v>
      </c>
      <c r="E259" s="131"/>
      <c r="F259" s="131"/>
      <c r="G259" s="131"/>
      <c r="H259" s="131"/>
      <c r="I259" s="131"/>
      <c r="J259" s="131"/>
      <c r="K259" s="131"/>
      <c r="L259" s="131"/>
      <c r="M259" s="131"/>
      <c r="N259" s="261"/>
      <c r="O259" s="262"/>
      <c r="P259" s="262"/>
      <c r="Q259" s="262"/>
      <c r="R259" s="132"/>
      <c r="T259" s="133"/>
      <c r="U259" s="130"/>
      <c r="V259" s="130"/>
      <c r="W259" s="134">
        <f>W260+W289+W308+W310+W314+W326+W337+W346</f>
        <v>869.95721337999987</v>
      </c>
      <c r="X259" s="130"/>
      <c r="Y259" s="134">
        <f>Y260+Y289+Y308+Y310+Y314+Y326+Y337+Y346</f>
        <v>14.411041499999998</v>
      </c>
      <c r="Z259" s="130"/>
      <c r="AA259" s="135">
        <f>AA260+AA289+AA308+AA310+AA314+AA326+AA337+AA346</f>
        <v>4.8</v>
      </c>
      <c r="AR259" s="136" t="s">
        <v>160</v>
      </c>
      <c r="AT259" s="137" t="s">
        <v>70</v>
      </c>
      <c r="AU259" s="137" t="s">
        <v>71</v>
      </c>
      <c r="AY259" s="136" t="s">
        <v>153</v>
      </c>
      <c r="BK259" s="138">
        <f>BK260+BK289+BK308+BK310+BK314+BK326+BK337+BK346</f>
        <v>0</v>
      </c>
    </row>
    <row r="260" spans="2:65" s="9" customFormat="1" ht="19.95" customHeight="1">
      <c r="B260" s="129"/>
      <c r="C260" s="130"/>
      <c r="D260" s="139" t="s">
        <v>978</v>
      </c>
      <c r="E260" s="139"/>
      <c r="F260" s="139"/>
      <c r="G260" s="139"/>
      <c r="H260" s="139"/>
      <c r="I260" s="139"/>
      <c r="J260" s="139"/>
      <c r="K260" s="139"/>
      <c r="L260" s="139"/>
      <c r="M260" s="139"/>
      <c r="N260" s="257"/>
      <c r="O260" s="258"/>
      <c r="P260" s="258"/>
      <c r="Q260" s="258"/>
      <c r="R260" s="132"/>
      <c r="T260" s="133"/>
      <c r="U260" s="130"/>
      <c r="V260" s="130"/>
      <c r="W260" s="134">
        <f>SUM(W261:W288)</f>
        <v>57.301684300000005</v>
      </c>
      <c r="X260" s="130"/>
      <c r="Y260" s="134">
        <f>SUM(Y261:Y288)</f>
        <v>0.67770920000000001</v>
      </c>
      <c r="Z260" s="130"/>
      <c r="AA260" s="135">
        <f>SUM(AA261:AA288)</f>
        <v>0</v>
      </c>
      <c r="AR260" s="136" t="s">
        <v>160</v>
      </c>
      <c r="AT260" s="137" t="s">
        <v>70</v>
      </c>
      <c r="AU260" s="137" t="s">
        <v>79</v>
      </c>
      <c r="AY260" s="136" t="s">
        <v>153</v>
      </c>
      <c r="BK260" s="138">
        <f>SUM(BK261:BK288)</f>
        <v>0</v>
      </c>
    </row>
    <row r="261" spans="2:65" s="1" customFormat="1" ht="31.5" customHeight="1">
      <c r="B261" s="140"/>
      <c r="C261" s="141">
        <v>46</v>
      </c>
      <c r="D261" s="141" t="s">
        <v>155</v>
      </c>
      <c r="E261" s="142" t="s">
        <v>1158</v>
      </c>
      <c r="F261" s="241" t="s">
        <v>1159</v>
      </c>
      <c r="G261" s="241"/>
      <c r="H261" s="241"/>
      <c r="I261" s="241"/>
      <c r="J261" s="143" t="s">
        <v>223</v>
      </c>
      <c r="K261" s="144">
        <v>4.32</v>
      </c>
      <c r="L261" s="242"/>
      <c r="M261" s="242"/>
      <c r="N261" s="242"/>
      <c r="O261" s="242"/>
      <c r="P261" s="242"/>
      <c r="Q261" s="242"/>
      <c r="R261" s="145"/>
      <c r="T261" s="146" t="s">
        <v>5</v>
      </c>
      <c r="U261" s="43" t="s">
        <v>38</v>
      </c>
      <c r="V261" s="147">
        <v>1.6080000000000001E-2</v>
      </c>
      <c r="W261" s="147">
        <f>V261*K261</f>
        <v>6.9465600000000002E-2</v>
      </c>
      <c r="X261" s="147">
        <v>0</v>
      </c>
      <c r="Y261" s="147">
        <f>X261*K261</f>
        <v>0</v>
      </c>
      <c r="Z261" s="147">
        <v>0</v>
      </c>
      <c r="AA261" s="148">
        <f>Z261*K261</f>
        <v>0</v>
      </c>
      <c r="AR261" s="20" t="s">
        <v>169</v>
      </c>
      <c r="AT261" s="20" t="s">
        <v>155</v>
      </c>
      <c r="AU261" s="20" t="s">
        <v>160</v>
      </c>
      <c r="AY261" s="20" t="s">
        <v>153</v>
      </c>
      <c r="BE261" s="149">
        <f>IF(U261="základná",N261,0)</f>
        <v>0</v>
      </c>
      <c r="BF261" s="149">
        <f>IF(U261="znížená",N261,0)</f>
        <v>0</v>
      </c>
      <c r="BG261" s="149">
        <f>IF(U261="zákl. prenesená",N261,0)</f>
        <v>0</v>
      </c>
      <c r="BH261" s="149">
        <f>IF(U261="zníž. prenesená",N261,0)</f>
        <v>0</v>
      </c>
      <c r="BI261" s="149">
        <f>IF(U261="nulová",N261,0)</f>
        <v>0</v>
      </c>
      <c r="BJ261" s="20" t="s">
        <v>160</v>
      </c>
      <c r="BK261" s="149">
        <f>ROUND(L261*K261,2)</f>
        <v>0</v>
      </c>
      <c r="BL261" s="20" t="s">
        <v>169</v>
      </c>
      <c r="BM261" s="20" t="s">
        <v>1160</v>
      </c>
    </row>
    <row r="262" spans="2:65" s="10" customFormat="1" ht="22.5" customHeight="1">
      <c r="B262" s="150"/>
      <c r="C262" s="151"/>
      <c r="D262" s="151"/>
      <c r="E262" s="152" t="s">
        <v>5</v>
      </c>
      <c r="F262" s="243" t="s">
        <v>1161</v>
      </c>
      <c r="G262" s="244"/>
      <c r="H262" s="244"/>
      <c r="I262" s="244"/>
      <c r="J262" s="151"/>
      <c r="K262" s="153">
        <v>4.32</v>
      </c>
      <c r="L262" s="151"/>
      <c r="M262" s="151"/>
      <c r="N262" s="151"/>
      <c r="O262" s="151"/>
      <c r="P262" s="151"/>
      <c r="Q262" s="151"/>
      <c r="R262" s="154"/>
      <c r="T262" s="155"/>
      <c r="U262" s="151"/>
      <c r="V262" s="151"/>
      <c r="W262" s="151"/>
      <c r="X262" s="151"/>
      <c r="Y262" s="151"/>
      <c r="Z262" s="151"/>
      <c r="AA262" s="156"/>
      <c r="AT262" s="157" t="s">
        <v>168</v>
      </c>
      <c r="AU262" s="157" t="s">
        <v>160</v>
      </c>
      <c r="AV262" s="10" t="s">
        <v>160</v>
      </c>
      <c r="AW262" s="10" t="s">
        <v>29</v>
      </c>
      <c r="AX262" s="10" t="s">
        <v>79</v>
      </c>
      <c r="AY262" s="157" t="s">
        <v>153</v>
      </c>
    </row>
    <row r="263" spans="2:65" s="1" customFormat="1" ht="22.5" customHeight="1">
      <c r="B263" s="140"/>
      <c r="C263" s="166">
        <v>47</v>
      </c>
      <c r="D263" s="166" t="s">
        <v>246</v>
      </c>
      <c r="E263" s="167" t="s">
        <v>1162</v>
      </c>
      <c r="F263" s="249" t="s">
        <v>2193</v>
      </c>
      <c r="G263" s="249"/>
      <c r="H263" s="249"/>
      <c r="I263" s="249"/>
      <c r="J263" s="168" t="s">
        <v>182</v>
      </c>
      <c r="K263" s="169">
        <v>0</v>
      </c>
      <c r="L263" s="250"/>
      <c r="M263" s="250"/>
      <c r="N263" s="250"/>
      <c r="O263" s="242"/>
      <c r="P263" s="242"/>
      <c r="Q263" s="242"/>
      <c r="R263" s="145"/>
      <c r="T263" s="146" t="s">
        <v>5</v>
      </c>
      <c r="U263" s="43" t="s">
        <v>38</v>
      </c>
      <c r="V263" s="147">
        <v>0</v>
      </c>
      <c r="W263" s="147">
        <f>V263*K263</f>
        <v>0</v>
      </c>
      <c r="X263" s="147">
        <v>1</v>
      </c>
      <c r="Y263" s="147">
        <f>X263*K263</f>
        <v>0</v>
      </c>
      <c r="Z263" s="147">
        <v>0</v>
      </c>
      <c r="AA263" s="148">
        <f>Z263*K263</f>
        <v>0</v>
      </c>
      <c r="AR263" s="20" t="s">
        <v>297</v>
      </c>
      <c r="AT263" s="20" t="s">
        <v>246</v>
      </c>
      <c r="AU263" s="20" t="s">
        <v>160</v>
      </c>
      <c r="AY263" s="20" t="s">
        <v>153</v>
      </c>
      <c r="BE263" s="149">
        <f>IF(U263="základná",N263,0)</f>
        <v>0</v>
      </c>
      <c r="BF263" s="149">
        <f>IF(U263="znížená",N263,0)</f>
        <v>0</v>
      </c>
      <c r="BG263" s="149">
        <f>IF(U263="zákl. prenesená",N263,0)</f>
        <v>0</v>
      </c>
      <c r="BH263" s="149">
        <f>IF(U263="zníž. prenesená",N263,0)</f>
        <v>0</v>
      </c>
      <c r="BI263" s="149">
        <f>IF(U263="nulová",N263,0)</f>
        <v>0</v>
      </c>
      <c r="BJ263" s="20" t="s">
        <v>160</v>
      </c>
      <c r="BK263" s="149">
        <f>ROUND(L263*K263,2)</f>
        <v>0</v>
      </c>
      <c r="BL263" s="20" t="s">
        <v>169</v>
      </c>
      <c r="BM263" s="20" t="s">
        <v>1163</v>
      </c>
    </row>
    <row r="264" spans="2:65" s="1" customFormat="1" ht="31.5" customHeight="1">
      <c r="B264" s="140"/>
      <c r="C264" s="141">
        <v>48</v>
      </c>
      <c r="D264" s="141" t="s">
        <v>155</v>
      </c>
      <c r="E264" s="142" t="s">
        <v>1164</v>
      </c>
      <c r="F264" s="241" t="s">
        <v>1165</v>
      </c>
      <c r="G264" s="241"/>
      <c r="H264" s="241"/>
      <c r="I264" s="241"/>
      <c r="J264" s="143" t="s">
        <v>223</v>
      </c>
      <c r="K264" s="144">
        <v>13.76</v>
      </c>
      <c r="L264" s="242"/>
      <c r="M264" s="242"/>
      <c r="N264" s="242"/>
      <c r="O264" s="242"/>
      <c r="P264" s="242"/>
      <c r="Q264" s="242"/>
      <c r="R264" s="145"/>
      <c r="T264" s="146" t="s">
        <v>5</v>
      </c>
      <c r="U264" s="43" t="s">
        <v>38</v>
      </c>
      <c r="V264" s="147">
        <v>1.8079999999999999E-2</v>
      </c>
      <c r="W264" s="147">
        <f>V264*K264</f>
        <v>0.24878079999999997</v>
      </c>
      <c r="X264" s="147">
        <v>0</v>
      </c>
      <c r="Y264" s="147">
        <f>X264*K264</f>
        <v>0</v>
      </c>
      <c r="Z264" s="147">
        <v>0</v>
      </c>
      <c r="AA264" s="148">
        <f>Z264*K264</f>
        <v>0</v>
      </c>
      <c r="AR264" s="20" t="s">
        <v>169</v>
      </c>
      <c r="AT264" s="20" t="s">
        <v>155</v>
      </c>
      <c r="AU264" s="20" t="s">
        <v>160</v>
      </c>
      <c r="AY264" s="20" t="s">
        <v>153</v>
      </c>
      <c r="BE264" s="149">
        <f>IF(U264="základná",N264,0)</f>
        <v>0</v>
      </c>
      <c r="BF264" s="149">
        <f>IF(U264="znížená",N264,0)</f>
        <v>0</v>
      </c>
      <c r="BG264" s="149">
        <f>IF(U264="zákl. prenesená",N264,0)</f>
        <v>0</v>
      </c>
      <c r="BH264" s="149">
        <f>IF(U264="zníž. prenesená",N264,0)</f>
        <v>0</v>
      </c>
      <c r="BI264" s="149">
        <f>IF(U264="nulová",N264,0)</f>
        <v>0</v>
      </c>
      <c r="BJ264" s="20" t="s">
        <v>160</v>
      </c>
      <c r="BK264" s="149">
        <f>ROUND(L264*K264,2)</f>
        <v>0</v>
      </c>
      <c r="BL264" s="20" t="s">
        <v>169</v>
      </c>
      <c r="BM264" s="20" t="s">
        <v>1166</v>
      </c>
    </row>
    <row r="265" spans="2:65" s="10" customFormat="1" ht="22.5" customHeight="1">
      <c r="B265" s="150"/>
      <c r="C265" s="151"/>
      <c r="D265" s="151"/>
      <c r="E265" s="152" t="s">
        <v>5</v>
      </c>
      <c r="F265" s="243" t="s">
        <v>1062</v>
      </c>
      <c r="G265" s="244"/>
      <c r="H265" s="244"/>
      <c r="I265" s="244"/>
      <c r="J265" s="151"/>
      <c r="K265" s="153">
        <v>13.76</v>
      </c>
      <c r="L265" s="151"/>
      <c r="M265" s="151"/>
      <c r="N265" s="151"/>
      <c r="O265" s="151"/>
      <c r="P265" s="151"/>
      <c r="Q265" s="151"/>
      <c r="R265" s="154"/>
      <c r="T265" s="155"/>
      <c r="U265" s="151"/>
      <c r="V265" s="151"/>
      <c r="W265" s="151"/>
      <c r="X265" s="151"/>
      <c r="Y265" s="151"/>
      <c r="Z265" s="151"/>
      <c r="AA265" s="156"/>
      <c r="AT265" s="157" t="s">
        <v>168</v>
      </c>
      <c r="AU265" s="157" t="s">
        <v>160</v>
      </c>
      <c r="AV265" s="10" t="s">
        <v>160</v>
      </c>
      <c r="AW265" s="10" t="s">
        <v>29</v>
      </c>
      <c r="AX265" s="10" t="s">
        <v>79</v>
      </c>
      <c r="AY265" s="157" t="s">
        <v>153</v>
      </c>
    </row>
    <row r="266" spans="2:65" s="1" customFormat="1" ht="22.5" customHeight="1">
      <c r="B266" s="140"/>
      <c r="C266" s="166">
        <v>49</v>
      </c>
      <c r="D266" s="166" t="s">
        <v>246</v>
      </c>
      <c r="E266" s="167" t="s">
        <v>1162</v>
      </c>
      <c r="F266" s="249" t="s">
        <v>2193</v>
      </c>
      <c r="G266" s="249"/>
      <c r="H266" s="249"/>
      <c r="I266" s="249"/>
      <c r="J266" s="168" t="s">
        <v>182</v>
      </c>
      <c r="K266" s="169">
        <v>0.01</v>
      </c>
      <c r="L266" s="250"/>
      <c r="M266" s="250"/>
      <c r="N266" s="250"/>
      <c r="O266" s="242"/>
      <c r="P266" s="242"/>
      <c r="Q266" s="242"/>
      <c r="R266" s="145"/>
      <c r="T266" s="146" t="s">
        <v>5</v>
      </c>
      <c r="U266" s="43" t="s">
        <v>38</v>
      </c>
      <c r="V266" s="147">
        <v>0</v>
      </c>
      <c r="W266" s="147">
        <f>V266*K266</f>
        <v>0</v>
      </c>
      <c r="X266" s="147">
        <v>1</v>
      </c>
      <c r="Y266" s="147">
        <f>X266*K266</f>
        <v>0.01</v>
      </c>
      <c r="Z266" s="147">
        <v>0</v>
      </c>
      <c r="AA266" s="148">
        <f>Z266*K266</f>
        <v>0</v>
      </c>
      <c r="AR266" s="20" t="s">
        <v>297</v>
      </c>
      <c r="AT266" s="20" t="s">
        <v>246</v>
      </c>
      <c r="AU266" s="20" t="s">
        <v>160</v>
      </c>
      <c r="AY266" s="20" t="s">
        <v>153</v>
      </c>
      <c r="BE266" s="149">
        <f>IF(U266="základná",N266,0)</f>
        <v>0</v>
      </c>
      <c r="BF266" s="149">
        <f>IF(U266="znížená",N266,0)</f>
        <v>0</v>
      </c>
      <c r="BG266" s="149">
        <f>IF(U266="zákl. prenesená",N266,0)</f>
        <v>0</v>
      </c>
      <c r="BH266" s="149">
        <f>IF(U266="zníž. prenesená",N266,0)</f>
        <v>0</v>
      </c>
      <c r="BI266" s="149">
        <f>IF(U266="nulová",N266,0)</f>
        <v>0</v>
      </c>
      <c r="BJ266" s="20" t="s">
        <v>160</v>
      </c>
      <c r="BK266" s="149">
        <f>ROUND(L266*K266,2)</f>
        <v>0</v>
      </c>
      <c r="BL266" s="20" t="s">
        <v>169</v>
      </c>
      <c r="BM266" s="20" t="s">
        <v>1167</v>
      </c>
    </row>
    <row r="267" spans="2:65" s="1" customFormat="1" ht="31.5" customHeight="1">
      <c r="B267" s="140"/>
      <c r="C267" s="141">
        <v>50</v>
      </c>
      <c r="D267" s="141" t="s">
        <v>155</v>
      </c>
      <c r="E267" s="142" t="s">
        <v>1082</v>
      </c>
      <c r="F267" s="241" t="s">
        <v>1083</v>
      </c>
      <c r="G267" s="241"/>
      <c r="H267" s="241"/>
      <c r="I267" s="241"/>
      <c r="J267" s="143" t="s">
        <v>223</v>
      </c>
      <c r="K267" s="144">
        <v>4.32</v>
      </c>
      <c r="L267" s="242"/>
      <c r="M267" s="242"/>
      <c r="N267" s="242"/>
      <c r="O267" s="242"/>
      <c r="P267" s="242"/>
      <c r="Q267" s="242"/>
      <c r="R267" s="145"/>
      <c r="T267" s="146" t="s">
        <v>5</v>
      </c>
      <c r="U267" s="43" t="s">
        <v>38</v>
      </c>
      <c r="V267" s="147">
        <v>0.21099000000000001</v>
      </c>
      <c r="W267" s="147">
        <f>V267*K267</f>
        <v>0.91147680000000009</v>
      </c>
      <c r="X267" s="147">
        <v>5.4000000000000001E-4</v>
      </c>
      <c r="Y267" s="147">
        <f>X267*K267</f>
        <v>2.3328000000000003E-3</v>
      </c>
      <c r="Z267" s="147">
        <v>0</v>
      </c>
      <c r="AA267" s="148">
        <f>Z267*K267</f>
        <v>0</v>
      </c>
      <c r="AR267" s="20" t="s">
        <v>169</v>
      </c>
      <c r="AT267" s="20" t="s">
        <v>155</v>
      </c>
      <c r="AU267" s="20" t="s">
        <v>160</v>
      </c>
      <c r="AY267" s="20" t="s">
        <v>153</v>
      </c>
      <c r="BE267" s="149">
        <f>IF(U267="základná",N267,0)</f>
        <v>0</v>
      </c>
      <c r="BF267" s="149">
        <f>IF(U267="znížená",N267,0)</f>
        <v>0</v>
      </c>
      <c r="BG267" s="149">
        <f>IF(U267="zákl. prenesená",N267,0)</f>
        <v>0</v>
      </c>
      <c r="BH267" s="149">
        <f>IF(U267="zníž. prenesená",N267,0)</f>
        <v>0</v>
      </c>
      <c r="BI267" s="149">
        <f>IF(U267="nulová",N267,0)</f>
        <v>0</v>
      </c>
      <c r="BJ267" s="20" t="s">
        <v>160</v>
      </c>
      <c r="BK267" s="149">
        <f>ROUND(L267*K267,2)</f>
        <v>0</v>
      </c>
      <c r="BL267" s="20" t="s">
        <v>169</v>
      </c>
      <c r="BM267" s="20" t="s">
        <v>1168</v>
      </c>
    </row>
    <row r="268" spans="2:65" s="1" customFormat="1" ht="31.5" customHeight="1">
      <c r="B268" s="140"/>
      <c r="C268" s="166">
        <v>51</v>
      </c>
      <c r="D268" s="166" t="s">
        <v>246</v>
      </c>
      <c r="E268" s="167" t="s">
        <v>1169</v>
      </c>
      <c r="F268" s="249" t="s">
        <v>2194</v>
      </c>
      <c r="G268" s="249"/>
      <c r="H268" s="249"/>
      <c r="I268" s="249"/>
      <c r="J268" s="168" t="s">
        <v>223</v>
      </c>
      <c r="K268" s="169">
        <v>9.92</v>
      </c>
      <c r="L268" s="250"/>
      <c r="M268" s="250"/>
      <c r="N268" s="250"/>
      <c r="O268" s="242"/>
      <c r="P268" s="242"/>
      <c r="Q268" s="242"/>
      <c r="R268" s="145"/>
      <c r="T268" s="146" t="s">
        <v>5</v>
      </c>
      <c r="U268" s="43" t="s">
        <v>38</v>
      </c>
      <c r="V268" s="147">
        <v>0</v>
      </c>
      <c r="W268" s="147">
        <f>V268*K268</f>
        <v>0</v>
      </c>
      <c r="X268" s="147">
        <v>4.2500000000000003E-3</v>
      </c>
      <c r="Y268" s="147">
        <f>X268*K268</f>
        <v>4.2160000000000003E-2</v>
      </c>
      <c r="Z268" s="147">
        <v>0</v>
      </c>
      <c r="AA268" s="148">
        <f>Z268*K268</f>
        <v>0</v>
      </c>
      <c r="AR268" s="20" t="s">
        <v>297</v>
      </c>
      <c r="AT268" s="20" t="s">
        <v>246</v>
      </c>
      <c r="AU268" s="20" t="s">
        <v>160</v>
      </c>
      <c r="AY268" s="20" t="s">
        <v>153</v>
      </c>
      <c r="BE268" s="149">
        <f>IF(U268="základná",N268,0)</f>
        <v>0</v>
      </c>
      <c r="BF268" s="149">
        <f>IF(U268="znížená",N268,0)</f>
        <v>0</v>
      </c>
      <c r="BG268" s="149">
        <f>IF(U268="zákl. prenesená",N268,0)</f>
        <v>0</v>
      </c>
      <c r="BH268" s="149">
        <f>IF(U268="zníž. prenesená",N268,0)</f>
        <v>0</v>
      </c>
      <c r="BI268" s="149">
        <f>IF(U268="nulová",N268,0)</f>
        <v>0</v>
      </c>
      <c r="BJ268" s="20" t="s">
        <v>160</v>
      </c>
      <c r="BK268" s="149">
        <f>ROUND(L268*K268,2)</f>
        <v>0</v>
      </c>
      <c r="BL268" s="20" t="s">
        <v>169</v>
      </c>
      <c r="BM268" s="20" t="s">
        <v>1170</v>
      </c>
    </row>
    <row r="269" spans="2:65" s="1" customFormat="1" ht="31.5" customHeight="1">
      <c r="B269" s="140"/>
      <c r="C269" s="141">
        <v>52</v>
      </c>
      <c r="D269" s="141" t="s">
        <v>155</v>
      </c>
      <c r="E269" s="142" t="s">
        <v>1171</v>
      </c>
      <c r="F269" s="241" t="s">
        <v>1172</v>
      </c>
      <c r="G269" s="241"/>
      <c r="H269" s="241"/>
      <c r="I269" s="241"/>
      <c r="J269" s="143" t="s">
        <v>223</v>
      </c>
      <c r="K269" s="144">
        <v>13.76</v>
      </c>
      <c r="L269" s="242"/>
      <c r="M269" s="242"/>
      <c r="N269" s="242"/>
      <c r="O269" s="242"/>
      <c r="P269" s="242"/>
      <c r="Q269" s="242"/>
      <c r="R269" s="145"/>
      <c r="T269" s="146" t="s">
        <v>5</v>
      </c>
      <c r="U269" s="43" t="s">
        <v>38</v>
      </c>
      <c r="V269" s="147">
        <v>0.23100999999999999</v>
      </c>
      <c r="W269" s="147">
        <f>V269*K269</f>
        <v>3.1786976</v>
      </c>
      <c r="X269" s="147">
        <v>5.4000000000000001E-4</v>
      </c>
      <c r="Y269" s="147">
        <f>X269*K269</f>
        <v>7.4304000000000002E-3</v>
      </c>
      <c r="Z269" s="147">
        <v>0</v>
      </c>
      <c r="AA269" s="148">
        <f>Z269*K269</f>
        <v>0</v>
      </c>
      <c r="AR269" s="20" t="s">
        <v>169</v>
      </c>
      <c r="AT269" s="20" t="s">
        <v>155</v>
      </c>
      <c r="AU269" s="20" t="s">
        <v>160</v>
      </c>
      <c r="AY269" s="20" t="s">
        <v>153</v>
      </c>
      <c r="BE269" s="149">
        <f>IF(U269="základná",N269,0)</f>
        <v>0</v>
      </c>
      <c r="BF269" s="149">
        <f>IF(U269="znížená",N269,0)</f>
        <v>0</v>
      </c>
      <c r="BG269" s="149">
        <f>IF(U269="zákl. prenesená",N269,0)</f>
        <v>0</v>
      </c>
      <c r="BH269" s="149">
        <f>IF(U269="zníž. prenesená",N269,0)</f>
        <v>0</v>
      </c>
      <c r="BI269" s="149">
        <f>IF(U269="nulová",N269,0)</f>
        <v>0</v>
      </c>
      <c r="BJ269" s="20" t="s">
        <v>160</v>
      </c>
      <c r="BK269" s="149">
        <f>ROUND(L269*K269,2)</f>
        <v>0</v>
      </c>
      <c r="BL269" s="20" t="s">
        <v>169</v>
      </c>
      <c r="BM269" s="20" t="s">
        <v>1173</v>
      </c>
    </row>
    <row r="270" spans="2:65" s="10" customFormat="1" ht="22.5" customHeight="1">
      <c r="B270" s="150"/>
      <c r="C270" s="151"/>
      <c r="D270" s="151"/>
      <c r="E270" s="152" t="s">
        <v>5</v>
      </c>
      <c r="F270" s="243" t="s">
        <v>1062</v>
      </c>
      <c r="G270" s="244"/>
      <c r="H270" s="244"/>
      <c r="I270" s="244"/>
      <c r="J270" s="151"/>
      <c r="K270" s="153">
        <v>13.76</v>
      </c>
      <c r="L270" s="151"/>
      <c r="M270" s="151"/>
      <c r="N270" s="151"/>
      <c r="O270" s="151"/>
      <c r="P270" s="151"/>
      <c r="Q270" s="151"/>
      <c r="R270" s="154"/>
      <c r="T270" s="155"/>
      <c r="U270" s="151"/>
      <c r="V270" s="151"/>
      <c r="W270" s="151"/>
      <c r="X270" s="151"/>
      <c r="Y270" s="151"/>
      <c r="Z270" s="151"/>
      <c r="AA270" s="156"/>
      <c r="AT270" s="157" t="s">
        <v>168</v>
      </c>
      <c r="AU270" s="157" t="s">
        <v>160</v>
      </c>
      <c r="AV270" s="10" t="s">
        <v>160</v>
      </c>
      <c r="AW270" s="10" t="s">
        <v>29</v>
      </c>
      <c r="AX270" s="10" t="s">
        <v>79</v>
      </c>
      <c r="AY270" s="157" t="s">
        <v>153</v>
      </c>
    </row>
    <row r="271" spans="2:65" s="1" customFormat="1" ht="31.5" customHeight="1">
      <c r="B271" s="140"/>
      <c r="C271" s="166">
        <v>53</v>
      </c>
      <c r="D271" s="166" t="s">
        <v>246</v>
      </c>
      <c r="E271" s="167" t="s">
        <v>1169</v>
      </c>
      <c r="F271" s="249" t="s">
        <v>2194</v>
      </c>
      <c r="G271" s="249"/>
      <c r="H271" s="249"/>
      <c r="I271" s="249"/>
      <c r="J271" s="168" t="s">
        <v>223</v>
      </c>
      <c r="K271" s="169">
        <v>33.020000000000003</v>
      </c>
      <c r="L271" s="250"/>
      <c r="M271" s="250"/>
      <c r="N271" s="250"/>
      <c r="O271" s="242"/>
      <c r="P271" s="242"/>
      <c r="Q271" s="242"/>
      <c r="R271" s="145"/>
      <c r="T271" s="146" t="s">
        <v>5</v>
      </c>
      <c r="U271" s="43" t="s">
        <v>38</v>
      </c>
      <c r="V271" s="147">
        <v>0</v>
      </c>
      <c r="W271" s="147">
        <f>V271*K271</f>
        <v>0</v>
      </c>
      <c r="X271" s="147">
        <v>4.2500000000000003E-3</v>
      </c>
      <c r="Y271" s="147">
        <f>X271*K271</f>
        <v>0.14033500000000002</v>
      </c>
      <c r="Z271" s="147">
        <v>0</v>
      </c>
      <c r="AA271" s="148">
        <f>Z271*K271</f>
        <v>0</v>
      </c>
      <c r="AR271" s="20" t="s">
        <v>297</v>
      </c>
      <c r="AT271" s="20" t="s">
        <v>246</v>
      </c>
      <c r="AU271" s="20" t="s">
        <v>160</v>
      </c>
      <c r="AY271" s="20" t="s">
        <v>153</v>
      </c>
      <c r="BE271" s="149">
        <f>IF(U271="základná",N271,0)</f>
        <v>0</v>
      </c>
      <c r="BF271" s="149">
        <f>IF(U271="znížená",N271,0)</f>
        <v>0</v>
      </c>
      <c r="BG271" s="149">
        <f>IF(U271="zákl. prenesená",N271,0)</f>
        <v>0</v>
      </c>
      <c r="BH271" s="149">
        <f>IF(U271="zníž. prenesená",N271,0)</f>
        <v>0</v>
      </c>
      <c r="BI271" s="149">
        <f>IF(U271="nulová",N271,0)</f>
        <v>0</v>
      </c>
      <c r="BJ271" s="20" t="s">
        <v>160</v>
      </c>
      <c r="BK271" s="149">
        <f>ROUND(L271*K271,2)</f>
        <v>0</v>
      </c>
      <c r="BL271" s="20" t="s">
        <v>169</v>
      </c>
      <c r="BM271" s="20" t="s">
        <v>1175</v>
      </c>
    </row>
    <row r="272" spans="2:65" s="1" customFormat="1" ht="44.25" customHeight="1">
      <c r="B272" s="140"/>
      <c r="C272" s="141">
        <v>54</v>
      </c>
      <c r="D272" s="141" t="s">
        <v>155</v>
      </c>
      <c r="E272" s="142" t="s">
        <v>1176</v>
      </c>
      <c r="F272" s="241" t="s">
        <v>1177</v>
      </c>
      <c r="G272" s="241"/>
      <c r="H272" s="241"/>
      <c r="I272" s="241"/>
      <c r="J272" s="143" t="s">
        <v>223</v>
      </c>
      <c r="K272" s="144">
        <v>397.85</v>
      </c>
      <c r="L272" s="242"/>
      <c r="M272" s="242"/>
      <c r="N272" s="242"/>
      <c r="O272" s="242"/>
      <c r="P272" s="242"/>
      <c r="Q272" s="242"/>
      <c r="R272" s="145"/>
      <c r="T272" s="146" t="s">
        <v>5</v>
      </c>
      <c r="U272" s="43" t="s">
        <v>38</v>
      </c>
      <c r="V272" s="147">
        <v>0.11011</v>
      </c>
      <c r="W272" s="147">
        <f>V272*K272</f>
        <v>43.807263500000005</v>
      </c>
      <c r="X272" s="147">
        <v>0</v>
      </c>
      <c r="Y272" s="147">
        <f>X272*K272</f>
        <v>0</v>
      </c>
      <c r="Z272" s="147">
        <v>0</v>
      </c>
      <c r="AA272" s="148">
        <f>Z272*K272</f>
        <v>0</v>
      </c>
      <c r="AR272" s="20" t="s">
        <v>169</v>
      </c>
      <c r="AT272" s="20" t="s">
        <v>155</v>
      </c>
      <c r="AU272" s="20" t="s">
        <v>160</v>
      </c>
      <c r="AY272" s="20" t="s">
        <v>153</v>
      </c>
      <c r="BE272" s="149">
        <f>IF(U272="základná",N272,0)</f>
        <v>0</v>
      </c>
      <c r="BF272" s="149">
        <f>IF(U272="znížená",N272,0)</f>
        <v>0</v>
      </c>
      <c r="BG272" s="149">
        <f>IF(U272="zákl. prenesená",N272,0)</f>
        <v>0</v>
      </c>
      <c r="BH272" s="149">
        <f>IF(U272="zníž. prenesená",N272,0)</f>
        <v>0</v>
      </c>
      <c r="BI272" s="149">
        <f>IF(U272="nulová",N272,0)</f>
        <v>0</v>
      </c>
      <c r="BJ272" s="20" t="s">
        <v>160</v>
      </c>
      <c r="BK272" s="149">
        <f>ROUND(L272*K272,2)</f>
        <v>0</v>
      </c>
      <c r="BL272" s="20" t="s">
        <v>169</v>
      </c>
      <c r="BM272" s="20" t="s">
        <v>1178</v>
      </c>
    </row>
    <row r="273" spans="2:65" s="10" customFormat="1" ht="22.5" customHeight="1">
      <c r="B273" s="150"/>
      <c r="C273" s="151"/>
      <c r="D273" s="151"/>
      <c r="E273" s="152" t="s">
        <v>5</v>
      </c>
      <c r="F273" s="243" t="s">
        <v>1179</v>
      </c>
      <c r="G273" s="244"/>
      <c r="H273" s="244"/>
      <c r="I273" s="244"/>
      <c r="J273" s="151"/>
      <c r="K273" s="153">
        <v>397.85</v>
      </c>
      <c r="L273" s="151"/>
      <c r="M273" s="151"/>
      <c r="N273" s="151"/>
      <c r="O273" s="151"/>
      <c r="P273" s="151"/>
      <c r="Q273" s="151"/>
      <c r="R273" s="154"/>
      <c r="T273" s="155"/>
      <c r="U273" s="151"/>
      <c r="V273" s="151"/>
      <c r="W273" s="151"/>
      <c r="X273" s="151"/>
      <c r="Y273" s="151"/>
      <c r="Z273" s="151"/>
      <c r="AA273" s="156"/>
      <c r="AT273" s="157" t="s">
        <v>168</v>
      </c>
      <c r="AU273" s="157" t="s">
        <v>160</v>
      </c>
      <c r="AV273" s="10" t="s">
        <v>160</v>
      </c>
      <c r="AW273" s="10" t="s">
        <v>29</v>
      </c>
      <c r="AX273" s="10" t="s">
        <v>79</v>
      </c>
      <c r="AY273" s="157" t="s">
        <v>153</v>
      </c>
    </row>
    <row r="274" spans="2:65" s="1" customFormat="1" ht="31.5" customHeight="1">
      <c r="B274" s="140"/>
      <c r="C274" s="166">
        <v>55</v>
      </c>
      <c r="D274" s="166" t="s">
        <v>246</v>
      </c>
      <c r="E274" s="167" t="s">
        <v>1180</v>
      </c>
      <c r="F274" s="249" t="s">
        <v>2195</v>
      </c>
      <c r="G274" s="249"/>
      <c r="H274" s="249"/>
      <c r="I274" s="249"/>
      <c r="J274" s="168" t="s">
        <v>1181</v>
      </c>
      <c r="K274" s="169">
        <v>437.64</v>
      </c>
      <c r="L274" s="250"/>
      <c r="M274" s="250"/>
      <c r="N274" s="250"/>
      <c r="O274" s="242"/>
      <c r="P274" s="242"/>
      <c r="Q274" s="242"/>
      <c r="R274" s="145"/>
      <c r="T274" s="146" t="s">
        <v>5</v>
      </c>
      <c r="U274" s="43" t="s">
        <v>38</v>
      </c>
      <c r="V274" s="147">
        <v>0</v>
      </c>
      <c r="W274" s="147">
        <f>V274*K274</f>
        <v>0</v>
      </c>
      <c r="X274" s="147">
        <v>1E-3</v>
      </c>
      <c r="Y274" s="147">
        <f>X274*K274</f>
        <v>0.43763999999999997</v>
      </c>
      <c r="Z274" s="147">
        <v>0</v>
      </c>
      <c r="AA274" s="148">
        <f>Z274*K274</f>
        <v>0</v>
      </c>
      <c r="AR274" s="20" t="s">
        <v>297</v>
      </c>
      <c r="AT274" s="20" t="s">
        <v>246</v>
      </c>
      <c r="AU274" s="20" t="s">
        <v>160</v>
      </c>
      <c r="AY274" s="20" t="s">
        <v>153</v>
      </c>
      <c r="BE274" s="149">
        <f>IF(U274="základná",N274,0)</f>
        <v>0</v>
      </c>
      <c r="BF274" s="149">
        <f>IF(U274="znížená",N274,0)</f>
        <v>0</v>
      </c>
      <c r="BG274" s="149">
        <f>IF(U274="zákl. prenesená",N274,0)</f>
        <v>0</v>
      </c>
      <c r="BH274" s="149">
        <f>IF(U274="zníž. prenesená",N274,0)</f>
        <v>0</v>
      </c>
      <c r="BI274" s="149">
        <f>IF(U274="nulová",N274,0)</f>
        <v>0</v>
      </c>
      <c r="BJ274" s="20" t="s">
        <v>160</v>
      </c>
      <c r="BK274" s="149">
        <f>ROUND(L274*K274,2)</f>
        <v>0</v>
      </c>
      <c r="BL274" s="20" t="s">
        <v>169</v>
      </c>
      <c r="BM274" s="20" t="s">
        <v>1182</v>
      </c>
    </row>
    <row r="275" spans="2:65" s="1" customFormat="1" ht="31.5" customHeight="1">
      <c r="B275" s="140"/>
      <c r="C275" s="166">
        <v>56</v>
      </c>
      <c r="D275" s="166" t="s">
        <v>246</v>
      </c>
      <c r="E275" s="167" t="s">
        <v>1183</v>
      </c>
      <c r="F275" s="249" t="s">
        <v>2196</v>
      </c>
      <c r="G275" s="249"/>
      <c r="H275" s="249"/>
      <c r="I275" s="249"/>
      <c r="J275" s="168" t="s">
        <v>172</v>
      </c>
      <c r="K275" s="169">
        <v>159.13999999999999</v>
      </c>
      <c r="L275" s="250"/>
      <c r="M275" s="250"/>
      <c r="N275" s="250"/>
      <c r="O275" s="242"/>
      <c r="P275" s="242"/>
      <c r="Q275" s="242"/>
      <c r="R275" s="145"/>
      <c r="T275" s="146" t="s">
        <v>5</v>
      </c>
      <c r="U275" s="43" t="s">
        <v>38</v>
      </c>
      <c r="V275" s="147">
        <v>0</v>
      </c>
      <c r="W275" s="147">
        <f>V275*K275</f>
        <v>0</v>
      </c>
      <c r="X275" s="147">
        <v>5.0000000000000002E-5</v>
      </c>
      <c r="Y275" s="147">
        <f>X275*K275</f>
        <v>7.9570000000000005E-3</v>
      </c>
      <c r="Z275" s="147">
        <v>0</v>
      </c>
      <c r="AA275" s="148">
        <f>Z275*K275</f>
        <v>0</v>
      </c>
      <c r="AR275" s="20" t="s">
        <v>297</v>
      </c>
      <c r="AT275" s="20" t="s">
        <v>246</v>
      </c>
      <c r="AU275" s="20" t="s">
        <v>160</v>
      </c>
      <c r="AY275" s="20" t="s">
        <v>153</v>
      </c>
      <c r="BE275" s="149">
        <f>IF(U275="základná",N275,0)</f>
        <v>0</v>
      </c>
      <c r="BF275" s="149">
        <f>IF(U275="znížená",N275,0)</f>
        <v>0</v>
      </c>
      <c r="BG275" s="149">
        <f>IF(U275="zákl. prenesená",N275,0)</f>
        <v>0</v>
      </c>
      <c r="BH275" s="149">
        <f>IF(U275="zníž. prenesená",N275,0)</f>
        <v>0</v>
      </c>
      <c r="BI275" s="149">
        <f>IF(U275="nulová",N275,0)</f>
        <v>0</v>
      </c>
      <c r="BJ275" s="20" t="s">
        <v>160</v>
      </c>
      <c r="BK275" s="149">
        <f>ROUND(L275*K275,2)</f>
        <v>0</v>
      </c>
      <c r="BL275" s="20" t="s">
        <v>169</v>
      </c>
      <c r="BM275" s="20" t="s">
        <v>1184</v>
      </c>
    </row>
    <row r="276" spans="2:65" s="1" customFormat="1" ht="31.5" customHeight="1">
      <c r="B276" s="140"/>
      <c r="C276" s="141">
        <v>57</v>
      </c>
      <c r="D276" s="141" t="s">
        <v>155</v>
      </c>
      <c r="E276" s="142" t="s">
        <v>1185</v>
      </c>
      <c r="F276" s="241" t="s">
        <v>2197</v>
      </c>
      <c r="G276" s="241"/>
      <c r="H276" s="241"/>
      <c r="I276" s="241"/>
      <c r="J276" s="143" t="s">
        <v>223</v>
      </c>
      <c r="K276" s="144">
        <v>64.900000000000006</v>
      </c>
      <c r="L276" s="242"/>
      <c r="M276" s="242"/>
      <c r="N276" s="242"/>
      <c r="O276" s="242"/>
      <c r="P276" s="242"/>
      <c r="Q276" s="242"/>
      <c r="R276" s="145"/>
      <c r="T276" s="146" t="s">
        <v>5</v>
      </c>
      <c r="U276" s="43" t="s">
        <v>38</v>
      </c>
      <c r="V276" s="147">
        <v>0.14000000000000001</v>
      </c>
      <c r="W276" s="147">
        <f>V276*K276</f>
        <v>9.0860000000000021</v>
      </c>
      <c r="X276" s="147">
        <v>4.6000000000000001E-4</v>
      </c>
      <c r="Y276" s="147">
        <f>X276*K276</f>
        <v>2.9854000000000002E-2</v>
      </c>
      <c r="Z276" s="147">
        <v>0</v>
      </c>
      <c r="AA276" s="148">
        <f>Z276*K276</f>
        <v>0</v>
      </c>
      <c r="AR276" s="20" t="s">
        <v>169</v>
      </c>
      <c r="AT276" s="20" t="s">
        <v>155</v>
      </c>
      <c r="AU276" s="20" t="s">
        <v>160</v>
      </c>
      <c r="AY276" s="20" t="s">
        <v>153</v>
      </c>
      <c r="BE276" s="149">
        <f>IF(U276="základná",N276,0)</f>
        <v>0</v>
      </c>
      <c r="BF276" s="149">
        <f>IF(U276="znížená",N276,0)</f>
        <v>0</v>
      </c>
      <c r="BG276" s="149">
        <f>IF(U276="zákl. prenesená",N276,0)</f>
        <v>0</v>
      </c>
      <c r="BH276" s="149">
        <f>IF(U276="zníž. prenesená",N276,0)</f>
        <v>0</v>
      </c>
      <c r="BI276" s="149">
        <f>IF(U276="nulová",N276,0)</f>
        <v>0</v>
      </c>
      <c r="BJ276" s="20" t="s">
        <v>160</v>
      </c>
      <c r="BK276" s="149">
        <f>ROUND(L276*K276,2)</f>
        <v>0</v>
      </c>
      <c r="BL276" s="20" t="s">
        <v>169</v>
      </c>
      <c r="BM276" s="20" t="s">
        <v>1186</v>
      </c>
    </row>
    <row r="277" spans="2:65" s="10" customFormat="1" ht="22.5" customHeight="1">
      <c r="B277" s="150"/>
      <c r="C277" s="151"/>
      <c r="D277" s="151"/>
      <c r="E277" s="152" t="s">
        <v>5</v>
      </c>
      <c r="F277" s="243" t="s">
        <v>1066</v>
      </c>
      <c r="G277" s="244"/>
      <c r="H277" s="244"/>
      <c r="I277" s="244"/>
      <c r="J277" s="151"/>
      <c r="K277" s="153">
        <v>6.27</v>
      </c>
      <c r="L277" s="151"/>
      <c r="M277" s="151"/>
      <c r="N277" s="151"/>
      <c r="O277" s="151"/>
      <c r="P277" s="151"/>
      <c r="Q277" s="151"/>
      <c r="R277" s="154"/>
      <c r="T277" s="155"/>
      <c r="U277" s="151"/>
      <c r="V277" s="151"/>
      <c r="W277" s="151"/>
      <c r="X277" s="151"/>
      <c r="Y277" s="151"/>
      <c r="Z277" s="151"/>
      <c r="AA277" s="156"/>
      <c r="AT277" s="157" t="s">
        <v>168</v>
      </c>
      <c r="AU277" s="157" t="s">
        <v>160</v>
      </c>
      <c r="AV277" s="10" t="s">
        <v>160</v>
      </c>
      <c r="AW277" s="10" t="s">
        <v>29</v>
      </c>
      <c r="AX277" s="10" t="s">
        <v>71</v>
      </c>
      <c r="AY277" s="157" t="s">
        <v>153</v>
      </c>
    </row>
    <row r="278" spans="2:65" s="10" customFormat="1" ht="22.5" customHeight="1">
      <c r="B278" s="150"/>
      <c r="C278" s="151"/>
      <c r="D278" s="151"/>
      <c r="E278" s="152" t="s">
        <v>5</v>
      </c>
      <c r="F278" s="245" t="s">
        <v>1067</v>
      </c>
      <c r="G278" s="246"/>
      <c r="H278" s="246"/>
      <c r="I278" s="246"/>
      <c r="J278" s="151"/>
      <c r="K278" s="153">
        <v>19.440000000000001</v>
      </c>
      <c r="L278" s="151"/>
      <c r="M278" s="151"/>
      <c r="N278" s="151"/>
      <c r="O278" s="151"/>
      <c r="P278" s="151"/>
      <c r="Q278" s="151"/>
      <c r="R278" s="154"/>
      <c r="T278" s="155"/>
      <c r="U278" s="151"/>
      <c r="V278" s="151"/>
      <c r="W278" s="151"/>
      <c r="X278" s="151"/>
      <c r="Y278" s="151"/>
      <c r="Z278" s="151"/>
      <c r="AA278" s="156"/>
      <c r="AT278" s="157" t="s">
        <v>168</v>
      </c>
      <c r="AU278" s="157" t="s">
        <v>160</v>
      </c>
      <c r="AV278" s="10" t="s">
        <v>160</v>
      </c>
      <c r="AW278" s="10" t="s">
        <v>29</v>
      </c>
      <c r="AX278" s="10" t="s">
        <v>71</v>
      </c>
      <c r="AY278" s="157" t="s">
        <v>153</v>
      </c>
    </row>
    <row r="279" spans="2:65" s="10" customFormat="1" ht="22.5" customHeight="1">
      <c r="B279" s="150"/>
      <c r="C279" s="151"/>
      <c r="D279" s="151"/>
      <c r="E279" s="152" t="s">
        <v>5</v>
      </c>
      <c r="F279" s="245" t="s">
        <v>1068</v>
      </c>
      <c r="G279" s="246"/>
      <c r="H279" s="246"/>
      <c r="I279" s="246"/>
      <c r="J279" s="151"/>
      <c r="K279" s="153">
        <v>4.91</v>
      </c>
      <c r="L279" s="151"/>
      <c r="M279" s="151"/>
      <c r="N279" s="151"/>
      <c r="O279" s="151"/>
      <c r="P279" s="151"/>
      <c r="Q279" s="151"/>
      <c r="R279" s="154"/>
      <c r="T279" s="155"/>
      <c r="U279" s="151"/>
      <c r="V279" s="151"/>
      <c r="W279" s="151"/>
      <c r="X279" s="151"/>
      <c r="Y279" s="151"/>
      <c r="Z279" s="151"/>
      <c r="AA279" s="156"/>
      <c r="AT279" s="157" t="s">
        <v>168</v>
      </c>
      <c r="AU279" s="157" t="s">
        <v>160</v>
      </c>
      <c r="AV279" s="10" t="s">
        <v>160</v>
      </c>
      <c r="AW279" s="10" t="s">
        <v>29</v>
      </c>
      <c r="AX279" s="10" t="s">
        <v>71</v>
      </c>
      <c r="AY279" s="157" t="s">
        <v>153</v>
      </c>
    </row>
    <row r="280" spans="2:65" s="10" customFormat="1" ht="22.5" customHeight="1">
      <c r="B280" s="150"/>
      <c r="C280" s="151"/>
      <c r="D280" s="151"/>
      <c r="E280" s="152" t="s">
        <v>5</v>
      </c>
      <c r="F280" s="245" t="s">
        <v>1069</v>
      </c>
      <c r="G280" s="246"/>
      <c r="H280" s="246"/>
      <c r="I280" s="246"/>
      <c r="J280" s="151"/>
      <c r="K280" s="153">
        <v>8.4</v>
      </c>
      <c r="L280" s="151"/>
      <c r="M280" s="151"/>
      <c r="N280" s="151"/>
      <c r="O280" s="151"/>
      <c r="P280" s="151"/>
      <c r="Q280" s="151"/>
      <c r="R280" s="154"/>
      <c r="T280" s="155"/>
      <c r="U280" s="151"/>
      <c r="V280" s="151"/>
      <c r="W280" s="151"/>
      <c r="X280" s="151"/>
      <c r="Y280" s="151"/>
      <c r="Z280" s="151"/>
      <c r="AA280" s="156"/>
      <c r="AT280" s="157" t="s">
        <v>168</v>
      </c>
      <c r="AU280" s="157" t="s">
        <v>160</v>
      </c>
      <c r="AV280" s="10" t="s">
        <v>160</v>
      </c>
      <c r="AW280" s="10" t="s">
        <v>29</v>
      </c>
      <c r="AX280" s="10" t="s">
        <v>71</v>
      </c>
      <c r="AY280" s="157" t="s">
        <v>153</v>
      </c>
    </row>
    <row r="281" spans="2:65" s="10" customFormat="1" ht="22.5" customHeight="1">
      <c r="B281" s="150"/>
      <c r="C281" s="151"/>
      <c r="D281" s="151"/>
      <c r="E281" s="152" t="s">
        <v>5</v>
      </c>
      <c r="F281" s="245" t="s">
        <v>1070</v>
      </c>
      <c r="G281" s="246"/>
      <c r="H281" s="246"/>
      <c r="I281" s="246"/>
      <c r="J281" s="151"/>
      <c r="K281" s="153">
        <v>4.95</v>
      </c>
      <c r="L281" s="151"/>
      <c r="M281" s="151"/>
      <c r="N281" s="151"/>
      <c r="O281" s="151"/>
      <c r="P281" s="151"/>
      <c r="Q281" s="151"/>
      <c r="R281" s="154"/>
      <c r="T281" s="155"/>
      <c r="U281" s="151"/>
      <c r="V281" s="151"/>
      <c r="W281" s="151"/>
      <c r="X281" s="151"/>
      <c r="Y281" s="151"/>
      <c r="Z281" s="151"/>
      <c r="AA281" s="156"/>
      <c r="AT281" s="157" t="s">
        <v>168</v>
      </c>
      <c r="AU281" s="157" t="s">
        <v>160</v>
      </c>
      <c r="AV281" s="10" t="s">
        <v>160</v>
      </c>
      <c r="AW281" s="10" t="s">
        <v>29</v>
      </c>
      <c r="AX281" s="10" t="s">
        <v>71</v>
      </c>
      <c r="AY281" s="157" t="s">
        <v>153</v>
      </c>
    </row>
    <row r="282" spans="2:65" s="10" customFormat="1" ht="22.5" customHeight="1">
      <c r="B282" s="150"/>
      <c r="C282" s="151"/>
      <c r="D282" s="151"/>
      <c r="E282" s="152" t="s">
        <v>5</v>
      </c>
      <c r="F282" s="245" t="s">
        <v>1071</v>
      </c>
      <c r="G282" s="246"/>
      <c r="H282" s="246"/>
      <c r="I282" s="246"/>
      <c r="J282" s="151"/>
      <c r="K282" s="153">
        <v>4.45</v>
      </c>
      <c r="L282" s="151"/>
      <c r="M282" s="151"/>
      <c r="N282" s="151"/>
      <c r="O282" s="151"/>
      <c r="P282" s="151"/>
      <c r="Q282" s="151"/>
      <c r="R282" s="154"/>
      <c r="T282" s="155"/>
      <c r="U282" s="151"/>
      <c r="V282" s="151"/>
      <c r="W282" s="151"/>
      <c r="X282" s="151"/>
      <c r="Y282" s="151"/>
      <c r="Z282" s="151"/>
      <c r="AA282" s="156"/>
      <c r="AT282" s="157" t="s">
        <v>168</v>
      </c>
      <c r="AU282" s="157" t="s">
        <v>160</v>
      </c>
      <c r="AV282" s="10" t="s">
        <v>160</v>
      </c>
      <c r="AW282" s="10" t="s">
        <v>29</v>
      </c>
      <c r="AX282" s="10" t="s">
        <v>71</v>
      </c>
      <c r="AY282" s="157" t="s">
        <v>153</v>
      </c>
    </row>
    <row r="283" spans="2:65" s="10" customFormat="1" ht="22.5" customHeight="1">
      <c r="B283" s="150"/>
      <c r="C283" s="151"/>
      <c r="D283" s="151"/>
      <c r="E283" s="152" t="s">
        <v>5</v>
      </c>
      <c r="F283" s="245" t="s">
        <v>1072</v>
      </c>
      <c r="G283" s="246"/>
      <c r="H283" s="246"/>
      <c r="I283" s="246"/>
      <c r="J283" s="151"/>
      <c r="K283" s="153">
        <v>5.2</v>
      </c>
      <c r="L283" s="151"/>
      <c r="M283" s="151"/>
      <c r="N283" s="151"/>
      <c r="O283" s="151"/>
      <c r="P283" s="151"/>
      <c r="Q283" s="151"/>
      <c r="R283" s="154"/>
      <c r="T283" s="155"/>
      <c r="U283" s="151"/>
      <c r="V283" s="151"/>
      <c r="W283" s="151"/>
      <c r="X283" s="151"/>
      <c r="Y283" s="151"/>
      <c r="Z283" s="151"/>
      <c r="AA283" s="156"/>
      <c r="AT283" s="157" t="s">
        <v>168</v>
      </c>
      <c r="AU283" s="157" t="s">
        <v>160</v>
      </c>
      <c r="AV283" s="10" t="s">
        <v>160</v>
      </c>
      <c r="AW283" s="10" t="s">
        <v>29</v>
      </c>
      <c r="AX283" s="10" t="s">
        <v>71</v>
      </c>
      <c r="AY283" s="157" t="s">
        <v>153</v>
      </c>
    </row>
    <row r="284" spans="2:65" s="10" customFormat="1" ht="22.5" customHeight="1">
      <c r="B284" s="150"/>
      <c r="C284" s="151"/>
      <c r="D284" s="151"/>
      <c r="E284" s="152" t="s">
        <v>5</v>
      </c>
      <c r="F284" s="245" t="s">
        <v>1073</v>
      </c>
      <c r="G284" s="246"/>
      <c r="H284" s="246"/>
      <c r="I284" s="246"/>
      <c r="J284" s="151"/>
      <c r="K284" s="153">
        <v>3.98</v>
      </c>
      <c r="L284" s="151"/>
      <c r="M284" s="151"/>
      <c r="N284" s="151"/>
      <c r="O284" s="151"/>
      <c r="P284" s="151"/>
      <c r="Q284" s="151"/>
      <c r="R284" s="154"/>
      <c r="T284" s="155"/>
      <c r="U284" s="151"/>
      <c r="V284" s="151"/>
      <c r="W284" s="151"/>
      <c r="X284" s="151"/>
      <c r="Y284" s="151"/>
      <c r="Z284" s="151"/>
      <c r="AA284" s="156"/>
      <c r="AT284" s="157" t="s">
        <v>168</v>
      </c>
      <c r="AU284" s="157" t="s">
        <v>160</v>
      </c>
      <c r="AV284" s="10" t="s">
        <v>160</v>
      </c>
      <c r="AW284" s="10" t="s">
        <v>29</v>
      </c>
      <c r="AX284" s="10" t="s">
        <v>71</v>
      </c>
      <c r="AY284" s="157" t="s">
        <v>153</v>
      </c>
    </row>
    <row r="285" spans="2:65" s="10" customFormat="1" ht="22.5" customHeight="1">
      <c r="B285" s="150"/>
      <c r="C285" s="151"/>
      <c r="D285" s="151"/>
      <c r="E285" s="152" t="s">
        <v>5</v>
      </c>
      <c r="F285" s="245" t="s">
        <v>1074</v>
      </c>
      <c r="G285" s="246"/>
      <c r="H285" s="246"/>
      <c r="I285" s="246"/>
      <c r="J285" s="151"/>
      <c r="K285" s="153">
        <v>7.3</v>
      </c>
      <c r="L285" s="151"/>
      <c r="M285" s="151"/>
      <c r="N285" s="151"/>
      <c r="O285" s="151"/>
      <c r="P285" s="151"/>
      <c r="Q285" s="151"/>
      <c r="R285" s="154"/>
      <c r="T285" s="155"/>
      <c r="U285" s="151"/>
      <c r="V285" s="151"/>
      <c r="W285" s="151"/>
      <c r="X285" s="151"/>
      <c r="Y285" s="151"/>
      <c r="Z285" s="151"/>
      <c r="AA285" s="156"/>
      <c r="AT285" s="157" t="s">
        <v>168</v>
      </c>
      <c r="AU285" s="157" t="s">
        <v>160</v>
      </c>
      <c r="AV285" s="10" t="s">
        <v>160</v>
      </c>
      <c r="AW285" s="10" t="s">
        <v>29</v>
      </c>
      <c r="AX285" s="10" t="s">
        <v>71</v>
      </c>
      <c r="AY285" s="157" t="s">
        <v>153</v>
      </c>
    </row>
    <row r="286" spans="2:65" s="10" customFormat="1" ht="22.5" customHeight="1">
      <c r="B286" s="150"/>
      <c r="C286" s="151"/>
      <c r="D286" s="151"/>
      <c r="E286" s="152" t="s">
        <v>5</v>
      </c>
      <c r="F286" s="245" t="s">
        <v>5</v>
      </c>
      <c r="G286" s="246"/>
      <c r="H286" s="246"/>
      <c r="I286" s="246"/>
      <c r="J286" s="151"/>
      <c r="K286" s="153">
        <v>0</v>
      </c>
      <c r="L286" s="151"/>
      <c r="M286" s="151"/>
      <c r="N286" s="151"/>
      <c r="O286" s="151"/>
      <c r="P286" s="151"/>
      <c r="Q286" s="151"/>
      <c r="R286" s="154"/>
      <c r="T286" s="155"/>
      <c r="U286" s="151"/>
      <c r="V286" s="151"/>
      <c r="W286" s="151"/>
      <c r="X286" s="151"/>
      <c r="Y286" s="151"/>
      <c r="Z286" s="151"/>
      <c r="AA286" s="156"/>
      <c r="AT286" s="157" t="s">
        <v>168</v>
      </c>
      <c r="AU286" s="157" t="s">
        <v>160</v>
      </c>
      <c r="AV286" s="10" t="s">
        <v>160</v>
      </c>
      <c r="AW286" s="10" t="s">
        <v>29</v>
      </c>
      <c r="AX286" s="10" t="s">
        <v>71</v>
      </c>
      <c r="AY286" s="157" t="s">
        <v>153</v>
      </c>
    </row>
    <row r="287" spans="2:65" s="11" customFormat="1" ht="22.5" customHeight="1">
      <c r="B287" s="158"/>
      <c r="C287" s="159"/>
      <c r="D287" s="159"/>
      <c r="E287" s="160" t="s">
        <v>5</v>
      </c>
      <c r="F287" s="247" t="s">
        <v>227</v>
      </c>
      <c r="G287" s="248"/>
      <c r="H287" s="248"/>
      <c r="I287" s="248"/>
      <c r="J287" s="159"/>
      <c r="K287" s="161">
        <v>64.900000000000006</v>
      </c>
      <c r="L287" s="159"/>
      <c r="M287" s="159"/>
      <c r="N287" s="159"/>
      <c r="O287" s="159"/>
      <c r="P287" s="159"/>
      <c r="Q287" s="159"/>
      <c r="R287" s="162"/>
      <c r="T287" s="163"/>
      <c r="U287" s="159"/>
      <c r="V287" s="159"/>
      <c r="W287" s="159"/>
      <c r="X287" s="159"/>
      <c r="Y287" s="159"/>
      <c r="Z287" s="159"/>
      <c r="AA287" s="164"/>
      <c r="AT287" s="165" t="s">
        <v>168</v>
      </c>
      <c r="AU287" s="165" t="s">
        <v>160</v>
      </c>
      <c r="AV287" s="11" t="s">
        <v>159</v>
      </c>
      <c r="AW287" s="11" t="s">
        <v>29</v>
      </c>
      <c r="AX287" s="11" t="s">
        <v>79</v>
      </c>
      <c r="AY287" s="165" t="s">
        <v>153</v>
      </c>
    </row>
    <row r="288" spans="2:65" s="1" customFormat="1" ht="31.5" customHeight="1">
      <c r="B288" s="140"/>
      <c r="C288" s="141">
        <v>58</v>
      </c>
      <c r="D288" s="141" t="s">
        <v>155</v>
      </c>
      <c r="E288" s="142" t="s">
        <v>1188</v>
      </c>
      <c r="F288" s="241" t="s">
        <v>1189</v>
      </c>
      <c r="G288" s="241"/>
      <c r="H288" s="241"/>
      <c r="I288" s="241"/>
      <c r="J288" s="143" t="s">
        <v>295</v>
      </c>
      <c r="K288" s="144">
        <v>42.74</v>
      </c>
      <c r="L288" s="242"/>
      <c r="M288" s="242"/>
      <c r="N288" s="242"/>
      <c r="O288" s="242"/>
      <c r="P288" s="242"/>
      <c r="Q288" s="242"/>
      <c r="R288" s="145"/>
      <c r="T288" s="146" t="s">
        <v>5</v>
      </c>
      <c r="U288" s="43" t="s">
        <v>38</v>
      </c>
      <c r="V288" s="147">
        <v>0</v>
      </c>
      <c r="W288" s="147">
        <f>V288*K288</f>
        <v>0</v>
      </c>
      <c r="X288" s="147">
        <v>0</v>
      </c>
      <c r="Y288" s="147">
        <f>X288*K288</f>
        <v>0</v>
      </c>
      <c r="Z288" s="147">
        <v>0</v>
      </c>
      <c r="AA288" s="148">
        <f>Z288*K288</f>
        <v>0</v>
      </c>
      <c r="AR288" s="20" t="s">
        <v>169</v>
      </c>
      <c r="AT288" s="20" t="s">
        <v>155</v>
      </c>
      <c r="AU288" s="20" t="s">
        <v>160</v>
      </c>
      <c r="AY288" s="20" t="s">
        <v>153</v>
      </c>
      <c r="BE288" s="149">
        <f>IF(U288="základná",N288,0)</f>
        <v>0</v>
      </c>
      <c r="BF288" s="149">
        <f>IF(U288="znížená",N288,0)</f>
        <v>0</v>
      </c>
      <c r="BG288" s="149">
        <f>IF(U288="zákl. prenesená",N288,0)</f>
        <v>0</v>
      </c>
      <c r="BH288" s="149">
        <f>IF(U288="zníž. prenesená",N288,0)</f>
        <v>0</v>
      </c>
      <c r="BI288" s="149">
        <f>IF(U288="nulová",N288,0)</f>
        <v>0</v>
      </c>
      <c r="BJ288" s="20" t="s">
        <v>160</v>
      </c>
      <c r="BK288" s="149">
        <f>ROUND(L288*K288,2)</f>
        <v>0</v>
      </c>
      <c r="BL288" s="20" t="s">
        <v>169</v>
      </c>
      <c r="BM288" s="20" t="s">
        <v>1190</v>
      </c>
    </row>
    <row r="289" spans="2:65" s="9" customFormat="1" ht="29.85" customHeight="1">
      <c r="B289" s="129"/>
      <c r="C289" s="130"/>
      <c r="D289" s="139" t="s">
        <v>135</v>
      </c>
      <c r="E289" s="139"/>
      <c r="F289" s="139"/>
      <c r="G289" s="139"/>
      <c r="H289" s="139"/>
      <c r="I289" s="139"/>
      <c r="J289" s="139"/>
      <c r="K289" s="139"/>
      <c r="L289" s="139"/>
      <c r="M289" s="139"/>
      <c r="N289" s="259"/>
      <c r="O289" s="260"/>
      <c r="P289" s="260"/>
      <c r="Q289" s="260"/>
      <c r="R289" s="132"/>
      <c r="T289" s="133"/>
      <c r="U289" s="130"/>
      <c r="V289" s="130"/>
      <c r="W289" s="134">
        <f>SUM(W290:W307)</f>
        <v>96.194727880000002</v>
      </c>
      <c r="X289" s="130"/>
      <c r="Y289" s="134">
        <f>SUM(Y290:Y307)</f>
        <v>2.2126484</v>
      </c>
      <c r="Z289" s="130"/>
      <c r="AA289" s="135">
        <f>SUM(AA290:AA307)</f>
        <v>0</v>
      </c>
      <c r="AR289" s="136" t="s">
        <v>160</v>
      </c>
      <c r="AT289" s="137" t="s">
        <v>70</v>
      </c>
      <c r="AU289" s="137" t="s">
        <v>79</v>
      </c>
      <c r="AY289" s="136" t="s">
        <v>153</v>
      </c>
      <c r="BK289" s="138">
        <f>SUM(BK290:BK307)</f>
        <v>0</v>
      </c>
    </row>
    <row r="290" spans="2:65" s="1" customFormat="1" ht="44.25" customHeight="1">
      <c r="B290" s="140"/>
      <c r="C290" s="141">
        <v>59</v>
      </c>
      <c r="D290" s="141" t="s">
        <v>155</v>
      </c>
      <c r="E290" s="142" t="s">
        <v>1191</v>
      </c>
      <c r="F290" s="241" t="s">
        <v>1192</v>
      </c>
      <c r="G290" s="241"/>
      <c r="H290" s="241"/>
      <c r="I290" s="241"/>
      <c r="J290" s="143" t="s">
        <v>223</v>
      </c>
      <c r="K290" s="144">
        <v>300</v>
      </c>
      <c r="L290" s="242"/>
      <c r="M290" s="242"/>
      <c r="N290" s="242"/>
      <c r="O290" s="242"/>
      <c r="P290" s="242"/>
      <c r="Q290" s="242"/>
      <c r="R290" s="145"/>
      <c r="T290" s="146" t="s">
        <v>5</v>
      </c>
      <c r="U290" s="43" t="s">
        <v>38</v>
      </c>
      <c r="V290" s="147">
        <v>0.23599999999999999</v>
      </c>
      <c r="W290" s="147">
        <f>V290*K290</f>
        <v>70.8</v>
      </c>
      <c r="X290" s="147">
        <v>2.9999999999999997E-4</v>
      </c>
      <c r="Y290" s="147">
        <f>X290*K290</f>
        <v>0.09</v>
      </c>
      <c r="Z290" s="147">
        <v>0</v>
      </c>
      <c r="AA290" s="148">
        <f>Z290*K290</f>
        <v>0</v>
      </c>
      <c r="AR290" s="20" t="s">
        <v>169</v>
      </c>
      <c r="AT290" s="20" t="s">
        <v>155</v>
      </c>
      <c r="AU290" s="20" t="s">
        <v>160</v>
      </c>
      <c r="AY290" s="20" t="s">
        <v>153</v>
      </c>
      <c r="BE290" s="149">
        <f>IF(U290="základná",N290,0)</f>
        <v>0</v>
      </c>
      <c r="BF290" s="149">
        <f>IF(U290="znížená",N290,0)</f>
        <v>0</v>
      </c>
      <c r="BG290" s="149">
        <f>IF(U290="zákl. prenesená",N290,0)</f>
        <v>0</v>
      </c>
      <c r="BH290" s="149">
        <f>IF(U290="zníž. prenesená",N290,0)</f>
        <v>0</v>
      </c>
      <c r="BI290" s="149">
        <f>IF(U290="nulová",N290,0)</f>
        <v>0</v>
      </c>
      <c r="BJ290" s="20" t="s">
        <v>160</v>
      </c>
      <c r="BK290" s="149">
        <f>ROUND(L290*K290,2)</f>
        <v>0</v>
      </c>
      <c r="BL290" s="20" t="s">
        <v>169</v>
      </c>
      <c r="BM290" s="20" t="s">
        <v>1193</v>
      </c>
    </row>
    <row r="291" spans="2:65" s="1" customFormat="1" ht="22.5" customHeight="1">
      <c r="B291" s="140"/>
      <c r="C291" s="166">
        <v>60</v>
      </c>
      <c r="D291" s="166" t="s">
        <v>246</v>
      </c>
      <c r="E291" s="167" t="s">
        <v>1194</v>
      </c>
      <c r="F291" s="249" t="s">
        <v>2198</v>
      </c>
      <c r="G291" s="249"/>
      <c r="H291" s="249"/>
      <c r="I291" s="249"/>
      <c r="J291" s="168" t="s">
        <v>223</v>
      </c>
      <c r="K291" s="169">
        <v>306</v>
      </c>
      <c r="L291" s="250"/>
      <c r="M291" s="250"/>
      <c r="N291" s="250"/>
      <c r="O291" s="242"/>
      <c r="P291" s="242"/>
      <c r="Q291" s="242"/>
      <c r="R291" s="145"/>
      <c r="T291" s="146" t="s">
        <v>5</v>
      </c>
      <c r="U291" s="43" t="s">
        <v>38</v>
      </c>
      <c r="V291" s="147">
        <v>0</v>
      </c>
      <c r="W291" s="147">
        <f>V291*K291</f>
        <v>0</v>
      </c>
      <c r="X291" s="147">
        <v>2.3999999999999998E-3</v>
      </c>
      <c r="Y291" s="147">
        <f>X291*K291</f>
        <v>0.73439999999999994</v>
      </c>
      <c r="Z291" s="147">
        <v>0</v>
      </c>
      <c r="AA291" s="148">
        <f>Z291*K291</f>
        <v>0</v>
      </c>
      <c r="AR291" s="20" t="s">
        <v>297</v>
      </c>
      <c r="AT291" s="20" t="s">
        <v>246</v>
      </c>
      <c r="AU291" s="20" t="s">
        <v>160</v>
      </c>
      <c r="AY291" s="20" t="s">
        <v>153</v>
      </c>
      <c r="BE291" s="149">
        <f>IF(U291="základná",N291,0)</f>
        <v>0</v>
      </c>
      <c r="BF291" s="149">
        <f>IF(U291="znížená",N291,0)</f>
        <v>0</v>
      </c>
      <c r="BG291" s="149">
        <f>IF(U291="zákl. prenesená",N291,0)</f>
        <v>0</v>
      </c>
      <c r="BH291" s="149">
        <f>IF(U291="zníž. prenesená",N291,0)</f>
        <v>0</v>
      </c>
      <c r="BI291" s="149">
        <f>IF(U291="nulová",N291,0)</f>
        <v>0</v>
      </c>
      <c r="BJ291" s="20" t="s">
        <v>160</v>
      </c>
      <c r="BK291" s="149">
        <f>ROUND(L291*K291,2)</f>
        <v>0</v>
      </c>
      <c r="BL291" s="20" t="s">
        <v>169</v>
      </c>
      <c r="BM291" s="20" t="s">
        <v>1195</v>
      </c>
    </row>
    <row r="292" spans="2:65" s="1" customFormat="1" ht="31.5" customHeight="1">
      <c r="B292" s="140"/>
      <c r="C292" s="141">
        <v>61</v>
      </c>
      <c r="D292" s="141" t="s">
        <v>155</v>
      </c>
      <c r="E292" s="142" t="s">
        <v>1196</v>
      </c>
      <c r="F292" s="241" t="s">
        <v>1197</v>
      </c>
      <c r="G292" s="241"/>
      <c r="H292" s="241"/>
      <c r="I292" s="241"/>
      <c r="J292" s="143" t="s">
        <v>223</v>
      </c>
      <c r="K292" s="144">
        <v>300</v>
      </c>
      <c r="L292" s="242"/>
      <c r="M292" s="242"/>
      <c r="N292" s="242"/>
      <c r="O292" s="242"/>
      <c r="P292" s="242"/>
      <c r="Q292" s="242"/>
      <c r="R292" s="145"/>
      <c r="T292" s="146" t="s">
        <v>5</v>
      </c>
      <c r="U292" s="43" t="s">
        <v>38</v>
      </c>
      <c r="V292" s="147">
        <v>6.4638000000000001E-2</v>
      </c>
      <c r="W292" s="147">
        <f>V292*K292</f>
        <v>19.391400000000001</v>
      </c>
      <c r="X292" s="147">
        <v>0</v>
      </c>
      <c r="Y292" s="147">
        <f>X292*K292</f>
        <v>0</v>
      </c>
      <c r="Z292" s="147">
        <v>0</v>
      </c>
      <c r="AA292" s="148">
        <f>Z292*K292</f>
        <v>0</v>
      </c>
      <c r="AR292" s="20" t="s">
        <v>169</v>
      </c>
      <c r="AT292" s="20" t="s">
        <v>155</v>
      </c>
      <c r="AU292" s="20" t="s">
        <v>160</v>
      </c>
      <c r="AY292" s="20" t="s">
        <v>153</v>
      </c>
      <c r="BE292" s="149">
        <f>IF(U292="základná",N292,0)</f>
        <v>0</v>
      </c>
      <c r="BF292" s="149">
        <f>IF(U292="znížená",N292,0)</f>
        <v>0</v>
      </c>
      <c r="BG292" s="149">
        <f>IF(U292="zákl. prenesená",N292,0)</f>
        <v>0</v>
      </c>
      <c r="BH292" s="149">
        <f>IF(U292="zníž. prenesená",N292,0)</f>
        <v>0</v>
      </c>
      <c r="BI292" s="149">
        <f>IF(U292="nulová",N292,0)</f>
        <v>0</v>
      </c>
      <c r="BJ292" s="20" t="s">
        <v>160</v>
      </c>
      <c r="BK292" s="149">
        <f>ROUND(L292*K292,2)</f>
        <v>0</v>
      </c>
      <c r="BL292" s="20" t="s">
        <v>169</v>
      </c>
      <c r="BM292" s="20" t="s">
        <v>1198</v>
      </c>
    </row>
    <row r="293" spans="2:65" s="1" customFormat="1" ht="31.5" customHeight="1">
      <c r="B293" s="140"/>
      <c r="C293" s="166">
        <v>62</v>
      </c>
      <c r="D293" s="166" t="s">
        <v>246</v>
      </c>
      <c r="E293" s="167" t="s">
        <v>1199</v>
      </c>
      <c r="F293" s="249" t="s">
        <v>2199</v>
      </c>
      <c r="G293" s="249"/>
      <c r="H293" s="249"/>
      <c r="I293" s="249"/>
      <c r="J293" s="168" t="s">
        <v>223</v>
      </c>
      <c r="K293" s="169">
        <v>306</v>
      </c>
      <c r="L293" s="250"/>
      <c r="M293" s="250"/>
      <c r="N293" s="250"/>
      <c r="O293" s="242"/>
      <c r="P293" s="242"/>
      <c r="Q293" s="242"/>
      <c r="R293" s="145"/>
      <c r="T293" s="146" t="s">
        <v>5</v>
      </c>
      <c r="U293" s="43" t="s">
        <v>38</v>
      </c>
      <c r="V293" s="147">
        <v>0</v>
      </c>
      <c r="W293" s="147">
        <f>V293*K293</f>
        <v>0</v>
      </c>
      <c r="X293" s="147">
        <v>3.3E-3</v>
      </c>
      <c r="Y293" s="147">
        <f>X293*K293</f>
        <v>1.0098</v>
      </c>
      <c r="Z293" s="147">
        <v>0</v>
      </c>
      <c r="AA293" s="148">
        <f>Z293*K293</f>
        <v>0</v>
      </c>
      <c r="AR293" s="20" t="s">
        <v>297</v>
      </c>
      <c r="AT293" s="20" t="s">
        <v>246</v>
      </c>
      <c r="AU293" s="20" t="s">
        <v>160</v>
      </c>
      <c r="AY293" s="20" t="s">
        <v>153</v>
      </c>
      <c r="BE293" s="149">
        <f>IF(U293="základná",N293,0)</f>
        <v>0</v>
      </c>
      <c r="BF293" s="149">
        <f>IF(U293="znížená",N293,0)</f>
        <v>0</v>
      </c>
      <c r="BG293" s="149">
        <f>IF(U293="zákl. prenesená",N293,0)</f>
        <v>0</v>
      </c>
      <c r="BH293" s="149">
        <f>IF(U293="zníž. prenesená",N293,0)</f>
        <v>0</v>
      </c>
      <c r="BI293" s="149">
        <f>IF(U293="nulová",N293,0)</f>
        <v>0</v>
      </c>
      <c r="BJ293" s="20" t="s">
        <v>160</v>
      </c>
      <c r="BK293" s="149">
        <f>ROUND(L293*K293,2)</f>
        <v>0</v>
      </c>
      <c r="BL293" s="20" t="s">
        <v>169</v>
      </c>
      <c r="BM293" s="20" t="s">
        <v>1200</v>
      </c>
    </row>
    <row r="294" spans="2:65" s="1" customFormat="1" ht="31.5" customHeight="1">
      <c r="B294" s="140"/>
      <c r="C294" s="141">
        <v>63</v>
      </c>
      <c r="D294" s="141" t="s">
        <v>155</v>
      </c>
      <c r="E294" s="142" t="s">
        <v>1201</v>
      </c>
      <c r="F294" s="241" t="s">
        <v>1202</v>
      </c>
      <c r="G294" s="241"/>
      <c r="H294" s="241"/>
      <c r="I294" s="241"/>
      <c r="J294" s="143" t="s">
        <v>223</v>
      </c>
      <c r="K294" s="144">
        <v>25.96</v>
      </c>
      <c r="L294" s="242"/>
      <c r="M294" s="242"/>
      <c r="N294" s="242"/>
      <c r="O294" s="242"/>
      <c r="P294" s="242"/>
      <c r="Q294" s="242"/>
      <c r="R294" s="145"/>
      <c r="T294" s="146" t="s">
        <v>5</v>
      </c>
      <c r="U294" s="43" t="s">
        <v>38</v>
      </c>
      <c r="V294" s="147">
        <v>0.23125299999999999</v>
      </c>
      <c r="W294" s="147">
        <f>V294*K294</f>
        <v>6.0033278799999996</v>
      </c>
      <c r="X294" s="147">
        <v>5.0000000000000001E-3</v>
      </c>
      <c r="Y294" s="147">
        <f>X294*K294</f>
        <v>0.1298</v>
      </c>
      <c r="Z294" s="147">
        <v>0</v>
      </c>
      <c r="AA294" s="148">
        <f>Z294*K294</f>
        <v>0</v>
      </c>
      <c r="AR294" s="20" t="s">
        <v>169</v>
      </c>
      <c r="AT294" s="20" t="s">
        <v>155</v>
      </c>
      <c r="AU294" s="20" t="s">
        <v>160</v>
      </c>
      <c r="AY294" s="20" t="s">
        <v>153</v>
      </c>
      <c r="BE294" s="149">
        <f>IF(U294="základná",N294,0)</f>
        <v>0</v>
      </c>
      <c r="BF294" s="149">
        <f>IF(U294="znížená",N294,0)</f>
        <v>0</v>
      </c>
      <c r="BG294" s="149">
        <f>IF(U294="zákl. prenesená",N294,0)</f>
        <v>0</v>
      </c>
      <c r="BH294" s="149">
        <f>IF(U294="zníž. prenesená",N294,0)</f>
        <v>0</v>
      </c>
      <c r="BI294" s="149">
        <f>IF(U294="nulová",N294,0)</f>
        <v>0</v>
      </c>
      <c r="BJ294" s="20" t="s">
        <v>160</v>
      </c>
      <c r="BK294" s="149">
        <f>ROUND(L294*K294,2)</f>
        <v>0</v>
      </c>
      <c r="BL294" s="20" t="s">
        <v>169</v>
      </c>
      <c r="BM294" s="20" t="s">
        <v>1203</v>
      </c>
    </row>
    <row r="295" spans="2:65" s="10" customFormat="1" ht="22.5" customHeight="1">
      <c r="B295" s="150"/>
      <c r="C295" s="151"/>
      <c r="D295" s="151"/>
      <c r="E295" s="152" t="s">
        <v>5</v>
      </c>
      <c r="F295" s="243" t="s">
        <v>1204</v>
      </c>
      <c r="G295" s="244"/>
      <c r="H295" s="244"/>
      <c r="I295" s="244"/>
      <c r="J295" s="151"/>
      <c r="K295" s="153">
        <v>2.5099999999999998</v>
      </c>
      <c r="L295" s="151"/>
      <c r="M295" s="151"/>
      <c r="N295" s="151"/>
      <c r="O295" s="151"/>
      <c r="P295" s="151"/>
      <c r="Q295" s="151"/>
      <c r="R295" s="154"/>
      <c r="T295" s="155"/>
      <c r="U295" s="151"/>
      <c r="V295" s="151"/>
      <c r="W295" s="151"/>
      <c r="X295" s="151"/>
      <c r="Y295" s="151"/>
      <c r="Z295" s="151"/>
      <c r="AA295" s="156"/>
      <c r="AT295" s="157" t="s">
        <v>168</v>
      </c>
      <c r="AU295" s="157" t="s">
        <v>160</v>
      </c>
      <c r="AV295" s="10" t="s">
        <v>160</v>
      </c>
      <c r="AW295" s="10" t="s">
        <v>29</v>
      </c>
      <c r="AX295" s="10" t="s">
        <v>71</v>
      </c>
      <c r="AY295" s="157" t="s">
        <v>153</v>
      </c>
    </row>
    <row r="296" spans="2:65" s="10" customFormat="1" ht="22.5" customHeight="1">
      <c r="B296" s="150"/>
      <c r="C296" s="151"/>
      <c r="D296" s="151"/>
      <c r="E296" s="152" t="s">
        <v>5</v>
      </c>
      <c r="F296" s="245" t="s">
        <v>1205</v>
      </c>
      <c r="G296" s="246"/>
      <c r="H296" s="246"/>
      <c r="I296" s="246"/>
      <c r="J296" s="151"/>
      <c r="K296" s="153">
        <v>7.78</v>
      </c>
      <c r="L296" s="151"/>
      <c r="M296" s="151"/>
      <c r="N296" s="151"/>
      <c r="O296" s="151"/>
      <c r="P296" s="151"/>
      <c r="Q296" s="151"/>
      <c r="R296" s="154"/>
      <c r="T296" s="155"/>
      <c r="U296" s="151"/>
      <c r="V296" s="151"/>
      <c r="W296" s="151"/>
      <c r="X296" s="151"/>
      <c r="Y296" s="151"/>
      <c r="Z296" s="151"/>
      <c r="AA296" s="156"/>
      <c r="AT296" s="157" t="s">
        <v>168</v>
      </c>
      <c r="AU296" s="157" t="s">
        <v>160</v>
      </c>
      <c r="AV296" s="10" t="s">
        <v>160</v>
      </c>
      <c r="AW296" s="10" t="s">
        <v>29</v>
      </c>
      <c r="AX296" s="10" t="s">
        <v>71</v>
      </c>
      <c r="AY296" s="157" t="s">
        <v>153</v>
      </c>
    </row>
    <row r="297" spans="2:65" s="10" customFormat="1" ht="22.5" customHeight="1">
      <c r="B297" s="150"/>
      <c r="C297" s="151"/>
      <c r="D297" s="151"/>
      <c r="E297" s="152" t="s">
        <v>5</v>
      </c>
      <c r="F297" s="245" t="s">
        <v>1206</v>
      </c>
      <c r="G297" s="246"/>
      <c r="H297" s="246"/>
      <c r="I297" s="246"/>
      <c r="J297" s="151"/>
      <c r="K297" s="153">
        <v>1.96</v>
      </c>
      <c r="L297" s="151"/>
      <c r="M297" s="151"/>
      <c r="N297" s="151"/>
      <c r="O297" s="151"/>
      <c r="P297" s="151"/>
      <c r="Q297" s="151"/>
      <c r="R297" s="154"/>
      <c r="T297" s="155"/>
      <c r="U297" s="151"/>
      <c r="V297" s="151"/>
      <c r="W297" s="151"/>
      <c r="X297" s="151"/>
      <c r="Y297" s="151"/>
      <c r="Z297" s="151"/>
      <c r="AA297" s="156"/>
      <c r="AT297" s="157" t="s">
        <v>168</v>
      </c>
      <c r="AU297" s="157" t="s">
        <v>160</v>
      </c>
      <c r="AV297" s="10" t="s">
        <v>160</v>
      </c>
      <c r="AW297" s="10" t="s">
        <v>29</v>
      </c>
      <c r="AX297" s="10" t="s">
        <v>71</v>
      </c>
      <c r="AY297" s="157" t="s">
        <v>153</v>
      </c>
    </row>
    <row r="298" spans="2:65" s="10" customFormat="1" ht="22.5" customHeight="1">
      <c r="B298" s="150"/>
      <c r="C298" s="151"/>
      <c r="D298" s="151"/>
      <c r="E298" s="152" t="s">
        <v>5</v>
      </c>
      <c r="F298" s="245" t="s">
        <v>1207</v>
      </c>
      <c r="G298" s="246"/>
      <c r="H298" s="246"/>
      <c r="I298" s="246"/>
      <c r="J298" s="151"/>
      <c r="K298" s="153">
        <v>3.36</v>
      </c>
      <c r="L298" s="151"/>
      <c r="M298" s="151"/>
      <c r="N298" s="151"/>
      <c r="O298" s="151"/>
      <c r="P298" s="151"/>
      <c r="Q298" s="151"/>
      <c r="R298" s="154"/>
      <c r="T298" s="155"/>
      <c r="U298" s="151"/>
      <c r="V298" s="151"/>
      <c r="W298" s="151"/>
      <c r="X298" s="151"/>
      <c r="Y298" s="151"/>
      <c r="Z298" s="151"/>
      <c r="AA298" s="156"/>
      <c r="AT298" s="157" t="s">
        <v>168</v>
      </c>
      <c r="AU298" s="157" t="s">
        <v>160</v>
      </c>
      <c r="AV298" s="10" t="s">
        <v>160</v>
      </c>
      <c r="AW298" s="10" t="s">
        <v>29</v>
      </c>
      <c r="AX298" s="10" t="s">
        <v>71</v>
      </c>
      <c r="AY298" s="157" t="s">
        <v>153</v>
      </c>
    </row>
    <row r="299" spans="2:65" s="10" customFormat="1" ht="22.5" customHeight="1">
      <c r="B299" s="150"/>
      <c r="C299" s="151"/>
      <c r="D299" s="151"/>
      <c r="E299" s="152" t="s">
        <v>5</v>
      </c>
      <c r="F299" s="245" t="s">
        <v>1208</v>
      </c>
      <c r="G299" s="246"/>
      <c r="H299" s="246"/>
      <c r="I299" s="246"/>
      <c r="J299" s="151"/>
      <c r="K299" s="153">
        <v>1.98</v>
      </c>
      <c r="L299" s="151"/>
      <c r="M299" s="151"/>
      <c r="N299" s="151"/>
      <c r="O299" s="151"/>
      <c r="P299" s="151"/>
      <c r="Q299" s="151"/>
      <c r="R299" s="154"/>
      <c r="T299" s="155"/>
      <c r="U299" s="151"/>
      <c r="V299" s="151"/>
      <c r="W299" s="151"/>
      <c r="X299" s="151"/>
      <c r="Y299" s="151"/>
      <c r="Z299" s="151"/>
      <c r="AA299" s="156"/>
      <c r="AT299" s="157" t="s">
        <v>168</v>
      </c>
      <c r="AU299" s="157" t="s">
        <v>160</v>
      </c>
      <c r="AV299" s="10" t="s">
        <v>160</v>
      </c>
      <c r="AW299" s="10" t="s">
        <v>29</v>
      </c>
      <c r="AX299" s="10" t="s">
        <v>71</v>
      </c>
      <c r="AY299" s="157" t="s">
        <v>153</v>
      </c>
    </row>
    <row r="300" spans="2:65" s="10" customFormat="1" ht="22.5" customHeight="1">
      <c r="B300" s="150"/>
      <c r="C300" s="151"/>
      <c r="D300" s="151"/>
      <c r="E300" s="152" t="s">
        <v>5</v>
      </c>
      <c r="F300" s="245" t="s">
        <v>1209</v>
      </c>
      <c r="G300" s="246"/>
      <c r="H300" s="246"/>
      <c r="I300" s="246"/>
      <c r="J300" s="151"/>
      <c r="K300" s="153">
        <v>1.78</v>
      </c>
      <c r="L300" s="151"/>
      <c r="M300" s="151"/>
      <c r="N300" s="151"/>
      <c r="O300" s="151"/>
      <c r="P300" s="151"/>
      <c r="Q300" s="151"/>
      <c r="R300" s="154"/>
      <c r="T300" s="155"/>
      <c r="U300" s="151"/>
      <c r="V300" s="151"/>
      <c r="W300" s="151"/>
      <c r="X300" s="151"/>
      <c r="Y300" s="151"/>
      <c r="Z300" s="151"/>
      <c r="AA300" s="156"/>
      <c r="AT300" s="157" t="s">
        <v>168</v>
      </c>
      <c r="AU300" s="157" t="s">
        <v>160</v>
      </c>
      <c r="AV300" s="10" t="s">
        <v>160</v>
      </c>
      <c r="AW300" s="10" t="s">
        <v>29</v>
      </c>
      <c r="AX300" s="10" t="s">
        <v>71</v>
      </c>
      <c r="AY300" s="157" t="s">
        <v>153</v>
      </c>
    </row>
    <row r="301" spans="2:65" s="10" customFormat="1" ht="22.5" customHeight="1">
      <c r="B301" s="150"/>
      <c r="C301" s="151"/>
      <c r="D301" s="151"/>
      <c r="E301" s="152" t="s">
        <v>5</v>
      </c>
      <c r="F301" s="245" t="s">
        <v>1210</v>
      </c>
      <c r="G301" s="246"/>
      <c r="H301" s="246"/>
      <c r="I301" s="246"/>
      <c r="J301" s="151"/>
      <c r="K301" s="153">
        <v>2.08</v>
      </c>
      <c r="L301" s="151"/>
      <c r="M301" s="151"/>
      <c r="N301" s="151"/>
      <c r="O301" s="151"/>
      <c r="P301" s="151"/>
      <c r="Q301" s="151"/>
      <c r="R301" s="154"/>
      <c r="T301" s="155"/>
      <c r="U301" s="151"/>
      <c r="V301" s="151"/>
      <c r="W301" s="151"/>
      <c r="X301" s="151"/>
      <c r="Y301" s="151"/>
      <c r="Z301" s="151"/>
      <c r="AA301" s="156"/>
      <c r="AT301" s="157" t="s">
        <v>168</v>
      </c>
      <c r="AU301" s="157" t="s">
        <v>160</v>
      </c>
      <c r="AV301" s="10" t="s">
        <v>160</v>
      </c>
      <c r="AW301" s="10" t="s">
        <v>29</v>
      </c>
      <c r="AX301" s="10" t="s">
        <v>71</v>
      </c>
      <c r="AY301" s="157" t="s">
        <v>153</v>
      </c>
    </row>
    <row r="302" spans="2:65" s="10" customFormat="1" ht="22.5" customHeight="1">
      <c r="B302" s="150"/>
      <c r="C302" s="151"/>
      <c r="D302" s="151"/>
      <c r="E302" s="152" t="s">
        <v>5</v>
      </c>
      <c r="F302" s="245" t="s">
        <v>1211</v>
      </c>
      <c r="G302" s="246"/>
      <c r="H302" s="246"/>
      <c r="I302" s="246"/>
      <c r="J302" s="151"/>
      <c r="K302" s="153">
        <v>1.59</v>
      </c>
      <c r="L302" s="151"/>
      <c r="M302" s="151"/>
      <c r="N302" s="151"/>
      <c r="O302" s="151"/>
      <c r="P302" s="151"/>
      <c r="Q302" s="151"/>
      <c r="R302" s="154"/>
      <c r="T302" s="155"/>
      <c r="U302" s="151"/>
      <c r="V302" s="151"/>
      <c r="W302" s="151"/>
      <c r="X302" s="151"/>
      <c r="Y302" s="151"/>
      <c r="Z302" s="151"/>
      <c r="AA302" s="156"/>
      <c r="AT302" s="157" t="s">
        <v>168</v>
      </c>
      <c r="AU302" s="157" t="s">
        <v>160</v>
      </c>
      <c r="AV302" s="10" t="s">
        <v>160</v>
      </c>
      <c r="AW302" s="10" t="s">
        <v>29</v>
      </c>
      <c r="AX302" s="10" t="s">
        <v>71</v>
      </c>
      <c r="AY302" s="157" t="s">
        <v>153</v>
      </c>
    </row>
    <row r="303" spans="2:65" s="10" customFormat="1" ht="22.5" customHeight="1">
      <c r="B303" s="150"/>
      <c r="C303" s="151"/>
      <c r="D303" s="151"/>
      <c r="E303" s="152" t="s">
        <v>5</v>
      </c>
      <c r="F303" s="245" t="s">
        <v>1212</v>
      </c>
      <c r="G303" s="246"/>
      <c r="H303" s="246"/>
      <c r="I303" s="246"/>
      <c r="J303" s="151"/>
      <c r="K303" s="153">
        <v>2.92</v>
      </c>
      <c r="L303" s="151"/>
      <c r="M303" s="151"/>
      <c r="N303" s="151"/>
      <c r="O303" s="151"/>
      <c r="P303" s="151"/>
      <c r="Q303" s="151"/>
      <c r="R303" s="154"/>
      <c r="T303" s="155"/>
      <c r="U303" s="151"/>
      <c r="V303" s="151"/>
      <c r="W303" s="151"/>
      <c r="X303" s="151"/>
      <c r="Y303" s="151"/>
      <c r="Z303" s="151"/>
      <c r="AA303" s="156"/>
      <c r="AT303" s="157" t="s">
        <v>168</v>
      </c>
      <c r="AU303" s="157" t="s">
        <v>160</v>
      </c>
      <c r="AV303" s="10" t="s">
        <v>160</v>
      </c>
      <c r="AW303" s="10" t="s">
        <v>29</v>
      </c>
      <c r="AX303" s="10" t="s">
        <v>71</v>
      </c>
      <c r="AY303" s="157" t="s">
        <v>153</v>
      </c>
    </row>
    <row r="304" spans="2:65" s="10" customFormat="1" ht="22.5" customHeight="1">
      <c r="B304" s="150"/>
      <c r="C304" s="151"/>
      <c r="D304" s="151"/>
      <c r="E304" s="152" t="s">
        <v>5</v>
      </c>
      <c r="F304" s="245" t="s">
        <v>5</v>
      </c>
      <c r="G304" s="246"/>
      <c r="H304" s="246"/>
      <c r="I304" s="246"/>
      <c r="J304" s="151"/>
      <c r="K304" s="153">
        <v>0</v>
      </c>
      <c r="L304" s="151"/>
      <c r="M304" s="151"/>
      <c r="N304" s="151"/>
      <c r="O304" s="151"/>
      <c r="P304" s="151"/>
      <c r="Q304" s="151"/>
      <c r="R304" s="154"/>
      <c r="T304" s="155"/>
      <c r="U304" s="151"/>
      <c r="V304" s="151"/>
      <c r="W304" s="151"/>
      <c r="X304" s="151"/>
      <c r="Y304" s="151"/>
      <c r="Z304" s="151"/>
      <c r="AA304" s="156"/>
      <c r="AT304" s="157" t="s">
        <v>168</v>
      </c>
      <c r="AU304" s="157" t="s">
        <v>160</v>
      </c>
      <c r="AV304" s="10" t="s">
        <v>160</v>
      </c>
      <c r="AW304" s="10" t="s">
        <v>29</v>
      </c>
      <c r="AX304" s="10" t="s">
        <v>71</v>
      </c>
      <c r="AY304" s="157" t="s">
        <v>153</v>
      </c>
    </row>
    <row r="305" spans="2:65" s="11" customFormat="1" ht="22.5" customHeight="1">
      <c r="B305" s="158"/>
      <c r="C305" s="159"/>
      <c r="D305" s="159"/>
      <c r="E305" s="160" t="s">
        <v>5</v>
      </c>
      <c r="F305" s="247" t="s">
        <v>227</v>
      </c>
      <c r="G305" s="248"/>
      <c r="H305" s="248"/>
      <c r="I305" s="248"/>
      <c r="J305" s="159"/>
      <c r="K305" s="161">
        <v>25.96</v>
      </c>
      <c r="L305" s="159"/>
      <c r="M305" s="159"/>
      <c r="N305" s="159"/>
      <c r="O305" s="159"/>
      <c r="P305" s="159"/>
      <c r="Q305" s="159"/>
      <c r="R305" s="162"/>
      <c r="T305" s="163"/>
      <c r="U305" s="159"/>
      <c r="V305" s="159"/>
      <c r="W305" s="159"/>
      <c r="X305" s="159"/>
      <c r="Y305" s="159"/>
      <c r="Z305" s="159"/>
      <c r="AA305" s="164"/>
      <c r="AT305" s="165" t="s">
        <v>168</v>
      </c>
      <c r="AU305" s="165" t="s">
        <v>160</v>
      </c>
      <c r="AV305" s="11" t="s">
        <v>159</v>
      </c>
      <c r="AW305" s="11" t="s">
        <v>29</v>
      </c>
      <c r="AX305" s="11" t="s">
        <v>79</v>
      </c>
      <c r="AY305" s="165" t="s">
        <v>153</v>
      </c>
    </row>
    <row r="306" spans="2:65" s="1" customFormat="1" ht="31.5" customHeight="1">
      <c r="B306" s="140"/>
      <c r="C306" s="166">
        <v>64</v>
      </c>
      <c r="D306" s="166" t="s">
        <v>246</v>
      </c>
      <c r="E306" s="167" t="s">
        <v>1213</v>
      </c>
      <c r="F306" s="249" t="s">
        <v>2200</v>
      </c>
      <c r="G306" s="249"/>
      <c r="H306" s="249"/>
      <c r="I306" s="249"/>
      <c r="J306" s="168" t="s">
        <v>223</v>
      </c>
      <c r="K306" s="169">
        <v>62.79</v>
      </c>
      <c r="L306" s="250"/>
      <c r="M306" s="250"/>
      <c r="N306" s="250"/>
      <c r="O306" s="242"/>
      <c r="P306" s="242"/>
      <c r="Q306" s="242"/>
      <c r="R306" s="145"/>
      <c r="T306" s="146" t="s">
        <v>5</v>
      </c>
      <c r="U306" s="43" t="s">
        <v>38</v>
      </c>
      <c r="V306" s="147">
        <v>0</v>
      </c>
      <c r="W306" s="147">
        <f>V306*K306</f>
        <v>0</v>
      </c>
      <c r="X306" s="147">
        <v>3.96E-3</v>
      </c>
      <c r="Y306" s="147">
        <f>X306*K306</f>
        <v>0.24864839999999999</v>
      </c>
      <c r="Z306" s="147">
        <v>0</v>
      </c>
      <c r="AA306" s="148">
        <f>Z306*K306</f>
        <v>0</v>
      </c>
      <c r="AR306" s="20" t="s">
        <v>297</v>
      </c>
      <c r="AT306" s="20" t="s">
        <v>246</v>
      </c>
      <c r="AU306" s="20" t="s">
        <v>160</v>
      </c>
      <c r="AY306" s="20" t="s">
        <v>153</v>
      </c>
      <c r="BE306" s="149">
        <f>IF(U306="základná",N306,0)</f>
        <v>0</v>
      </c>
      <c r="BF306" s="149">
        <f>IF(U306="znížená",N306,0)</f>
        <v>0</v>
      </c>
      <c r="BG306" s="149">
        <f>IF(U306="zákl. prenesená",N306,0)</f>
        <v>0</v>
      </c>
      <c r="BH306" s="149">
        <f>IF(U306="zníž. prenesená",N306,0)</f>
        <v>0</v>
      </c>
      <c r="BI306" s="149">
        <f>IF(U306="nulová",N306,0)</f>
        <v>0</v>
      </c>
      <c r="BJ306" s="20" t="s">
        <v>160</v>
      </c>
      <c r="BK306" s="149">
        <f>ROUND(L306*K306,2)</f>
        <v>0</v>
      </c>
      <c r="BL306" s="20" t="s">
        <v>169</v>
      </c>
      <c r="BM306" s="20" t="s">
        <v>1214</v>
      </c>
    </row>
    <row r="307" spans="2:65" s="1" customFormat="1" ht="31.5" customHeight="1">
      <c r="B307" s="140"/>
      <c r="C307" s="141">
        <v>65</v>
      </c>
      <c r="D307" s="141" t="s">
        <v>155</v>
      </c>
      <c r="E307" s="142" t="s">
        <v>1215</v>
      </c>
      <c r="F307" s="241" t="s">
        <v>1216</v>
      </c>
      <c r="G307" s="241"/>
      <c r="H307" s="241"/>
      <c r="I307" s="241"/>
      <c r="J307" s="143" t="s">
        <v>295</v>
      </c>
      <c r="K307" s="144">
        <v>104.62</v>
      </c>
      <c r="L307" s="242"/>
      <c r="M307" s="242"/>
      <c r="N307" s="242"/>
      <c r="O307" s="242"/>
      <c r="P307" s="242"/>
      <c r="Q307" s="242"/>
      <c r="R307" s="145"/>
      <c r="T307" s="146" t="s">
        <v>5</v>
      </c>
      <c r="U307" s="43" t="s">
        <v>38</v>
      </c>
      <c r="V307" s="147">
        <v>0</v>
      </c>
      <c r="W307" s="147">
        <f>V307*K307</f>
        <v>0</v>
      </c>
      <c r="X307" s="147">
        <v>0</v>
      </c>
      <c r="Y307" s="147">
        <f>X307*K307</f>
        <v>0</v>
      </c>
      <c r="Z307" s="147">
        <v>0</v>
      </c>
      <c r="AA307" s="148">
        <f>Z307*K307</f>
        <v>0</v>
      </c>
      <c r="AR307" s="20" t="s">
        <v>169</v>
      </c>
      <c r="AT307" s="20" t="s">
        <v>155</v>
      </c>
      <c r="AU307" s="20" t="s">
        <v>160</v>
      </c>
      <c r="AY307" s="20" t="s">
        <v>153</v>
      </c>
      <c r="BE307" s="149">
        <f>IF(U307="základná",N307,0)</f>
        <v>0</v>
      </c>
      <c r="BF307" s="149">
        <f>IF(U307="znížená",N307,0)</f>
        <v>0</v>
      </c>
      <c r="BG307" s="149">
        <f>IF(U307="zákl. prenesená",N307,0)</f>
        <v>0</v>
      </c>
      <c r="BH307" s="149">
        <f>IF(U307="zníž. prenesená",N307,0)</f>
        <v>0</v>
      </c>
      <c r="BI307" s="149">
        <f>IF(U307="nulová",N307,0)</f>
        <v>0</v>
      </c>
      <c r="BJ307" s="20" t="s">
        <v>160</v>
      </c>
      <c r="BK307" s="149">
        <f>ROUND(L307*K307,2)</f>
        <v>0</v>
      </c>
      <c r="BL307" s="20" t="s">
        <v>169</v>
      </c>
      <c r="BM307" s="20" t="s">
        <v>1217</v>
      </c>
    </row>
    <row r="308" spans="2:65" s="9" customFormat="1" ht="29.85" customHeight="1">
      <c r="B308" s="129"/>
      <c r="C308" s="130"/>
      <c r="D308" s="139" t="s">
        <v>136</v>
      </c>
      <c r="E308" s="139"/>
      <c r="F308" s="139"/>
      <c r="G308" s="139"/>
      <c r="H308" s="139"/>
      <c r="I308" s="139"/>
      <c r="J308" s="139"/>
      <c r="K308" s="139"/>
      <c r="L308" s="139"/>
      <c r="M308" s="139"/>
      <c r="N308" s="259"/>
      <c r="O308" s="260"/>
      <c r="P308" s="260"/>
      <c r="Q308" s="260"/>
      <c r="R308" s="132"/>
      <c r="T308" s="133"/>
      <c r="U308" s="130"/>
      <c r="V308" s="130"/>
      <c r="W308" s="134">
        <f>W309</f>
        <v>39.900000000000006</v>
      </c>
      <c r="X308" s="130"/>
      <c r="Y308" s="134">
        <f>Y309</f>
        <v>0</v>
      </c>
      <c r="Z308" s="130"/>
      <c r="AA308" s="135">
        <f>AA309</f>
        <v>4.8</v>
      </c>
      <c r="AR308" s="136" t="s">
        <v>160</v>
      </c>
      <c r="AT308" s="137" t="s">
        <v>70</v>
      </c>
      <c r="AU308" s="137" t="s">
        <v>79</v>
      </c>
      <c r="AY308" s="136" t="s">
        <v>153</v>
      </c>
      <c r="BK308" s="138">
        <f>BK309</f>
        <v>0</v>
      </c>
    </row>
    <row r="309" spans="2:65" s="1" customFormat="1" ht="31.5" customHeight="1">
      <c r="B309" s="140"/>
      <c r="C309" s="141">
        <v>66</v>
      </c>
      <c r="D309" s="141" t="s">
        <v>155</v>
      </c>
      <c r="E309" s="142" t="s">
        <v>1218</v>
      </c>
      <c r="F309" s="241" t="s">
        <v>1219</v>
      </c>
      <c r="G309" s="241"/>
      <c r="H309" s="241"/>
      <c r="I309" s="241"/>
      <c r="J309" s="143" t="s">
        <v>223</v>
      </c>
      <c r="K309" s="144">
        <v>300</v>
      </c>
      <c r="L309" s="242"/>
      <c r="M309" s="242"/>
      <c r="N309" s="242"/>
      <c r="O309" s="242"/>
      <c r="P309" s="242"/>
      <c r="Q309" s="242"/>
      <c r="R309" s="145"/>
      <c r="T309" s="146" t="s">
        <v>5</v>
      </c>
      <c r="U309" s="43" t="s">
        <v>38</v>
      </c>
      <c r="V309" s="147">
        <v>0.13300000000000001</v>
      </c>
      <c r="W309" s="147">
        <f>V309*K309</f>
        <v>39.900000000000006</v>
      </c>
      <c r="X309" s="147">
        <v>0</v>
      </c>
      <c r="Y309" s="147">
        <f>X309*K309</f>
        <v>0</v>
      </c>
      <c r="Z309" s="147">
        <v>1.6E-2</v>
      </c>
      <c r="AA309" s="148">
        <f>Z309*K309</f>
        <v>4.8</v>
      </c>
      <c r="AR309" s="20" t="s">
        <v>169</v>
      </c>
      <c r="AT309" s="20" t="s">
        <v>155</v>
      </c>
      <c r="AU309" s="20" t="s">
        <v>160</v>
      </c>
      <c r="AY309" s="20" t="s">
        <v>153</v>
      </c>
      <c r="BE309" s="149">
        <f>IF(U309="základná",N309,0)</f>
        <v>0</v>
      </c>
      <c r="BF309" s="149">
        <f>IF(U309="znížená",N309,0)</f>
        <v>0</v>
      </c>
      <c r="BG309" s="149">
        <f>IF(U309="zákl. prenesená",N309,0)</f>
        <v>0</v>
      </c>
      <c r="BH309" s="149">
        <f>IF(U309="zníž. prenesená",N309,0)</f>
        <v>0</v>
      </c>
      <c r="BI309" s="149">
        <f>IF(U309="nulová",N309,0)</f>
        <v>0</v>
      </c>
      <c r="BJ309" s="20" t="s">
        <v>160</v>
      </c>
      <c r="BK309" s="149">
        <f>ROUND(L309*K309,2)</f>
        <v>0</v>
      </c>
      <c r="BL309" s="20" t="s">
        <v>169</v>
      </c>
      <c r="BM309" s="20" t="s">
        <v>1220</v>
      </c>
    </row>
    <row r="310" spans="2:65" s="9" customFormat="1" ht="29.85" customHeight="1">
      <c r="B310" s="129"/>
      <c r="C310" s="130"/>
      <c r="D310" s="139" t="s">
        <v>979</v>
      </c>
      <c r="E310" s="139"/>
      <c r="F310" s="139"/>
      <c r="G310" s="139"/>
      <c r="H310" s="139"/>
      <c r="I310" s="139"/>
      <c r="J310" s="139"/>
      <c r="K310" s="139"/>
      <c r="L310" s="139"/>
      <c r="M310" s="139"/>
      <c r="N310" s="259"/>
      <c r="O310" s="260"/>
      <c r="P310" s="260"/>
      <c r="Q310" s="260"/>
      <c r="R310" s="132"/>
      <c r="T310" s="133"/>
      <c r="U310" s="130"/>
      <c r="V310" s="130"/>
      <c r="W310" s="134">
        <f>SUM(W311:W313)</f>
        <v>278.06399999999996</v>
      </c>
      <c r="X310" s="130"/>
      <c r="Y310" s="134">
        <f>SUM(Y311:Y313)</f>
        <v>3.3372000000000002</v>
      </c>
      <c r="Z310" s="130"/>
      <c r="AA310" s="135">
        <f>SUM(AA311:AA313)</f>
        <v>0</v>
      </c>
      <c r="AR310" s="136" t="s">
        <v>160</v>
      </c>
      <c r="AT310" s="137" t="s">
        <v>70</v>
      </c>
      <c r="AU310" s="137" t="s">
        <v>79</v>
      </c>
      <c r="AY310" s="136" t="s">
        <v>153</v>
      </c>
      <c r="BK310" s="138">
        <f>SUM(BK311:BK313)</f>
        <v>0</v>
      </c>
    </row>
    <row r="311" spans="2:65" s="1" customFormat="1" ht="44.25" customHeight="1">
      <c r="B311" s="140"/>
      <c r="C311" s="141">
        <v>67</v>
      </c>
      <c r="D311" s="141" t="s">
        <v>155</v>
      </c>
      <c r="E311" s="142" t="s">
        <v>1221</v>
      </c>
      <c r="F311" s="241" t="s">
        <v>2201</v>
      </c>
      <c r="G311" s="241"/>
      <c r="H311" s="241"/>
      <c r="I311" s="241"/>
      <c r="J311" s="143" t="s">
        <v>223</v>
      </c>
      <c r="K311" s="144">
        <v>360</v>
      </c>
      <c r="L311" s="242"/>
      <c r="M311" s="242"/>
      <c r="N311" s="242"/>
      <c r="O311" s="242"/>
      <c r="P311" s="242"/>
      <c r="Q311" s="242"/>
      <c r="R311" s="145"/>
      <c r="T311" s="146" t="s">
        <v>5</v>
      </c>
      <c r="U311" s="43" t="s">
        <v>38</v>
      </c>
      <c r="V311" s="147">
        <v>0.77239999999999998</v>
      </c>
      <c r="W311" s="147">
        <f>V311*K311</f>
        <v>278.06399999999996</v>
      </c>
      <c r="X311" s="147">
        <v>9.2700000000000005E-3</v>
      </c>
      <c r="Y311" s="147">
        <f>X311*K311</f>
        <v>3.3372000000000002</v>
      </c>
      <c r="Z311" s="147">
        <v>0</v>
      </c>
      <c r="AA311" s="148">
        <f>Z311*K311</f>
        <v>0</v>
      </c>
      <c r="AR311" s="20" t="s">
        <v>169</v>
      </c>
      <c r="AT311" s="20" t="s">
        <v>155</v>
      </c>
      <c r="AU311" s="20" t="s">
        <v>160</v>
      </c>
      <c r="AY311" s="20" t="s">
        <v>153</v>
      </c>
      <c r="BE311" s="149">
        <f>IF(U311="základná",N311,0)</f>
        <v>0</v>
      </c>
      <c r="BF311" s="149">
        <f>IF(U311="znížená",N311,0)</f>
        <v>0</v>
      </c>
      <c r="BG311" s="149">
        <f>IF(U311="zákl. prenesená",N311,0)</f>
        <v>0</v>
      </c>
      <c r="BH311" s="149">
        <f>IF(U311="zníž. prenesená",N311,0)</f>
        <v>0</v>
      </c>
      <c r="BI311" s="149">
        <f>IF(U311="nulová",N311,0)</f>
        <v>0</v>
      </c>
      <c r="BJ311" s="20" t="s">
        <v>160</v>
      </c>
      <c r="BK311" s="149">
        <f>ROUND(L311*K311,2)</f>
        <v>0</v>
      </c>
      <c r="BL311" s="20" t="s">
        <v>169</v>
      </c>
      <c r="BM311" s="20" t="s">
        <v>1222</v>
      </c>
    </row>
    <row r="312" spans="2:65" s="10" customFormat="1" ht="22.5" customHeight="1">
      <c r="B312" s="150"/>
      <c r="C312" s="151"/>
      <c r="D312" s="151"/>
      <c r="E312" s="152" t="s">
        <v>5</v>
      </c>
      <c r="F312" s="243" t="s">
        <v>1223</v>
      </c>
      <c r="G312" s="244"/>
      <c r="H312" s="244"/>
      <c r="I312" s="244"/>
      <c r="J312" s="151"/>
      <c r="K312" s="153">
        <v>360</v>
      </c>
      <c r="L312" s="151"/>
      <c r="M312" s="151"/>
      <c r="N312" s="151"/>
      <c r="O312" s="151"/>
      <c r="P312" s="151"/>
      <c r="Q312" s="151"/>
      <c r="R312" s="154"/>
      <c r="T312" s="155"/>
      <c r="U312" s="151"/>
      <c r="V312" s="151"/>
      <c r="W312" s="151"/>
      <c r="X312" s="151"/>
      <c r="Y312" s="151"/>
      <c r="Z312" s="151"/>
      <c r="AA312" s="156"/>
      <c r="AT312" s="157" t="s">
        <v>168</v>
      </c>
      <c r="AU312" s="157" t="s">
        <v>160</v>
      </c>
      <c r="AV312" s="10" t="s">
        <v>160</v>
      </c>
      <c r="AW312" s="10" t="s">
        <v>29</v>
      </c>
      <c r="AX312" s="10" t="s">
        <v>79</v>
      </c>
      <c r="AY312" s="157" t="s">
        <v>153</v>
      </c>
    </row>
    <row r="313" spans="2:65" s="1" customFormat="1" ht="31.5" customHeight="1">
      <c r="B313" s="140"/>
      <c r="C313" s="141">
        <v>68</v>
      </c>
      <c r="D313" s="141" t="s">
        <v>155</v>
      </c>
      <c r="E313" s="142" t="s">
        <v>1224</v>
      </c>
      <c r="F313" s="241" t="s">
        <v>1225</v>
      </c>
      <c r="G313" s="241"/>
      <c r="H313" s="241"/>
      <c r="I313" s="241"/>
      <c r="J313" s="143" t="s">
        <v>295</v>
      </c>
      <c r="K313" s="144">
        <v>101.16</v>
      </c>
      <c r="L313" s="242"/>
      <c r="M313" s="242"/>
      <c r="N313" s="242"/>
      <c r="O313" s="242"/>
      <c r="P313" s="242"/>
      <c r="Q313" s="242"/>
      <c r="R313" s="145"/>
      <c r="T313" s="146" t="s">
        <v>5</v>
      </c>
      <c r="U313" s="43" t="s">
        <v>38</v>
      </c>
      <c r="V313" s="147">
        <v>0</v>
      </c>
      <c r="W313" s="147">
        <f>V313*K313</f>
        <v>0</v>
      </c>
      <c r="X313" s="147">
        <v>0</v>
      </c>
      <c r="Y313" s="147">
        <f>X313*K313</f>
        <v>0</v>
      </c>
      <c r="Z313" s="147">
        <v>0</v>
      </c>
      <c r="AA313" s="148">
        <f>Z313*K313</f>
        <v>0</v>
      </c>
      <c r="AR313" s="20" t="s">
        <v>169</v>
      </c>
      <c r="AT313" s="20" t="s">
        <v>155</v>
      </c>
      <c r="AU313" s="20" t="s">
        <v>160</v>
      </c>
      <c r="AY313" s="20" t="s">
        <v>153</v>
      </c>
      <c r="BE313" s="149">
        <f>IF(U313="základná",N313,0)</f>
        <v>0</v>
      </c>
      <c r="BF313" s="149">
        <f>IF(U313="znížená",N313,0)</f>
        <v>0</v>
      </c>
      <c r="BG313" s="149">
        <f>IF(U313="zákl. prenesená",N313,0)</f>
        <v>0</v>
      </c>
      <c r="BH313" s="149">
        <f>IF(U313="zníž. prenesená",N313,0)</f>
        <v>0</v>
      </c>
      <c r="BI313" s="149">
        <f>IF(U313="nulová",N313,0)</f>
        <v>0</v>
      </c>
      <c r="BJ313" s="20" t="s">
        <v>160</v>
      </c>
      <c r="BK313" s="149">
        <f>ROUND(L313*K313,2)</f>
        <v>0</v>
      </c>
      <c r="BL313" s="20" t="s">
        <v>169</v>
      </c>
      <c r="BM313" s="20" t="s">
        <v>1226</v>
      </c>
    </row>
    <row r="314" spans="2:65" s="9" customFormat="1" ht="29.85" customHeight="1">
      <c r="B314" s="129"/>
      <c r="C314" s="130"/>
      <c r="D314" s="139" t="s">
        <v>980</v>
      </c>
      <c r="E314" s="139"/>
      <c r="F314" s="139"/>
      <c r="G314" s="139"/>
      <c r="H314" s="139"/>
      <c r="I314" s="139"/>
      <c r="J314" s="139"/>
      <c r="K314" s="139"/>
      <c r="L314" s="139"/>
      <c r="M314" s="139"/>
      <c r="N314" s="259"/>
      <c r="O314" s="260"/>
      <c r="P314" s="260"/>
      <c r="Q314" s="260"/>
      <c r="R314" s="132"/>
      <c r="T314" s="133"/>
      <c r="U314" s="130"/>
      <c r="V314" s="130"/>
      <c r="W314" s="134">
        <f>SUM(W315:W325)</f>
        <v>306.17105850000002</v>
      </c>
      <c r="X314" s="130"/>
      <c r="Y314" s="134">
        <f>SUM(Y315:Y325)</f>
        <v>6.5545517999999996</v>
      </c>
      <c r="Z314" s="130"/>
      <c r="AA314" s="135">
        <f>SUM(AA315:AA325)</f>
        <v>0</v>
      </c>
      <c r="AR314" s="136" t="s">
        <v>160</v>
      </c>
      <c r="AT314" s="137" t="s">
        <v>70</v>
      </c>
      <c r="AU314" s="137" t="s">
        <v>79</v>
      </c>
      <c r="AY314" s="136" t="s">
        <v>153</v>
      </c>
      <c r="BK314" s="138">
        <f>SUM(BK315:BK325)</f>
        <v>0</v>
      </c>
    </row>
    <row r="315" spans="2:65" s="1" customFormat="1" ht="31.5" customHeight="1">
      <c r="B315" s="140"/>
      <c r="C315" s="141">
        <v>69</v>
      </c>
      <c r="D315" s="141" t="s">
        <v>155</v>
      </c>
      <c r="E315" s="142" t="s">
        <v>1227</v>
      </c>
      <c r="F315" s="241" t="s">
        <v>1228</v>
      </c>
      <c r="G315" s="241"/>
      <c r="H315" s="241"/>
      <c r="I315" s="241"/>
      <c r="J315" s="143" t="s">
        <v>172</v>
      </c>
      <c r="K315" s="144">
        <v>92.87</v>
      </c>
      <c r="L315" s="242"/>
      <c r="M315" s="242"/>
      <c r="N315" s="242"/>
      <c r="O315" s="242"/>
      <c r="P315" s="242"/>
      <c r="Q315" s="242"/>
      <c r="R315" s="145"/>
      <c r="T315" s="146" t="s">
        <v>5</v>
      </c>
      <c r="U315" s="43" t="s">
        <v>38</v>
      </c>
      <c r="V315" s="147">
        <v>0.16314999999999999</v>
      </c>
      <c r="W315" s="147">
        <f>V315*K315</f>
        <v>15.151740499999999</v>
      </c>
      <c r="X315" s="147">
        <v>3.4299999999999999E-3</v>
      </c>
      <c r="Y315" s="147">
        <f>X315*K315</f>
        <v>0.3185441</v>
      </c>
      <c r="Z315" s="147">
        <v>0</v>
      </c>
      <c r="AA315" s="148">
        <f>Z315*K315</f>
        <v>0</v>
      </c>
      <c r="AR315" s="20" t="s">
        <v>169</v>
      </c>
      <c r="AT315" s="20" t="s">
        <v>155</v>
      </c>
      <c r="AU315" s="20" t="s">
        <v>160</v>
      </c>
      <c r="AY315" s="20" t="s">
        <v>153</v>
      </c>
      <c r="BE315" s="149">
        <f>IF(U315="základná",N315,0)</f>
        <v>0</v>
      </c>
      <c r="BF315" s="149">
        <f>IF(U315="znížená",N315,0)</f>
        <v>0</v>
      </c>
      <c r="BG315" s="149">
        <f>IF(U315="zákl. prenesená",N315,0)</f>
        <v>0</v>
      </c>
      <c r="BH315" s="149">
        <f>IF(U315="zníž. prenesená",N315,0)</f>
        <v>0</v>
      </c>
      <c r="BI315" s="149">
        <f>IF(U315="nulová",N315,0)</f>
        <v>0</v>
      </c>
      <c r="BJ315" s="20" t="s">
        <v>160</v>
      </c>
      <c r="BK315" s="149">
        <f>ROUND(L315*K315,2)</f>
        <v>0</v>
      </c>
      <c r="BL315" s="20" t="s">
        <v>169</v>
      </c>
      <c r="BM315" s="20" t="s">
        <v>1229</v>
      </c>
    </row>
    <row r="316" spans="2:65" s="10" customFormat="1" ht="22.5" customHeight="1">
      <c r="B316" s="150"/>
      <c r="C316" s="151"/>
      <c r="D316" s="151"/>
      <c r="E316" s="152" t="s">
        <v>5</v>
      </c>
      <c r="F316" s="243" t="s">
        <v>1230</v>
      </c>
      <c r="G316" s="244"/>
      <c r="H316" s="244"/>
      <c r="I316" s="244"/>
      <c r="J316" s="151"/>
      <c r="K316" s="153">
        <v>32.700000000000003</v>
      </c>
      <c r="L316" s="151"/>
      <c r="M316" s="151"/>
      <c r="N316" s="151"/>
      <c r="O316" s="151"/>
      <c r="P316" s="151"/>
      <c r="Q316" s="151"/>
      <c r="R316" s="154"/>
      <c r="T316" s="155"/>
      <c r="U316" s="151"/>
      <c r="V316" s="151"/>
      <c r="W316" s="151"/>
      <c r="X316" s="151"/>
      <c r="Y316" s="151"/>
      <c r="Z316" s="151"/>
      <c r="AA316" s="156"/>
      <c r="AT316" s="157" t="s">
        <v>168</v>
      </c>
      <c r="AU316" s="157" t="s">
        <v>160</v>
      </c>
      <c r="AV316" s="10" t="s">
        <v>160</v>
      </c>
      <c r="AW316" s="10" t="s">
        <v>29</v>
      </c>
      <c r="AX316" s="10" t="s">
        <v>71</v>
      </c>
      <c r="AY316" s="157" t="s">
        <v>153</v>
      </c>
    </row>
    <row r="317" spans="2:65" s="10" customFormat="1" ht="22.5" customHeight="1">
      <c r="B317" s="150"/>
      <c r="C317" s="151"/>
      <c r="D317" s="151"/>
      <c r="E317" s="152" t="s">
        <v>5</v>
      </c>
      <c r="F317" s="245" t="s">
        <v>1231</v>
      </c>
      <c r="G317" s="246"/>
      <c r="H317" s="246"/>
      <c r="I317" s="246"/>
      <c r="J317" s="151"/>
      <c r="K317" s="153">
        <v>60.17</v>
      </c>
      <c r="L317" s="151"/>
      <c r="M317" s="151"/>
      <c r="N317" s="151"/>
      <c r="O317" s="151"/>
      <c r="P317" s="151"/>
      <c r="Q317" s="151"/>
      <c r="R317" s="154"/>
      <c r="T317" s="155"/>
      <c r="U317" s="151"/>
      <c r="V317" s="151"/>
      <c r="W317" s="151"/>
      <c r="X317" s="151"/>
      <c r="Y317" s="151"/>
      <c r="Z317" s="151"/>
      <c r="AA317" s="156"/>
      <c r="AT317" s="157" t="s">
        <v>168</v>
      </c>
      <c r="AU317" s="157" t="s">
        <v>160</v>
      </c>
      <c r="AV317" s="10" t="s">
        <v>160</v>
      </c>
      <c r="AW317" s="10" t="s">
        <v>29</v>
      </c>
      <c r="AX317" s="10" t="s">
        <v>71</v>
      </c>
      <c r="AY317" s="157" t="s">
        <v>153</v>
      </c>
    </row>
    <row r="318" spans="2:65" s="11" customFormat="1" ht="22.5" customHeight="1">
      <c r="B318" s="158"/>
      <c r="C318" s="159"/>
      <c r="D318" s="159"/>
      <c r="E318" s="160" t="s">
        <v>5</v>
      </c>
      <c r="F318" s="247" t="s">
        <v>227</v>
      </c>
      <c r="G318" s="248"/>
      <c r="H318" s="248"/>
      <c r="I318" s="248"/>
      <c r="J318" s="159"/>
      <c r="K318" s="161">
        <v>92.87</v>
      </c>
      <c r="L318" s="159"/>
      <c r="M318" s="159"/>
      <c r="N318" s="159"/>
      <c r="O318" s="159"/>
      <c r="P318" s="159"/>
      <c r="Q318" s="159"/>
      <c r="R318" s="162"/>
      <c r="T318" s="163"/>
      <c r="U318" s="159"/>
      <c r="V318" s="159"/>
      <c r="W318" s="159"/>
      <c r="X318" s="159"/>
      <c r="Y318" s="159"/>
      <c r="Z318" s="159"/>
      <c r="AA318" s="164"/>
      <c r="AT318" s="165" t="s">
        <v>168</v>
      </c>
      <c r="AU318" s="165" t="s">
        <v>160</v>
      </c>
      <c r="AV318" s="11" t="s">
        <v>159</v>
      </c>
      <c r="AW318" s="11" t="s">
        <v>29</v>
      </c>
      <c r="AX318" s="11" t="s">
        <v>79</v>
      </c>
      <c r="AY318" s="165" t="s">
        <v>153</v>
      </c>
    </row>
    <row r="319" spans="2:65" s="1" customFormat="1" ht="22.5" customHeight="1">
      <c r="B319" s="140"/>
      <c r="C319" s="166">
        <v>70</v>
      </c>
      <c r="D319" s="166" t="s">
        <v>246</v>
      </c>
      <c r="E319" s="167" t="s">
        <v>1232</v>
      </c>
      <c r="F319" s="249" t="s">
        <v>2202</v>
      </c>
      <c r="G319" s="249"/>
      <c r="H319" s="249"/>
      <c r="I319" s="249"/>
      <c r="J319" s="168" t="s">
        <v>158</v>
      </c>
      <c r="K319" s="169">
        <v>315.76</v>
      </c>
      <c r="L319" s="250"/>
      <c r="M319" s="250"/>
      <c r="N319" s="250"/>
      <c r="O319" s="242"/>
      <c r="P319" s="242"/>
      <c r="Q319" s="242"/>
      <c r="R319" s="145"/>
      <c r="T319" s="146" t="s">
        <v>5</v>
      </c>
      <c r="U319" s="43" t="s">
        <v>38</v>
      </c>
      <c r="V319" s="147">
        <v>0</v>
      </c>
      <c r="W319" s="147">
        <f>V319*K319</f>
        <v>0</v>
      </c>
      <c r="X319" s="147">
        <v>3.5E-4</v>
      </c>
      <c r="Y319" s="147">
        <f>X319*K319</f>
        <v>0.11051599999999999</v>
      </c>
      <c r="Z319" s="147">
        <v>0</v>
      </c>
      <c r="AA319" s="148">
        <f>Z319*K319</f>
        <v>0</v>
      </c>
      <c r="AR319" s="20" t="s">
        <v>297</v>
      </c>
      <c r="AT319" s="20" t="s">
        <v>246</v>
      </c>
      <c r="AU319" s="20" t="s">
        <v>160</v>
      </c>
      <c r="AY319" s="20" t="s">
        <v>153</v>
      </c>
      <c r="BE319" s="149">
        <f>IF(U319="základná",N319,0)</f>
        <v>0</v>
      </c>
      <c r="BF319" s="149">
        <f>IF(U319="znížená",N319,0)</f>
        <v>0</v>
      </c>
      <c r="BG319" s="149">
        <f>IF(U319="zákl. prenesená",N319,0)</f>
        <v>0</v>
      </c>
      <c r="BH319" s="149">
        <f>IF(U319="zníž. prenesená",N319,0)</f>
        <v>0</v>
      </c>
      <c r="BI319" s="149">
        <f>IF(U319="nulová",N319,0)</f>
        <v>0</v>
      </c>
      <c r="BJ319" s="20" t="s">
        <v>160</v>
      </c>
      <c r="BK319" s="149">
        <f>ROUND(L319*K319,2)</f>
        <v>0</v>
      </c>
      <c r="BL319" s="20" t="s">
        <v>169</v>
      </c>
      <c r="BM319" s="20" t="s">
        <v>1233</v>
      </c>
    </row>
    <row r="320" spans="2:65" s="1" customFormat="1" ht="31.5" customHeight="1">
      <c r="B320" s="140"/>
      <c r="C320" s="141">
        <v>71</v>
      </c>
      <c r="D320" s="141" t="s">
        <v>155</v>
      </c>
      <c r="E320" s="142" t="s">
        <v>1234</v>
      </c>
      <c r="F320" s="241" t="s">
        <v>1235</v>
      </c>
      <c r="G320" s="241"/>
      <c r="H320" s="241"/>
      <c r="I320" s="241"/>
      <c r="J320" s="143" t="s">
        <v>223</v>
      </c>
      <c r="K320" s="144">
        <v>397.85</v>
      </c>
      <c r="L320" s="242"/>
      <c r="M320" s="242"/>
      <c r="N320" s="242"/>
      <c r="O320" s="242"/>
      <c r="P320" s="242"/>
      <c r="Q320" s="242"/>
      <c r="R320" s="145"/>
      <c r="T320" s="146" t="s">
        <v>5</v>
      </c>
      <c r="U320" s="43" t="s">
        <v>38</v>
      </c>
      <c r="V320" s="147">
        <v>0.73148000000000002</v>
      </c>
      <c r="W320" s="147">
        <f>V320*K320</f>
        <v>291.019318</v>
      </c>
      <c r="X320" s="147">
        <v>3.8500000000000001E-3</v>
      </c>
      <c r="Y320" s="147">
        <f>X320*K320</f>
        <v>1.5317225000000001</v>
      </c>
      <c r="Z320" s="147">
        <v>0</v>
      </c>
      <c r="AA320" s="148">
        <f>Z320*K320</f>
        <v>0</v>
      </c>
      <c r="AR320" s="20" t="s">
        <v>169</v>
      </c>
      <c r="AT320" s="20" t="s">
        <v>155</v>
      </c>
      <c r="AU320" s="20" t="s">
        <v>160</v>
      </c>
      <c r="AY320" s="20" t="s">
        <v>153</v>
      </c>
      <c r="BE320" s="149">
        <f>IF(U320="základná",N320,0)</f>
        <v>0</v>
      </c>
      <c r="BF320" s="149">
        <f>IF(U320="znížená",N320,0)</f>
        <v>0</v>
      </c>
      <c r="BG320" s="149">
        <f>IF(U320="zákl. prenesená",N320,0)</f>
        <v>0</v>
      </c>
      <c r="BH320" s="149">
        <f>IF(U320="zníž. prenesená",N320,0)</f>
        <v>0</v>
      </c>
      <c r="BI320" s="149">
        <f>IF(U320="nulová",N320,0)</f>
        <v>0</v>
      </c>
      <c r="BJ320" s="20" t="s">
        <v>160</v>
      </c>
      <c r="BK320" s="149">
        <f>ROUND(L320*K320,2)</f>
        <v>0</v>
      </c>
      <c r="BL320" s="20" t="s">
        <v>169</v>
      </c>
      <c r="BM320" s="20" t="s">
        <v>1236</v>
      </c>
    </row>
    <row r="321" spans="2:65" s="10" customFormat="1" ht="22.5" customHeight="1">
      <c r="B321" s="150"/>
      <c r="C321" s="151"/>
      <c r="D321" s="151"/>
      <c r="E321" s="152" t="s">
        <v>5</v>
      </c>
      <c r="F321" s="243" t="s">
        <v>1123</v>
      </c>
      <c r="G321" s="244"/>
      <c r="H321" s="244"/>
      <c r="I321" s="244"/>
      <c r="J321" s="151"/>
      <c r="K321" s="153">
        <v>97.85</v>
      </c>
      <c r="L321" s="151"/>
      <c r="M321" s="151"/>
      <c r="N321" s="151"/>
      <c r="O321" s="151"/>
      <c r="P321" s="151"/>
      <c r="Q321" s="151"/>
      <c r="R321" s="154"/>
      <c r="T321" s="155"/>
      <c r="U321" s="151"/>
      <c r="V321" s="151"/>
      <c r="W321" s="151"/>
      <c r="X321" s="151"/>
      <c r="Y321" s="151"/>
      <c r="Z321" s="151"/>
      <c r="AA321" s="156"/>
      <c r="AT321" s="157" t="s">
        <v>168</v>
      </c>
      <c r="AU321" s="157" t="s">
        <v>160</v>
      </c>
      <c r="AV321" s="10" t="s">
        <v>160</v>
      </c>
      <c r="AW321" s="10" t="s">
        <v>29</v>
      </c>
      <c r="AX321" s="10" t="s">
        <v>71</v>
      </c>
      <c r="AY321" s="157" t="s">
        <v>153</v>
      </c>
    </row>
    <row r="322" spans="2:65" s="10" customFormat="1" ht="22.5" customHeight="1">
      <c r="B322" s="150"/>
      <c r="C322" s="151"/>
      <c r="D322" s="151"/>
      <c r="E322" s="152" t="s">
        <v>5</v>
      </c>
      <c r="F322" s="245" t="s">
        <v>1237</v>
      </c>
      <c r="G322" s="246"/>
      <c r="H322" s="246"/>
      <c r="I322" s="246"/>
      <c r="J322" s="151"/>
      <c r="K322" s="153">
        <v>300</v>
      </c>
      <c r="L322" s="151"/>
      <c r="M322" s="151"/>
      <c r="N322" s="151"/>
      <c r="O322" s="151"/>
      <c r="P322" s="151"/>
      <c r="Q322" s="151"/>
      <c r="R322" s="154"/>
      <c r="T322" s="155"/>
      <c r="U322" s="151"/>
      <c r="V322" s="151"/>
      <c r="W322" s="151"/>
      <c r="X322" s="151"/>
      <c r="Y322" s="151"/>
      <c r="Z322" s="151"/>
      <c r="AA322" s="156"/>
      <c r="AT322" s="157" t="s">
        <v>168</v>
      </c>
      <c r="AU322" s="157" t="s">
        <v>160</v>
      </c>
      <c r="AV322" s="10" t="s">
        <v>160</v>
      </c>
      <c r="AW322" s="10" t="s">
        <v>29</v>
      </c>
      <c r="AX322" s="10" t="s">
        <v>71</v>
      </c>
      <c r="AY322" s="157" t="s">
        <v>153</v>
      </c>
    </row>
    <row r="323" spans="2:65" s="11" customFormat="1" ht="22.5" customHeight="1">
      <c r="B323" s="158"/>
      <c r="C323" s="159"/>
      <c r="D323" s="159"/>
      <c r="E323" s="160" t="s">
        <v>5</v>
      </c>
      <c r="F323" s="247" t="s">
        <v>227</v>
      </c>
      <c r="G323" s="248"/>
      <c r="H323" s="248"/>
      <c r="I323" s="248"/>
      <c r="J323" s="159"/>
      <c r="K323" s="161">
        <v>397.85</v>
      </c>
      <c r="L323" s="159"/>
      <c r="M323" s="159"/>
      <c r="N323" s="159"/>
      <c r="O323" s="159"/>
      <c r="P323" s="159"/>
      <c r="Q323" s="159"/>
      <c r="R323" s="162"/>
      <c r="T323" s="163"/>
      <c r="U323" s="159"/>
      <c r="V323" s="159"/>
      <c r="W323" s="159"/>
      <c r="X323" s="159"/>
      <c r="Y323" s="159"/>
      <c r="Z323" s="159"/>
      <c r="AA323" s="164"/>
      <c r="AT323" s="165" t="s">
        <v>168</v>
      </c>
      <c r="AU323" s="165" t="s">
        <v>160</v>
      </c>
      <c r="AV323" s="11" t="s">
        <v>159</v>
      </c>
      <c r="AW323" s="11" t="s">
        <v>29</v>
      </c>
      <c r="AX323" s="11" t="s">
        <v>79</v>
      </c>
      <c r="AY323" s="165" t="s">
        <v>153</v>
      </c>
    </row>
    <row r="324" spans="2:65" s="1" customFormat="1" ht="31.5" customHeight="1">
      <c r="B324" s="140"/>
      <c r="C324" s="166">
        <v>72</v>
      </c>
      <c r="D324" s="166" t="s">
        <v>246</v>
      </c>
      <c r="E324" s="167" t="s">
        <v>1238</v>
      </c>
      <c r="F324" s="249" t="s">
        <v>2203</v>
      </c>
      <c r="G324" s="249"/>
      <c r="H324" s="249"/>
      <c r="I324" s="249"/>
      <c r="J324" s="168" t="s">
        <v>223</v>
      </c>
      <c r="K324" s="169">
        <v>405.81</v>
      </c>
      <c r="L324" s="250"/>
      <c r="M324" s="250"/>
      <c r="N324" s="250"/>
      <c r="O324" s="242"/>
      <c r="P324" s="242"/>
      <c r="Q324" s="242"/>
      <c r="R324" s="145"/>
      <c r="T324" s="146" t="s">
        <v>5</v>
      </c>
      <c r="U324" s="43" t="s">
        <v>38</v>
      </c>
      <c r="V324" s="147">
        <v>0</v>
      </c>
      <c r="W324" s="147">
        <f>V324*K324</f>
        <v>0</v>
      </c>
      <c r="X324" s="147">
        <v>1.132E-2</v>
      </c>
      <c r="Y324" s="147">
        <f>X324*K324</f>
        <v>4.5937691999999997</v>
      </c>
      <c r="Z324" s="147">
        <v>0</v>
      </c>
      <c r="AA324" s="148">
        <f>Z324*K324</f>
        <v>0</v>
      </c>
      <c r="AR324" s="20" t="s">
        <v>297</v>
      </c>
      <c r="AT324" s="20" t="s">
        <v>246</v>
      </c>
      <c r="AU324" s="20" t="s">
        <v>160</v>
      </c>
      <c r="AY324" s="20" t="s">
        <v>153</v>
      </c>
      <c r="BE324" s="149">
        <f>IF(U324="základná",N324,0)</f>
        <v>0</v>
      </c>
      <c r="BF324" s="149">
        <f>IF(U324="znížená",N324,0)</f>
        <v>0</v>
      </c>
      <c r="BG324" s="149">
        <f>IF(U324="zákl. prenesená",N324,0)</f>
        <v>0</v>
      </c>
      <c r="BH324" s="149">
        <f>IF(U324="zníž. prenesená",N324,0)</f>
        <v>0</v>
      </c>
      <c r="BI324" s="149">
        <f>IF(U324="nulová",N324,0)</f>
        <v>0</v>
      </c>
      <c r="BJ324" s="20" t="s">
        <v>160</v>
      </c>
      <c r="BK324" s="149">
        <f>ROUND(L324*K324,2)</f>
        <v>0</v>
      </c>
      <c r="BL324" s="20" t="s">
        <v>169</v>
      </c>
      <c r="BM324" s="20" t="s">
        <v>1239</v>
      </c>
    </row>
    <row r="325" spans="2:65" s="1" customFormat="1" ht="31.5" customHeight="1">
      <c r="B325" s="140"/>
      <c r="C325" s="141">
        <v>73</v>
      </c>
      <c r="D325" s="141" t="s">
        <v>155</v>
      </c>
      <c r="E325" s="142" t="s">
        <v>1240</v>
      </c>
      <c r="F325" s="241" t="s">
        <v>1241</v>
      </c>
      <c r="G325" s="241"/>
      <c r="H325" s="241"/>
      <c r="I325" s="241"/>
      <c r="J325" s="143" t="s">
        <v>295</v>
      </c>
      <c r="K325" s="144">
        <v>119.22</v>
      </c>
      <c r="L325" s="242"/>
      <c r="M325" s="242"/>
      <c r="N325" s="242"/>
      <c r="O325" s="242"/>
      <c r="P325" s="242"/>
      <c r="Q325" s="242"/>
      <c r="R325" s="145"/>
      <c r="T325" s="146" t="s">
        <v>5</v>
      </c>
      <c r="U325" s="43" t="s">
        <v>38</v>
      </c>
      <c r="V325" s="147">
        <v>0</v>
      </c>
      <c r="W325" s="147">
        <f>V325*K325</f>
        <v>0</v>
      </c>
      <c r="X325" s="147">
        <v>0</v>
      </c>
      <c r="Y325" s="147">
        <f>X325*K325</f>
        <v>0</v>
      </c>
      <c r="Z325" s="147">
        <v>0</v>
      </c>
      <c r="AA325" s="148">
        <f>Z325*K325</f>
        <v>0</v>
      </c>
      <c r="AR325" s="20" t="s">
        <v>169</v>
      </c>
      <c r="AT325" s="20" t="s">
        <v>155</v>
      </c>
      <c r="AU325" s="20" t="s">
        <v>160</v>
      </c>
      <c r="AY325" s="20" t="s">
        <v>153</v>
      </c>
      <c r="BE325" s="149">
        <f>IF(U325="základná",N325,0)</f>
        <v>0</v>
      </c>
      <c r="BF325" s="149">
        <f>IF(U325="znížená",N325,0)</f>
        <v>0</v>
      </c>
      <c r="BG325" s="149">
        <f>IF(U325="zákl. prenesená",N325,0)</f>
        <v>0</v>
      </c>
      <c r="BH325" s="149">
        <f>IF(U325="zníž. prenesená",N325,0)</f>
        <v>0</v>
      </c>
      <c r="BI325" s="149">
        <f>IF(U325="nulová",N325,0)</f>
        <v>0</v>
      </c>
      <c r="BJ325" s="20" t="s">
        <v>160</v>
      </c>
      <c r="BK325" s="149">
        <f>ROUND(L325*K325,2)</f>
        <v>0</v>
      </c>
      <c r="BL325" s="20" t="s">
        <v>169</v>
      </c>
      <c r="BM325" s="20" t="s">
        <v>1242</v>
      </c>
    </row>
    <row r="326" spans="2:65" s="9" customFormat="1" ht="29.85" customHeight="1">
      <c r="B326" s="129"/>
      <c r="C326" s="130"/>
      <c r="D326" s="139" t="s">
        <v>981</v>
      </c>
      <c r="E326" s="139"/>
      <c r="F326" s="139"/>
      <c r="G326" s="139"/>
      <c r="H326" s="139"/>
      <c r="I326" s="139"/>
      <c r="J326" s="139"/>
      <c r="K326" s="139"/>
      <c r="L326" s="139"/>
      <c r="M326" s="139"/>
      <c r="N326" s="259"/>
      <c r="O326" s="260"/>
      <c r="P326" s="260"/>
      <c r="Q326" s="260"/>
      <c r="R326" s="132"/>
      <c r="T326" s="133"/>
      <c r="U326" s="130"/>
      <c r="V326" s="130"/>
      <c r="W326" s="134">
        <f>SUM(W327:W336)</f>
        <v>58.653444700000001</v>
      </c>
      <c r="X326" s="130"/>
      <c r="Y326" s="134">
        <f>SUM(Y327:Y336)</f>
        <v>1.5920645000000002</v>
      </c>
      <c r="Z326" s="130"/>
      <c r="AA326" s="135">
        <f>SUM(AA327:AA336)</f>
        <v>0</v>
      </c>
      <c r="AR326" s="136" t="s">
        <v>160</v>
      </c>
      <c r="AT326" s="137" t="s">
        <v>70</v>
      </c>
      <c r="AU326" s="137" t="s">
        <v>79</v>
      </c>
      <c r="AY326" s="136" t="s">
        <v>153</v>
      </c>
      <c r="BK326" s="138">
        <f>SUM(BK327:BK336)</f>
        <v>0</v>
      </c>
    </row>
    <row r="327" spans="2:65" s="1" customFormat="1" ht="31.5" customHeight="1">
      <c r="B327" s="140"/>
      <c r="C327" s="141">
        <v>74</v>
      </c>
      <c r="D327" s="141" t="s">
        <v>155</v>
      </c>
      <c r="E327" s="142" t="s">
        <v>1243</v>
      </c>
      <c r="F327" s="241" t="s">
        <v>1244</v>
      </c>
      <c r="G327" s="241"/>
      <c r="H327" s="241"/>
      <c r="I327" s="241"/>
      <c r="J327" s="143" t="s">
        <v>223</v>
      </c>
      <c r="K327" s="144">
        <v>64.27</v>
      </c>
      <c r="L327" s="242"/>
      <c r="M327" s="242"/>
      <c r="N327" s="242"/>
      <c r="O327" s="242"/>
      <c r="P327" s="242"/>
      <c r="Q327" s="242"/>
      <c r="R327" s="145"/>
      <c r="T327" s="146" t="s">
        <v>5</v>
      </c>
      <c r="U327" s="43" t="s">
        <v>38</v>
      </c>
      <c r="V327" s="147">
        <v>0.91261000000000003</v>
      </c>
      <c r="W327" s="147">
        <f>V327*K327</f>
        <v>58.653444700000001</v>
      </c>
      <c r="X327" s="147">
        <v>3.3500000000000001E-3</v>
      </c>
      <c r="Y327" s="147">
        <f>X327*K327</f>
        <v>0.21530449999999998</v>
      </c>
      <c r="Z327" s="147">
        <v>0</v>
      </c>
      <c r="AA327" s="148">
        <f>Z327*K327</f>
        <v>0</v>
      </c>
      <c r="AR327" s="20" t="s">
        <v>169</v>
      </c>
      <c r="AT327" s="20" t="s">
        <v>155</v>
      </c>
      <c r="AU327" s="20" t="s">
        <v>160</v>
      </c>
      <c r="AY327" s="20" t="s">
        <v>153</v>
      </c>
      <c r="BE327" s="149">
        <f>IF(U327="základná",N327,0)</f>
        <v>0</v>
      </c>
      <c r="BF327" s="149">
        <f>IF(U327="znížená",N327,0)</f>
        <v>0</v>
      </c>
      <c r="BG327" s="149">
        <f>IF(U327="zákl. prenesená",N327,0)</f>
        <v>0</v>
      </c>
      <c r="BH327" s="149">
        <f>IF(U327="zníž. prenesená",N327,0)</f>
        <v>0</v>
      </c>
      <c r="BI327" s="149">
        <f>IF(U327="nulová",N327,0)</f>
        <v>0</v>
      </c>
      <c r="BJ327" s="20" t="s">
        <v>160</v>
      </c>
      <c r="BK327" s="149">
        <f>ROUND(L327*K327,2)</f>
        <v>0</v>
      </c>
      <c r="BL327" s="20" t="s">
        <v>169</v>
      </c>
      <c r="BM327" s="20" t="s">
        <v>1245</v>
      </c>
    </row>
    <row r="328" spans="2:65" s="10" customFormat="1" ht="22.5" customHeight="1">
      <c r="B328" s="150"/>
      <c r="C328" s="151"/>
      <c r="D328" s="151"/>
      <c r="E328" s="152" t="s">
        <v>5</v>
      </c>
      <c r="F328" s="243" t="s">
        <v>1246</v>
      </c>
      <c r="G328" s="244"/>
      <c r="H328" s="244"/>
      <c r="I328" s="244"/>
      <c r="J328" s="151"/>
      <c r="K328" s="153">
        <v>8.9600000000000009</v>
      </c>
      <c r="L328" s="151"/>
      <c r="M328" s="151"/>
      <c r="N328" s="151"/>
      <c r="O328" s="151"/>
      <c r="P328" s="151"/>
      <c r="Q328" s="151"/>
      <c r="R328" s="154"/>
      <c r="T328" s="155"/>
      <c r="U328" s="151"/>
      <c r="V328" s="151"/>
      <c r="W328" s="151"/>
      <c r="X328" s="151"/>
      <c r="Y328" s="151"/>
      <c r="Z328" s="151"/>
      <c r="AA328" s="156"/>
      <c r="AT328" s="157" t="s">
        <v>168</v>
      </c>
      <c r="AU328" s="157" t="s">
        <v>160</v>
      </c>
      <c r="AV328" s="10" t="s">
        <v>160</v>
      </c>
      <c r="AW328" s="10" t="s">
        <v>29</v>
      </c>
      <c r="AX328" s="10" t="s">
        <v>71</v>
      </c>
      <c r="AY328" s="157" t="s">
        <v>153</v>
      </c>
    </row>
    <row r="329" spans="2:65" s="10" customFormat="1" ht="22.5" customHeight="1">
      <c r="B329" s="150"/>
      <c r="C329" s="151"/>
      <c r="D329" s="151"/>
      <c r="E329" s="152" t="s">
        <v>5</v>
      </c>
      <c r="F329" s="245" t="s">
        <v>1247</v>
      </c>
      <c r="G329" s="246"/>
      <c r="H329" s="246"/>
      <c r="I329" s="246"/>
      <c r="J329" s="151"/>
      <c r="K329" s="153">
        <v>17.79</v>
      </c>
      <c r="L329" s="151"/>
      <c r="M329" s="151"/>
      <c r="N329" s="151"/>
      <c r="O329" s="151"/>
      <c r="P329" s="151"/>
      <c r="Q329" s="151"/>
      <c r="R329" s="154"/>
      <c r="T329" s="155"/>
      <c r="U329" s="151"/>
      <c r="V329" s="151"/>
      <c r="W329" s="151"/>
      <c r="X329" s="151"/>
      <c r="Y329" s="151"/>
      <c r="Z329" s="151"/>
      <c r="AA329" s="156"/>
      <c r="AT329" s="157" t="s">
        <v>168</v>
      </c>
      <c r="AU329" s="157" t="s">
        <v>160</v>
      </c>
      <c r="AV329" s="10" t="s">
        <v>160</v>
      </c>
      <c r="AW329" s="10" t="s">
        <v>29</v>
      </c>
      <c r="AX329" s="10" t="s">
        <v>71</v>
      </c>
      <c r="AY329" s="157" t="s">
        <v>153</v>
      </c>
    </row>
    <row r="330" spans="2:65" s="10" customFormat="1" ht="22.5" customHeight="1">
      <c r="B330" s="150"/>
      <c r="C330" s="151"/>
      <c r="D330" s="151"/>
      <c r="E330" s="152" t="s">
        <v>5</v>
      </c>
      <c r="F330" s="245" t="s">
        <v>1248</v>
      </c>
      <c r="G330" s="246"/>
      <c r="H330" s="246"/>
      <c r="I330" s="246"/>
      <c r="J330" s="151"/>
      <c r="K330" s="153">
        <v>2.2400000000000002</v>
      </c>
      <c r="L330" s="151"/>
      <c r="M330" s="151"/>
      <c r="N330" s="151"/>
      <c r="O330" s="151"/>
      <c r="P330" s="151"/>
      <c r="Q330" s="151"/>
      <c r="R330" s="154"/>
      <c r="T330" s="155"/>
      <c r="U330" s="151"/>
      <c r="V330" s="151"/>
      <c r="W330" s="151"/>
      <c r="X330" s="151"/>
      <c r="Y330" s="151"/>
      <c r="Z330" s="151"/>
      <c r="AA330" s="156"/>
      <c r="AT330" s="157" t="s">
        <v>168</v>
      </c>
      <c r="AU330" s="157" t="s">
        <v>160</v>
      </c>
      <c r="AV330" s="10" t="s">
        <v>160</v>
      </c>
      <c r="AW330" s="10" t="s">
        <v>29</v>
      </c>
      <c r="AX330" s="10" t="s">
        <v>71</v>
      </c>
      <c r="AY330" s="157" t="s">
        <v>153</v>
      </c>
    </row>
    <row r="331" spans="2:65" s="10" customFormat="1" ht="22.5" customHeight="1">
      <c r="B331" s="150"/>
      <c r="C331" s="151"/>
      <c r="D331" s="151"/>
      <c r="E331" s="152" t="s">
        <v>5</v>
      </c>
      <c r="F331" s="245" t="s">
        <v>1249</v>
      </c>
      <c r="G331" s="246"/>
      <c r="H331" s="246"/>
      <c r="I331" s="246"/>
      <c r="J331" s="151"/>
      <c r="K331" s="153">
        <v>24.24</v>
      </c>
      <c r="L331" s="151"/>
      <c r="M331" s="151"/>
      <c r="N331" s="151"/>
      <c r="O331" s="151"/>
      <c r="P331" s="151"/>
      <c r="Q331" s="151"/>
      <c r="R331" s="154"/>
      <c r="T331" s="155"/>
      <c r="U331" s="151"/>
      <c r="V331" s="151"/>
      <c r="W331" s="151"/>
      <c r="X331" s="151"/>
      <c r="Y331" s="151"/>
      <c r="Z331" s="151"/>
      <c r="AA331" s="156"/>
      <c r="AT331" s="157" t="s">
        <v>168</v>
      </c>
      <c r="AU331" s="157" t="s">
        <v>160</v>
      </c>
      <c r="AV331" s="10" t="s">
        <v>160</v>
      </c>
      <c r="AW331" s="10" t="s">
        <v>29</v>
      </c>
      <c r="AX331" s="10" t="s">
        <v>71</v>
      </c>
      <c r="AY331" s="157" t="s">
        <v>153</v>
      </c>
    </row>
    <row r="332" spans="2:65" s="10" customFormat="1" ht="22.5" customHeight="1">
      <c r="B332" s="150"/>
      <c r="C332" s="151"/>
      <c r="D332" s="151"/>
      <c r="E332" s="152" t="s">
        <v>5</v>
      </c>
      <c r="F332" s="245" t="s">
        <v>1250</v>
      </c>
      <c r="G332" s="246"/>
      <c r="H332" s="246"/>
      <c r="I332" s="246"/>
      <c r="J332" s="151"/>
      <c r="K332" s="153">
        <v>17.760000000000002</v>
      </c>
      <c r="L332" s="151"/>
      <c r="M332" s="151"/>
      <c r="N332" s="151"/>
      <c r="O332" s="151"/>
      <c r="P332" s="151"/>
      <c r="Q332" s="151"/>
      <c r="R332" s="154"/>
      <c r="T332" s="155"/>
      <c r="U332" s="151"/>
      <c r="V332" s="151"/>
      <c r="W332" s="151"/>
      <c r="X332" s="151"/>
      <c r="Y332" s="151"/>
      <c r="Z332" s="151"/>
      <c r="AA332" s="156"/>
      <c r="AT332" s="157" t="s">
        <v>168</v>
      </c>
      <c r="AU332" s="157" t="s">
        <v>160</v>
      </c>
      <c r="AV332" s="10" t="s">
        <v>160</v>
      </c>
      <c r="AW332" s="10" t="s">
        <v>29</v>
      </c>
      <c r="AX332" s="10" t="s">
        <v>71</v>
      </c>
      <c r="AY332" s="157" t="s">
        <v>153</v>
      </c>
    </row>
    <row r="333" spans="2:65" s="10" customFormat="1" ht="22.5" customHeight="1">
      <c r="B333" s="150"/>
      <c r="C333" s="151"/>
      <c r="D333" s="151"/>
      <c r="E333" s="152" t="s">
        <v>5</v>
      </c>
      <c r="F333" s="245" t="s">
        <v>1251</v>
      </c>
      <c r="G333" s="246"/>
      <c r="H333" s="246"/>
      <c r="I333" s="246"/>
      <c r="J333" s="151"/>
      <c r="K333" s="153">
        <v>-6.72</v>
      </c>
      <c r="L333" s="151"/>
      <c r="M333" s="151"/>
      <c r="N333" s="151"/>
      <c r="O333" s="151"/>
      <c r="P333" s="151"/>
      <c r="Q333" s="151"/>
      <c r="R333" s="154"/>
      <c r="T333" s="155"/>
      <c r="U333" s="151"/>
      <c r="V333" s="151"/>
      <c r="W333" s="151"/>
      <c r="X333" s="151"/>
      <c r="Y333" s="151"/>
      <c r="Z333" s="151"/>
      <c r="AA333" s="156"/>
      <c r="AT333" s="157" t="s">
        <v>168</v>
      </c>
      <c r="AU333" s="157" t="s">
        <v>160</v>
      </c>
      <c r="AV333" s="10" t="s">
        <v>160</v>
      </c>
      <c r="AW333" s="10" t="s">
        <v>29</v>
      </c>
      <c r="AX333" s="10" t="s">
        <v>71</v>
      </c>
      <c r="AY333" s="157" t="s">
        <v>153</v>
      </c>
    </row>
    <row r="334" spans="2:65" s="11" customFormat="1" ht="22.5" customHeight="1">
      <c r="B334" s="158"/>
      <c r="C334" s="159"/>
      <c r="D334" s="159"/>
      <c r="E334" s="160" t="s">
        <v>5</v>
      </c>
      <c r="F334" s="247" t="s">
        <v>227</v>
      </c>
      <c r="G334" s="248"/>
      <c r="H334" s="248"/>
      <c r="I334" s="248"/>
      <c r="J334" s="159"/>
      <c r="K334" s="161">
        <v>64.27</v>
      </c>
      <c r="L334" s="159"/>
      <c r="M334" s="159"/>
      <c r="N334" s="159"/>
      <c r="O334" s="159"/>
      <c r="P334" s="159"/>
      <c r="Q334" s="159"/>
      <c r="R334" s="162"/>
      <c r="T334" s="163"/>
      <c r="U334" s="159"/>
      <c r="V334" s="159"/>
      <c r="W334" s="159"/>
      <c r="X334" s="159"/>
      <c r="Y334" s="159"/>
      <c r="Z334" s="159"/>
      <c r="AA334" s="164"/>
      <c r="AT334" s="165" t="s">
        <v>168</v>
      </c>
      <c r="AU334" s="165" t="s">
        <v>160</v>
      </c>
      <c r="AV334" s="11" t="s">
        <v>159</v>
      </c>
      <c r="AW334" s="11" t="s">
        <v>29</v>
      </c>
      <c r="AX334" s="11" t="s">
        <v>79</v>
      </c>
      <c r="AY334" s="165" t="s">
        <v>153</v>
      </c>
    </row>
    <row r="335" spans="2:65" s="1" customFormat="1" ht="31.5" customHeight="1">
      <c r="B335" s="140"/>
      <c r="C335" s="166">
        <v>75</v>
      </c>
      <c r="D335" s="166" t="s">
        <v>246</v>
      </c>
      <c r="E335" s="167" t="s">
        <v>1252</v>
      </c>
      <c r="F335" s="249" t="s">
        <v>2204</v>
      </c>
      <c r="G335" s="249"/>
      <c r="H335" s="249"/>
      <c r="I335" s="249"/>
      <c r="J335" s="168" t="s">
        <v>223</v>
      </c>
      <c r="K335" s="169">
        <v>65.56</v>
      </c>
      <c r="L335" s="250"/>
      <c r="M335" s="250"/>
      <c r="N335" s="250"/>
      <c r="O335" s="242"/>
      <c r="P335" s="242"/>
      <c r="Q335" s="242"/>
      <c r="R335" s="145"/>
      <c r="T335" s="146" t="s">
        <v>5</v>
      </c>
      <c r="U335" s="43" t="s">
        <v>38</v>
      </c>
      <c r="V335" s="147">
        <v>0</v>
      </c>
      <c r="W335" s="147">
        <f>V335*K335</f>
        <v>0</v>
      </c>
      <c r="X335" s="147">
        <v>2.1000000000000001E-2</v>
      </c>
      <c r="Y335" s="147">
        <f>X335*K335</f>
        <v>1.3767600000000002</v>
      </c>
      <c r="Z335" s="147">
        <v>0</v>
      </c>
      <c r="AA335" s="148">
        <f>Z335*K335</f>
        <v>0</v>
      </c>
      <c r="AR335" s="20" t="s">
        <v>297</v>
      </c>
      <c r="AT335" s="20" t="s">
        <v>246</v>
      </c>
      <c r="AU335" s="20" t="s">
        <v>160</v>
      </c>
      <c r="AY335" s="20" t="s">
        <v>153</v>
      </c>
      <c r="BE335" s="149">
        <f>IF(U335="základná",N335,0)</f>
        <v>0</v>
      </c>
      <c r="BF335" s="149">
        <f>IF(U335="znížená",N335,0)</f>
        <v>0</v>
      </c>
      <c r="BG335" s="149">
        <f>IF(U335="zákl. prenesená",N335,0)</f>
        <v>0</v>
      </c>
      <c r="BH335" s="149">
        <f>IF(U335="zníž. prenesená",N335,0)</f>
        <v>0</v>
      </c>
      <c r="BI335" s="149">
        <f>IF(U335="nulová",N335,0)</f>
        <v>0</v>
      </c>
      <c r="BJ335" s="20" t="s">
        <v>160</v>
      </c>
      <c r="BK335" s="149">
        <f>ROUND(L335*K335,2)</f>
        <v>0</v>
      </c>
      <c r="BL335" s="20" t="s">
        <v>169</v>
      </c>
      <c r="BM335" s="20" t="s">
        <v>1253</v>
      </c>
    </row>
    <row r="336" spans="2:65" s="1" customFormat="1" ht="31.5" customHeight="1">
      <c r="B336" s="140"/>
      <c r="C336" s="141">
        <v>76</v>
      </c>
      <c r="D336" s="141" t="s">
        <v>155</v>
      </c>
      <c r="E336" s="142" t="s">
        <v>1254</v>
      </c>
      <c r="F336" s="241" t="s">
        <v>1255</v>
      </c>
      <c r="G336" s="241"/>
      <c r="H336" s="241"/>
      <c r="I336" s="241"/>
      <c r="J336" s="143" t="s">
        <v>295</v>
      </c>
      <c r="K336" s="144">
        <v>21.17</v>
      </c>
      <c r="L336" s="242"/>
      <c r="M336" s="242"/>
      <c r="N336" s="242"/>
      <c r="O336" s="242"/>
      <c r="P336" s="242"/>
      <c r="Q336" s="242"/>
      <c r="R336" s="145"/>
      <c r="T336" s="146" t="s">
        <v>5</v>
      </c>
      <c r="U336" s="43" t="s">
        <v>38</v>
      </c>
      <c r="V336" s="147">
        <v>0</v>
      </c>
      <c r="W336" s="147">
        <f>V336*K336</f>
        <v>0</v>
      </c>
      <c r="X336" s="147">
        <v>0</v>
      </c>
      <c r="Y336" s="147">
        <f>X336*K336</f>
        <v>0</v>
      </c>
      <c r="Z336" s="147">
        <v>0</v>
      </c>
      <c r="AA336" s="148">
        <f>Z336*K336</f>
        <v>0</v>
      </c>
      <c r="AR336" s="20" t="s">
        <v>169</v>
      </c>
      <c r="AT336" s="20" t="s">
        <v>155</v>
      </c>
      <c r="AU336" s="20" t="s">
        <v>160</v>
      </c>
      <c r="AY336" s="20" t="s">
        <v>153</v>
      </c>
      <c r="BE336" s="149">
        <f>IF(U336="základná",N336,0)</f>
        <v>0</v>
      </c>
      <c r="BF336" s="149">
        <f>IF(U336="znížená",N336,0)</f>
        <v>0</v>
      </c>
      <c r="BG336" s="149">
        <f>IF(U336="zákl. prenesená",N336,0)</f>
        <v>0</v>
      </c>
      <c r="BH336" s="149">
        <f>IF(U336="zníž. prenesená",N336,0)</f>
        <v>0</v>
      </c>
      <c r="BI336" s="149">
        <f>IF(U336="nulová",N336,0)</f>
        <v>0</v>
      </c>
      <c r="BJ336" s="20" t="s">
        <v>160</v>
      </c>
      <c r="BK336" s="149">
        <f>ROUND(L336*K336,2)</f>
        <v>0</v>
      </c>
      <c r="BL336" s="20" t="s">
        <v>169</v>
      </c>
      <c r="BM336" s="20" t="s">
        <v>1256</v>
      </c>
    </row>
    <row r="337" spans="2:65" s="9" customFormat="1" ht="29.85" customHeight="1">
      <c r="B337" s="129"/>
      <c r="C337" s="130"/>
      <c r="D337" s="139" t="s">
        <v>982</v>
      </c>
      <c r="E337" s="139"/>
      <c r="F337" s="139"/>
      <c r="G337" s="139"/>
      <c r="H337" s="139"/>
      <c r="I337" s="139"/>
      <c r="J337" s="139"/>
      <c r="K337" s="139"/>
      <c r="L337" s="139"/>
      <c r="M337" s="139"/>
      <c r="N337" s="259"/>
      <c r="O337" s="260"/>
      <c r="P337" s="260"/>
      <c r="Q337" s="260"/>
      <c r="R337" s="132"/>
      <c r="T337" s="133"/>
      <c r="U337" s="130"/>
      <c r="V337" s="130"/>
      <c r="W337" s="134">
        <f>SUM(W338:W345)</f>
        <v>28.13514</v>
      </c>
      <c r="X337" s="130"/>
      <c r="Y337" s="134">
        <f>SUM(Y338:Y345)</f>
        <v>1.4134400000000002E-2</v>
      </c>
      <c r="Z337" s="130"/>
      <c r="AA337" s="135">
        <f>SUM(AA338:AA345)</f>
        <v>0</v>
      </c>
      <c r="AR337" s="136" t="s">
        <v>160</v>
      </c>
      <c r="AT337" s="137" t="s">
        <v>70</v>
      </c>
      <c r="AU337" s="137" t="s">
        <v>79</v>
      </c>
      <c r="AY337" s="136" t="s">
        <v>153</v>
      </c>
      <c r="BK337" s="138">
        <f>SUM(BK338:BK345)</f>
        <v>0</v>
      </c>
    </row>
    <row r="338" spans="2:65" s="1" customFormat="1" ht="44.25" customHeight="1">
      <c r="B338" s="140"/>
      <c r="C338" s="141">
        <v>77</v>
      </c>
      <c r="D338" s="141" t="s">
        <v>155</v>
      </c>
      <c r="E338" s="142" t="s">
        <v>1257</v>
      </c>
      <c r="F338" s="241" t="s">
        <v>1258</v>
      </c>
      <c r="G338" s="241"/>
      <c r="H338" s="241"/>
      <c r="I338" s="241"/>
      <c r="J338" s="143" t="s">
        <v>223</v>
      </c>
      <c r="K338" s="144">
        <v>44.16</v>
      </c>
      <c r="L338" s="242"/>
      <c r="M338" s="242"/>
      <c r="N338" s="242"/>
      <c r="O338" s="242"/>
      <c r="P338" s="242"/>
      <c r="Q338" s="242"/>
      <c r="R338" s="145"/>
      <c r="T338" s="146" t="s">
        <v>5</v>
      </c>
      <c r="U338" s="43" t="s">
        <v>38</v>
      </c>
      <c r="V338" s="147">
        <v>0.115</v>
      </c>
      <c r="W338" s="147">
        <f>V338*K338</f>
        <v>5.0784000000000002</v>
      </c>
      <c r="X338" s="147">
        <v>0</v>
      </c>
      <c r="Y338" s="147">
        <f>X338*K338</f>
        <v>0</v>
      </c>
      <c r="Z338" s="147">
        <v>0</v>
      </c>
      <c r="AA338" s="148">
        <f>Z338*K338</f>
        <v>0</v>
      </c>
      <c r="AR338" s="20" t="s">
        <v>169</v>
      </c>
      <c r="AT338" s="20" t="s">
        <v>155</v>
      </c>
      <c r="AU338" s="20" t="s">
        <v>160</v>
      </c>
      <c r="AY338" s="20" t="s">
        <v>153</v>
      </c>
      <c r="BE338" s="149">
        <f>IF(U338="základná",N338,0)</f>
        <v>0</v>
      </c>
      <c r="BF338" s="149">
        <f>IF(U338="znížená",N338,0)</f>
        <v>0</v>
      </c>
      <c r="BG338" s="149">
        <f>IF(U338="zákl. prenesená",N338,0)</f>
        <v>0</v>
      </c>
      <c r="BH338" s="149">
        <f>IF(U338="zníž. prenesená",N338,0)</f>
        <v>0</v>
      </c>
      <c r="BI338" s="149">
        <f>IF(U338="nulová",N338,0)</f>
        <v>0</v>
      </c>
      <c r="BJ338" s="20" t="s">
        <v>160</v>
      </c>
      <c r="BK338" s="149">
        <f>ROUND(L338*K338,2)</f>
        <v>0</v>
      </c>
      <c r="BL338" s="20" t="s">
        <v>169</v>
      </c>
      <c r="BM338" s="20" t="s">
        <v>1259</v>
      </c>
    </row>
    <row r="339" spans="2:65" s="10" customFormat="1" ht="22.5" customHeight="1">
      <c r="B339" s="150"/>
      <c r="C339" s="151"/>
      <c r="D339" s="151"/>
      <c r="E339" s="152" t="s">
        <v>5</v>
      </c>
      <c r="F339" s="243" t="s">
        <v>1260</v>
      </c>
      <c r="G339" s="244"/>
      <c r="H339" s="244"/>
      <c r="I339" s="244"/>
      <c r="J339" s="151"/>
      <c r="K339" s="153">
        <v>9.0399999999999991</v>
      </c>
      <c r="L339" s="151"/>
      <c r="M339" s="151"/>
      <c r="N339" s="151"/>
      <c r="O339" s="151"/>
      <c r="P339" s="151"/>
      <c r="Q339" s="151"/>
      <c r="R339" s="154"/>
      <c r="T339" s="155"/>
      <c r="U339" s="151"/>
      <c r="V339" s="151"/>
      <c r="W339" s="151"/>
      <c r="X339" s="151"/>
      <c r="Y339" s="151"/>
      <c r="Z339" s="151"/>
      <c r="AA339" s="156"/>
      <c r="AT339" s="157" t="s">
        <v>168</v>
      </c>
      <c r="AU339" s="157" t="s">
        <v>160</v>
      </c>
      <c r="AV339" s="10" t="s">
        <v>160</v>
      </c>
      <c r="AW339" s="10" t="s">
        <v>29</v>
      </c>
      <c r="AX339" s="10" t="s">
        <v>71</v>
      </c>
      <c r="AY339" s="157" t="s">
        <v>153</v>
      </c>
    </row>
    <row r="340" spans="2:65" s="10" customFormat="1" ht="22.5" customHeight="1">
      <c r="B340" s="150"/>
      <c r="C340" s="151"/>
      <c r="D340" s="151"/>
      <c r="E340" s="152" t="s">
        <v>5</v>
      </c>
      <c r="F340" s="245" t="s">
        <v>1261</v>
      </c>
      <c r="G340" s="246"/>
      <c r="H340" s="246"/>
      <c r="I340" s="246"/>
      <c r="J340" s="151"/>
      <c r="K340" s="153">
        <v>3.41</v>
      </c>
      <c r="L340" s="151"/>
      <c r="M340" s="151"/>
      <c r="N340" s="151"/>
      <c r="O340" s="151"/>
      <c r="P340" s="151"/>
      <c r="Q340" s="151"/>
      <c r="R340" s="154"/>
      <c r="T340" s="155"/>
      <c r="U340" s="151"/>
      <c r="V340" s="151"/>
      <c r="W340" s="151"/>
      <c r="X340" s="151"/>
      <c r="Y340" s="151"/>
      <c r="Z340" s="151"/>
      <c r="AA340" s="156"/>
      <c r="AT340" s="157" t="s">
        <v>168</v>
      </c>
      <c r="AU340" s="157" t="s">
        <v>160</v>
      </c>
      <c r="AV340" s="10" t="s">
        <v>160</v>
      </c>
      <c r="AW340" s="10" t="s">
        <v>29</v>
      </c>
      <c r="AX340" s="10" t="s">
        <v>71</v>
      </c>
      <c r="AY340" s="157" t="s">
        <v>153</v>
      </c>
    </row>
    <row r="341" spans="2:65" s="10" customFormat="1" ht="22.5" customHeight="1">
      <c r="B341" s="150"/>
      <c r="C341" s="151"/>
      <c r="D341" s="151"/>
      <c r="E341" s="152" t="s">
        <v>5</v>
      </c>
      <c r="F341" s="245" t="s">
        <v>1262</v>
      </c>
      <c r="G341" s="246"/>
      <c r="H341" s="246"/>
      <c r="I341" s="246"/>
      <c r="J341" s="151"/>
      <c r="K341" s="153">
        <v>12.32</v>
      </c>
      <c r="L341" s="151"/>
      <c r="M341" s="151"/>
      <c r="N341" s="151"/>
      <c r="O341" s="151"/>
      <c r="P341" s="151"/>
      <c r="Q341" s="151"/>
      <c r="R341" s="154"/>
      <c r="T341" s="155"/>
      <c r="U341" s="151"/>
      <c r="V341" s="151"/>
      <c r="W341" s="151"/>
      <c r="X341" s="151"/>
      <c r="Y341" s="151"/>
      <c r="Z341" s="151"/>
      <c r="AA341" s="156"/>
      <c r="AT341" s="157" t="s">
        <v>168</v>
      </c>
      <c r="AU341" s="157" t="s">
        <v>160</v>
      </c>
      <c r="AV341" s="10" t="s">
        <v>160</v>
      </c>
      <c r="AW341" s="10" t="s">
        <v>29</v>
      </c>
      <c r="AX341" s="10" t="s">
        <v>71</v>
      </c>
      <c r="AY341" s="157" t="s">
        <v>153</v>
      </c>
    </row>
    <row r="342" spans="2:65" s="10" customFormat="1" ht="22.5" customHeight="1">
      <c r="B342" s="150"/>
      <c r="C342" s="151"/>
      <c r="D342" s="151"/>
      <c r="E342" s="152" t="s">
        <v>5</v>
      </c>
      <c r="F342" s="245" t="s">
        <v>1263</v>
      </c>
      <c r="G342" s="246"/>
      <c r="H342" s="246"/>
      <c r="I342" s="246"/>
      <c r="J342" s="151"/>
      <c r="K342" s="153">
        <v>19.39</v>
      </c>
      <c r="L342" s="151"/>
      <c r="M342" s="151"/>
      <c r="N342" s="151"/>
      <c r="O342" s="151"/>
      <c r="P342" s="151"/>
      <c r="Q342" s="151"/>
      <c r="R342" s="154"/>
      <c r="T342" s="155"/>
      <c r="U342" s="151"/>
      <c r="V342" s="151"/>
      <c r="W342" s="151"/>
      <c r="X342" s="151"/>
      <c r="Y342" s="151"/>
      <c r="Z342" s="151"/>
      <c r="AA342" s="156"/>
      <c r="AT342" s="157" t="s">
        <v>168</v>
      </c>
      <c r="AU342" s="157" t="s">
        <v>160</v>
      </c>
      <c r="AV342" s="10" t="s">
        <v>160</v>
      </c>
      <c r="AW342" s="10" t="s">
        <v>29</v>
      </c>
      <c r="AX342" s="10" t="s">
        <v>71</v>
      </c>
      <c r="AY342" s="157" t="s">
        <v>153</v>
      </c>
    </row>
    <row r="343" spans="2:65" s="11" customFormat="1" ht="22.5" customHeight="1">
      <c r="B343" s="158"/>
      <c r="C343" s="159"/>
      <c r="D343" s="159"/>
      <c r="E343" s="160" t="s">
        <v>5</v>
      </c>
      <c r="F343" s="247" t="s">
        <v>227</v>
      </c>
      <c r="G343" s="248"/>
      <c r="H343" s="248"/>
      <c r="I343" s="248"/>
      <c r="J343" s="159"/>
      <c r="K343" s="161">
        <v>44.16</v>
      </c>
      <c r="L343" s="159"/>
      <c r="M343" s="159"/>
      <c r="N343" s="159"/>
      <c r="O343" s="159"/>
      <c r="P343" s="159"/>
      <c r="Q343" s="159"/>
      <c r="R343" s="162"/>
      <c r="T343" s="163"/>
      <c r="U343" s="159"/>
      <c r="V343" s="159"/>
      <c r="W343" s="159"/>
      <c r="X343" s="159"/>
      <c r="Y343" s="159"/>
      <c r="Z343" s="159"/>
      <c r="AA343" s="164"/>
      <c r="AT343" s="165" t="s">
        <v>168</v>
      </c>
      <c r="AU343" s="165" t="s">
        <v>160</v>
      </c>
      <c r="AV343" s="11" t="s">
        <v>159</v>
      </c>
      <c r="AW343" s="11" t="s">
        <v>29</v>
      </c>
      <c r="AX343" s="11" t="s">
        <v>79</v>
      </c>
      <c r="AY343" s="165" t="s">
        <v>153</v>
      </c>
    </row>
    <row r="344" spans="2:65" s="1" customFormat="1" ht="31.5" customHeight="1">
      <c r="B344" s="140"/>
      <c r="C344" s="141">
        <v>78</v>
      </c>
      <c r="D344" s="141" t="s">
        <v>155</v>
      </c>
      <c r="E344" s="142" t="s">
        <v>1264</v>
      </c>
      <c r="F344" s="241" t="s">
        <v>2205</v>
      </c>
      <c r="G344" s="241"/>
      <c r="H344" s="241"/>
      <c r="I344" s="241"/>
      <c r="J344" s="143" t="s">
        <v>223</v>
      </c>
      <c r="K344" s="144">
        <v>44.17</v>
      </c>
      <c r="L344" s="242"/>
      <c r="M344" s="242"/>
      <c r="N344" s="242"/>
      <c r="O344" s="242"/>
      <c r="P344" s="242"/>
      <c r="Q344" s="242"/>
      <c r="R344" s="145"/>
      <c r="T344" s="146" t="s">
        <v>5</v>
      </c>
      <c r="U344" s="43" t="s">
        <v>38</v>
      </c>
      <c r="V344" s="147">
        <v>0.374</v>
      </c>
      <c r="W344" s="147">
        <f>V344*K344</f>
        <v>16.519580000000001</v>
      </c>
      <c r="X344" s="147">
        <v>2.4000000000000001E-4</v>
      </c>
      <c r="Y344" s="147">
        <f>X344*K344</f>
        <v>1.0600800000000001E-2</v>
      </c>
      <c r="Z344" s="147">
        <v>0</v>
      </c>
      <c r="AA344" s="148">
        <f>Z344*K344</f>
        <v>0</v>
      </c>
      <c r="AR344" s="20" t="s">
        <v>169</v>
      </c>
      <c r="AT344" s="20" t="s">
        <v>155</v>
      </c>
      <c r="AU344" s="20" t="s">
        <v>160</v>
      </c>
      <c r="AY344" s="20" t="s">
        <v>153</v>
      </c>
      <c r="BE344" s="149">
        <f>IF(U344="základná",N344,0)</f>
        <v>0</v>
      </c>
      <c r="BF344" s="149">
        <f>IF(U344="znížená",N344,0)</f>
        <v>0</v>
      </c>
      <c r="BG344" s="149">
        <f>IF(U344="zákl. prenesená",N344,0)</f>
        <v>0</v>
      </c>
      <c r="BH344" s="149">
        <f>IF(U344="zníž. prenesená",N344,0)</f>
        <v>0</v>
      </c>
      <c r="BI344" s="149">
        <f>IF(U344="nulová",N344,0)</f>
        <v>0</v>
      </c>
      <c r="BJ344" s="20" t="s">
        <v>160</v>
      </c>
      <c r="BK344" s="149">
        <f>ROUND(L344*K344,2)</f>
        <v>0</v>
      </c>
      <c r="BL344" s="20" t="s">
        <v>169</v>
      </c>
      <c r="BM344" s="20" t="s">
        <v>1265</v>
      </c>
    </row>
    <row r="345" spans="2:65" s="1" customFormat="1" ht="22.5" customHeight="1">
      <c r="B345" s="140"/>
      <c r="C345" s="141">
        <v>79</v>
      </c>
      <c r="D345" s="141" t="s">
        <v>155</v>
      </c>
      <c r="E345" s="142" t="s">
        <v>1266</v>
      </c>
      <c r="F345" s="241" t="s">
        <v>1267</v>
      </c>
      <c r="G345" s="241"/>
      <c r="H345" s="241"/>
      <c r="I345" s="241"/>
      <c r="J345" s="143" t="s">
        <v>223</v>
      </c>
      <c r="K345" s="144">
        <v>44.17</v>
      </c>
      <c r="L345" s="242"/>
      <c r="M345" s="242"/>
      <c r="N345" s="242"/>
      <c r="O345" s="242"/>
      <c r="P345" s="242"/>
      <c r="Q345" s="242"/>
      <c r="R345" s="145"/>
      <c r="T345" s="146" t="s">
        <v>5</v>
      </c>
      <c r="U345" s="43" t="s">
        <v>38</v>
      </c>
      <c r="V345" s="147">
        <v>0.14799999999999999</v>
      </c>
      <c r="W345" s="147">
        <f>V345*K345</f>
        <v>6.5371600000000001</v>
      </c>
      <c r="X345" s="147">
        <v>8.0000000000000007E-5</v>
      </c>
      <c r="Y345" s="147">
        <f>X345*K345</f>
        <v>3.5336000000000005E-3</v>
      </c>
      <c r="Z345" s="147">
        <v>0</v>
      </c>
      <c r="AA345" s="148">
        <f>Z345*K345</f>
        <v>0</v>
      </c>
      <c r="AR345" s="20" t="s">
        <v>169</v>
      </c>
      <c r="AT345" s="20" t="s">
        <v>155</v>
      </c>
      <c r="AU345" s="20" t="s">
        <v>160</v>
      </c>
      <c r="AY345" s="20" t="s">
        <v>153</v>
      </c>
      <c r="BE345" s="149">
        <f>IF(U345="základná",N345,0)</f>
        <v>0</v>
      </c>
      <c r="BF345" s="149">
        <f>IF(U345="znížená",N345,0)</f>
        <v>0</v>
      </c>
      <c r="BG345" s="149">
        <f>IF(U345="zákl. prenesená",N345,0)</f>
        <v>0</v>
      </c>
      <c r="BH345" s="149">
        <f>IF(U345="zníž. prenesená",N345,0)</f>
        <v>0</v>
      </c>
      <c r="BI345" s="149">
        <f>IF(U345="nulová",N345,0)</f>
        <v>0</v>
      </c>
      <c r="BJ345" s="20" t="s">
        <v>160</v>
      </c>
      <c r="BK345" s="149">
        <f>ROUND(L345*K345,2)</f>
        <v>0</v>
      </c>
      <c r="BL345" s="20" t="s">
        <v>169</v>
      </c>
      <c r="BM345" s="20" t="s">
        <v>1268</v>
      </c>
    </row>
    <row r="346" spans="2:65" s="9" customFormat="1" ht="29.85" customHeight="1">
      <c r="B346" s="129"/>
      <c r="C346" s="130"/>
      <c r="D346" s="139" t="s">
        <v>983</v>
      </c>
      <c r="E346" s="139"/>
      <c r="F346" s="139"/>
      <c r="G346" s="139"/>
      <c r="H346" s="139"/>
      <c r="I346" s="139"/>
      <c r="J346" s="139"/>
      <c r="K346" s="139"/>
      <c r="L346" s="139"/>
      <c r="M346" s="139"/>
      <c r="N346" s="259"/>
      <c r="O346" s="260"/>
      <c r="P346" s="260"/>
      <c r="Q346" s="260"/>
      <c r="R346" s="132"/>
      <c r="T346" s="133"/>
      <c r="U346" s="130"/>
      <c r="V346" s="130"/>
      <c r="W346" s="134">
        <f>SUM(W347:W349)</f>
        <v>5.5371579999999998</v>
      </c>
      <c r="X346" s="130"/>
      <c r="Y346" s="134">
        <f>SUM(Y347:Y349)</f>
        <v>2.2733200000000002E-2</v>
      </c>
      <c r="Z346" s="130"/>
      <c r="AA346" s="135">
        <f>SUM(AA347:AA349)</f>
        <v>0</v>
      </c>
      <c r="AR346" s="136" t="s">
        <v>160</v>
      </c>
      <c r="AT346" s="137" t="s">
        <v>70</v>
      </c>
      <c r="AU346" s="137" t="s">
        <v>79</v>
      </c>
      <c r="AY346" s="136" t="s">
        <v>153</v>
      </c>
      <c r="BK346" s="138">
        <f>SUM(BK347:BK349)</f>
        <v>0</v>
      </c>
    </row>
    <row r="347" spans="2:65" s="1" customFormat="1" ht="44.25" customHeight="1">
      <c r="B347" s="140"/>
      <c r="C347" s="141">
        <v>80</v>
      </c>
      <c r="D347" s="141" t="s">
        <v>155</v>
      </c>
      <c r="E347" s="142" t="s">
        <v>1269</v>
      </c>
      <c r="F347" s="241" t="s">
        <v>2206</v>
      </c>
      <c r="G347" s="241"/>
      <c r="H347" s="241"/>
      <c r="I347" s="241"/>
      <c r="J347" s="143" t="s">
        <v>223</v>
      </c>
      <c r="K347" s="144">
        <v>81.19</v>
      </c>
      <c r="L347" s="242"/>
      <c r="M347" s="242"/>
      <c r="N347" s="242"/>
      <c r="O347" s="242"/>
      <c r="P347" s="242"/>
      <c r="Q347" s="242"/>
      <c r="R347" s="145"/>
      <c r="T347" s="146" t="s">
        <v>5</v>
      </c>
      <c r="U347" s="43" t="s">
        <v>38</v>
      </c>
      <c r="V347" s="147">
        <v>3.3599999999999998E-2</v>
      </c>
      <c r="W347" s="147">
        <f>V347*K347</f>
        <v>2.7279839999999997</v>
      </c>
      <c r="X347" s="147">
        <v>1E-4</v>
      </c>
      <c r="Y347" s="147">
        <f>X347*K347</f>
        <v>8.1189999999999995E-3</v>
      </c>
      <c r="Z347" s="147">
        <v>0</v>
      </c>
      <c r="AA347" s="148">
        <f>Z347*K347</f>
        <v>0</v>
      </c>
      <c r="AR347" s="20" t="s">
        <v>169</v>
      </c>
      <c r="AT347" s="20" t="s">
        <v>155</v>
      </c>
      <c r="AU347" s="20" t="s">
        <v>160</v>
      </c>
      <c r="AY347" s="20" t="s">
        <v>153</v>
      </c>
      <c r="BE347" s="149">
        <f>IF(U347="základná",N347,0)</f>
        <v>0</v>
      </c>
      <c r="BF347" s="149">
        <f>IF(U347="znížená",N347,0)</f>
        <v>0</v>
      </c>
      <c r="BG347" s="149">
        <f>IF(U347="zákl. prenesená",N347,0)</f>
        <v>0</v>
      </c>
      <c r="BH347" s="149">
        <f>IF(U347="zníž. prenesená",N347,0)</f>
        <v>0</v>
      </c>
      <c r="BI347" s="149">
        <f>IF(U347="nulová",N347,0)</f>
        <v>0</v>
      </c>
      <c r="BJ347" s="20" t="s">
        <v>160</v>
      </c>
      <c r="BK347" s="149">
        <f>ROUND(L347*K347,2)</f>
        <v>0</v>
      </c>
      <c r="BL347" s="20" t="s">
        <v>169</v>
      </c>
      <c r="BM347" s="20" t="s">
        <v>1270</v>
      </c>
    </row>
    <row r="348" spans="2:65" s="10" customFormat="1" ht="22.5" customHeight="1">
      <c r="B348" s="150"/>
      <c r="C348" s="151"/>
      <c r="D348" s="151"/>
      <c r="E348" s="152" t="s">
        <v>5</v>
      </c>
      <c r="F348" s="243" t="s">
        <v>1271</v>
      </c>
      <c r="G348" s="244"/>
      <c r="H348" s="244"/>
      <c r="I348" s="244"/>
      <c r="J348" s="151"/>
      <c r="K348" s="153">
        <v>81.19</v>
      </c>
      <c r="L348" s="151"/>
      <c r="M348" s="151"/>
      <c r="N348" s="151"/>
      <c r="O348" s="151"/>
      <c r="P348" s="151"/>
      <c r="Q348" s="151"/>
      <c r="R348" s="154"/>
      <c r="T348" s="155"/>
      <c r="U348" s="151"/>
      <c r="V348" s="151"/>
      <c r="W348" s="151"/>
      <c r="X348" s="151"/>
      <c r="Y348" s="151"/>
      <c r="Z348" s="151"/>
      <c r="AA348" s="156"/>
      <c r="AT348" s="157" t="s">
        <v>168</v>
      </c>
      <c r="AU348" s="157" t="s">
        <v>160</v>
      </c>
      <c r="AV348" s="10" t="s">
        <v>160</v>
      </c>
      <c r="AW348" s="10" t="s">
        <v>29</v>
      </c>
      <c r="AX348" s="10" t="s">
        <v>79</v>
      </c>
      <c r="AY348" s="157" t="s">
        <v>153</v>
      </c>
    </row>
    <row r="349" spans="2:65" s="1" customFormat="1" ht="44.25" customHeight="1">
      <c r="B349" s="140"/>
      <c r="C349" s="141">
        <v>81</v>
      </c>
      <c r="D349" s="141" t="s">
        <v>155</v>
      </c>
      <c r="E349" s="142" t="s">
        <v>1272</v>
      </c>
      <c r="F349" s="241" t="s">
        <v>2207</v>
      </c>
      <c r="G349" s="241"/>
      <c r="H349" s="241"/>
      <c r="I349" s="241"/>
      <c r="J349" s="143" t="s">
        <v>223</v>
      </c>
      <c r="K349" s="144">
        <v>81.19</v>
      </c>
      <c r="L349" s="242"/>
      <c r="M349" s="242"/>
      <c r="N349" s="242"/>
      <c r="O349" s="242"/>
      <c r="P349" s="242"/>
      <c r="Q349" s="242"/>
      <c r="R349" s="145"/>
      <c r="T349" s="146" t="s">
        <v>5</v>
      </c>
      <c r="U349" s="181" t="s">
        <v>38</v>
      </c>
      <c r="V349" s="182">
        <v>3.4599999999999999E-2</v>
      </c>
      <c r="W349" s="182">
        <f>V349*K349</f>
        <v>2.8091739999999996</v>
      </c>
      <c r="X349" s="182">
        <v>1.8000000000000001E-4</v>
      </c>
      <c r="Y349" s="182">
        <f>X349*K349</f>
        <v>1.4614200000000001E-2</v>
      </c>
      <c r="Z349" s="182">
        <v>0</v>
      </c>
      <c r="AA349" s="183">
        <f>Z349*K349</f>
        <v>0</v>
      </c>
      <c r="AR349" s="20" t="s">
        <v>169</v>
      </c>
      <c r="AT349" s="20" t="s">
        <v>155</v>
      </c>
      <c r="AU349" s="20" t="s">
        <v>160</v>
      </c>
      <c r="AY349" s="20" t="s">
        <v>153</v>
      </c>
      <c r="BE349" s="149">
        <f>IF(U349="základná",N349,0)</f>
        <v>0</v>
      </c>
      <c r="BF349" s="149">
        <f>IF(U349="znížená",N349,0)</f>
        <v>0</v>
      </c>
      <c r="BG349" s="149">
        <f>IF(U349="zákl. prenesená",N349,0)</f>
        <v>0</v>
      </c>
      <c r="BH349" s="149">
        <f>IF(U349="zníž. prenesená",N349,0)</f>
        <v>0</v>
      </c>
      <c r="BI349" s="149">
        <f>IF(U349="nulová",N349,0)</f>
        <v>0</v>
      </c>
      <c r="BJ349" s="20" t="s">
        <v>160</v>
      </c>
      <c r="BK349" s="149">
        <f>ROUND(L349*K349,2)</f>
        <v>0</v>
      </c>
      <c r="BL349" s="20" t="s">
        <v>169</v>
      </c>
      <c r="BM349" s="20" t="s">
        <v>1273</v>
      </c>
    </row>
    <row r="350" spans="2:65" s="1" customFormat="1" ht="6.9" customHeight="1">
      <c r="B350" s="58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60"/>
    </row>
  </sheetData>
  <mergeCells count="453">
    <mergeCell ref="N346:Q346"/>
    <mergeCell ref="H1:K1"/>
    <mergeCell ref="S2:AC2"/>
    <mergeCell ref="F347:I347"/>
    <mergeCell ref="L347:M347"/>
    <mergeCell ref="N347:Q347"/>
    <mergeCell ref="F348:I348"/>
    <mergeCell ref="F349:I349"/>
    <mergeCell ref="L349:M349"/>
    <mergeCell ref="N349:Q349"/>
    <mergeCell ref="N126:Q126"/>
    <mergeCell ref="N127:Q127"/>
    <mergeCell ref="N128:Q128"/>
    <mergeCell ref="N154:Q154"/>
    <mergeCell ref="N178:Q178"/>
    <mergeCell ref="N181:Q181"/>
    <mergeCell ref="N198:Q198"/>
    <mergeCell ref="N207:Q207"/>
    <mergeCell ref="N256:Q256"/>
    <mergeCell ref="N259:Q259"/>
    <mergeCell ref="N260:Q260"/>
    <mergeCell ref="N289:Q289"/>
    <mergeCell ref="N308:Q308"/>
    <mergeCell ref="N310:Q310"/>
    <mergeCell ref="F328:I328"/>
    <mergeCell ref="F329:I329"/>
    <mergeCell ref="F330:I330"/>
    <mergeCell ref="F331:I331"/>
    <mergeCell ref="F332:I332"/>
    <mergeCell ref="F333:I333"/>
    <mergeCell ref="F334:I334"/>
    <mergeCell ref="F323:I323"/>
    <mergeCell ref="F324:I324"/>
    <mergeCell ref="F325:I325"/>
    <mergeCell ref="F327:I327"/>
    <mergeCell ref="F345:I345"/>
    <mergeCell ref="L345:M345"/>
    <mergeCell ref="N345:Q345"/>
    <mergeCell ref="N335:Q335"/>
    <mergeCell ref="F336:I336"/>
    <mergeCell ref="L336:M336"/>
    <mergeCell ref="N336:Q336"/>
    <mergeCell ref="F338:I338"/>
    <mergeCell ref="L338:M338"/>
    <mergeCell ref="N338:Q338"/>
    <mergeCell ref="F339:I339"/>
    <mergeCell ref="F340:I340"/>
    <mergeCell ref="F335:I335"/>
    <mergeCell ref="L335:M335"/>
    <mergeCell ref="N337:Q337"/>
    <mergeCell ref="F341:I341"/>
    <mergeCell ref="F342:I342"/>
    <mergeCell ref="F343:I343"/>
    <mergeCell ref="F344:I344"/>
    <mergeCell ref="L344:M344"/>
    <mergeCell ref="N344:Q344"/>
    <mergeCell ref="L327:M327"/>
    <mergeCell ref="N327:Q327"/>
    <mergeCell ref="F318:I318"/>
    <mergeCell ref="F319:I319"/>
    <mergeCell ref="L319:M319"/>
    <mergeCell ref="N319:Q319"/>
    <mergeCell ref="F320:I320"/>
    <mergeCell ref="L320:M320"/>
    <mergeCell ref="N320:Q320"/>
    <mergeCell ref="F321:I321"/>
    <mergeCell ref="F322:I322"/>
    <mergeCell ref="N326:Q326"/>
    <mergeCell ref="L324:M324"/>
    <mergeCell ref="N324:Q324"/>
    <mergeCell ref="L325:M325"/>
    <mergeCell ref="N325:Q325"/>
    <mergeCell ref="F312:I312"/>
    <mergeCell ref="F313:I313"/>
    <mergeCell ref="L313:M313"/>
    <mergeCell ref="N313:Q313"/>
    <mergeCell ref="F315:I315"/>
    <mergeCell ref="L315:M315"/>
    <mergeCell ref="N315:Q315"/>
    <mergeCell ref="F316:I316"/>
    <mergeCell ref="F317:I317"/>
    <mergeCell ref="N314:Q314"/>
    <mergeCell ref="L306:M306"/>
    <mergeCell ref="N306:Q306"/>
    <mergeCell ref="F307:I307"/>
    <mergeCell ref="L307:M307"/>
    <mergeCell ref="N307:Q307"/>
    <mergeCell ref="F309:I309"/>
    <mergeCell ref="L309:M309"/>
    <mergeCell ref="N309:Q309"/>
    <mergeCell ref="F311:I311"/>
    <mergeCell ref="L311:M311"/>
    <mergeCell ref="N311:Q311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293:I293"/>
    <mergeCell ref="L293:M293"/>
    <mergeCell ref="N293:Q293"/>
    <mergeCell ref="F294:I294"/>
    <mergeCell ref="L294:M294"/>
    <mergeCell ref="N294:Q294"/>
    <mergeCell ref="F295:I295"/>
    <mergeCell ref="F296:I296"/>
    <mergeCell ref="F297:I297"/>
    <mergeCell ref="L288:M288"/>
    <mergeCell ref="N288:Q288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75:I275"/>
    <mergeCell ref="L275:M275"/>
    <mergeCell ref="N275:Q275"/>
    <mergeCell ref="F276:I276"/>
    <mergeCell ref="L276:M276"/>
    <mergeCell ref="N276:Q276"/>
    <mergeCell ref="F277:I277"/>
    <mergeCell ref="F278:I278"/>
    <mergeCell ref="F279:I279"/>
    <mergeCell ref="F270:I270"/>
    <mergeCell ref="F271:I271"/>
    <mergeCell ref="L271:M271"/>
    <mergeCell ref="N271:Q271"/>
    <mergeCell ref="F272:I272"/>
    <mergeCell ref="L272:M272"/>
    <mergeCell ref="N272:Q272"/>
    <mergeCell ref="F273:I273"/>
    <mergeCell ref="F274:I274"/>
    <mergeCell ref="L274:M274"/>
    <mergeCell ref="N274:Q274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62:I262"/>
    <mergeCell ref="F263:I263"/>
    <mergeCell ref="L263:M263"/>
    <mergeCell ref="N263:Q263"/>
    <mergeCell ref="F264:I264"/>
    <mergeCell ref="L264:M264"/>
    <mergeCell ref="N264:Q264"/>
    <mergeCell ref="F265:I265"/>
    <mergeCell ref="F266:I266"/>
    <mergeCell ref="L266:M266"/>
    <mergeCell ref="N266:Q266"/>
    <mergeCell ref="F257:I257"/>
    <mergeCell ref="L257:M257"/>
    <mergeCell ref="N257:Q257"/>
    <mergeCell ref="F258:I258"/>
    <mergeCell ref="L258:M258"/>
    <mergeCell ref="N258:Q258"/>
    <mergeCell ref="F261:I261"/>
    <mergeCell ref="L261:M261"/>
    <mergeCell ref="N261:Q261"/>
    <mergeCell ref="F252:I252"/>
    <mergeCell ref="L252:M252"/>
    <mergeCell ref="N252:Q252"/>
    <mergeCell ref="F253:I253"/>
    <mergeCell ref="F254:I254"/>
    <mergeCell ref="L254:M254"/>
    <mergeCell ref="N254:Q254"/>
    <mergeCell ref="F255:I255"/>
    <mergeCell ref="L255:M255"/>
    <mergeCell ref="N255:Q255"/>
    <mergeCell ref="F248:I248"/>
    <mergeCell ref="L248:M248"/>
    <mergeCell ref="N248:Q248"/>
    <mergeCell ref="F249:I249"/>
    <mergeCell ref="L249:M249"/>
    <mergeCell ref="N249:Q249"/>
    <mergeCell ref="F250:I250"/>
    <mergeCell ref="F251:I251"/>
    <mergeCell ref="L251:M251"/>
    <mergeCell ref="N251:Q251"/>
    <mergeCell ref="F243:I243"/>
    <mergeCell ref="L243:M243"/>
    <mergeCell ref="N243:Q243"/>
    <mergeCell ref="F244:I244"/>
    <mergeCell ref="L244:M244"/>
    <mergeCell ref="N244:Q244"/>
    <mergeCell ref="F245:I245"/>
    <mergeCell ref="F246:I246"/>
    <mergeCell ref="F247:I247"/>
    <mergeCell ref="F238:I238"/>
    <mergeCell ref="L238:M238"/>
    <mergeCell ref="N238:Q238"/>
    <mergeCell ref="F239:I239"/>
    <mergeCell ref="F240:I240"/>
    <mergeCell ref="F241:I241"/>
    <mergeCell ref="F242:I242"/>
    <mergeCell ref="L242:M242"/>
    <mergeCell ref="N242:Q242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8:I228"/>
    <mergeCell ref="F218:I218"/>
    <mergeCell ref="F219:I219"/>
    <mergeCell ref="F220:I220"/>
    <mergeCell ref="F221:I221"/>
    <mergeCell ref="F222:I222"/>
    <mergeCell ref="L222:M222"/>
    <mergeCell ref="N222:Q222"/>
    <mergeCell ref="F223:I223"/>
    <mergeCell ref="L223:M223"/>
    <mergeCell ref="N223:Q223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04:I204"/>
    <mergeCell ref="F205:I205"/>
    <mergeCell ref="L205:M205"/>
    <mergeCell ref="N205:Q205"/>
    <mergeCell ref="F206:I206"/>
    <mergeCell ref="L206:M206"/>
    <mergeCell ref="N206:Q206"/>
    <mergeCell ref="F208:I208"/>
    <mergeCell ref="L208:M208"/>
    <mergeCell ref="N208:Q208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N195:Q195"/>
    <mergeCell ref="F196:I196"/>
    <mergeCell ref="F197:I197"/>
    <mergeCell ref="L197:M197"/>
    <mergeCell ref="N197:Q197"/>
    <mergeCell ref="F199:I199"/>
    <mergeCell ref="L199:M199"/>
    <mergeCell ref="N199:Q199"/>
    <mergeCell ref="F200:I200"/>
    <mergeCell ref="L200:M200"/>
    <mergeCell ref="N200:Q200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L195:M195"/>
    <mergeCell ref="F180:I180"/>
    <mergeCell ref="F182:I182"/>
    <mergeCell ref="L182:M182"/>
    <mergeCell ref="N182:Q182"/>
    <mergeCell ref="F183:I183"/>
    <mergeCell ref="F184:I184"/>
    <mergeCell ref="F185:I185"/>
    <mergeCell ref="F186:I186"/>
    <mergeCell ref="F187:I187"/>
    <mergeCell ref="F175:I175"/>
    <mergeCell ref="L175:M175"/>
    <mergeCell ref="N175:Q175"/>
    <mergeCell ref="F176:I176"/>
    <mergeCell ref="F177:I177"/>
    <mergeCell ref="L177:M177"/>
    <mergeCell ref="N177:Q177"/>
    <mergeCell ref="F179:I179"/>
    <mergeCell ref="L179:M179"/>
    <mergeCell ref="N179:Q17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65:I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L151:M151"/>
    <mergeCell ref="N151:Q151"/>
    <mergeCell ref="F141:I141"/>
    <mergeCell ref="F142:I142"/>
    <mergeCell ref="F143:I143"/>
    <mergeCell ref="F144:I144"/>
    <mergeCell ref="F145:I145"/>
    <mergeCell ref="F146:I146"/>
    <mergeCell ref="L146:M146"/>
    <mergeCell ref="N146:Q146"/>
    <mergeCell ref="F147:I147"/>
    <mergeCell ref="L147:M147"/>
    <mergeCell ref="N147:Q147"/>
    <mergeCell ref="F134:I134"/>
    <mergeCell ref="L134:M134"/>
    <mergeCell ref="N134:Q134"/>
    <mergeCell ref="F135:I135"/>
    <mergeCell ref="F136:I136"/>
    <mergeCell ref="F137:I137"/>
    <mergeCell ref="F138:I138"/>
    <mergeCell ref="F139:I139"/>
    <mergeCell ref="F140:I140"/>
    <mergeCell ref="F129:I129"/>
    <mergeCell ref="L129:M129"/>
    <mergeCell ref="N129:Q129"/>
    <mergeCell ref="F130:I130"/>
    <mergeCell ref="F131:I131"/>
    <mergeCell ref="F132:I132"/>
    <mergeCell ref="F133:I133"/>
    <mergeCell ref="L133:M133"/>
    <mergeCell ref="N133:Q133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400-000000000000}"/>
    <hyperlink ref="H1:K1" location="C86" display="2) Rekapitulácia rozpočtu" xr:uid="{00000000-0004-0000-0400-000001000000}"/>
    <hyperlink ref="L1" location="C125" display="3) Rozpočet" xr:uid="{00000000-0004-0000-0400-000002000000}"/>
    <hyperlink ref="S1:T1" location="'Rekapitulácia stavby'!C2" display="Rekapitulácia stavby" xr:uid="{00000000-0004-0000-04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20"/>
  <sheetViews>
    <sheetView showGridLines="0" workbookViewId="0">
      <pane ySplit="1" topLeftCell="A52" activePane="bottomLeft" state="frozen"/>
      <selection pane="bottomLeft" activeCell="J19" sqref="J19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114</v>
      </c>
      <c r="G1" s="16"/>
      <c r="H1" s="253" t="s">
        <v>115</v>
      </c>
      <c r="I1" s="253"/>
      <c r="J1" s="253"/>
      <c r="K1" s="253"/>
      <c r="L1" s="16" t="s">
        <v>116</v>
      </c>
      <c r="M1" s="14"/>
      <c r="N1" s="14"/>
      <c r="O1" s="15" t="s">
        <v>117</v>
      </c>
      <c r="P1" s="14"/>
      <c r="Q1" s="14"/>
      <c r="R1" s="14"/>
      <c r="S1" s="16" t="s">
        <v>118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0" t="s">
        <v>91</v>
      </c>
    </row>
    <row r="3" spans="1:6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71</v>
      </c>
    </row>
    <row r="4" spans="1:66" ht="36.9" customHeight="1">
      <c r="B4" s="24"/>
      <c r="C4" s="187" t="s">
        <v>2139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"/>
      <c r="T4" s="26" t="s">
        <v>12</v>
      </c>
      <c r="AT4" s="20" t="s">
        <v>6</v>
      </c>
    </row>
    <row r="5" spans="1:66" ht="6.9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15</v>
      </c>
      <c r="E6" s="27"/>
      <c r="F6" s="222" t="str">
        <f>'Rekapitulácia stavby'!K6</f>
        <v>Zvýšenie energet.účinnosti adm.budovy -OÚ a KD Druž./pri Hornáde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7"/>
      <c r="R6" s="25"/>
    </row>
    <row r="7" spans="1:66" s="1" customFormat="1" ht="32.85" customHeight="1">
      <c r="B7" s="34"/>
      <c r="C7" s="35"/>
      <c r="D7" s="30" t="s">
        <v>119</v>
      </c>
      <c r="E7" s="35"/>
      <c r="F7" s="191" t="s">
        <v>1274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5"/>
      <c r="R7" s="36"/>
    </row>
    <row r="8" spans="1:66" s="1" customFormat="1" ht="14.4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25" t="str">
        <f>'Rekapitulácia stavby'!AN8</f>
        <v>18. 8. 2017</v>
      </c>
      <c r="P9" s="225"/>
      <c r="Q9" s="35"/>
      <c r="R9" s="36"/>
    </row>
    <row r="10" spans="1:66" s="1" customFormat="1" ht="10.9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9" t="str">
        <f>IF('Rekapitulácia stavby'!AN10="","",'Rekapitulácia stavby'!AN10)</f>
        <v/>
      </c>
      <c r="P11" s="189"/>
      <c r="Q11" s="35"/>
      <c r="R11" s="36"/>
    </row>
    <row r="12" spans="1:66" s="1" customFormat="1" ht="18" customHeight="1">
      <c r="B12" s="34"/>
      <c r="C12" s="35"/>
      <c r="D12" s="35"/>
      <c r="E12" s="29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26</v>
      </c>
      <c r="N12" s="35"/>
      <c r="O12" s="189" t="str">
        <f>IF('Rekapitulácia stavby'!AN11="","",'Rekapitulácia stavby'!AN11)</f>
        <v/>
      </c>
      <c r="P12" s="189"/>
      <c r="Q12" s="35"/>
      <c r="R12" s="36"/>
    </row>
    <row r="13" spans="1:66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" customHeight="1">
      <c r="B14" s="34"/>
      <c r="C14" s="35"/>
      <c r="D14" s="31" t="s">
        <v>27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9" t="str">
        <f>IF('Rekapitulácia stavby'!AN13="","",'Rekapitulácia stavby'!AN13)</f>
        <v/>
      </c>
      <c r="P14" s="18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IF('Rekapitulácia stavby'!E14="","",'Rekapitulácia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26</v>
      </c>
      <c r="N15" s="35"/>
      <c r="O15" s="189" t="str">
        <f>IF('Rekapitulácia stavby'!AN14="","",'Rekapitulácia stavby'!AN14)</f>
        <v/>
      </c>
      <c r="P15" s="189"/>
      <c r="Q15" s="35"/>
      <c r="R15" s="36"/>
    </row>
    <row r="16" spans="1:66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31" t="s">
        <v>28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9" t="str">
        <f>IF('Rekapitulácia stavby'!AN16="","",'Rekapitulácia stavby'!AN16)</f>
        <v/>
      </c>
      <c r="P17" s="189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26</v>
      </c>
      <c r="N18" s="35"/>
      <c r="O18" s="189" t="str">
        <f>IF('Rekapitulácia stavby'!AN17="","",'Rekapitulácia stavby'!AN17)</f>
        <v/>
      </c>
      <c r="P18" s="189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31" t="s">
        <v>30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9" t="str">
        <f>IF('Rekapitulácia stavby'!AN19="","",'Rekapitulácia stavby'!AN19)</f>
        <v/>
      </c>
      <c r="P20" s="18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26</v>
      </c>
      <c r="N21" s="35"/>
      <c r="O21" s="189" t="str">
        <f>IF('Rekapitulácia stavby'!AN20="","",'Rekapitulácia stavby'!AN20)</f>
        <v/>
      </c>
      <c r="P21" s="189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31" t="s">
        <v>31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2" t="s">
        <v>5</v>
      </c>
      <c r="F24" s="192"/>
      <c r="G24" s="192"/>
      <c r="H24" s="192"/>
      <c r="I24" s="192"/>
      <c r="J24" s="192"/>
      <c r="K24" s="192"/>
      <c r="L24" s="192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05" t="s">
        <v>121</v>
      </c>
      <c r="E27" s="35"/>
      <c r="F27" s="35"/>
      <c r="G27" s="35"/>
      <c r="H27" s="35"/>
      <c r="I27" s="35"/>
      <c r="J27" s="35"/>
      <c r="K27" s="35"/>
      <c r="L27" s="35"/>
      <c r="M27" s="193">
        <f>N88</f>
        <v>0</v>
      </c>
      <c r="N27" s="193"/>
      <c r="O27" s="193"/>
      <c r="P27" s="193"/>
      <c r="Q27" s="35"/>
      <c r="R27" s="36"/>
    </row>
    <row r="28" spans="2:18" s="1" customFormat="1" ht="14.4" customHeight="1">
      <c r="B28" s="34"/>
      <c r="C28" s="35"/>
      <c r="D28" s="33" t="s">
        <v>122</v>
      </c>
      <c r="E28" s="35"/>
      <c r="F28" s="35"/>
      <c r="G28" s="35"/>
      <c r="H28" s="35"/>
      <c r="I28" s="35"/>
      <c r="J28" s="35"/>
      <c r="K28" s="35"/>
      <c r="L28" s="35"/>
      <c r="M28" s="193">
        <f>N94</f>
        <v>0</v>
      </c>
      <c r="N28" s="193"/>
      <c r="O28" s="193"/>
      <c r="P28" s="193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34</v>
      </c>
      <c r="E30" s="35"/>
      <c r="F30" s="35"/>
      <c r="G30" s="35"/>
      <c r="H30" s="35"/>
      <c r="I30" s="35"/>
      <c r="J30" s="35"/>
      <c r="K30" s="35"/>
      <c r="L30" s="35"/>
      <c r="M30" s="226">
        <f>ROUND(M27+M28,2)</f>
        <v>0</v>
      </c>
      <c r="N30" s="224"/>
      <c r="O30" s="224"/>
      <c r="P30" s="224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35</v>
      </c>
      <c r="E32" s="41" t="s">
        <v>36</v>
      </c>
      <c r="F32" s="42">
        <v>0.2</v>
      </c>
      <c r="G32" s="107" t="s">
        <v>37</v>
      </c>
      <c r="H32" s="227">
        <f>ROUND((SUM(BE94:BE95)+SUM(BE113:BE119)), 2)</f>
        <v>0</v>
      </c>
      <c r="I32" s="224"/>
      <c r="J32" s="224"/>
      <c r="K32" s="35"/>
      <c r="L32" s="35"/>
      <c r="M32" s="227">
        <f>ROUND(ROUND((SUM(BE94:BE95)+SUM(BE113:BE119)), 2)*F32, 2)</f>
        <v>0</v>
      </c>
      <c r="N32" s="224"/>
      <c r="O32" s="224"/>
      <c r="P32" s="224"/>
      <c r="Q32" s="35"/>
      <c r="R32" s="36"/>
    </row>
    <row r="33" spans="2:18" s="1" customFormat="1" ht="14.4" customHeight="1">
      <c r="B33" s="34"/>
      <c r="C33" s="35"/>
      <c r="D33" s="35"/>
      <c r="E33" s="41" t="s">
        <v>38</v>
      </c>
      <c r="F33" s="42">
        <v>0.2</v>
      </c>
      <c r="G33" s="107" t="s">
        <v>37</v>
      </c>
      <c r="H33" s="227">
        <f>ROUND((SUM(BF94:BF95)+SUM(BF113:BF119)), 2)</f>
        <v>0</v>
      </c>
      <c r="I33" s="224"/>
      <c r="J33" s="224"/>
      <c r="K33" s="35"/>
      <c r="L33" s="35"/>
      <c r="M33" s="227">
        <f>ROUND(ROUND((SUM(BF94:BF95)+SUM(BF113:BF119)), 2)*F33, 2)</f>
        <v>0</v>
      </c>
      <c r="N33" s="224"/>
      <c r="O33" s="224"/>
      <c r="P33" s="224"/>
      <c r="Q33" s="35"/>
      <c r="R33" s="36"/>
    </row>
    <row r="34" spans="2:18" s="1" customFormat="1" ht="14.4" hidden="1" customHeight="1">
      <c r="B34" s="34"/>
      <c r="C34" s="35"/>
      <c r="D34" s="35"/>
      <c r="E34" s="41" t="s">
        <v>39</v>
      </c>
      <c r="F34" s="42">
        <v>0.2</v>
      </c>
      <c r="G34" s="107" t="s">
        <v>37</v>
      </c>
      <c r="H34" s="227">
        <f>ROUND((SUM(BG94:BG95)+SUM(BG113:BG119)), 2)</f>
        <v>0</v>
      </c>
      <c r="I34" s="224"/>
      <c r="J34" s="224"/>
      <c r="K34" s="35"/>
      <c r="L34" s="35"/>
      <c r="M34" s="227">
        <v>0</v>
      </c>
      <c r="N34" s="224"/>
      <c r="O34" s="224"/>
      <c r="P34" s="224"/>
      <c r="Q34" s="35"/>
      <c r="R34" s="36"/>
    </row>
    <row r="35" spans="2:18" s="1" customFormat="1" ht="14.4" hidden="1" customHeight="1">
      <c r="B35" s="34"/>
      <c r="C35" s="35"/>
      <c r="D35" s="35"/>
      <c r="E35" s="41" t="s">
        <v>40</v>
      </c>
      <c r="F35" s="42">
        <v>0.2</v>
      </c>
      <c r="G35" s="107" t="s">
        <v>37</v>
      </c>
      <c r="H35" s="227">
        <f>ROUND((SUM(BH94:BH95)+SUM(BH113:BH119)), 2)</f>
        <v>0</v>
      </c>
      <c r="I35" s="224"/>
      <c r="J35" s="224"/>
      <c r="K35" s="35"/>
      <c r="L35" s="35"/>
      <c r="M35" s="227">
        <v>0</v>
      </c>
      <c r="N35" s="224"/>
      <c r="O35" s="224"/>
      <c r="P35" s="224"/>
      <c r="Q35" s="35"/>
      <c r="R35" s="36"/>
    </row>
    <row r="36" spans="2:18" s="1" customFormat="1" ht="14.4" hidden="1" customHeight="1">
      <c r="B36" s="34"/>
      <c r="C36" s="35"/>
      <c r="D36" s="35"/>
      <c r="E36" s="41" t="s">
        <v>41</v>
      </c>
      <c r="F36" s="42">
        <v>0</v>
      </c>
      <c r="G36" s="107" t="s">
        <v>37</v>
      </c>
      <c r="H36" s="227">
        <f>ROUND((SUM(BI94:BI95)+SUM(BI113:BI119)), 2)</f>
        <v>0</v>
      </c>
      <c r="I36" s="224"/>
      <c r="J36" s="224"/>
      <c r="K36" s="35"/>
      <c r="L36" s="35"/>
      <c r="M36" s="227">
        <v>0</v>
      </c>
      <c r="N36" s="224"/>
      <c r="O36" s="224"/>
      <c r="P36" s="224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42</v>
      </c>
      <c r="E38" s="74"/>
      <c r="F38" s="74"/>
      <c r="G38" s="109" t="s">
        <v>43</v>
      </c>
      <c r="H38" s="110" t="s">
        <v>44</v>
      </c>
      <c r="I38" s="74"/>
      <c r="J38" s="74"/>
      <c r="K38" s="74"/>
      <c r="L38" s="228">
        <f>SUM(M30:M36)</f>
        <v>0</v>
      </c>
      <c r="M38" s="228"/>
      <c r="N38" s="228"/>
      <c r="O38" s="228"/>
      <c r="P38" s="229"/>
      <c r="Q38" s="103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4">
      <c r="B50" s="34"/>
      <c r="C50" s="35"/>
      <c r="D50" s="49" t="s">
        <v>45</v>
      </c>
      <c r="E50" s="50"/>
      <c r="F50" s="50"/>
      <c r="G50" s="50"/>
      <c r="H50" s="51"/>
      <c r="I50" s="35"/>
      <c r="J50" s="49" t="s">
        <v>46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 t="s">
        <v>2146</v>
      </c>
      <c r="E52" s="27"/>
      <c r="F52" s="27"/>
      <c r="G52" s="27"/>
      <c r="H52" s="53"/>
      <c r="I52" s="27"/>
      <c r="J52" s="52" t="s">
        <v>2147</v>
      </c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4">
      <c r="B59" s="34"/>
      <c r="C59" s="35"/>
      <c r="D59" s="54" t="s">
        <v>47</v>
      </c>
      <c r="E59" s="55"/>
      <c r="F59" s="55"/>
      <c r="G59" s="56" t="s">
        <v>48</v>
      </c>
      <c r="H59" s="57"/>
      <c r="I59" s="35"/>
      <c r="J59" s="54" t="s">
        <v>47</v>
      </c>
      <c r="K59" s="55"/>
      <c r="L59" s="55"/>
      <c r="M59" s="55"/>
      <c r="N59" s="56" t="s">
        <v>48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4">
      <c r="B61" s="34"/>
      <c r="C61" s="35"/>
      <c r="D61" s="49" t="s">
        <v>49</v>
      </c>
      <c r="E61" s="50"/>
      <c r="F61" s="50"/>
      <c r="G61" s="50"/>
      <c r="H61" s="51"/>
      <c r="I61" s="35"/>
      <c r="J61" s="49" t="s">
        <v>50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4">
      <c r="B70" s="34"/>
      <c r="C70" s="35"/>
      <c r="D70" s="54" t="s">
        <v>47</v>
      </c>
      <c r="E70" s="55"/>
      <c r="F70" s="55"/>
      <c r="G70" s="56" t="s">
        <v>48</v>
      </c>
      <c r="H70" s="57"/>
      <c r="I70" s="35"/>
      <c r="J70" s="54" t="s">
        <v>47</v>
      </c>
      <c r="K70" s="55"/>
      <c r="L70" s="55"/>
      <c r="M70" s="55"/>
      <c r="N70" s="56" t="s">
        <v>48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187" t="s">
        <v>2140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15</v>
      </c>
      <c r="D78" s="35"/>
      <c r="E78" s="35"/>
      <c r="F78" s="222" t="str">
        <f>F6</f>
        <v>Zvýšenie energet.účinnosti adm.budovy -OÚ a KD Druž./pri Hornáde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5"/>
      <c r="R78" s="36"/>
    </row>
    <row r="79" spans="2:18" s="1" customFormat="1" ht="36.9" customHeight="1">
      <c r="B79" s="34"/>
      <c r="C79" s="68" t="s">
        <v>119</v>
      </c>
      <c r="D79" s="35"/>
      <c r="E79" s="35"/>
      <c r="F79" s="207" t="str">
        <f>F7</f>
        <v>05 - Výťah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5"/>
      <c r="R79" s="36"/>
    </row>
    <row r="80" spans="2:18" s="1" customFormat="1" ht="6.9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>Družstevna pri Hornáde</v>
      </c>
      <c r="G81" s="35"/>
      <c r="H81" s="35"/>
      <c r="I81" s="35"/>
      <c r="J81" s="35"/>
      <c r="K81" s="31" t="s">
        <v>21</v>
      </c>
      <c r="L81" s="35"/>
      <c r="M81" s="225" t="str">
        <f>IF(O9="","",O9)</f>
        <v>18. 8. 2017</v>
      </c>
      <c r="N81" s="225"/>
      <c r="O81" s="225"/>
      <c r="P81" s="225"/>
      <c r="Q81" s="35"/>
      <c r="R81" s="36"/>
    </row>
    <row r="82" spans="2:47" s="1" customFormat="1" ht="6.9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3.2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28</v>
      </c>
      <c r="L83" s="35"/>
      <c r="M83" s="189" t="str">
        <f>E18</f>
        <v xml:space="preserve"> </v>
      </c>
      <c r="N83" s="189"/>
      <c r="O83" s="189"/>
      <c r="P83" s="189"/>
      <c r="Q83" s="189"/>
      <c r="R83" s="36"/>
    </row>
    <row r="84" spans="2:47" s="1" customFormat="1" ht="14.4" customHeight="1">
      <c r="B84" s="34"/>
      <c r="C84" s="31" t="s">
        <v>27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30</v>
      </c>
      <c r="L84" s="35"/>
      <c r="M84" s="189" t="str">
        <f>E21</f>
        <v xml:space="preserve"> </v>
      </c>
      <c r="N84" s="189"/>
      <c r="O84" s="189"/>
      <c r="P84" s="189"/>
      <c r="Q84" s="18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30" t="s">
        <v>123</v>
      </c>
      <c r="D86" s="231"/>
      <c r="E86" s="231"/>
      <c r="F86" s="231"/>
      <c r="G86" s="231"/>
      <c r="H86" s="103"/>
      <c r="I86" s="103"/>
      <c r="J86" s="103"/>
      <c r="K86" s="103"/>
      <c r="L86" s="103"/>
      <c r="M86" s="103"/>
      <c r="N86" s="230" t="s">
        <v>124</v>
      </c>
      <c r="O86" s="231"/>
      <c r="P86" s="231"/>
      <c r="Q86" s="231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4">
        <f>N113</f>
        <v>0</v>
      </c>
      <c r="O88" s="232"/>
      <c r="P88" s="232"/>
      <c r="Q88" s="232"/>
      <c r="R88" s="36"/>
      <c r="AU88" s="20" t="s">
        <v>126</v>
      </c>
    </row>
    <row r="89" spans="2:47" s="6" customFormat="1" ht="24.9" customHeight="1">
      <c r="B89" s="112"/>
      <c r="C89" s="113"/>
      <c r="D89" s="114" t="s">
        <v>127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3">
        <f>N114</f>
        <v>0</v>
      </c>
      <c r="O89" s="234"/>
      <c r="P89" s="234"/>
      <c r="Q89" s="234"/>
      <c r="R89" s="115"/>
    </row>
    <row r="90" spans="2:47" s="7" customFormat="1" ht="19.95" customHeight="1">
      <c r="B90" s="116"/>
      <c r="C90" s="117"/>
      <c r="D90" s="118" t="s">
        <v>128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35">
        <f>N115</f>
        <v>0</v>
      </c>
      <c r="O90" s="236"/>
      <c r="P90" s="236"/>
      <c r="Q90" s="236"/>
      <c r="R90" s="119"/>
    </row>
    <row r="91" spans="2:47" s="6" customFormat="1" ht="24.9" customHeight="1">
      <c r="B91" s="112"/>
      <c r="C91" s="113"/>
      <c r="D91" s="114" t="s">
        <v>133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3">
        <f>N117</f>
        <v>0</v>
      </c>
      <c r="O91" s="234"/>
      <c r="P91" s="234"/>
      <c r="Q91" s="234"/>
      <c r="R91" s="115"/>
    </row>
    <row r="92" spans="2:47" s="7" customFormat="1" ht="19.95" customHeight="1">
      <c r="B92" s="116"/>
      <c r="C92" s="117"/>
      <c r="D92" s="118" t="s">
        <v>138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35">
        <f>N118</f>
        <v>0</v>
      </c>
      <c r="O92" s="236"/>
      <c r="P92" s="236"/>
      <c r="Q92" s="236"/>
      <c r="R92" s="119"/>
    </row>
    <row r="93" spans="2:47" s="1" customFormat="1" ht="21.7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47" s="1" customFormat="1" ht="29.25" customHeight="1">
      <c r="B94" s="34"/>
      <c r="C94" s="111" t="s">
        <v>139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32">
        <v>0</v>
      </c>
      <c r="O94" s="237"/>
      <c r="P94" s="237"/>
      <c r="Q94" s="237"/>
      <c r="R94" s="36"/>
      <c r="T94" s="120"/>
      <c r="U94" s="121" t="s">
        <v>35</v>
      </c>
    </row>
    <row r="95" spans="2:47" s="1" customFormat="1" ht="18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47" s="1" customFormat="1" ht="29.25" customHeight="1">
      <c r="B96" s="34"/>
      <c r="C96" s="102" t="s">
        <v>113</v>
      </c>
      <c r="D96" s="103"/>
      <c r="E96" s="103"/>
      <c r="F96" s="103"/>
      <c r="G96" s="103"/>
      <c r="H96" s="103"/>
      <c r="I96" s="103"/>
      <c r="J96" s="103"/>
      <c r="K96" s="103"/>
      <c r="L96" s="215">
        <f>ROUND(SUM(N88+N94),2)</f>
        <v>0</v>
      </c>
      <c r="M96" s="215"/>
      <c r="N96" s="215"/>
      <c r="O96" s="215"/>
      <c r="P96" s="215"/>
      <c r="Q96" s="215"/>
      <c r="R96" s="36"/>
    </row>
    <row r="97" spans="2:27" s="1" customFormat="1" ht="6.9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60"/>
    </row>
    <row r="101" spans="2:27" s="1" customFormat="1" ht="6.9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3"/>
    </row>
    <row r="102" spans="2:27" s="1" customFormat="1" ht="36.9" customHeight="1">
      <c r="B102" s="34"/>
      <c r="C102" s="187" t="s">
        <v>2141</v>
      </c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36"/>
    </row>
    <row r="103" spans="2:27" s="1" customFormat="1" ht="6.9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27" s="1" customFormat="1" ht="30" customHeight="1">
      <c r="B104" s="34"/>
      <c r="C104" s="31" t="s">
        <v>15</v>
      </c>
      <c r="D104" s="35"/>
      <c r="E104" s="35"/>
      <c r="F104" s="222" t="str">
        <f>F6</f>
        <v>Zvýšenie energet.účinnosti adm.budovy -OÚ a KD Druž./pri Hornáde</v>
      </c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35"/>
      <c r="R104" s="36"/>
    </row>
    <row r="105" spans="2:27" s="1" customFormat="1" ht="36.9" customHeight="1">
      <c r="B105" s="34"/>
      <c r="C105" s="68" t="s">
        <v>119</v>
      </c>
      <c r="D105" s="35"/>
      <c r="E105" s="35"/>
      <c r="F105" s="207" t="str">
        <f>F7</f>
        <v>05 - Výťah</v>
      </c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35"/>
      <c r="R105" s="36"/>
    </row>
    <row r="106" spans="2:27" s="1" customFormat="1" ht="6.9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7" s="1" customFormat="1" ht="18" customHeight="1">
      <c r="B107" s="34"/>
      <c r="C107" s="31" t="s">
        <v>19</v>
      </c>
      <c r="D107" s="35"/>
      <c r="E107" s="35"/>
      <c r="F107" s="29" t="str">
        <f>F9</f>
        <v>Družstevna pri Hornáde</v>
      </c>
      <c r="G107" s="35"/>
      <c r="H107" s="35"/>
      <c r="I107" s="35"/>
      <c r="J107" s="35"/>
      <c r="K107" s="31" t="s">
        <v>21</v>
      </c>
      <c r="L107" s="35"/>
      <c r="M107" s="225" t="str">
        <f>IF(O9="","",O9)</f>
        <v>18. 8. 2017</v>
      </c>
      <c r="N107" s="225"/>
      <c r="O107" s="225"/>
      <c r="P107" s="225"/>
      <c r="Q107" s="35"/>
      <c r="R107" s="36"/>
    </row>
    <row r="108" spans="2:27" s="1" customFormat="1" ht="6.9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27" s="1" customFormat="1" ht="13.2">
      <c r="B109" s="34"/>
      <c r="C109" s="31" t="s">
        <v>23</v>
      </c>
      <c r="D109" s="35"/>
      <c r="E109" s="35"/>
      <c r="F109" s="29" t="str">
        <f>E12</f>
        <v xml:space="preserve"> </v>
      </c>
      <c r="G109" s="35"/>
      <c r="H109" s="35"/>
      <c r="I109" s="35"/>
      <c r="J109" s="35"/>
      <c r="K109" s="31" t="s">
        <v>28</v>
      </c>
      <c r="L109" s="35"/>
      <c r="M109" s="189" t="str">
        <f>E18</f>
        <v xml:space="preserve"> </v>
      </c>
      <c r="N109" s="189"/>
      <c r="O109" s="189"/>
      <c r="P109" s="189"/>
      <c r="Q109" s="189"/>
      <c r="R109" s="36"/>
    </row>
    <row r="110" spans="2:27" s="1" customFormat="1" ht="14.4" customHeight="1">
      <c r="B110" s="34"/>
      <c r="C110" s="31" t="s">
        <v>27</v>
      </c>
      <c r="D110" s="35"/>
      <c r="E110" s="35"/>
      <c r="F110" s="29" t="str">
        <f>IF(E15="","",E15)</f>
        <v xml:space="preserve"> </v>
      </c>
      <c r="G110" s="35"/>
      <c r="H110" s="35"/>
      <c r="I110" s="35"/>
      <c r="J110" s="35"/>
      <c r="K110" s="31" t="s">
        <v>30</v>
      </c>
      <c r="L110" s="35"/>
      <c r="M110" s="189" t="str">
        <f>E21</f>
        <v xml:space="preserve"> </v>
      </c>
      <c r="N110" s="189"/>
      <c r="O110" s="189"/>
      <c r="P110" s="189"/>
      <c r="Q110" s="189"/>
      <c r="R110" s="36"/>
    </row>
    <row r="111" spans="2:27" s="1" customFormat="1" ht="10.3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7" s="8" customFormat="1" ht="29.25" customHeight="1">
      <c r="B112" s="122"/>
      <c r="C112" s="123" t="s">
        <v>140</v>
      </c>
      <c r="D112" s="124" t="s">
        <v>141</v>
      </c>
      <c r="E112" s="124" t="s">
        <v>53</v>
      </c>
      <c r="F112" s="238" t="s">
        <v>142</v>
      </c>
      <c r="G112" s="238"/>
      <c r="H112" s="238"/>
      <c r="I112" s="238"/>
      <c r="J112" s="124" t="s">
        <v>143</v>
      </c>
      <c r="K112" s="124" t="s">
        <v>144</v>
      </c>
      <c r="L112" s="239" t="s">
        <v>145</v>
      </c>
      <c r="M112" s="239"/>
      <c r="N112" s="238" t="s">
        <v>124</v>
      </c>
      <c r="O112" s="238"/>
      <c r="P112" s="238"/>
      <c r="Q112" s="240"/>
      <c r="R112" s="125"/>
      <c r="T112" s="75" t="s">
        <v>146</v>
      </c>
      <c r="U112" s="76" t="s">
        <v>35</v>
      </c>
      <c r="V112" s="76" t="s">
        <v>147</v>
      </c>
      <c r="W112" s="76" t="s">
        <v>148</v>
      </c>
      <c r="X112" s="76" t="s">
        <v>149</v>
      </c>
      <c r="Y112" s="76" t="s">
        <v>150</v>
      </c>
      <c r="Z112" s="76" t="s">
        <v>151</v>
      </c>
      <c r="AA112" s="77" t="s">
        <v>152</v>
      </c>
    </row>
    <row r="113" spans="2:65" s="1" customFormat="1" ht="29.25" customHeight="1">
      <c r="B113" s="34"/>
      <c r="C113" s="79" t="s">
        <v>121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54">
        <f>BK113</f>
        <v>0</v>
      </c>
      <c r="O113" s="255"/>
      <c r="P113" s="255"/>
      <c r="Q113" s="255"/>
      <c r="R113" s="36"/>
      <c r="T113" s="78"/>
      <c r="U113" s="50"/>
      <c r="V113" s="50"/>
      <c r="W113" s="126">
        <f>W114+W117</f>
        <v>2.1823999999999999</v>
      </c>
      <c r="X113" s="50"/>
      <c r="Y113" s="126">
        <f>Y114+Y117</f>
        <v>4.0890000000000003E-2</v>
      </c>
      <c r="Z113" s="50"/>
      <c r="AA113" s="127">
        <f>AA114+AA117</f>
        <v>0</v>
      </c>
      <c r="AT113" s="20" t="s">
        <v>70</v>
      </c>
      <c r="AU113" s="20" t="s">
        <v>126</v>
      </c>
      <c r="BK113" s="128">
        <f>BK114+BK117</f>
        <v>0</v>
      </c>
    </row>
    <row r="114" spans="2:65" s="9" customFormat="1" ht="37.35" customHeight="1">
      <c r="B114" s="129"/>
      <c r="C114" s="130"/>
      <c r="D114" s="131" t="s">
        <v>127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256">
        <f>BK114</f>
        <v>0</v>
      </c>
      <c r="O114" s="233"/>
      <c r="P114" s="233"/>
      <c r="Q114" s="233"/>
      <c r="R114" s="132"/>
      <c r="T114" s="133"/>
      <c r="U114" s="130"/>
      <c r="V114" s="130"/>
      <c r="W114" s="134">
        <f>W115</f>
        <v>1.577</v>
      </c>
      <c r="X114" s="130"/>
      <c r="Y114" s="134">
        <f>Y115</f>
        <v>4.0710000000000003E-2</v>
      </c>
      <c r="Z114" s="130"/>
      <c r="AA114" s="135">
        <f>AA115</f>
        <v>0</v>
      </c>
      <c r="AR114" s="136" t="s">
        <v>79</v>
      </c>
      <c r="AT114" s="137" t="s">
        <v>70</v>
      </c>
      <c r="AU114" s="137" t="s">
        <v>71</v>
      </c>
      <c r="AY114" s="136" t="s">
        <v>153</v>
      </c>
      <c r="BK114" s="138">
        <f>BK115</f>
        <v>0</v>
      </c>
    </row>
    <row r="115" spans="2:65" s="9" customFormat="1" ht="19.95" customHeight="1">
      <c r="B115" s="129"/>
      <c r="C115" s="130"/>
      <c r="D115" s="139" t="s">
        <v>128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257">
        <f>BK115</f>
        <v>0</v>
      </c>
      <c r="O115" s="258"/>
      <c r="P115" s="258"/>
      <c r="Q115" s="258"/>
      <c r="R115" s="132"/>
      <c r="T115" s="133"/>
      <c r="U115" s="130"/>
      <c r="V115" s="130"/>
      <c r="W115" s="134">
        <f>W116</f>
        <v>1.577</v>
      </c>
      <c r="X115" s="130"/>
      <c r="Y115" s="134">
        <f>Y116</f>
        <v>4.0710000000000003E-2</v>
      </c>
      <c r="Z115" s="130"/>
      <c r="AA115" s="135">
        <f>AA116</f>
        <v>0</v>
      </c>
      <c r="AR115" s="136" t="s">
        <v>79</v>
      </c>
      <c r="AT115" s="137" t="s">
        <v>70</v>
      </c>
      <c r="AU115" s="137" t="s">
        <v>79</v>
      </c>
      <c r="AY115" s="136" t="s">
        <v>153</v>
      </c>
      <c r="BK115" s="138">
        <f>BK116</f>
        <v>0</v>
      </c>
    </row>
    <row r="116" spans="2:65" s="1" customFormat="1" ht="22.5" customHeight="1">
      <c r="B116" s="140"/>
      <c r="C116" s="141" t="s">
        <v>79</v>
      </c>
      <c r="D116" s="141" t="s">
        <v>155</v>
      </c>
      <c r="E116" s="142" t="s">
        <v>1275</v>
      </c>
      <c r="F116" s="241" t="s">
        <v>1276</v>
      </c>
      <c r="G116" s="241"/>
      <c r="H116" s="241"/>
      <c r="I116" s="241"/>
      <c r="J116" s="143" t="s">
        <v>158</v>
      </c>
      <c r="K116" s="144">
        <v>1</v>
      </c>
      <c r="L116" s="242"/>
      <c r="M116" s="242"/>
      <c r="N116" s="242"/>
      <c r="O116" s="242"/>
      <c r="P116" s="242"/>
      <c r="Q116" s="242"/>
      <c r="R116" s="145"/>
      <c r="T116" s="146" t="s">
        <v>5</v>
      </c>
      <c r="U116" s="43" t="s">
        <v>38</v>
      </c>
      <c r="V116" s="147">
        <v>1.577</v>
      </c>
      <c r="W116" s="147">
        <f>V116*K116</f>
        <v>1.577</v>
      </c>
      <c r="X116" s="147">
        <v>4.0710000000000003E-2</v>
      </c>
      <c r="Y116" s="147">
        <f>X116*K116</f>
        <v>4.0710000000000003E-2</v>
      </c>
      <c r="Z116" s="147">
        <v>0</v>
      </c>
      <c r="AA116" s="148">
        <f>Z116*K116</f>
        <v>0</v>
      </c>
      <c r="AR116" s="20" t="s">
        <v>159</v>
      </c>
      <c r="AT116" s="20" t="s">
        <v>155</v>
      </c>
      <c r="AU116" s="20" t="s">
        <v>160</v>
      </c>
      <c r="AY116" s="20" t="s">
        <v>153</v>
      </c>
      <c r="BE116" s="149">
        <f>IF(U116="základná",N116,0)</f>
        <v>0</v>
      </c>
      <c r="BF116" s="149">
        <f>IF(U116="znížená",N116,0)</f>
        <v>0</v>
      </c>
      <c r="BG116" s="149">
        <f>IF(U116="zákl. prenesená",N116,0)</f>
        <v>0</v>
      </c>
      <c r="BH116" s="149">
        <f>IF(U116="zníž. prenesená",N116,0)</f>
        <v>0</v>
      </c>
      <c r="BI116" s="149">
        <f>IF(U116="nulová",N116,0)</f>
        <v>0</v>
      </c>
      <c r="BJ116" s="20" t="s">
        <v>160</v>
      </c>
      <c r="BK116" s="149">
        <f>ROUND(L116*K116,2)</f>
        <v>0</v>
      </c>
      <c r="BL116" s="20" t="s">
        <v>159</v>
      </c>
      <c r="BM116" s="20" t="s">
        <v>1277</v>
      </c>
    </row>
    <row r="117" spans="2:65" s="9" customFormat="1" ht="37.35" customHeight="1">
      <c r="B117" s="129"/>
      <c r="C117" s="130"/>
      <c r="D117" s="131" t="s">
        <v>133</v>
      </c>
      <c r="E117" s="131"/>
      <c r="F117" s="131"/>
      <c r="G117" s="131"/>
      <c r="H117" s="131"/>
      <c r="I117" s="131"/>
      <c r="J117" s="131"/>
      <c r="K117" s="131"/>
      <c r="L117" s="131"/>
      <c r="M117" s="131"/>
      <c r="N117" s="261"/>
      <c r="O117" s="262"/>
      <c r="P117" s="262"/>
      <c r="Q117" s="262"/>
      <c r="R117" s="132"/>
      <c r="T117" s="133"/>
      <c r="U117" s="130"/>
      <c r="V117" s="130"/>
      <c r="W117" s="134">
        <f>W118</f>
        <v>0.60540000000000005</v>
      </c>
      <c r="X117" s="130"/>
      <c r="Y117" s="134">
        <f>Y118</f>
        <v>1.8000000000000001E-4</v>
      </c>
      <c r="Z117" s="130"/>
      <c r="AA117" s="135">
        <f>AA118</f>
        <v>0</v>
      </c>
      <c r="AR117" s="136" t="s">
        <v>160</v>
      </c>
      <c r="AT117" s="137" t="s">
        <v>70</v>
      </c>
      <c r="AU117" s="137" t="s">
        <v>71</v>
      </c>
      <c r="AY117" s="136" t="s">
        <v>153</v>
      </c>
      <c r="BK117" s="138">
        <f>BK118</f>
        <v>0</v>
      </c>
    </row>
    <row r="118" spans="2:65" s="9" customFormat="1" ht="19.95" customHeight="1">
      <c r="B118" s="129"/>
      <c r="C118" s="130"/>
      <c r="D118" s="139" t="s">
        <v>138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257"/>
      <c r="O118" s="258"/>
      <c r="P118" s="258"/>
      <c r="Q118" s="258"/>
      <c r="R118" s="132"/>
      <c r="T118" s="133"/>
      <c r="U118" s="130"/>
      <c r="V118" s="130"/>
      <c r="W118" s="134">
        <f>W119</f>
        <v>0.60540000000000005</v>
      </c>
      <c r="X118" s="130"/>
      <c r="Y118" s="134">
        <f>Y119</f>
        <v>1.8000000000000001E-4</v>
      </c>
      <c r="Z118" s="130"/>
      <c r="AA118" s="135">
        <f>AA119</f>
        <v>0</v>
      </c>
      <c r="AR118" s="136" t="s">
        <v>160</v>
      </c>
      <c r="AT118" s="137" t="s">
        <v>70</v>
      </c>
      <c r="AU118" s="137" t="s">
        <v>79</v>
      </c>
      <c r="AY118" s="136" t="s">
        <v>153</v>
      </c>
      <c r="BK118" s="138">
        <f>BK119</f>
        <v>0</v>
      </c>
    </row>
    <row r="119" spans="2:65" s="1" customFormat="1" ht="22.5" customHeight="1">
      <c r="B119" s="140"/>
      <c r="C119" s="141" t="s">
        <v>160</v>
      </c>
      <c r="D119" s="141" t="s">
        <v>155</v>
      </c>
      <c r="E119" s="142" t="s">
        <v>1278</v>
      </c>
      <c r="F119" s="241" t="s">
        <v>1279</v>
      </c>
      <c r="G119" s="241"/>
      <c r="H119" s="241"/>
      <c r="I119" s="241"/>
      <c r="J119" s="143" t="s">
        <v>1280</v>
      </c>
      <c r="K119" s="144">
        <v>1</v>
      </c>
      <c r="L119" s="242"/>
      <c r="M119" s="242"/>
      <c r="N119" s="242"/>
      <c r="O119" s="242"/>
      <c r="P119" s="242"/>
      <c r="Q119" s="242"/>
      <c r="R119" s="145"/>
      <c r="T119" s="146" t="s">
        <v>5</v>
      </c>
      <c r="U119" s="181" t="s">
        <v>38</v>
      </c>
      <c r="V119" s="182">
        <v>0.60540000000000005</v>
      </c>
      <c r="W119" s="182">
        <f>V119*K119</f>
        <v>0.60540000000000005</v>
      </c>
      <c r="X119" s="182">
        <v>1.8000000000000001E-4</v>
      </c>
      <c r="Y119" s="182">
        <f>X119*K119</f>
        <v>1.8000000000000001E-4</v>
      </c>
      <c r="Z119" s="182">
        <v>0</v>
      </c>
      <c r="AA119" s="183">
        <f>Z119*K119</f>
        <v>0</v>
      </c>
      <c r="AR119" s="20" t="s">
        <v>169</v>
      </c>
      <c r="AT119" s="20" t="s">
        <v>155</v>
      </c>
      <c r="AU119" s="20" t="s">
        <v>160</v>
      </c>
      <c r="AY119" s="20" t="s">
        <v>153</v>
      </c>
      <c r="BE119" s="149">
        <f>IF(U119="základná",N119,0)</f>
        <v>0</v>
      </c>
      <c r="BF119" s="149">
        <f>IF(U119="znížená",N119,0)</f>
        <v>0</v>
      </c>
      <c r="BG119" s="149">
        <f>IF(U119="zákl. prenesená",N119,0)</f>
        <v>0</v>
      </c>
      <c r="BH119" s="149">
        <f>IF(U119="zníž. prenesená",N119,0)</f>
        <v>0</v>
      </c>
      <c r="BI119" s="149">
        <f>IF(U119="nulová",N119,0)</f>
        <v>0</v>
      </c>
      <c r="BJ119" s="20" t="s">
        <v>160</v>
      </c>
      <c r="BK119" s="149">
        <f>ROUND(L119*K119,2)</f>
        <v>0</v>
      </c>
      <c r="BL119" s="20" t="s">
        <v>169</v>
      </c>
      <c r="BM119" s="20" t="s">
        <v>1281</v>
      </c>
    </row>
    <row r="120" spans="2:65" s="1" customFormat="1" ht="6.9" customHeight="1">
      <c r="B120" s="58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60"/>
    </row>
  </sheetData>
  <mergeCells count="65">
    <mergeCell ref="H1:K1"/>
    <mergeCell ref="S2:AC2"/>
    <mergeCell ref="N113:Q113"/>
    <mergeCell ref="N114:Q114"/>
    <mergeCell ref="N115:Q115"/>
    <mergeCell ref="L96:Q96"/>
    <mergeCell ref="C102:Q102"/>
    <mergeCell ref="F104:P104"/>
    <mergeCell ref="F105:P105"/>
    <mergeCell ref="M107:P107"/>
    <mergeCell ref="N89:Q89"/>
    <mergeCell ref="N90:Q90"/>
    <mergeCell ref="N91:Q91"/>
    <mergeCell ref="N92:Q92"/>
    <mergeCell ref="N94:Q94"/>
    <mergeCell ref="M83:Q83"/>
    <mergeCell ref="F119:I119"/>
    <mergeCell ref="L119:M119"/>
    <mergeCell ref="N119:Q119"/>
    <mergeCell ref="M109:Q109"/>
    <mergeCell ref="M110:Q110"/>
    <mergeCell ref="F112:I112"/>
    <mergeCell ref="L112:M112"/>
    <mergeCell ref="N112:Q112"/>
    <mergeCell ref="N117:Q117"/>
    <mergeCell ref="N118:Q118"/>
    <mergeCell ref="F116:I116"/>
    <mergeCell ref="L116:M116"/>
    <mergeCell ref="N116:Q116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 xr:uid="{00000000-0004-0000-0500-000000000000}"/>
    <hyperlink ref="H1:K1" location="C86" display="2) Rekapitulácia rozpočtu" xr:uid="{00000000-0004-0000-0500-000001000000}"/>
    <hyperlink ref="L1" location="C112" display="3) Rozpočet" xr:uid="{00000000-0004-0000-0500-000002000000}"/>
    <hyperlink ref="S1:T1" location="'Rekapitulácia stavby'!C2" display="Rekapitulácia stavby" xr:uid="{00000000-0004-0000-05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157"/>
  <sheetViews>
    <sheetView showGridLines="0" workbookViewId="0">
      <pane ySplit="1" topLeftCell="A142" activePane="bottomLeft" state="frozen"/>
      <selection pane="bottomLeft" activeCell="F139" sqref="F139:I139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114</v>
      </c>
      <c r="G1" s="16"/>
      <c r="H1" s="253" t="s">
        <v>115</v>
      </c>
      <c r="I1" s="253"/>
      <c r="J1" s="253"/>
      <c r="K1" s="253"/>
      <c r="L1" s="16" t="s">
        <v>116</v>
      </c>
      <c r="M1" s="14"/>
      <c r="N1" s="14"/>
      <c r="O1" s="15" t="s">
        <v>117</v>
      </c>
      <c r="P1" s="14"/>
      <c r="Q1" s="14"/>
      <c r="R1" s="14"/>
      <c r="S1" s="16" t="s">
        <v>118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0" t="s">
        <v>94</v>
      </c>
    </row>
    <row r="3" spans="1:6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71</v>
      </c>
    </row>
    <row r="4" spans="1:66" ht="36.9" customHeight="1">
      <c r="B4" s="24"/>
      <c r="C4" s="187" t="s">
        <v>2139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"/>
      <c r="T4" s="26" t="s">
        <v>12</v>
      </c>
      <c r="AT4" s="20" t="s">
        <v>6</v>
      </c>
    </row>
    <row r="5" spans="1:66" ht="6.9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15</v>
      </c>
      <c r="E6" s="27"/>
      <c r="F6" s="222" t="str">
        <f>'Rekapitulácia stavby'!K6</f>
        <v>Zvýšenie energet.účinnosti adm.budovy -OÚ a KD Druž./pri Hornáde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7"/>
      <c r="R6" s="25"/>
    </row>
    <row r="7" spans="1:66" s="1" customFormat="1" ht="32.85" customHeight="1">
      <c r="B7" s="34"/>
      <c r="C7" s="35"/>
      <c r="D7" s="30" t="s">
        <v>119</v>
      </c>
      <c r="E7" s="35"/>
      <c r="F7" s="191" t="s">
        <v>1282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5"/>
      <c r="R7" s="36"/>
    </row>
    <row r="8" spans="1:66" s="1" customFormat="1" ht="14.4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" customHeight="1">
      <c r="B9" s="34"/>
      <c r="C9" s="35"/>
      <c r="D9" s="31" t="s">
        <v>19</v>
      </c>
      <c r="E9" s="35"/>
      <c r="F9" s="29" t="s">
        <v>25</v>
      </c>
      <c r="G9" s="35"/>
      <c r="H9" s="35"/>
      <c r="I9" s="35"/>
      <c r="J9" s="35"/>
      <c r="K9" s="35"/>
      <c r="L9" s="35"/>
      <c r="M9" s="31" t="s">
        <v>21</v>
      </c>
      <c r="N9" s="35"/>
      <c r="O9" s="225" t="str">
        <f>'Rekapitulácia stavby'!AN8</f>
        <v>18. 8. 2017</v>
      </c>
      <c r="P9" s="225"/>
      <c r="Q9" s="35"/>
      <c r="R9" s="36"/>
    </row>
    <row r="10" spans="1:66" s="1" customFormat="1" ht="10.9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9" t="str">
        <f>IF('Rekapitulácia stavby'!AN10="","",'Rekapitulácia stavby'!AN10)</f>
        <v/>
      </c>
      <c r="P11" s="189"/>
      <c r="Q11" s="35"/>
      <c r="R11" s="36"/>
    </row>
    <row r="12" spans="1:66" s="1" customFormat="1" ht="18" customHeight="1">
      <c r="B12" s="34"/>
      <c r="C12" s="35"/>
      <c r="D12" s="35"/>
      <c r="E12" s="29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26</v>
      </c>
      <c r="N12" s="35"/>
      <c r="O12" s="189" t="str">
        <f>IF('Rekapitulácia stavby'!AN11="","",'Rekapitulácia stavby'!AN11)</f>
        <v/>
      </c>
      <c r="P12" s="189"/>
      <c r="Q12" s="35"/>
      <c r="R12" s="36"/>
    </row>
    <row r="13" spans="1:66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" customHeight="1">
      <c r="B14" s="34"/>
      <c r="C14" s="35"/>
      <c r="D14" s="31" t="s">
        <v>27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9" t="str">
        <f>IF('Rekapitulácia stavby'!AN13="","",'Rekapitulácia stavby'!AN13)</f>
        <v/>
      </c>
      <c r="P14" s="18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IF('Rekapitulácia stavby'!E14="","",'Rekapitulácia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26</v>
      </c>
      <c r="N15" s="35"/>
      <c r="O15" s="189" t="str">
        <f>IF('Rekapitulácia stavby'!AN14="","",'Rekapitulácia stavby'!AN14)</f>
        <v/>
      </c>
      <c r="P15" s="189"/>
      <c r="Q15" s="35"/>
      <c r="R15" s="36"/>
    </row>
    <row r="16" spans="1:66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31" t="s">
        <v>28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9" t="str">
        <f>IF('Rekapitulácia stavby'!AN16="","",'Rekapitulácia stavby'!AN16)</f>
        <v/>
      </c>
      <c r="P17" s="189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26</v>
      </c>
      <c r="N18" s="35"/>
      <c r="O18" s="189" t="str">
        <f>IF('Rekapitulácia stavby'!AN17="","",'Rekapitulácia stavby'!AN17)</f>
        <v/>
      </c>
      <c r="P18" s="189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31" t="s">
        <v>30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9" t="str">
        <f>IF('Rekapitulácia stavby'!AN19="","",'Rekapitulácia stavby'!AN19)</f>
        <v/>
      </c>
      <c r="P20" s="18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26</v>
      </c>
      <c r="N21" s="35"/>
      <c r="O21" s="189" t="str">
        <f>IF('Rekapitulácia stavby'!AN20="","",'Rekapitulácia stavby'!AN20)</f>
        <v/>
      </c>
      <c r="P21" s="189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31" t="s">
        <v>31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2" t="s">
        <v>5</v>
      </c>
      <c r="F24" s="192"/>
      <c r="G24" s="192"/>
      <c r="H24" s="192"/>
      <c r="I24" s="192"/>
      <c r="J24" s="192"/>
      <c r="K24" s="192"/>
      <c r="L24" s="192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05" t="s">
        <v>121</v>
      </c>
      <c r="E27" s="35"/>
      <c r="F27" s="35"/>
      <c r="G27" s="35"/>
      <c r="H27" s="35"/>
      <c r="I27" s="35"/>
      <c r="J27" s="35"/>
      <c r="K27" s="35"/>
      <c r="L27" s="35"/>
      <c r="M27" s="193">
        <f>N88</f>
        <v>0</v>
      </c>
      <c r="N27" s="193"/>
      <c r="O27" s="193"/>
      <c r="P27" s="193"/>
      <c r="Q27" s="35"/>
      <c r="R27" s="36"/>
    </row>
    <row r="28" spans="2:18" s="1" customFormat="1" ht="14.4" customHeight="1">
      <c r="B28" s="34"/>
      <c r="C28" s="35"/>
      <c r="D28" s="33" t="s">
        <v>122</v>
      </c>
      <c r="E28" s="35"/>
      <c r="F28" s="35"/>
      <c r="G28" s="35"/>
      <c r="H28" s="35"/>
      <c r="I28" s="35"/>
      <c r="J28" s="35"/>
      <c r="K28" s="35"/>
      <c r="L28" s="35"/>
      <c r="M28" s="193">
        <f>N94</f>
        <v>0</v>
      </c>
      <c r="N28" s="193"/>
      <c r="O28" s="193"/>
      <c r="P28" s="193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34</v>
      </c>
      <c r="E30" s="35"/>
      <c r="F30" s="35"/>
      <c r="G30" s="35"/>
      <c r="H30" s="35"/>
      <c r="I30" s="35"/>
      <c r="J30" s="35"/>
      <c r="K30" s="35"/>
      <c r="L30" s="35"/>
      <c r="M30" s="226">
        <f>ROUND(M27+M28,2)</f>
        <v>0</v>
      </c>
      <c r="N30" s="224"/>
      <c r="O30" s="224"/>
      <c r="P30" s="224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35</v>
      </c>
      <c r="E32" s="41" t="s">
        <v>36</v>
      </c>
      <c r="F32" s="42">
        <v>0.2</v>
      </c>
      <c r="G32" s="107" t="s">
        <v>37</v>
      </c>
      <c r="H32" s="227">
        <f>ROUND((SUM(BE94:BE95)+SUM(BE113:BE156)), 2)</f>
        <v>0</v>
      </c>
      <c r="I32" s="224"/>
      <c r="J32" s="224"/>
      <c r="K32" s="35"/>
      <c r="L32" s="35"/>
      <c r="M32" s="227">
        <f>ROUND(ROUND((SUM(BE94:BE95)+SUM(BE113:BE156)), 2)*F32, 2)</f>
        <v>0</v>
      </c>
      <c r="N32" s="224"/>
      <c r="O32" s="224"/>
      <c r="P32" s="224"/>
      <c r="Q32" s="35"/>
      <c r="R32" s="36"/>
    </row>
    <row r="33" spans="2:18" s="1" customFormat="1" ht="14.4" customHeight="1">
      <c r="B33" s="34"/>
      <c r="C33" s="35"/>
      <c r="D33" s="35"/>
      <c r="E33" s="41" t="s">
        <v>38</v>
      </c>
      <c r="F33" s="42">
        <v>0.2</v>
      </c>
      <c r="G33" s="107" t="s">
        <v>37</v>
      </c>
      <c r="H33" s="227">
        <f>ROUND((SUM(BF94:BF95)+SUM(BF113:BF156)), 2)</f>
        <v>0</v>
      </c>
      <c r="I33" s="224"/>
      <c r="J33" s="224"/>
      <c r="K33" s="35"/>
      <c r="L33" s="35"/>
      <c r="M33" s="227">
        <f>ROUND(ROUND((SUM(BF94:BF95)+SUM(BF113:BF156)), 2)*F33, 2)</f>
        <v>0</v>
      </c>
      <c r="N33" s="224"/>
      <c r="O33" s="224"/>
      <c r="P33" s="224"/>
      <c r="Q33" s="35"/>
      <c r="R33" s="36"/>
    </row>
    <row r="34" spans="2:18" s="1" customFormat="1" ht="14.4" hidden="1" customHeight="1">
      <c r="B34" s="34"/>
      <c r="C34" s="35"/>
      <c r="D34" s="35"/>
      <c r="E34" s="41" t="s">
        <v>39</v>
      </c>
      <c r="F34" s="42">
        <v>0.2</v>
      </c>
      <c r="G34" s="107" t="s">
        <v>37</v>
      </c>
      <c r="H34" s="227">
        <f>ROUND((SUM(BG94:BG95)+SUM(BG113:BG156)), 2)</f>
        <v>0</v>
      </c>
      <c r="I34" s="224"/>
      <c r="J34" s="224"/>
      <c r="K34" s="35"/>
      <c r="L34" s="35"/>
      <c r="M34" s="227">
        <v>0</v>
      </c>
      <c r="N34" s="224"/>
      <c r="O34" s="224"/>
      <c r="P34" s="224"/>
      <c r="Q34" s="35"/>
      <c r="R34" s="36"/>
    </row>
    <row r="35" spans="2:18" s="1" customFormat="1" ht="14.4" hidden="1" customHeight="1">
      <c r="B35" s="34"/>
      <c r="C35" s="35"/>
      <c r="D35" s="35"/>
      <c r="E35" s="41" t="s">
        <v>40</v>
      </c>
      <c r="F35" s="42">
        <v>0.2</v>
      </c>
      <c r="G35" s="107" t="s">
        <v>37</v>
      </c>
      <c r="H35" s="227">
        <f>ROUND((SUM(BH94:BH95)+SUM(BH113:BH156)), 2)</f>
        <v>0</v>
      </c>
      <c r="I35" s="224"/>
      <c r="J35" s="224"/>
      <c r="K35" s="35"/>
      <c r="L35" s="35"/>
      <c r="M35" s="227">
        <v>0</v>
      </c>
      <c r="N35" s="224"/>
      <c r="O35" s="224"/>
      <c r="P35" s="224"/>
      <c r="Q35" s="35"/>
      <c r="R35" s="36"/>
    </row>
    <row r="36" spans="2:18" s="1" customFormat="1" ht="14.4" hidden="1" customHeight="1">
      <c r="B36" s="34"/>
      <c r="C36" s="35"/>
      <c r="D36" s="35"/>
      <c r="E36" s="41" t="s">
        <v>41</v>
      </c>
      <c r="F36" s="42">
        <v>0</v>
      </c>
      <c r="G36" s="107" t="s">
        <v>37</v>
      </c>
      <c r="H36" s="227">
        <f>ROUND((SUM(BI94:BI95)+SUM(BI113:BI156)), 2)</f>
        <v>0</v>
      </c>
      <c r="I36" s="224"/>
      <c r="J36" s="224"/>
      <c r="K36" s="35"/>
      <c r="L36" s="35"/>
      <c r="M36" s="227">
        <v>0</v>
      </c>
      <c r="N36" s="224"/>
      <c r="O36" s="224"/>
      <c r="P36" s="224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42</v>
      </c>
      <c r="E38" s="74"/>
      <c r="F38" s="74"/>
      <c r="G38" s="109" t="s">
        <v>43</v>
      </c>
      <c r="H38" s="110" t="s">
        <v>44</v>
      </c>
      <c r="I38" s="74"/>
      <c r="J38" s="74"/>
      <c r="K38" s="74"/>
      <c r="L38" s="228">
        <f>SUM(M30:M36)</f>
        <v>0</v>
      </c>
      <c r="M38" s="228"/>
      <c r="N38" s="228"/>
      <c r="O38" s="228"/>
      <c r="P38" s="229"/>
      <c r="Q38" s="103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4">
      <c r="B50" s="34"/>
      <c r="C50" s="35"/>
      <c r="D50" s="49" t="s">
        <v>45</v>
      </c>
      <c r="E50" s="50"/>
      <c r="F50" s="50"/>
      <c r="G50" s="50"/>
      <c r="H50" s="51"/>
      <c r="I50" s="35"/>
      <c r="J50" s="49" t="s">
        <v>46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 t="s">
        <v>2143</v>
      </c>
      <c r="E52" s="27"/>
      <c r="F52" s="27"/>
      <c r="G52" s="27"/>
      <c r="H52" s="53"/>
      <c r="I52" s="27"/>
      <c r="J52" s="52" t="s">
        <v>2145</v>
      </c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4">
      <c r="B59" s="34"/>
      <c r="C59" s="35"/>
      <c r="D59" s="54" t="s">
        <v>47</v>
      </c>
      <c r="E59" s="55"/>
      <c r="F59" s="55"/>
      <c r="G59" s="56" t="s">
        <v>48</v>
      </c>
      <c r="H59" s="57"/>
      <c r="I59" s="35"/>
      <c r="J59" s="54" t="s">
        <v>47</v>
      </c>
      <c r="K59" s="55"/>
      <c r="L59" s="55"/>
      <c r="M59" s="55"/>
      <c r="N59" s="56" t="s">
        <v>48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4">
      <c r="B61" s="34"/>
      <c r="C61" s="35"/>
      <c r="D61" s="49" t="s">
        <v>49</v>
      </c>
      <c r="E61" s="50"/>
      <c r="F61" s="50"/>
      <c r="G61" s="50"/>
      <c r="H61" s="51"/>
      <c r="I61" s="35"/>
      <c r="J61" s="49" t="s">
        <v>50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4">
      <c r="B70" s="34"/>
      <c r="C70" s="35"/>
      <c r="D70" s="54" t="s">
        <v>47</v>
      </c>
      <c r="E70" s="55"/>
      <c r="F70" s="55"/>
      <c r="G70" s="56" t="s">
        <v>48</v>
      </c>
      <c r="H70" s="57"/>
      <c r="I70" s="35"/>
      <c r="J70" s="54" t="s">
        <v>47</v>
      </c>
      <c r="K70" s="55"/>
      <c r="L70" s="55"/>
      <c r="M70" s="55"/>
      <c r="N70" s="56" t="s">
        <v>48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187" t="s">
        <v>2140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15</v>
      </c>
      <c r="D78" s="35"/>
      <c r="E78" s="35"/>
      <c r="F78" s="222" t="str">
        <f>F6</f>
        <v>Zvýšenie energet.účinnosti adm.budovy -OÚ a KD Druž./pri Hornáde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5"/>
      <c r="R78" s="36"/>
    </row>
    <row r="79" spans="2:18" s="1" customFormat="1" ht="36.9" customHeight="1">
      <c r="B79" s="34"/>
      <c r="C79" s="68" t="s">
        <v>119</v>
      </c>
      <c r="D79" s="35"/>
      <c r="E79" s="35"/>
      <c r="F79" s="207" t="str">
        <f>F7</f>
        <v>06 - Bleskozvod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5"/>
      <c r="R79" s="36"/>
    </row>
    <row r="80" spans="2:18" s="1" customFormat="1" ht="6.9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21</v>
      </c>
      <c r="L81" s="35"/>
      <c r="M81" s="225" t="str">
        <f>IF(O9="","",O9)</f>
        <v>18. 8. 2017</v>
      </c>
      <c r="N81" s="225"/>
      <c r="O81" s="225"/>
      <c r="P81" s="225"/>
      <c r="Q81" s="35"/>
      <c r="R81" s="36"/>
    </row>
    <row r="82" spans="2:47" s="1" customFormat="1" ht="6.9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3.2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28</v>
      </c>
      <c r="L83" s="35"/>
      <c r="M83" s="189" t="str">
        <f>E18</f>
        <v xml:space="preserve"> </v>
      </c>
      <c r="N83" s="189"/>
      <c r="O83" s="189"/>
      <c r="P83" s="189"/>
      <c r="Q83" s="189"/>
      <c r="R83" s="36"/>
    </row>
    <row r="84" spans="2:47" s="1" customFormat="1" ht="14.4" customHeight="1">
      <c r="B84" s="34"/>
      <c r="C84" s="31" t="s">
        <v>27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30</v>
      </c>
      <c r="L84" s="35"/>
      <c r="M84" s="189" t="str">
        <f>E21</f>
        <v xml:space="preserve"> </v>
      </c>
      <c r="N84" s="189"/>
      <c r="O84" s="189"/>
      <c r="P84" s="189"/>
      <c r="Q84" s="18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30" t="s">
        <v>123</v>
      </c>
      <c r="D86" s="231"/>
      <c r="E86" s="231"/>
      <c r="F86" s="231"/>
      <c r="G86" s="231"/>
      <c r="H86" s="103"/>
      <c r="I86" s="103"/>
      <c r="J86" s="103"/>
      <c r="K86" s="103"/>
      <c r="L86" s="103"/>
      <c r="M86" s="103"/>
      <c r="N86" s="230" t="s">
        <v>124</v>
      </c>
      <c r="O86" s="231"/>
      <c r="P86" s="231"/>
      <c r="Q86" s="231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4">
        <f>N113</f>
        <v>0</v>
      </c>
      <c r="O88" s="232"/>
      <c r="P88" s="232"/>
      <c r="Q88" s="232"/>
      <c r="R88" s="36"/>
      <c r="AU88" s="20" t="s">
        <v>126</v>
      </c>
    </row>
    <row r="89" spans="2:47" s="6" customFormat="1" ht="24.9" customHeight="1">
      <c r="B89" s="112"/>
      <c r="C89" s="113"/>
      <c r="D89" s="114" t="s">
        <v>1283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3">
        <f>N115</f>
        <v>0</v>
      </c>
      <c r="O89" s="234"/>
      <c r="P89" s="234"/>
      <c r="Q89" s="234"/>
      <c r="R89" s="115"/>
    </row>
    <row r="90" spans="2:47" s="6" customFormat="1" ht="24.9" customHeight="1">
      <c r="B90" s="112"/>
      <c r="C90" s="113"/>
      <c r="D90" s="114" t="s">
        <v>1284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3">
        <f>N118</f>
        <v>0</v>
      </c>
      <c r="O90" s="234"/>
      <c r="P90" s="234"/>
      <c r="Q90" s="234"/>
      <c r="R90" s="115"/>
    </row>
    <row r="91" spans="2:47" s="6" customFormat="1" ht="24.9" customHeight="1">
      <c r="B91" s="112"/>
      <c r="C91" s="113"/>
      <c r="D91" s="114" t="s">
        <v>1285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3">
        <f>N150</f>
        <v>0</v>
      </c>
      <c r="O91" s="234"/>
      <c r="P91" s="234"/>
      <c r="Q91" s="234"/>
      <c r="R91" s="115"/>
    </row>
    <row r="92" spans="2:47" s="6" customFormat="1" ht="24.9" customHeight="1">
      <c r="B92" s="112"/>
      <c r="C92" s="113"/>
      <c r="D92" s="114" t="s">
        <v>1286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3">
        <f>N153</f>
        <v>0</v>
      </c>
      <c r="O92" s="234"/>
      <c r="P92" s="234"/>
      <c r="Q92" s="234"/>
      <c r="R92" s="115"/>
    </row>
    <row r="93" spans="2:47" s="1" customFormat="1" ht="21.7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47" s="1" customFormat="1" ht="29.25" customHeight="1">
      <c r="B94" s="34"/>
      <c r="C94" s="111" t="s">
        <v>139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32">
        <v>0</v>
      </c>
      <c r="O94" s="237"/>
      <c r="P94" s="237"/>
      <c r="Q94" s="237"/>
      <c r="R94" s="36"/>
      <c r="T94" s="120"/>
      <c r="U94" s="121" t="s">
        <v>35</v>
      </c>
    </row>
    <row r="95" spans="2:47" s="1" customFormat="1" ht="18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47" s="1" customFormat="1" ht="29.25" customHeight="1">
      <c r="B96" s="34"/>
      <c r="C96" s="102" t="s">
        <v>113</v>
      </c>
      <c r="D96" s="103"/>
      <c r="E96" s="103"/>
      <c r="F96" s="103"/>
      <c r="G96" s="103"/>
      <c r="H96" s="103"/>
      <c r="I96" s="103"/>
      <c r="J96" s="103"/>
      <c r="K96" s="103"/>
      <c r="L96" s="215">
        <f>ROUND(SUM(N88+N94),2)</f>
        <v>0</v>
      </c>
      <c r="M96" s="215"/>
      <c r="N96" s="215"/>
      <c r="O96" s="215"/>
      <c r="P96" s="215"/>
      <c r="Q96" s="215"/>
      <c r="R96" s="36"/>
    </row>
    <row r="97" spans="2:27" s="1" customFormat="1" ht="6.9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60"/>
    </row>
    <row r="101" spans="2:27" s="1" customFormat="1" ht="6.9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3"/>
    </row>
    <row r="102" spans="2:27" s="1" customFormat="1" ht="36.9" customHeight="1">
      <c r="B102" s="34"/>
      <c r="C102" s="187" t="s">
        <v>2141</v>
      </c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36"/>
    </row>
    <row r="103" spans="2:27" s="1" customFormat="1" ht="6.9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27" s="1" customFormat="1" ht="30" customHeight="1">
      <c r="B104" s="34"/>
      <c r="C104" s="31" t="s">
        <v>15</v>
      </c>
      <c r="D104" s="35"/>
      <c r="E104" s="35"/>
      <c r="F104" s="222" t="str">
        <f>F6</f>
        <v>Zvýšenie energet.účinnosti adm.budovy -OÚ a KD Druž./pri Hornáde</v>
      </c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35"/>
      <c r="R104" s="36"/>
    </row>
    <row r="105" spans="2:27" s="1" customFormat="1" ht="36.9" customHeight="1">
      <c r="B105" s="34"/>
      <c r="C105" s="68" t="s">
        <v>119</v>
      </c>
      <c r="D105" s="35"/>
      <c r="E105" s="35"/>
      <c r="F105" s="207" t="str">
        <f>F7</f>
        <v>06 - Bleskozvod</v>
      </c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35"/>
      <c r="R105" s="36"/>
    </row>
    <row r="106" spans="2:27" s="1" customFormat="1" ht="6.9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7" s="1" customFormat="1" ht="18" customHeight="1">
      <c r="B107" s="34"/>
      <c r="C107" s="31" t="s">
        <v>19</v>
      </c>
      <c r="D107" s="35"/>
      <c r="E107" s="35"/>
      <c r="F107" s="29" t="str">
        <f>F9</f>
        <v xml:space="preserve"> </v>
      </c>
      <c r="G107" s="35"/>
      <c r="H107" s="35"/>
      <c r="I107" s="35"/>
      <c r="J107" s="35"/>
      <c r="K107" s="31" t="s">
        <v>21</v>
      </c>
      <c r="L107" s="35"/>
      <c r="M107" s="225" t="str">
        <f>IF(O9="","",O9)</f>
        <v>18. 8. 2017</v>
      </c>
      <c r="N107" s="225"/>
      <c r="O107" s="225"/>
      <c r="P107" s="225"/>
      <c r="Q107" s="35"/>
      <c r="R107" s="36"/>
    </row>
    <row r="108" spans="2:27" s="1" customFormat="1" ht="6.9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27" s="1" customFormat="1" ht="13.2">
      <c r="B109" s="34"/>
      <c r="C109" s="31" t="s">
        <v>23</v>
      </c>
      <c r="D109" s="35"/>
      <c r="E109" s="35"/>
      <c r="F109" s="29" t="str">
        <f>E12</f>
        <v xml:space="preserve"> </v>
      </c>
      <c r="G109" s="35"/>
      <c r="H109" s="35"/>
      <c r="I109" s="35"/>
      <c r="J109" s="35"/>
      <c r="K109" s="31" t="s">
        <v>28</v>
      </c>
      <c r="L109" s="35"/>
      <c r="M109" s="189" t="str">
        <f>E18</f>
        <v xml:space="preserve"> </v>
      </c>
      <c r="N109" s="189"/>
      <c r="O109" s="189"/>
      <c r="P109" s="189"/>
      <c r="Q109" s="189"/>
      <c r="R109" s="36"/>
    </row>
    <row r="110" spans="2:27" s="1" customFormat="1" ht="14.4" customHeight="1">
      <c r="B110" s="34"/>
      <c r="C110" s="31" t="s">
        <v>27</v>
      </c>
      <c r="D110" s="35"/>
      <c r="E110" s="35"/>
      <c r="F110" s="29" t="str">
        <f>IF(E15="","",E15)</f>
        <v xml:space="preserve"> </v>
      </c>
      <c r="G110" s="35"/>
      <c r="H110" s="35"/>
      <c r="I110" s="35"/>
      <c r="J110" s="35"/>
      <c r="K110" s="31" t="s">
        <v>30</v>
      </c>
      <c r="L110" s="35"/>
      <c r="M110" s="189" t="str">
        <f>E21</f>
        <v xml:space="preserve"> </v>
      </c>
      <c r="N110" s="189"/>
      <c r="O110" s="189"/>
      <c r="P110" s="189"/>
      <c r="Q110" s="189"/>
      <c r="R110" s="36"/>
    </row>
    <row r="111" spans="2:27" s="1" customFormat="1" ht="10.3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7" s="8" customFormat="1" ht="29.25" customHeight="1">
      <c r="B112" s="122"/>
      <c r="C112" s="123" t="s">
        <v>140</v>
      </c>
      <c r="D112" s="124" t="s">
        <v>141</v>
      </c>
      <c r="E112" s="124" t="s">
        <v>53</v>
      </c>
      <c r="F112" s="238" t="s">
        <v>142</v>
      </c>
      <c r="G112" s="238"/>
      <c r="H112" s="238"/>
      <c r="I112" s="238"/>
      <c r="J112" s="124" t="s">
        <v>143</v>
      </c>
      <c r="K112" s="124" t="s">
        <v>144</v>
      </c>
      <c r="L112" s="239" t="s">
        <v>145</v>
      </c>
      <c r="M112" s="239"/>
      <c r="N112" s="238" t="s">
        <v>124</v>
      </c>
      <c r="O112" s="238"/>
      <c r="P112" s="238"/>
      <c r="Q112" s="240"/>
      <c r="R112" s="125"/>
      <c r="T112" s="75" t="s">
        <v>146</v>
      </c>
      <c r="U112" s="76" t="s">
        <v>35</v>
      </c>
      <c r="V112" s="76" t="s">
        <v>147</v>
      </c>
      <c r="W112" s="76" t="s">
        <v>148</v>
      </c>
      <c r="X112" s="76" t="s">
        <v>149</v>
      </c>
      <c r="Y112" s="76" t="s">
        <v>150</v>
      </c>
      <c r="Z112" s="76" t="s">
        <v>151</v>
      </c>
      <c r="AA112" s="77" t="s">
        <v>152</v>
      </c>
    </row>
    <row r="113" spans="2:65" s="1" customFormat="1" ht="29.25" customHeight="1">
      <c r="B113" s="34"/>
      <c r="C113" s="79" t="s">
        <v>121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63">
        <f>BK113</f>
        <v>0</v>
      </c>
      <c r="O113" s="264"/>
      <c r="P113" s="264"/>
      <c r="Q113" s="264"/>
      <c r="R113" s="36"/>
      <c r="T113" s="78"/>
      <c r="U113" s="50"/>
      <c r="V113" s="50"/>
      <c r="W113" s="126">
        <f>W114+W115+W118+W150+W153</f>
        <v>0</v>
      </c>
      <c r="X113" s="50"/>
      <c r="Y113" s="126">
        <f>Y114+Y115+Y118+Y150+Y153</f>
        <v>0</v>
      </c>
      <c r="Z113" s="50"/>
      <c r="AA113" s="127">
        <f>AA114+AA115+AA118+AA150+AA153</f>
        <v>0</v>
      </c>
      <c r="AT113" s="20" t="s">
        <v>70</v>
      </c>
      <c r="AU113" s="20" t="s">
        <v>126</v>
      </c>
      <c r="BK113" s="128">
        <f>BK114+BK115+BK118+BK150+BK153</f>
        <v>0</v>
      </c>
    </row>
    <row r="114" spans="2:65" s="1" customFormat="1" ht="22.5" customHeight="1">
      <c r="B114" s="140"/>
      <c r="C114" s="141" t="s">
        <v>71</v>
      </c>
      <c r="D114" s="141" t="s">
        <v>155</v>
      </c>
      <c r="E114" s="142" t="s">
        <v>1287</v>
      </c>
      <c r="F114" s="241" t="s">
        <v>1288</v>
      </c>
      <c r="G114" s="241"/>
      <c r="H114" s="241"/>
      <c r="I114" s="241"/>
      <c r="J114" s="143" t="s">
        <v>1289</v>
      </c>
      <c r="K114" s="144">
        <v>0</v>
      </c>
      <c r="L114" s="242"/>
      <c r="M114" s="242"/>
      <c r="N114" s="242"/>
      <c r="O114" s="242"/>
      <c r="P114" s="242"/>
      <c r="Q114" s="242"/>
      <c r="R114" s="145"/>
      <c r="T114" s="146" t="s">
        <v>5</v>
      </c>
      <c r="U114" s="43" t="s">
        <v>38</v>
      </c>
      <c r="V114" s="147">
        <v>0</v>
      </c>
      <c r="W114" s="147">
        <f>V114*K114</f>
        <v>0</v>
      </c>
      <c r="X114" s="147">
        <v>0</v>
      </c>
      <c r="Y114" s="147">
        <f>X114*K114</f>
        <v>0</v>
      </c>
      <c r="Z114" s="147">
        <v>0</v>
      </c>
      <c r="AA114" s="148">
        <f>Z114*K114</f>
        <v>0</v>
      </c>
      <c r="AR114" s="20" t="s">
        <v>159</v>
      </c>
      <c r="AT114" s="20" t="s">
        <v>155</v>
      </c>
      <c r="AU114" s="20" t="s">
        <v>71</v>
      </c>
      <c r="AY114" s="20" t="s">
        <v>153</v>
      </c>
      <c r="BE114" s="149">
        <f>IF(U114="základná",N114,0)</f>
        <v>0</v>
      </c>
      <c r="BF114" s="149">
        <f>IF(U114="znížená",N114,0)</f>
        <v>0</v>
      </c>
      <c r="BG114" s="149">
        <f>IF(U114="zákl. prenesená",N114,0)</f>
        <v>0</v>
      </c>
      <c r="BH114" s="149">
        <f>IF(U114="zníž. prenesená",N114,0)</f>
        <v>0</v>
      </c>
      <c r="BI114" s="149">
        <f>IF(U114="nulová",N114,0)</f>
        <v>0</v>
      </c>
      <c r="BJ114" s="20" t="s">
        <v>160</v>
      </c>
      <c r="BK114" s="149">
        <f>ROUND(L114*K114,2)</f>
        <v>0</v>
      </c>
      <c r="BL114" s="20" t="s">
        <v>159</v>
      </c>
      <c r="BM114" s="20" t="s">
        <v>160</v>
      </c>
    </row>
    <row r="115" spans="2:65" s="9" customFormat="1" ht="37.35" customHeight="1">
      <c r="B115" s="129"/>
      <c r="C115" s="130"/>
      <c r="D115" s="131" t="s">
        <v>1283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265"/>
      <c r="O115" s="266"/>
      <c r="P115" s="266"/>
      <c r="Q115" s="266"/>
      <c r="R115" s="132"/>
      <c r="T115" s="133"/>
      <c r="U115" s="130"/>
      <c r="V115" s="130"/>
      <c r="W115" s="134">
        <f>SUM(W116:W117)</f>
        <v>0</v>
      </c>
      <c r="X115" s="130"/>
      <c r="Y115" s="134">
        <f>SUM(Y116:Y117)</f>
        <v>0</v>
      </c>
      <c r="Z115" s="130"/>
      <c r="AA115" s="135">
        <f>SUM(AA116:AA117)</f>
        <v>0</v>
      </c>
      <c r="AR115" s="136" t="s">
        <v>79</v>
      </c>
      <c r="AT115" s="137" t="s">
        <v>70</v>
      </c>
      <c r="AU115" s="137" t="s">
        <v>71</v>
      </c>
      <c r="AY115" s="136" t="s">
        <v>153</v>
      </c>
      <c r="BK115" s="138">
        <f>SUM(BK116:BK117)</f>
        <v>0</v>
      </c>
    </row>
    <row r="116" spans="2:65" s="1" customFormat="1" ht="22.5" customHeight="1">
      <c r="B116" s="140"/>
      <c r="C116" s="141" t="s">
        <v>79</v>
      </c>
      <c r="D116" s="141" t="s">
        <v>155</v>
      </c>
      <c r="E116" s="142" t="s">
        <v>1290</v>
      </c>
      <c r="F116" s="241" t="s">
        <v>1291</v>
      </c>
      <c r="G116" s="241"/>
      <c r="H116" s="241"/>
      <c r="I116" s="241"/>
      <c r="J116" s="143" t="s">
        <v>1115</v>
      </c>
      <c r="K116" s="144">
        <v>165</v>
      </c>
      <c r="L116" s="242"/>
      <c r="M116" s="242"/>
      <c r="N116" s="242"/>
      <c r="O116" s="242"/>
      <c r="P116" s="242"/>
      <c r="Q116" s="242"/>
      <c r="R116" s="145"/>
      <c r="T116" s="146" t="s">
        <v>5</v>
      </c>
      <c r="U116" s="43" t="s">
        <v>38</v>
      </c>
      <c r="V116" s="147">
        <v>0</v>
      </c>
      <c r="W116" s="147">
        <f>V116*K116</f>
        <v>0</v>
      </c>
      <c r="X116" s="147">
        <v>0</v>
      </c>
      <c r="Y116" s="147">
        <f>X116*K116</f>
        <v>0</v>
      </c>
      <c r="Z116" s="147">
        <v>0</v>
      </c>
      <c r="AA116" s="148">
        <f>Z116*K116</f>
        <v>0</v>
      </c>
      <c r="AR116" s="20" t="s">
        <v>159</v>
      </c>
      <c r="AT116" s="20" t="s">
        <v>155</v>
      </c>
      <c r="AU116" s="20" t="s">
        <v>79</v>
      </c>
      <c r="AY116" s="20" t="s">
        <v>153</v>
      </c>
      <c r="BE116" s="149">
        <f>IF(U116="základná",N116,0)</f>
        <v>0</v>
      </c>
      <c r="BF116" s="149">
        <f>IF(U116="znížená",N116,0)</f>
        <v>0</v>
      </c>
      <c r="BG116" s="149">
        <f>IF(U116="zákl. prenesená",N116,0)</f>
        <v>0</v>
      </c>
      <c r="BH116" s="149">
        <f>IF(U116="zníž. prenesená",N116,0)</f>
        <v>0</v>
      </c>
      <c r="BI116" s="149">
        <f>IF(U116="nulová",N116,0)</f>
        <v>0</v>
      </c>
      <c r="BJ116" s="20" t="s">
        <v>160</v>
      </c>
      <c r="BK116" s="149">
        <f>ROUND(L116*K116,2)</f>
        <v>0</v>
      </c>
      <c r="BL116" s="20" t="s">
        <v>159</v>
      </c>
      <c r="BM116" s="20" t="s">
        <v>159</v>
      </c>
    </row>
    <row r="117" spans="2:65" s="1" customFormat="1" ht="31.5" customHeight="1">
      <c r="B117" s="140"/>
      <c r="C117" s="141" t="s">
        <v>160</v>
      </c>
      <c r="D117" s="141" t="s">
        <v>155</v>
      </c>
      <c r="E117" s="142" t="s">
        <v>1292</v>
      </c>
      <c r="F117" s="241" t="s">
        <v>1293</v>
      </c>
      <c r="G117" s="241"/>
      <c r="H117" s="241"/>
      <c r="I117" s="241"/>
      <c r="J117" s="143" t="s">
        <v>1115</v>
      </c>
      <c r="K117" s="144">
        <v>165</v>
      </c>
      <c r="L117" s="242"/>
      <c r="M117" s="242"/>
      <c r="N117" s="242"/>
      <c r="O117" s="242"/>
      <c r="P117" s="242"/>
      <c r="Q117" s="242"/>
      <c r="R117" s="145"/>
      <c r="T117" s="146" t="s">
        <v>5</v>
      </c>
      <c r="U117" s="43" t="s">
        <v>38</v>
      </c>
      <c r="V117" s="147">
        <v>0</v>
      </c>
      <c r="W117" s="147">
        <f>V117*K117</f>
        <v>0</v>
      </c>
      <c r="X117" s="147">
        <v>0</v>
      </c>
      <c r="Y117" s="147">
        <f>X117*K117</f>
        <v>0</v>
      </c>
      <c r="Z117" s="147">
        <v>0</v>
      </c>
      <c r="AA117" s="148">
        <f>Z117*K117</f>
        <v>0</v>
      </c>
      <c r="AR117" s="20" t="s">
        <v>159</v>
      </c>
      <c r="AT117" s="20" t="s">
        <v>155</v>
      </c>
      <c r="AU117" s="20" t="s">
        <v>79</v>
      </c>
      <c r="AY117" s="20" t="s">
        <v>153</v>
      </c>
      <c r="BE117" s="149">
        <f>IF(U117="základná",N117,0)</f>
        <v>0</v>
      </c>
      <c r="BF117" s="149">
        <f>IF(U117="znížená",N117,0)</f>
        <v>0</v>
      </c>
      <c r="BG117" s="149">
        <f>IF(U117="zákl. prenesená",N117,0)</f>
        <v>0</v>
      </c>
      <c r="BH117" s="149">
        <f>IF(U117="zníž. prenesená",N117,0)</f>
        <v>0</v>
      </c>
      <c r="BI117" s="149">
        <f>IF(U117="nulová",N117,0)</f>
        <v>0</v>
      </c>
      <c r="BJ117" s="20" t="s">
        <v>160</v>
      </c>
      <c r="BK117" s="149">
        <f>ROUND(L117*K117,2)</f>
        <v>0</v>
      </c>
      <c r="BL117" s="20" t="s">
        <v>159</v>
      </c>
      <c r="BM117" s="20" t="s">
        <v>196</v>
      </c>
    </row>
    <row r="118" spans="2:65" s="9" customFormat="1" ht="37.35" customHeight="1">
      <c r="B118" s="129"/>
      <c r="C118" s="130"/>
      <c r="D118" s="131" t="s">
        <v>1284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265"/>
      <c r="O118" s="266"/>
      <c r="P118" s="266"/>
      <c r="Q118" s="266"/>
      <c r="R118" s="132"/>
      <c r="T118" s="133"/>
      <c r="U118" s="130"/>
      <c r="V118" s="130"/>
      <c r="W118" s="134">
        <f>SUM(W119:W149)</f>
        <v>0</v>
      </c>
      <c r="X118" s="130"/>
      <c r="Y118" s="134">
        <f>SUM(Y119:Y149)</f>
        <v>0</v>
      </c>
      <c r="Z118" s="130"/>
      <c r="AA118" s="135">
        <f>SUM(AA119:AA149)</f>
        <v>0</v>
      </c>
      <c r="AR118" s="136" t="s">
        <v>79</v>
      </c>
      <c r="AT118" s="137" t="s">
        <v>70</v>
      </c>
      <c r="AU118" s="137" t="s">
        <v>71</v>
      </c>
      <c r="AY118" s="136" t="s">
        <v>153</v>
      </c>
      <c r="BK118" s="138">
        <f>SUM(BK119:BK149)</f>
        <v>0</v>
      </c>
    </row>
    <row r="119" spans="2:65" s="1" customFormat="1" ht="31.5" customHeight="1">
      <c r="B119" s="140"/>
      <c r="C119" s="141" t="s">
        <v>184</v>
      </c>
      <c r="D119" s="141" t="s">
        <v>155</v>
      </c>
      <c r="E119" s="142" t="s">
        <v>1294</v>
      </c>
      <c r="F119" s="241" t="s">
        <v>1295</v>
      </c>
      <c r="G119" s="241"/>
      <c r="H119" s="241"/>
      <c r="I119" s="241"/>
      <c r="J119" s="143" t="s">
        <v>172</v>
      </c>
      <c r="K119" s="144">
        <v>205</v>
      </c>
      <c r="L119" s="242"/>
      <c r="M119" s="242"/>
      <c r="N119" s="242"/>
      <c r="O119" s="242"/>
      <c r="P119" s="242"/>
      <c r="Q119" s="242"/>
      <c r="R119" s="145"/>
      <c r="T119" s="146" t="s">
        <v>5</v>
      </c>
      <c r="U119" s="43" t="s">
        <v>38</v>
      </c>
      <c r="V119" s="147">
        <v>0</v>
      </c>
      <c r="W119" s="147">
        <f t="shared" ref="W119:W149" si="0">V119*K119</f>
        <v>0</v>
      </c>
      <c r="X119" s="147">
        <v>0</v>
      </c>
      <c r="Y119" s="147">
        <f t="shared" ref="Y119:Y149" si="1">X119*K119</f>
        <v>0</v>
      </c>
      <c r="Z119" s="147">
        <v>0</v>
      </c>
      <c r="AA119" s="148">
        <f t="shared" ref="AA119:AA149" si="2">Z119*K119</f>
        <v>0</v>
      </c>
      <c r="AR119" s="20" t="s">
        <v>159</v>
      </c>
      <c r="AT119" s="20" t="s">
        <v>155</v>
      </c>
      <c r="AU119" s="20" t="s">
        <v>79</v>
      </c>
      <c r="AY119" s="20" t="s">
        <v>153</v>
      </c>
      <c r="BE119" s="149">
        <f t="shared" ref="BE119:BE149" si="3">IF(U119="základná",N119,0)</f>
        <v>0</v>
      </c>
      <c r="BF119" s="149">
        <f t="shared" ref="BF119:BF149" si="4">IF(U119="znížená",N119,0)</f>
        <v>0</v>
      </c>
      <c r="BG119" s="149">
        <f t="shared" ref="BG119:BG149" si="5">IF(U119="zákl. prenesená",N119,0)</f>
        <v>0</v>
      </c>
      <c r="BH119" s="149">
        <f t="shared" ref="BH119:BH149" si="6">IF(U119="zníž. prenesená",N119,0)</f>
        <v>0</v>
      </c>
      <c r="BI119" s="149">
        <f t="shared" ref="BI119:BI149" si="7">IF(U119="nulová",N119,0)</f>
        <v>0</v>
      </c>
      <c r="BJ119" s="20" t="s">
        <v>160</v>
      </c>
      <c r="BK119" s="149">
        <f t="shared" ref="BK119:BK149" si="8">ROUND(L119*K119,2)</f>
        <v>0</v>
      </c>
      <c r="BL119" s="20" t="s">
        <v>159</v>
      </c>
      <c r="BM119" s="20" t="s">
        <v>208</v>
      </c>
    </row>
    <row r="120" spans="2:65" s="1" customFormat="1" ht="31.5" customHeight="1">
      <c r="B120" s="140"/>
      <c r="C120" s="141" t="s">
        <v>159</v>
      </c>
      <c r="D120" s="141" t="s">
        <v>155</v>
      </c>
      <c r="E120" s="142" t="s">
        <v>1296</v>
      </c>
      <c r="F120" s="241" t="s">
        <v>1297</v>
      </c>
      <c r="G120" s="241"/>
      <c r="H120" s="241"/>
      <c r="I120" s="241"/>
      <c r="J120" s="143" t="s">
        <v>172</v>
      </c>
      <c r="K120" s="144">
        <v>205</v>
      </c>
      <c r="L120" s="242"/>
      <c r="M120" s="242"/>
      <c r="N120" s="242"/>
      <c r="O120" s="242"/>
      <c r="P120" s="242"/>
      <c r="Q120" s="242"/>
      <c r="R120" s="145"/>
      <c r="T120" s="146" t="s">
        <v>5</v>
      </c>
      <c r="U120" s="43" t="s">
        <v>38</v>
      </c>
      <c r="V120" s="147">
        <v>0</v>
      </c>
      <c r="W120" s="147">
        <f t="shared" si="0"/>
        <v>0</v>
      </c>
      <c r="X120" s="147">
        <v>0</v>
      </c>
      <c r="Y120" s="147">
        <f t="shared" si="1"/>
        <v>0</v>
      </c>
      <c r="Z120" s="147">
        <v>0</v>
      </c>
      <c r="AA120" s="148">
        <f t="shared" si="2"/>
        <v>0</v>
      </c>
      <c r="AR120" s="20" t="s">
        <v>159</v>
      </c>
      <c r="AT120" s="20" t="s">
        <v>155</v>
      </c>
      <c r="AU120" s="20" t="s">
        <v>79</v>
      </c>
      <c r="AY120" s="20" t="s">
        <v>153</v>
      </c>
      <c r="BE120" s="149">
        <f t="shared" si="3"/>
        <v>0</v>
      </c>
      <c r="BF120" s="149">
        <f t="shared" si="4"/>
        <v>0</v>
      </c>
      <c r="BG120" s="149">
        <f t="shared" si="5"/>
        <v>0</v>
      </c>
      <c r="BH120" s="149">
        <f t="shared" si="6"/>
        <v>0</v>
      </c>
      <c r="BI120" s="149">
        <f t="shared" si="7"/>
        <v>0</v>
      </c>
      <c r="BJ120" s="20" t="s">
        <v>160</v>
      </c>
      <c r="BK120" s="149">
        <f t="shared" si="8"/>
        <v>0</v>
      </c>
      <c r="BL120" s="20" t="s">
        <v>159</v>
      </c>
      <c r="BM120" s="20" t="s">
        <v>104</v>
      </c>
    </row>
    <row r="121" spans="2:65" s="1" customFormat="1" ht="31.5" customHeight="1">
      <c r="B121" s="140"/>
      <c r="C121" s="141" t="s">
        <v>191</v>
      </c>
      <c r="D121" s="141" t="s">
        <v>155</v>
      </c>
      <c r="E121" s="142" t="s">
        <v>1298</v>
      </c>
      <c r="F121" s="241" t="s">
        <v>1299</v>
      </c>
      <c r="G121" s="241"/>
      <c r="H121" s="241"/>
      <c r="I121" s="241"/>
      <c r="J121" s="143" t="s">
        <v>172</v>
      </c>
      <c r="K121" s="144">
        <v>474</v>
      </c>
      <c r="L121" s="242"/>
      <c r="M121" s="242"/>
      <c r="N121" s="242"/>
      <c r="O121" s="242"/>
      <c r="P121" s="242"/>
      <c r="Q121" s="242"/>
      <c r="R121" s="145"/>
      <c r="T121" s="146" t="s">
        <v>5</v>
      </c>
      <c r="U121" s="43" t="s">
        <v>38</v>
      </c>
      <c r="V121" s="147">
        <v>0</v>
      </c>
      <c r="W121" s="147">
        <f t="shared" si="0"/>
        <v>0</v>
      </c>
      <c r="X121" s="147">
        <v>0</v>
      </c>
      <c r="Y121" s="147">
        <f t="shared" si="1"/>
        <v>0</v>
      </c>
      <c r="Z121" s="147">
        <v>0</v>
      </c>
      <c r="AA121" s="148">
        <f t="shared" si="2"/>
        <v>0</v>
      </c>
      <c r="AR121" s="20" t="s">
        <v>159</v>
      </c>
      <c r="AT121" s="20" t="s">
        <v>155</v>
      </c>
      <c r="AU121" s="20" t="s">
        <v>79</v>
      </c>
      <c r="AY121" s="20" t="s">
        <v>153</v>
      </c>
      <c r="BE121" s="149">
        <f t="shared" si="3"/>
        <v>0</v>
      </c>
      <c r="BF121" s="149">
        <f t="shared" si="4"/>
        <v>0</v>
      </c>
      <c r="BG121" s="149">
        <f t="shared" si="5"/>
        <v>0</v>
      </c>
      <c r="BH121" s="149">
        <f t="shared" si="6"/>
        <v>0</v>
      </c>
      <c r="BI121" s="149">
        <f t="shared" si="7"/>
        <v>0</v>
      </c>
      <c r="BJ121" s="20" t="s">
        <v>160</v>
      </c>
      <c r="BK121" s="149">
        <f t="shared" si="8"/>
        <v>0</v>
      </c>
      <c r="BL121" s="20" t="s">
        <v>159</v>
      </c>
      <c r="BM121" s="20" t="s">
        <v>389</v>
      </c>
    </row>
    <row r="122" spans="2:65" s="1" customFormat="1" ht="31.5" customHeight="1">
      <c r="B122" s="140"/>
      <c r="C122" s="141" t="s">
        <v>196</v>
      </c>
      <c r="D122" s="141" t="s">
        <v>155</v>
      </c>
      <c r="E122" s="142" t="s">
        <v>1300</v>
      </c>
      <c r="F122" s="241" t="s">
        <v>1301</v>
      </c>
      <c r="G122" s="241"/>
      <c r="H122" s="241"/>
      <c r="I122" s="241"/>
      <c r="J122" s="143" t="s">
        <v>172</v>
      </c>
      <c r="K122" s="144">
        <v>375</v>
      </c>
      <c r="L122" s="242"/>
      <c r="M122" s="242"/>
      <c r="N122" s="242"/>
      <c r="O122" s="242"/>
      <c r="P122" s="242"/>
      <c r="Q122" s="242"/>
      <c r="R122" s="145"/>
      <c r="T122" s="146" t="s">
        <v>5</v>
      </c>
      <c r="U122" s="43" t="s">
        <v>38</v>
      </c>
      <c r="V122" s="147">
        <v>0</v>
      </c>
      <c r="W122" s="147">
        <f t="shared" si="0"/>
        <v>0</v>
      </c>
      <c r="X122" s="147">
        <v>0</v>
      </c>
      <c r="Y122" s="147">
        <f t="shared" si="1"/>
        <v>0</v>
      </c>
      <c r="Z122" s="147">
        <v>0</v>
      </c>
      <c r="AA122" s="148">
        <f t="shared" si="2"/>
        <v>0</v>
      </c>
      <c r="AR122" s="20" t="s">
        <v>159</v>
      </c>
      <c r="AT122" s="20" t="s">
        <v>155</v>
      </c>
      <c r="AU122" s="20" t="s">
        <v>79</v>
      </c>
      <c r="AY122" s="20" t="s">
        <v>153</v>
      </c>
      <c r="BE122" s="149">
        <f t="shared" si="3"/>
        <v>0</v>
      </c>
      <c r="BF122" s="149">
        <f t="shared" si="4"/>
        <v>0</v>
      </c>
      <c r="BG122" s="149">
        <f t="shared" si="5"/>
        <v>0</v>
      </c>
      <c r="BH122" s="149">
        <f t="shared" si="6"/>
        <v>0</v>
      </c>
      <c r="BI122" s="149">
        <f t="shared" si="7"/>
        <v>0</v>
      </c>
      <c r="BJ122" s="20" t="s">
        <v>160</v>
      </c>
      <c r="BK122" s="149">
        <f t="shared" si="8"/>
        <v>0</v>
      </c>
      <c r="BL122" s="20" t="s">
        <v>159</v>
      </c>
      <c r="BM122" s="20" t="s">
        <v>365</v>
      </c>
    </row>
    <row r="123" spans="2:65" s="1" customFormat="1" ht="44.25" customHeight="1">
      <c r="B123" s="140"/>
      <c r="C123" s="141" t="s">
        <v>200</v>
      </c>
      <c r="D123" s="141" t="s">
        <v>155</v>
      </c>
      <c r="E123" s="142" t="s">
        <v>1302</v>
      </c>
      <c r="F123" s="241" t="s">
        <v>1303</v>
      </c>
      <c r="G123" s="241"/>
      <c r="H123" s="241"/>
      <c r="I123" s="241"/>
      <c r="J123" s="143" t="s">
        <v>172</v>
      </c>
      <c r="K123" s="144">
        <v>99</v>
      </c>
      <c r="L123" s="242"/>
      <c r="M123" s="242"/>
      <c r="N123" s="242"/>
      <c r="O123" s="242"/>
      <c r="P123" s="242"/>
      <c r="Q123" s="242"/>
      <c r="R123" s="145"/>
      <c r="T123" s="146" t="s">
        <v>5</v>
      </c>
      <c r="U123" s="43" t="s">
        <v>38</v>
      </c>
      <c r="V123" s="147">
        <v>0</v>
      </c>
      <c r="W123" s="147">
        <f t="shared" si="0"/>
        <v>0</v>
      </c>
      <c r="X123" s="147">
        <v>0</v>
      </c>
      <c r="Y123" s="147">
        <f t="shared" si="1"/>
        <v>0</v>
      </c>
      <c r="Z123" s="147">
        <v>0</v>
      </c>
      <c r="AA123" s="148">
        <f t="shared" si="2"/>
        <v>0</v>
      </c>
      <c r="AR123" s="20" t="s">
        <v>159</v>
      </c>
      <c r="AT123" s="20" t="s">
        <v>155</v>
      </c>
      <c r="AU123" s="20" t="s">
        <v>79</v>
      </c>
      <c r="AY123" s="20" t="s">
        <v>153</v>
      </c>
      <c r="BE123" s="149">
        <f t="shared" si="3"/>
        <v>0</v>
      </c>
      <c r="BF123" s="149">
        <f t="shared" si="4"/>
        <v>0</v>
      </c>
      <c r="BG123" s="149">
        <f t="shared" si="5"/>
        <v>0</v>
      </c>
      <c r="BH123" s="149">
        <f t="shared" si="6"/>
        <v>0</v>
      </c>
      <c r="BI123" s="149">
        <f t="shared" si="7"/>
        <v>0</v>
      </c>
      <c r="BJ123" s="20" t="s">
        <v>160</v>
      </c>
      <c r="BK123" s="149">
        <f t="shared" si="8"/>
        <v>0</v>
      </c>
      <c r="BL123" s="20" t="s">
        <v>159</v>
      </c>
      <c r="BM123" s="20" t="s">
        <v>169</v>
      </c>
    </row>
    <row r="124" spans="2:65" s="1" customFormat="1" ht="44.25" customHeight="1">
      <c r="B124" s="140"/>
      <c r="C124" s="141" t="s">
        <v>208</v>
      </c>
      <c r="D124" s="141" t="s">
        <v>155</v>
      </c>
      <c r="E124" s="142" t="s">
        <v>1304</v>
      </c>
      <c r="F124" s="241" t="s">
        <v>1305</v>
      </c>
      <c r="G124" s="241"/>
      <c r="H124" s="241"/>
      <c r="I124" s="241"/>
      <c r="J124" s="143" t="s">
        <v>1115</v>
      </c>
      <c r="K124" s="144">
        <v>165</v>
      </c>
      <c r="L124" s="242"/>
      <c r="M124" s="242"/>
      <c r="N124" s="242"/>
      <c r="O124" s="242"/>
      <c r="P124" s="242"/>
      <c r="Q124" s="242"/>
      <c r="R124" s="145"/>
      <c r="T124" s="146" t="s">
        <v>5</v>
      </c>
      <c r="U124" s="43" t="s">
        <v>38</v>
      </c>
      <c r="V124" s="147">
        <v>0</v>
      </c>
      <c r="W124" s="147">
        <f t="shared" si="0"/>
        <v>0</v>
      </c>
      <c r="X124" s="147">
        <v>0</v>
      </c>
      <c r="Y124" s="147">
        <f t="shared" si="1"/>
        <v>0</v>
      </c>
      <c r="Z124" s="147">
        <v>0</v>
      </c>
      <c r="AA124" s="148">
        <f t="shared" si="2"/>
        <v>0</v>
      </c>
      <c r="AR124" s="20" t="s">
        <v>159</v>
      </c>
      <c r="AT124" s="20" t="s">
        <v>155</v>
      </c>
      <c r="AU124" s="20" t="s">
        <v>79</v>
      </c>
      <c r="AY124" s="20" t="s">
        <v>153</v>
      </c>
      <c r="BE124" s="149">
        <f t="shared" si="3"/>
        <v>0</v>
      </c>
      <c r="BF124" s="149">
        <f t="shared" si="4"/>
        <v>0</v>
      </c>
      <c r="BG124" s="149">
        <f t="shared" si="5"/>
        <v>0</v>
      </c>
      <c r="BH124" s="149">
        <f t="shared" si="6"/>
        <v>0</v>
      </c>
      <c r="BI124" s="149">
        <f t="shared" si="7"/>
        <v>0</v>
      </c>
      <c r="BJ124" s="20" t="s">
        <v>160</v>
      </c>
      <c r="BK124" s="149">
        <f t="shared" si="8"/>
        <v>0</v>
      </c>
      <c r="BL124" s="20" t="s">
        <v>159</v>
      </c>
      <c r="BM124" s="20" t="s">
        <v>461</v>
      </c>
    </row>
    <row r="125" spans="2:65" s="1" customFormat="1" ht="44.25" customHeight="1">
      <c r="B125" s="140"/>
      <c r="C125" s="141" t="s">
        <v>385</v>
      </c>
      <c r="D125" s="141" t="s">
        <v>155</v>
      </c>
      <c r="E125" s="142" t="s">
        <v>1306</v>
      </c>
      <c r="F125" s="241" t="s">
        <v>1307</v>
      </c>
      <c r="G125" s="241"/>
      <c r="H125" s="241"/>
      <c r="I125" s="241"/>
      <c r="J125" s="143" t="s">
        <v>1115</v>
      </c>
      <c r="K125" s="144">
        <v>165</v>
      </c>
      <c r="L125" s="242"/>
      <c r="M125" s="242"/>
      <c r="N125" s="242"/>
      <c r="O125" s="242"/>
      <c r="P125" s="242"/>
      <c r="Q125" s="242"/>
      <c r="R125" s="145"/>
      <c r="T125" s="146" t="s">
        <v>5</v>
      </c>
      <c r="U125" s="43" t="s">
        <v>38</v>
      </c>
      <c r="V125" s="147">
        <v>0</v>
      </c>
      <c r="W125" s="147">
        <f t="shared" si="0"/>
        <v>0</v>
      </c>
      <c r="X125" s="147">
        <v>0</v>
      </c>
      <c r="Y125" s="147">
        <f t="shared" si="1"/>
        <v>0</v>
      </c>
      <c r="Z125" s="147">
        <v>0</v>
      </c>
      <c r="AA125" s="148">
        <f t="shared" si="2"/>
        <v>0</v>
      </c>
      <c r="AR125" s="20" t="s">
        <v>159</v>
      </c>
      <c r="AT125" s="20" t="s">
        <v>155</v>
      </c>
      <c r="AU125" s="20" t="s">
        <v>79</v>
      </c>
      <c r="AY125" s="20" t="s">
        <v>153</v>
      </c>
      <c r="BE125" s="149">
        <f t="shared" si="3"/>
        <v>0</v>
      </c>
      <c r="BF125" s="149">
        <f t="shared" si="4"/>
        <v>0</v>
      </c>
      <c r="BG125" s="149">
        <f t="shared" si="5"/>
        <v>0</v>
      </c>
      <c r="BH125" s="149">
        <f t="shared" si="6"/>
        <v>0</v>
      </c>
      <c r="BI125" s="149">
        <f t="shared" si="7"/>
        <v>0</v>
      </c>
      <c r="BJ125" s="20" t="s">
        <v>160</v>
      </c>
      <c r="BK125" s="149">
        <f t="shared" si="8"/>
        <v>0</v>
      </c>
      <c r="BL125" s="20" t="s">
        <v>159</v>
      </c>
      <c r="BM125" s="20" t="s">
        <v>10</v>
      </c>
    </row>
    <row r="126" spans="2:65" s="1" customFormat="1" ht="44.25" customHeight="1">
      <c r="B126" s="140"/>
      <c r="C126" s="141" t="s">
        <v>104</v>
      </c>
      <c r="D126" s="141" t="s">
        <v>155</v>
      </c>
      <c r="E126" s="142" t="s">
        <v>1308</v>
      </c>
      <c r="F126" s="241" t="s">
        <v>1309</v>
      </c>
      <c r="G126" s="241"/>
      <c r="H126" s="241"/>
      <c r="I126" s="241"/>
      <c r="J126" s="143" t="s">
        <v>1115</v>
      </c>
      <c r="K126" s="144">
        <v>134</v>
      </c>
      <c r="L126" s="242"/>
      <c r="M126" s="242"/>
      <c r="N126" s="242"/>
      <c r="O126" s="242"/>
      <c r="P126" s="242"/>
      <c r="Q126" s="242"/>
      <c r="R126" s="145"/>
      <c r="T126" s="146" t="s">
        <v>5</v>
      </c>
      <c r="U126" s="43" t="s">
        <v>38</v>
      </c>
      <c r="V126" s="147">
        <v>0</v>
      </c>
      <c r="W126" s="147">
        <f t="shared" si="0"/>
        <v>0</v>
      </c>
      <c r="X126" s="147">
        <v>0</v>
      </c>
      <c r="Y126" s="147">
        <f t="shared" si="1"/>
        <v>0</v>
      </c>
      <c r="Z126" s="147">
        <v>0</v>
      </c>
      <c r="AA126" s="148">
        <f t="shared" si="2"/>
        <v>0</v>
      </c>
      <c r="AR126" s="20" t="s">
        <v>159</v>
      </c>
      <c r="AT126" s="20" t="s">
        <v>155</v>
      </c>
      <c r="AU126" s="20" t="s">
        <v>79</v>
      </c>
      <c r="AY126" s="20" t="s">
        <v>153</v>
      </c>
      <c r="BE126" s="149">
        <f t="shared" si="3"/>
        <v>0</v>
      </c>
      <c r="BF126" s="149">
        <f t="shared" si="4"/>
        <v>0</v>
      </c>
      <c r="BG126" s="149">
        <f t="shared" si="5"/>
        <v>0</v>
      </c>
      <c r="BH126" s="149">
        <f t="shared" si="6"/>
        <v>0</v>
      </c>
      <c r="BI126" s="149">
        <f t="shared" si="7"/>
        <v>0</v>
      </c>
      <c r="BJ126" s="20" t="s">
        <v>160</v>
      </c>
      <c r="BK126" s="149">
        <f t="shared" si="8"/>
        <v>0</v>
      </c>
      <c r="BL126" s="20" t="s">
        <v>159</v>
      </c>
      <c r="BM126" s="20" t="s">
        <v>527</v>
      </c>
    </row>
    <row r="127" spans="2:65" s="1" customFormat="1" ht="22.5" customHeight="1">
      <c r="B127" s="140"/>
      <c r="C127" s="141" t="s">
        <v>107</v>
      </c>
      <c r="D127" s="141" t="s">
        <v>155</v>
      </c>
      <c r="E127" s="142" t="s">
        <v>1310</v>
      </c>
      <c r="F127" s="241" t="s">
        <v>1311</v>
      </c>
      <c r="G127" s="241"/>
      <c r="H127" s="241"/>
      <c r="I127" s="241"/>
      <c r="J127" s="143" t="s">
        <v>1115</v>
      </c>
      <c r="K127" s="144">
        <v>165</v>
      </c>
      <c r="L127" s="242"/>
      <c r="M127" s="242"/>
      <c r="N127" s="242"/>
      <c r="O127" s="242"/>
      <c r="P127" s="242"/>
      <c r="Q127" s="242"/>
      <c r="R127" s="145"/>
      <c r="T127" s="146" t="s">
        <v>5</v>
      </c>
      <c r="U127" s="43" t="s">
        <v>38</v>
      </c>
      <c r="V127" s="147">
        <v>0</v>
      </c>
      <c r="W127" s="147">
        <f t="shared" si="0"/>
        <v>0</v>
      </c>
      <c r="X127" s="147">
        <v>0</v>
      </c>
      <c r="Y127" s="147">
        <f t="shared" si="1"/>
        <v>0</v>
      </c>
      <c r="Z127" s="147">
        <v>0</v>
      </c>
      <c r="AA127" s="148">
        <f t="shared" si="2"/>
        <v>0</v>
      </c>
      <c r="AR127" s="20" t="s">
        <v>159</v>
      </c>
      <c r="AT127" s="20" t="s">
        <v>155</v>
      </c>
      <c r="AU127" s="20" t="s">
        <v>79</v>
      </c>
      <c r="AY127" s="20" t="s">
        <v>153</v>
      </c>
      <c r="BE127" s="149">
        <f t="shared" si="3"/>
        <v>0</v>
      </c>
      <c r="BF127" s="149">
        <f t="shared" si="4"/>
        <v>0</v>
      </c>
      <c r="BG127" s="149">
        <f t="shared" si="5"/>
        <v>0</v>
      </c>
      <c r="BH127" s="149">
        <f t="shared" si="6"/>
        <v>0</v>
      </c>
      <c r="BI127" s="149">
        <f t="shared" si="7"/>
        <v>0</v>
      </c>
      <c r="BJ127" s="20" t="s">
        <v>160</v>
      </c>
      <c r="BK127" s="149">
        <f t="shared" si="8"/>
        <v>0</v>
      </c>
      <c r="BL127" s="20" t="s">
        <v>159</v>
      </c>
      <c r="BM127" s="20" t="s">
        <v>256</v>
      </c>
    </row>
    <row r="128" spans="2:65" s="1" customFormat="1" ht="22.5" customHeight="1">
      <c r="B128" s="140"/>
      <c r="C128" s="141" t="s">
        <v>389</v>
      </c>
      <c r="D128" s="141" t="s">
        <v>155</v>
      </c>
      <c r="E128" s="142" t="s">
        <v>1312</v>
      </c>
      <c r="F128" s="241" t="s">
        <v>1313</v>
      </c>
      <c r="G128" s="241"/>
      <c r="H128" s="241"/>
      <c r="I128" s="241"/>
      <c r="J128" s="143" t="s">
        <v>1115</v>
      </c>
      <c r="K128" s="144">
        <v>76</v>
      </c>
      <c r="L128" s="242"/>
      <c r="M128" s="242"/>
      <c r="N128" s="242"/>
      <c r="O128" s="242"/>
      <c r="P128" s="242"/>
      <c r="Q128" s="242"/>
      <c r="R128" s="145"/>
      <c r="T128" s="146" t="s">
        <v>5</v>
      </c>
      <c r="U128" s="43" t="s">
        <v>38</v>
      </c>
      <c r="V128" s="147">
        <v>0</v>
      </c>
      <c r="W128" s="147">
        <f t="shared" si="0"/>
        <v>0</v>
      </c>
      <c r="X128" s="147">
        <v>0</v>
      </c>
      <c r="Y128" s="147">
        <f t="shared" si="1"/>
        <v>0</v>
      </c>
      <c r="Z128" s="147">
        <v>0</v>
      </c>
      <c r="AA128" s="148">
        <f t="shared" si="2"/>
        <v>0</v>
      </c>
      <c r="AR128" s="20" t="s">
        <v>159</v>
      </c>
      <c r="AT128" s="20" t="s">
        <v>155</v>
      </c>
      <c r="AU128" s="20" t="s">
        <v>79</v>
      </c>
      <c r="AY128" s="20" t="s">
        <v>153</v>
      </c>
      <c r="BE128" s="149">
        <f t="shared" si="3"/>
        <v>0</v>
      </c>
      <c r="BF128" s="149">
        <f t="shared" si="4"/>
        <v>0</v>
      </c>
      <c r="BG128" s="149">
        <f t="shared" si="5"/>
        <v>0</v>
      </c>
      <c r="BH128" s="149">
        <f t="shared" si="6"/>
        <v>0</v>
      </c>
      <c r="BI128" s="149">
        <f t="shared" si="7"/>
        <v>0</v>
      </c>
      <c r="BJ128" s="20" t="s">
        <v>160</v>
      </c>
      <c r="BK128" s="149">
        <f t="shared" si="8"/>
        <v>0</v>
      </c>
      <c r="BL128" s="20" t="s">
        <v>159</v>
      </c>
      <c r="BM128" s="20" t="s">
        <v>551</v>
      </c>
    </row>
    <row r="129" spans="2:65" s="1" customFormat="1" ht="31.5" customHeight="1">
      <c r="B129" s="140"/>
      <c r="C129" s="141" t="s">
        <v>373</v>
      </c>
      <c r="D129" s="141" t="s">
        <v>155</v>
      </c>
      <c r="E129" s="142" t="s">
        <v>1314</v>
      </c>
      <c r="F129" s="241" t="s">
        <v>1315</v>
      </c>
      <c r="G129" s="241"/>
      <c r="H129" s="241"/>
      <c r="I129" s="241"/>
      <c r="J129" s="143" t="s">
        <v>1115</v>
      </c>
      <c r="K129" s="144">
        <v>1</v>
      </c>
      <c r="L129" s="242"/>
      <c r="M129" s="242"/>
      <c r="N129" s="242"/>
      <c r="O129" s="242"/>
      <c r="P129" s="242"/>
      <c r="Q129" s="242"/>
      <c r="R129" s="145"/>
      <c r="T129" s="146" t="s">
        <v>5</v>
      </c>
      <c r="U129" s="43" t="s">
        <v>38</v>
      </c>
      <c r="V129" s="147">
        <v>0</v>
      </c>
      <c r="W129" s="147">
        <f t="shared" si="0"/>
        <v>0</v>
      </c>
      <c r="X129" s="147">
        <v>0</v>
      </c>
      <c r="Y129" s="147">
        <f t="shared" si="1"/>
        <v>0</v>
      </c>
      <c r="Z129" s="147">
        <v>0</v>
      </c>
      <c r="AA129" s="148">
        <f t="shared" si="2"/>
        <v>0</v>
      </c>
      <c r="AR129" s="20" t="s">
        <v>159</v>
      </c>
      <c r="AT129" s="20" t="s">
        <v>155</v>
      </c>
      <c r="AU129" s="20" t="s">
        <v>79</v>
      </c>
      <c r="AY129" s="20" t="s">
        <v>153</v>
      </c>
      <c r="BE129" s="149">
        <f t="shared" si="3"/>
        <v>0</v>
      </c>
      <c r="BF129" s="149">
        <f t="shared" si="4"/>
        <v>0</v>
      </c>
      <c r="BG129" s="149">
        <f t="shared" si="5"/>
        <v>0</v>
      </c>
      <c r="BH129" s="149">
        <f t="shared" si="6"/>
        <v>0</v>
      </c>
      <c r="BI129" s="149">
        <f t="shared" si="7"/>
        <v>0</v>
      </c>
      <c r="BJ129" s="20" t="s">
        <v>160</v>
      </c>
      <c r="BK129" s="149">
        <f t="shared" si="8"/>
        <v>0</v>
      </c>
      <c r="BL129" s="20" t="s">
        <v>159</v>
      </c>
      <c r="BM129" s="20" t="s">
        <v>271</v>
      </c>
    </row>
    <row r="130" spans="2:65" s="1" customFormat="1" ht="22.5" customHeight="1">
      <c r="B130" s="140"/>
      <c r="C130" s="141" t="s">
        <v>365</v>
      </c>
      <c r="D130" s="141" t="s">
        <v>155</v>
      </c>
      <c r="E130" s="142" t="s">
        <v>1316</v>
      </c>
      <c r="F130" s="241" t="s">
        <v>1317</v>
      </c>
      <c r="G130" s="241"/>
      <c r="H130" s="241"/>
      <c r="I130" s="241"/>
      <c r="J130" s="143" t="s">
        <v>172</v>
      </c>
      <c r="K130" s="144">
        <v>50</v>
      </c>
      <c r="L130" s="242"/>
      <c r="M130" s="242"/>
      <c r="N130" s="242"/>
      <c r="O130" s="242"/>
      <c r="P130" s="242"/>
      <c r="Q130" s="242"/>
      <c r="R130" s="145"/>
      <c r="T130" s="146" t="s">
        <v>5</v>
      </c>
      <c r="U130" s="43" t="s">
        <v>38</v>
      </c>
      <c r="V130" s="147">
        <v>0</v>
      </c>
      <c r="W130" s="147">
        <f t="shared" si="0"/>
        <v>0</v>
      </c>
      <c r="X130" s="147">
        <v>0</v>
      </c>
      <c r="Y130" s="147">
        <f t="shared" si="1"/>
        <v>0</v>
      </c>
      <c r="Z130" s="147">
        <v>0</v>
      </c>
      <c r="AA130" s="148">
        <f t="shared" si="2"/>
        <v>0</v>
      </c>
      <c r="AR130" s="20" t="s">
        <v>159</v>
      </c>
      <c r="AT130" s="20" t="s">
        <v>155</v>
      </c>
      <c r="AU130" s="20" t="s">
        <v>79</v>
      </c>
      <c r="AY130" s="20" t="s">
        <v>153</v>
      </c>
      <c r="BE130" s="149">
        <f t="shared" si="3"/>
        <v>0</v>
      </c>
      <c r="BF130" s="149">
        <f t="shared" si="4"/>
        <v>0</v>
      </c>
      <c r="BG130" s="149">
        <f t="shared" si="5"/>
        <v>0</v>
      </c>
      <c r="BH130" s="149">
        <f t="shared" si="6"/>
        <v>0</v>
      </c>
      <c r="BI130" s="149">
        <f t="shared" si="7"/>
        <v>0</v>
      </c>
      <c r="BJ130" s="20" t="s">
        <v>160</v>
      </c>
      <c r="BK130" s="149">
        <f t="shared" si="8"/>
        <v>0</v>
      </c>
      <c r="BL130" s="20" t="s">
        <v>159</v>
      </c>
      <c r="BM130" s="20" t="s">
        <v>650</v>
      </c>
    </row>
    <row r="131" spans="2:65" s="1" customFormat="1" ht="44.25" customHeight="1">
      <c r="B131" s="140"/>
      <c r="C131" s="141" t="s">
        <v>381</v>
      </c>
      <c r="D131" s="141" t="s">
        <v>155</v>
      </c>
      <c r="E131" s="142" t="s">
        <v>1318</v>
      </c>
      <c r="F131" s="241" t="s">
        <v>1319</v>
      </c>
      <c r="G131" s="241"/>
      <c r="H131" s="241"/>
      <c r="I131" s="241"/>
      <c r="J131" s="143" t="s">
        <v>172</v>
      </c>
      <c r="K131" s="144">
        <v>50</v>
      </c>
      <c r="L131" s="242"/>
      <c r="M131" s="242"/>
      <c r="N131" s="242"/>
      <c r="O131" s="242"/>
      <c r="P131" s="242"/>
      <c r="Q131" s="242"/>
      <c r="R131" s="145"/>
      <c r="T131" s="146" t="s">
        <v>5</v>
      </c>
      <c r="U131" s="43" t="s">
        <v>38</v>
      </c>
      <c r="V131" s="147">
        <v>0</v>
      </c>
      <c r="W131" s="147">
        <f t="shared" si="0"/>
        <v>0</v>
      </c>
      <c r="X131" s="147">
        <v>0</v>
      </c>
      <c r="Y131" s="147">
        <f t="shared" si="1"/>
        <v>0</v>
      </c>
      <c r="Z131" s="147">
        <v>0</v>
      </c>
      <c r="AA131" s="148">
        <f t="shared" si="2"/>
        <v>0</v>
      </c>
      <c r="AR131" s="20" t="s">
        <v>159</v>
      </c>
      <c r="AT131" s="20" t="s">
        <v>155</v>
      </c>
      <c r="AU131" s="20" t="s">
        <v>79</v>
      </c>
      <c r="AY131" s="20" t="s">
        <v>153</v>
      </c>
      <c r="BE131" s="149">
        <f t="shared" si="3"/>
        <v>0</v>
      </c>
      <c r="BF131" s="149">
        <f t="shared" si="4"/>
        <v>0</v>
      </c>
      <c r="BG131" s="149">
        <f t="shared" si="5"/>
        <v>0</v>
      </c>
      <c r="BH131" s="149">
        <f t="shared" si="6"/>
        <v>0</v>
      </c>
      <c r="BI131" s="149">
        <f t="shared" si="7"/>
        <v>0</v>
      </c>
      <c r="BJ131" s="20" t="s">
        <v>160</v>
      </c>
      <c r="BK131" s="149">
        <f t="shared" si="8"/>
        <v>0</v>
      </c>
      <c r="BL131" s="20" t="s">
        <v>159</v>
      </c>
      <c r="BM131" s="20" t="s">
        <v>297</v>
      </c>
    </row>
    <row r="132" spans="2:65" s="1" customFormat="1" ht="22.5" customHeight="1">
      <c r="B132" s="140"/>
      <c r="C132" s="141" t="s">
        <v>169</v>
      </c>
      <c r="D132" s="141" t="s">
        <v>155</v>
      </c>
      <c r="E132" s="142" t="s">
        <v>1320</v>
      </c>
      <c r="F132" s="241" t="s">
        <v>1321</v>
      </c>
      <c r="G132" s="241"/>
      <c r="H132" s="241"/>
      <c r="I132" s="241"/>
      <c r="J132" s="143" t="s">
        <v>1115</v>
      </c>
      <c r="K132" s="144">
        <v>13</v>
      </c>
      <c r="L132" s="242"/>
      <c r="M132" s="242"/>
      <c r="N132" s="242"/>
      <c r="O132" s="242"/>
      <c r="P132" s="242"/>
      <c r="Q132" s="242"/>
      <c r="R132" s="145"/>
      <c r="T132" s="146" t="s">
        <v>5</v>
      </c>
      <c r="U132" s="43" t="s">
        <v>38</v>
      </c>
      <c r="V132" s="147">
        <v>0</v>
      </c>
      <c r="W132" s="147">
        <f t="shared" si="0"/>
        <v>0</v>
      </c>
      <c r="X132" s="147">
        <v>0</v>
      </c>
      <c r="Y132" s="147">
        <f t="shared" si="1"/>
        <v>0</v>
      </c>
      <c r="Z132" s="147">
        <v>0</v>
      </c>
      <c r="AA132" s="148">
        <f t="shared" si="2"/>
        <v>0</v>
      </c>
      <c r="AR132" s="20" t="s">
        <v>159</v>
      </c>
      <c r="AT132" s="20" t="s">
        <v>155</v>
      </c>
      <c r="AU132" s="20" t="s">
        <v>79</v>
      </c>
      <c r="AY132" s="20" t="s">
        <v>153</v>
      </c>
      <c r="BE132" s="149">
        <f t="shared" si="3"/>
        <v>0</v>
      </c>
      <c r="BF132" s="149">
        <f t="shared" si="4"/>
        <v>0</v>
      </c>
      <c r="BG132" s="149">
        <f t="shared" si="5"/>
        <v>0</v>
      </c>
      <c r="BH132" s="149">
        <f t="shared" si="6"/>
        <v>0</v>
      </c>
      <c r="BI132" s="149">
        <f t="shared" si="7"/>
        <v>0</v>
      </c>
      <c r="BJ132" s="20" t="s">
        <v>160</v>
      </c>
      <c r="BK132" s="149">
        <f t="shared" si="8"/>
        <v>0</v>
      </c>
      <c r="BL132" s="20" t="s">
        <v>159</v>
      </c>
      <c r="BM132" s="20" t="s">
        <v>305</v>
      </c>
    </row>
    <row r="133" spans="2:65" s="1" customFormat="1" ht="31.5" customHeight="1">
      <c r="B133" s="140"/>
      <c r="C133" s="141" t="s">
        <v>465</v>
      </c>
      <c r="D133" s="141" t="s">
        <v>155</v>
      </c>
      <c r="E133" s="142" t="s">
        <v>1322</v>
      </c>
      <c r="F133" s="241" t="s">
        <v>1323</v>
      </c>
      <c r="G133" s="241"/>
      <c r="H133" s="241"/>
      <c r="I133" s="241"/>
      <c r="J133" s="143" t="s">
        <v>1115</v>
      </c>
      <c r="K133" s="144">
        <v>12</v>
      </c>
      <c r="L133" s="242"/>
      <c r="M133" s="242"/>
      <c r="N133" s="242"/>
      <c r="O133" s="242"/>
      <c r="P133" s="242"/>
      <c r="Q133" s="242"/>
      <c r="R133" s="145"/>
      <c r="T133" s="146" t="s">
        <v>5</v>
      </c>
      <c r="U133" s="43" t="s">
        <v>38</v>
      </c>
      <c r="V133" s="147">
        <v>0</v>
      </c>
      <c r="W133" s="147">
        <f t="shared" si="0"/>
        <v>0</v>
      </c>
      <c r="X133" s="147">
        <v>0</v>
      </c>
      <c r="Y133" s="147">
        <f t="shared" si="1"/>
        <v>0</v>
      </c>
      <c r="Z133" s="147">
        <v>0</v>
      </c>
      <c r="AA133" s="148">
        <f t="shared" si="2"/>
        <v>0</v>
      </c>
      <c r="AR133" s="20" t="s">
        <v>159</v>
      </c>
      <c r="AT133" s="20" t="s">
        <v>155</v>
      </c>
      <c r="AU133" s="20" t="s">
        <v>79</v>
      </c>
      <c r="AY133" s="20" t="s">
        <v>153</v>
      </c>
      <c r="BE133" s="149">
        <f t="shared" si="3"/>
        <v>0</v>
      </c>
      <c r="BF133" s="149">
        <f t="shared" si="4"/>
        <v>0</v>
      </c>
      <c r="BG133" s="149">
        <f t="shared" si="5"/>
        <v>0</v>
      </c>
      <c r="BH133" s="149">
        <f t="shared" si="6"/>
        <v>0</v>
      </c>
      <c r="BI133" s="149">
        <f t="shared" si="7"/>
        <v>0</v>
      </c>
      <c r="BJ133" s="20" t="s">
        <v>160</v>
      </c>
      <c r="BK133" s="149">
        <f t="shared" si="8"/>
        <v>0</v>
      </c>
      <c r="BL133" s="20" t="s">
        <v>159</v>
      </c>
      <c r="BM133" s="20" t="s">
        <v>815</v>
      </c>
    </row>
    <row r="134" spans="2:65" s="1" customFormat="1" ht="31.5" customHeight="1">
      <c r="B134" s="140"/>
      <c r="C134" s="141" t="s">
        <v>461</v>
      </c>
      <c r="D134" s="141" t="s">
        <v>155</v>
      </c>
      <c r="E134" s="142" t="s">
        <v>1324</v>
      </c>
      <c r="F134" s="241" t="s">
        <v>1325</v>
      </c>
      <c r="G134" s="241"/>
      <c r="H134" s="241"/>
      <c r="I134" s="241"/>
      <c r="J134" s="143" t="s">
        <v>1115</v>
      </c>
      <c r="K134" s="144">
        <v>1</v>
      </c>
      <c r="L134" s="242"/>
      <c r="M134" s="242"/>
      <c r="N134" s="242"/>
      <c r="O134" s="242"/>
      <c r="P134" s="242"/>
      <c r="Q134" s="242"/>
      <c r="R134" s="145"/>
      <c r="T134" s="146" t="s">
        <v>5</v>
      </c>
      <c r="U134" s="43" t="s">
        <v>38</v>
      </c>
      <c r="V134" s="147">
        <v>0</v>
      </c>
      <c r="W134" s="147">
        <f t="shared" si="0"/>
        <v>0</v>
      </c>
      <c r="X134" s="147">
        <v>0</v>
      </c>
      <c r="Y134" s="147">
        <f t="shared" si="1"/>
        <v>0</v>
      </c>
      <c r="Z134" s="147">
        <v>0</v>
      </c>
      <c r="AA134" s="148">
        <f t="shared" si="2"/>
        <v>0</v>
      </c>
      <c r="AR134" s="20" t="s">
        <v>159</v>
      </c>
      <c r="AT134" s="20" t="s">
        <v>155</v>
      </c>
      <c r="AU134" s="20" t="s">
        <v>79</v>
      </c>
      <c r="AY134" s="20" t="s">
        <v>153</v>
      </c>
      <c r="BE134" s="149">
        <f t="shared" si="3"/>
        <v>0</v>
      </c>
      <c r="BF134" s="149">
        <f t="shared" si="4"/>
        <v>0</v>
      </c>
      <c r="BG134" s="149">
        <f t="shared" si="5"/>
        <v>0</v>
      </c>
      <c r="BH134" s="149">
        <f t="shared" si="6"/>
        <v>0</v>
      </c>
      <c r="BI134" s="149">
        <f t="shared" si="7"/>
        <v>0</v>
      </c>
      <c r="BJ134" s="20" t="s">
        <v>160</v>
      </c>
      <c r="BK134" s="149">
        <f t="shared" si="8"/>
        <v>0</v>
      </c>
      <c r="BL134" s="20" t="s">
        <v>159</v>
      </c>
      <c r="BM134" s="20" t="s">
        <v>322</v>
      </c>
    </row>
    <row r="135" spans="2:65" s="1" customFormat="1" ht="44.25" customHeight="1">
      <c r="B135" s="140"/>
      <c r="C135" s="141" t="s">
        <v>220</v>
      </c>
      <c r="D135" s="141" t="s">
        <v>155</v>
      </c>
      <c r="E135" s="142" t="s">
        <v>1326</v>
      </c>
      <c r="F135" s="241" t="s">
        <v>2355</v>
      </c>
      <c r="G135" s="241"/>
      <c r="H135" s="241"/>
      <c r="I135" s="241"/>
      <c r="J135" s="143" t="s">
        <v>1115</v>
      </c>
      <c r="K135" s="144">
        <v>13</v>
      </c>
      <c r="L135" s="242"/>
      <c r="M135" s="242"/>
      <c r="N135" s="242"/>
      <c r="O135" s="242"/>
      <c r="P135" s="242"/>
      <c r="Q135" s="242"/>
      <c r="R135" s="145"/>
      <c r="T135" s="146" t="s">
        <v>5</v>
      </c>
      <c r="U135" s="43" t="s">
        <v>38</v>
      </c>
      <c r="V135" s="147">
        <v>0</v>
      </c>
      <c r="W135" s="147">
        <f t="shared" si="0"/>
        <v>0</v>
      </c>
      <c r="X135" s="147">
        <v>0</v>
      </c>
      <c r="Y135" s="147">
        <f t="shared" si="1"/>
        <v>0</v>
      </c>
      <c r="Z135" s="147">
        <v>0</v>
      </c>
      <c r="AA135" s="148">
        <f t="shared" si="2"/>
        <v>0</v>
      </c>
      <c r="AR135" s="20" t="s">
        <v>159</v>
      </c>
      <c r="AT135" s="20" t="s">
        <v>155</v>
      </c>
      <c r="AU135" s="20" t="s">
        <v>79</v>
      </c>
      <c r="AY135" s="20" t="s">
        <v>153</v>
      </c>
      <c r="BE135" s="149">
        <f t="shared" si="3"/>
        <v>0</v>
      </c>
      <c r="BF135" s="149">
        <f t="shared" si="4"/>
        <v>0</v>
      </c>
      <c r="BG135" s="149">
        <f t="shared" si="5"/>
        <v>0</v>
      </c>
      <c r="BH135" s="149">
        <f t="shared" si="6"/>
        <v>0</v>
      </c>
      <c r="BI135" s="149">
        <f t="shared" si="7"/>
        <v>0</v>
      </c>
      <c r="BJ135" s="20" t="s">
        <v>160</v>
      </c>
      <c r="BK135" s="149">
        <f t="shared" si="8"/>
        <v>0</v>
      </c>
      <c r="BL135" s="20" t="s">
        <v>159</v>
      </c>
      <c r="BM135" s="20" t="s">
        <v>340</v>
      </c>
    </row>
    <row r="136" spans="2:65" s="1" customFormat="1" ht="44.25" customHeight="1">
      <c r="B136" s="140"/>
      <c r="C136" s="141" t="s">
        <v>10</v>
      </c>
      <c r="D136" s="141" t="s">
        <v>155</v>
      </c>
      <c r="E136" s="142" t="s">
        <v>1327</v>
      </c>
      <c r="F136" s="241" t="s">
        <v>2356</v>
      </c>
      <c r="G136" s="241"/>
      <c r="H136" s="241"/>
      <c r="I136" s="241"/>
      <c r="J136" s="143" t="s">
        <v>1115</v>
      </c>
      <c r="K136" s="144">
        <v>1</v>
      </c>
      <c r="L136" s="242"/>
      <c r="M136" s="242"/>
      <c r="N136" s="242"/>
      <c r="O136" s="242"/>
      <c r="P136" s="242"/>
      <c r="Q136" s="242"/>
      <c r="R136" s="145"/>
      <c r="T136" s="146" t="s">
        <v>5</v>
      </c>
      <c r="U136" s="43" t="s">
        <v>38</v>
      </c>
      <c r="V136" s="147">
        <v>0</v>
      </c>
      <c r="W136" s="147">
        <f t="shared" si="0"/>
        <v>0</v>
      </c>
      <c r="X136" s="147">
        <v>0</v>
      </c>
      <c r="Y136" s="147">
        <f t="shared" si="1"/>
        <v>0</v>
      </c>
      <c r="Z136" s="147">
        <v>0</v>
      </c>
      <c r="AA136" s="148">
        <f t="shared" si="2"/>
        <v>0</v>
      </c>
      <c r="AR136" s="20" t="s">
        <v>159</v>
      </c>
      <c r="AT136" s="20" t="s">
        <v>155</v>
      </c>
      <c r="AU136" s="20" t="s">
        <v>79</v>
      </c>
      <c r="AY136" s="20" t="s">
        <v>153</v>
      </c>
      <c r="BE136" s="149">
        <f t="shared" si="3"/>
        <v>0</v>
      </c>
      <c r="BF136" s="149">
        <f t="shared" si="4"/>
        <v>0</v>
      </c>
      <c r="BG136" s="149">
        <f t="shared" si="5"/>
        <v>0</v>
      </c>
      <c r="BH136" s="149">
        <f t="shared" si="6"/>
        <v>0</v>
      </c>
      <c r="BI136" s="149">
        <f t="shared" si="7"/>
        <v>0</v>
      </c>
      <c r="BJ136" s="20" t="s">
        <v>160</v>
      </c>
      <c r="BK136" s="149">
        <f t="shared" si="8"/>
        <v>0</v>
      </c>
      <c r="BL136" s="20" t="s">
        <v>159</v>
      </c>
      <c r="BM136" s="20" t="s">
        <v>162</v>
      </c>
    </row>
    <row r="137" spans="2:65" s="1" customFormat="1" ht="31.5" customHeight="1">
      <c r="B137" s="140"/>
      <c r="C137" s="141" t="s">
        <v>508</v>
      </c>
      <c r="D137" s="141" t="s">
        <v>155</v>
      </c>
      <c r="E137" s="142" t="s">
        <v>1328</v>
      </c>
      <c r="F137" s="241" t="s">
        <v>2357</v>
      </c>
      <c r="G137" s="241"/>
      <c r="H137" s="241"/>
      <c r="I137" s="241"/>
      <c r="J137" s="143" t="s">
        <v>1115</v>
      </c>
      <c r="K137" s="144">
        <v>2</v>
      </c>
      <c r="L137" s="242"/>
      <c r="M137" s="242"/>
      <c r="N137" s="242"/>
      <c r="O137" s="242"/>
      <c r="P137" s="242"/>
      <c r="Q137" s="242"/>
      <c r="R137" s="145"/>
      <c r="T137" s="146" t="s">
        <v>5</v>
      </c>
      <c r="U137" s="43" t="s">
        <v>38</v>
      </c>
      <c r="V137" s="147">
        <v>0</v>
      </c>
      <c r="W137" s="147">
        <f t="shared" si="0"/>
        <v>0</v>
      </c>
      <c r="X137" s="147">
        <v>0</v>
      </c>
      <c r="Y137" s="147">
        <f t="shared" si="1"/>
        <v>0</v>
      </c>
      <c r="Z137" s="147">
        <v>0</v>
      </c>
      <c r="AA137" s="148">
        <f t="shared" si="2"/>
        <v>0</v>
      </c>
      <c r="AR137" s="20" t="s">
        <v>159</v>
      </c>
      <c r="AT137" s="20" t="s">
        <v>155</v>
      </c>
      <c r="AU137" s="20" t="s">
        <v>79</v>
      </c>
      <c r="AY137" s="20" t="s">
        <v>153</v>
      </c>
      <c r="BE137" s="149">
        <f t="shared" si="3"/>
        <v>0</v>
      </c>
      <c r="BF137" s="149">
        <f t="shared" si="4"/>
        <v>0</v>
      </c>
      <c r="BG137" s="149">
        <f t="shared" si="5"/>
        <v>0</v>
      </c>
      <c r="BH137" s="149">
        <f t="shared" si="6"/>
        <v>0</v>
      </c>
      <c r="BI137" s="149">
        <f t="shared" si="7"/>
        <v>0</v>
      </c>
      <c r="BJ137" s="20" t="s">
        <v>160</v>
      </c>
      <c r="BK137" s="149">
        <f t="shared" si="8"/>
        <v>0</v>
      </c>
      <c r="BL137" s="20" t="s">
        <v>159</v>
      </c>
      <c r="BM137" s="20" t="s">
        <v>351</v>
      </c>
    </row>
    <row r="138" spans="2:65" s="1" customFormat="1" ht="22.5" customHeight="1">
      <c r="B138" s="140"/>
      <c r="C138" s="141" t="s">
        <v>527</v>
      </c>
      <c r="D138" s="141" t="s">
        <v>155</v>
      </c>
      <c r="E138" s="142" t="s">
        <v>1329</v>
      </c>
      <c r="F138" s="241" t="s">
        <v>1330</v>
      </c>
      <c r="G138" s="241"/>
      <c r="H138" s="241"/>
      <c r="I138" s="241"/>
      <c r="J138" s="143" t="s">
        <v>1115</v>
      </c>
      <c r="K138" s="144">
        <v>252</v>
      </c>
      <c r="L138" s="242"/>
      <c r="M138" s="242"/>
      <c r="N138" s="242"/>
      <c r="O138" s="242"/>
      <c r="P138" s="242"/>
      <c r="Q138" s="242"/>
      <c r="R138" s="145"/>
      <c r="T138" s="146" t="s">
        <v>5</v>
      </c>
      <c r="U138" s="43" t="s">
        <v>38</v>
      </c>
      <c r="V138" s="147">
        <v>0</v>
      </c>
      <c r="W138" s="147">
        <f t="shared" si="0"/>
        <v>0</v>
      </c>
      <c r="X138" s="147">
        <v>0</v>
      </c>
      <c r="Y138" s="147">
        <f t="shared" si="1"/>
        <v>0</v>
      </c>
      <c r="Z138" s="147">
        <v>0</v>
      </c>
      <c r="AA138" s="148">
        <f t="shared" si="2"/>
        <v>0</v>
      </c>
      <c r="AR138" s="20" t="s">
        <v>159</v>
      </c>
      <c r="AT138" s="20" t="s">
        <v>155</v>
      </c>
      <c r="AU138" s="20" t="s">
        <v>79</v>
      </c>
      <c r="AY138" s="20" t="s">
        <v>153</v>
      </c>
      <c r="BE138" s="149">
        <f t="shared" si="3"/>
        <v>0</v>
      </c>
      <c r="BF138" s="149">
        <f t="shared" si="4"/>
        <v>0</v>
      </c>
      <c r="BG138" s="149">
        <f t="shared" si="5"/>
        <v>0</v>
      </c>
      <c r="BH138" s="149">
        <f t="shared" si="6"/>
        <v>0</v>
      </c>
      <c r="BI138" s="149">
        <f t="shared" si="7"/>
        <v>0</v>
      </c>
      <c r="BJ138" s="20" t="s">
        <v>160</v>
      </c>
      <c r="BK138" s="149">
        <f t="shared" si="8"/>
        <v>0</v>
      </c>
      <c r="BL138" s="20" t="s">
        <v>159</v>
      </c>
      <c r="BM138" s="20" t="s">
        <v>312</v>
      </c>
    </row>
    <row r="139" spans="2:65" s="1" customFormat="1" ht="31.5" customHeight="1">
      <c r="B139" s="140"/>
      <c r="C139" s="141" t="s">
        <v>252</v>
      </c>
      <c r="D139" s="141" t="s">
        <v>155</v>
      </c>
      <c r="E139" s="142" t="s">
        <v>1331</v>
      </c>
      <c r="F139" s="241" t="s">
        <v>1332</v>
      </c>
      <c r="G139" s="241"/>
      <c r="H139" s="241"/>
      <c r="I139" s="241"/>
      <c r="J139" s="143" t="s">
        <v>1115</v>
      </c>
      <c r="K139" s="144">
        <v>40</v>
      </c>
      <c r="L139" s="242"/>
      <c r="M139" s="242"/>
      <c r="N139" s="242"/>
      <c r="O139" s="242"/>
      <c r="P139" s="242"/>
      <c r="Q139" s="242"/>
      <c r="R139" s="145"/>
      <c r="T139" s="146" t="s">
        <v>5</v>
      </c>
      <c r="U139" s="43" t="s">
        <v>38</v>
      </c>
      <c r="V139" s="147">
        <v>0</v>
      </c>
      <c r="W139" s="147">
        <f t="shared" si="0"/>
        <v>0</v>
      </c>
      <c r="X139" s="147">
        <v>0</v>
      </c>
      <c r="Y139" s="147">
        <f t="shared" si="1"/>
        <v>0</v>
      </c>
      <c r="Z139" s="147">
        <v>0</v>
      </c>
      <c r="AA139" s="148">
        <f t="shared" si="2"/>
        <v>0</v>
      </c>
      <c r="AR139" s="20" t="s">
        <v>159</v>
      </c>
      <c r="AT139" s="20" t="s">
        <v>155</v>
      </c>
      <c r="AU139" s="20" t="s">
        <v>79</v>
      </c>
      <c r="AY139" s="20" t="s">
        <v>153</v>
      </c>
      <c r="BE139" s="149">
        <f t="shared" si="3"/>
        <v>0</v>
      </c>
      <c r="BF139" s="149">
        <f t="shared" si="4"/>
        <v>0</v>
      </c>
      <c r="BG139" s="149">
        <f t="shared" si="5"/>
        <v>0</v>
      </c>
      <c r="BH139" s="149">
        <f t="shared" si="6"/>
        <v>0</v>
      </c>
      <c r="BI139" s="149">
        <f t="shared" si="7"/>
        <v>0</v>
      </c>
      <c r="BJ139" s="20" t="s">
        <v>160</v>
      </c>
      <c r="BK139" s="149">
        <f t="shared" si="8"/>
        <v>0</v>
      </c>
      <c r="BL139" s="20" t="s">
        <v>159</v>
      </c>
      <c r="BM139" s="20" t="s">
        <v>318</v>
      </c>
    </row>
    <row r="140" spans="2:65" s="1" customFormat="1" ht="44.25" customHeight="1">
      <c r="B140" s="140"/>
      <c r="C140" s="141" t="s">
        <v>256</v>
      </c>
      <c r="D140" s="141" t="s">
        <v>155</v>
      </c>
      <c r="E140" s="142" t="s">
        <v>1333</v>
      </c>
      <c r="F140" s="241" t="s">
        <v>1334</v>
      </c>
      <c r="G140" s="241"/>
      <c r="H140" s="241"/>
      <c r="I140" s="241"/>
      <c r="J140" s="143" t="s">
        <v>1115</v>
      </c>
      <c r="K140" s="144">
        <v>11</v>
      </c>
      <c r="L140" s="242"/>
      <c r="M140" s="242"/>
      <c r="N140" s="242"/>
      <c r="O140" s="242"/>
      <c r="P140" s="242"/>
      <c r="Q140" s="242"/>
      <c r="R140" s="145"/>
      <c r="T140" s="146" t="s">
        <v>5</v>
      </c>
      <c r="U140" s="43" t="s">
        <v>38</v>
      </c>
      <c r="V140" s="147">
        <v>0</v>
      </c>
      <c r="W140" s="147">
        <f t="shared" si="0"/>
        <v>0</v>
      </c>
      <c r="X140" s="147">
        <v>0</v>
      </c>
      <c r="Y140" s="147">
        <f t="shared" si="1"/>
        <v>0</v>
      </c>
      <c r="Z140" s="147">
        <v>0</v>
      </c>
      <c r="AA140" s="148">
        <f t="shared" si="2"/>
        <v>0</v>
      </c>
      <c r="AR140" s="20" t="s">
        <v>159</v>
      </c>
      <c r="AT140" s="20" t="s">
        <v>155</v>
      </c>
      <c r="AU140" s="20" t="s">
        <v>79</v>
      </c>
      <c r="AY140" s="20" t="s">
        <v>153</v>
      </c>
      <c r="BE140" s="149">
        <f t="shared" si="3"/>
        <v>0</v>
      </c>
      <c r="BF140" s="149">
        <f t="shared" si="4"/>
        <v>0</v>
      </c>
      <c r="BG140" s="149">
        <f t="shared" si="5"/>
        <v>0</v>
      </c>
      <c r="BH140" s="149">
        <f t="shared" si="6"/>
        <v>0</v>
      </c>
      <c r="BI140" s="149">
        <f t="shared" si="7"/>
        <v>0</v>
      </c>
      <c r="BJ140" s="20" t="s">
        <v>160</v>
      </c>
      <c r="BK140" s="149">
        <f t="shared" si="8"/>
        <v>0</v>
      </c>
      <c r="BL140" s="20" t="s">
        <v>159</v>
      </c>
      <c r="BM140" s="20" t="s">
        <v>332</v>
      </c>
    </row>
    <row r="141" spans="2:65" s="1" customFormat="1" ht="31.5" customHeight="1">
      <c r="B141" s="140"/>
      <c r="C141" s="141" t="s">
        <v>538</v>
      </c>
      <c r="D141" s="141" t="s">
        <v>155</v>
      </c>
      <c r="E141" s="142" t="s">
        <v>1335</v>
      </c>
      <c r="F141" s="241" t="s">
        <v>1336</v>
      </c>
      <c r="G141" s="241"/>
      <c r="H141" s="241"/>
      <c r="I141" s="241"/>
      <c r="J141" s="143" t="s">
        <v>1115</v>
      </c>
      <c r="K141" s="144">
        <v>25</v>
      </c>
      <c r="L141" s="242"/>
      <c r="M141" s="242"/>
      <c r="N141" s="242"/>
      <c r="O141" s="242"/>
      <c r="P141" s="242"/>
      <c r="Q141" s="242"/>
      <c r="R141" s="145"/>
      <c r="T141" s="146" t="s">
        <v>5</v>
      </c>
      <c r="U141" s="43" t="s">
        <v>38</v>
      </c>
      <c r="V141" s="147">
        <v>0</v>
      </c>
      <c r="W141" s="147">
        <f t="shared" si="0"/>
        <v>0</v>
      </c>
      <c r="X141" s="147">
        <v>0</v>
      </c>
      <c r="Y141" s="147">
        <f t="shared" si="1"/>
        <v>0</v>
      </c>
      <c r="Z141" s="147">
        <v>0</v>
      </c>
      <c r="AA141" s="148">
        <f t="shared" si="2"/>
        <v>0</v>
      </c>
      <c r="AR141" s="20" t="s">
        <v>159</v>
      </c>
      <c r="AT141" s="20" t="s">
        <v>155</v>
      </c>
      <c r="AU141" s="20" t="s">
        <v>79</v>
      </c>
      <c r="AY141" s="20" t="s">
        <v>153</v>
      </c>
      <c r="BE141" s="149">
        <f t="shared" si="3"/>
        <v>0</v>
      </c>
      <c r="BF141" s="149">
        <f t="shared" si="4"/>
        <v>0</v>
      </c>
      <c r="BG141" s="149">
        <f t="shared" si="5"/>
        <v>0</v>
      </c>
      <c r="BH141" s="149">
        <f t="shared" si="6"/>
        <v>0</v>
      </c>
      <c r="BI141" s="149">
        <f t="shared" si="7"/>
        <v>0</v>
      </c>
      <c r="BJ141" s="20" t="s">
        <v>160</v>
      </c>
      <c r="BK141" s="149">
        <f t="shared" si="8"/>
        <v>0</v>
      </c>
      <c r="BL141" s="20" t="s">
        <v>159</v>
      </c>
      <c r="BM141" s="20" t="s">
        <v>338</v>
      </c>
    </row>
    <row r="142" spans="2:65" s="1" customFormat="1" ht="31.5" customHeight="1">
      <c r="B142" s="140"/>
      <c r="C142" s="141" t="s">
        <v>551</v>
      </c>
      <c r="D142" s="141" t="s">
        <v>155</v>
      </c>
      <c r="E142" s="142" t="s">
        <v>1337</v>
      </c>
      <c r="F142" s="241" t="s">
        <v>1338</v>
      </c>
      <c r="G142" s="241"/>
      <c r="H142" s="241"/>
      <c r="I142" s="241"/>
      <c r="J142" s="143" t="s">
        <v>1115</v>
      </c>
      <c r="K142" s="144">
        <v>165</v>
      </c>
      <c r="L142" s="242"/>
      <c r="M142" s="242"/>
      <c r="N142" s="242"/>
      <c r="O142" s="242"/>
      <c r="P142" s="242"/>
      <c r="Q142" s="242"/>
      <c r="R142" s="145"/>
      <c r="T142" s="146" t="s">
        <v>5</v>
      </c>
      <c r="U142" s="43" t="s">
        <v>38</v>
      </c>
      <c r="V142" s="147">
        <v>0</v>
      </c>
      <c r="W142" s="147">
        <f t="shared" si="0"/>
        <v>0</v>
      </c>
      <c r="X142" s="147">
        <v>0</v>
      </c>
      <c r="Y142" s="147">
        <f t="shared" si="1"/>
        <v>0</v>
      </c>
      <c r="Z142" s="147">
        <v>0</v>
      </c>
      <c r="AA142" s="148">
        <f t="shared" si="2"/>
        <v>0</v>
      </c>
      <c r="AR142" s="20" t="s">
        <v>159</v>
      </c>
      <c r="AT142" s="20" t="s">
        <v>155</v>
      </c>
      <c r="AU142" s="20" t="s">
        <v>79</v>
      </c>
      <c r="AY142" s="20" t="s">
        <v>153</v>
      </c>
      <c r="BE142" s="149">
        <f t="shared" si="3"/>
        <v>0</v>
      </c>
      <c r="BF142" s="149">
        <f t="shared" si="4"/>
        <v>0</v>
      </c>
      <c r="BG142" s="149">
        <f t="shared" si="5"/>
        <v>0</v>
      </c>
      <c r="BH142" s="149">
        <f t="shared" si="6"/>
        <v>0</v>
      </c>
      <c r="BI142" s="149">
        <f t="shared" si="7"/>
        <v>0</v>
      </c>
      <c r="BJ142" s="20" t="s">
        <v>160</v>
      </c>
      <c r="BK142" s="149">
        <f t="shared" si="8"/>
        <v>0</v>
      </c>
      <c r="BL142" s="20" t="s">
        <v>159</v>
      </c>
      <c r="BM142" s="20" t="s">
        <v>505</v>
      </c>
    </row>
    <row r="143" spans="2:65" s="1" customFormat="1" ht="44.25" customHeight="1">
      <c r="B143" s="140"/>
      <c r="C143" s="141" t="s">
        <v>267</v>
      </c>
      <c r="D143" s="141" t="s">
        <v>155</v>
      </c>
      <c r="E143" s="142" t="s">
        <v>1339</v>
      </c>
      <c r="F143" s="241" t="s">
        <v>1340</v>
      </c>
      <c r="G143" s="241"/>
      <c r="H143" s="241"/>
      <c r="I143" s="241"/>
      <c r="J143" s="143" t="s">
        <v>1115</v>
      </c>
      <c r="K143" s="144">
        <v>11</v>
      </c>
      <c r="L143" s="242"/>
      <c r="M143" s="242"/>
      <c r="N143" s="242"/>
      <c r="O143" s="242"/>
      <c r="P143" s="242"/>
      <c r="Q143" s="242"/>
      <c r="R143" s="145"/>
      <c r="T143" s="146" t="s">
        <v>5</v>
      </c>
      <c r="U143" s="43" t="s">
        <v>38</v>
      </c>
      <c r="V143" s="147">
        <v>0</v>
      </c>
      <c r="W143" s="147">
        <f t="shared" si="0"/>
        <v>0</v>
      </c>
      <c r="X143" s="147">
        <v>0</v>
      </c>
      <c r="Y143" s="147">
        <f t="shared" si="1"/>
        <v>0</v>
      </c>
      <c r="Z143" s="147">
        <v>0</v>
      </c>
      <c r="AA143" s="148">
        <f t="shared" si="2"/>
        <v>0</v>
      </c>
      <c r="AR143" s="20" t="s">
        <v>159</v>
      </c>
      <c r="AT143" s="20" t="s">
        <v>155</v>
      </c>
      <c r="AU143" s="20" t="s">
        <v>79</v>
      </c>
      <c r="AY143" s="20" t="s">
        <v>153</v>
      </c>
      <c r="BE143" s="149">
        <f t="shared" si="3"/>
        <v>0</v>
      </c>
      <c r="BF143" s="149">
        <f t="shared" si="4"/>
        <v>0</v>
      </c>
      <c r="BG143" s="149">
        <f t="shared" si="5"/>
        <v>0</v>
      </c>
      <c r="BH143" s="149">
        <f t="shared" si="6"/>
        <v>0</v>
      </c>
      <c r="BI143" s="149">
        <f t="shared" si="7"/>
        <v>0</v>
      </c>
      <c r="BJ143" s="20" t="s">
        <v>160</v>
      </c>
      <c r="BK143" s="149">
        <f t="shared" si="8"/>
        <v>0</v>
      </c>
      <c r="BL143" s="20" t="s">
        <v>159</v>
      </c>
      <c r="BM143" s="20" t="s">
        <v>245</v>
      </c>
    </row>
    <row r="144" spans="2:65" s="1" customFormat="1" ht="22.5" customHeight="1">
      <c r="B144" s="140"/>
      <c r="C144" s="141" t="s">
        <v>271</v>
      </c>
      <c r="D144" s="141" t="s">
        <v>155</v>
      </c>
      <c r="E144" s="142" t="s">
        <v>1341</v>
      </c>
      <c r="F144" s="241" t="s">
        <v>1342</v>
      </c>
      <c r="G144" s="241"/>
      <c r="H144" s="241"/>
      <c r="I144" s="241"/>
      <c r="J144" s="143" t="s">
        <v>1115</v>
      </c>
      <c r="K144" s="144">
        <v>11</v>
      </c>
      <c r="L144" s="242"/>
      <c r="M144" s="242"/>
      <c r="N144" s="242"/>
      <c r="O144" s="242"/>
      <c r="P144" s="242"/>
      <c r="Q144" s="242"/>
      <c r="R144" s="145"/>
      <c r="T144" s="146" t="s">
        <v>5</v>
      </c>
      <c r="U144" s="43" t="s">
        <v>38</v>
      </c>
      <c r="V144" s="147">
        <v>0</v>
      </c>
      <c r="W144" s="147">
        <f t="shared" si="0"/>
        <v>0</v>
      </c>
      <c r="X144" s="147">
        <v>0</v>
      </c>
      <c r="Y144" s="147">
        <f t="shared" si="1"/>
        <v>0</v>
      </c>
      <c r="Z144" s="147">
        <v>0</v>
      </c>
      <c r="AA144" s="148">
        <f t="shared" si="2"/>
        <v>0</v>
      </c>
      <c r="AR144" s="20" t="s">
        <v>159</v>
      </c>
      <c r="AT144" s="20" t="s">
        <v>155</v>
      </c>
      <c r="AU144" s="20" t="s">
        <v>79</v>
      </c>
      <c r="AY144" s="20" t="s">
        <v>153</v>
      </c>
      <c r="BE144" s="149">
        <f t="shared" si="3"/>
        <v>0</v>
      </c>
      <c r="BF144" s="149">
        <f t="shared" si="4"/>
        <v>0</v>
      </c>
      <c r="BG144" s="149">
        <f t="shared" si="5"/>
        <v>0</v>
      </c>
      <c r="BH144" s="149">
        <f t="shared" si="6"/>
        <v>0</v>
      </c>
      <c r="BI144" s="149">
        <f t="shared" si="7"/>
        <v>0</v>
      </c>
      <c r="BJ144" s="20" t="s">
        <v>160</v>
      </c>
      <c r="BK144" s="149">
        <f t="shared" si="8"/>
        <v>0</v>
      </c>
      <c r="BL144" s="20" t="s">
        <v>159</v>
      </c>
      <c r="BM144" s="20" t="s">
        <v>260</v>
      </c>
    </row>
    <row r="145" spans="2:65" s="1" customFormat="1" ht="44.25" customHeight="1">
      <c r="B145" s="140"/>
      <c r="C145" s="141" t="s">
        <v>292</v>
      </c>
      <c r="D145" s="141" t="s">
        <v>155</v>
      </c>
      <c r="E145" s="142" t="s">
        <v>1343</v>
      </c>
      <c r="F145" s="241" t="s">
        <v>1344</v>
      </c>
      <c r="G145" s="241"/>
      <c r="H145" s="241"/>
      <c r="I145" s="241"/>
      <c r="J145" s="143" t="s">
        <v>1115</v>
      </c>
      <c r="K145" s="144">
        <v>11</v>
      </c>
      <c r="L145" s="242"/>
      <c r="M145" s="242"/>
      <c r="N145" s="242"/>
      <c r="O145" s="242"/>
      <c r="P145" s="242"/>
      <c r="Q145" s="242"/>
      <c r="R145" s="145"/>
      <c r="T145" s="146" t="s">
        <v>5</v>
      </c>
      <c r="U145" s="43" t="s">
        <v>38</v>
      </c>
      <c r="V145" s="147">
        <v>0</v>
      </c>
      <c r="W145" s="147">
        <f t="shared" si="0"/>
        <v>0</v>
      </c>
      <c r="X145" s="147">
        <v>0</v>
      </c>
      <c r="Y145" s="147">
        <f t="shared" si="1"/>
        <v>0</v>
      </c>
      <c r="Z145" s="147">
        <v>0</v>
      </c>
      <c r="AA145" s="148">
        <f t="shared" si="2"/>
        <v>0</v>
      </c>
      <c r="AR145" s="20" t="s">
        <v>159</v>
      </c>
      <c r="AT145" s="20" t="s">
        <v>155</v>
      </c>
      <c r="AU145" s="20" t="s">
        <v>79</v>
      </c>
      <c r="AY145" s="20" t="s">
        <v>153</v>
      </c>
      <c r="BE145" s="149">
        <f t="shared" si="3"/>
        <v>0</v>
      </c>
      <c r="BF145" s="149">
        <f t="shared" si="4"/>
        <v>0</v>
      </c>
      <c r="BG145" s="149">
        <f t="shared" si="5"/>
        <v>0</v>
      </c>
      <c r="BH145" s="149">
        <f t="shared" si="6"/>
        <v>0</v>
      </c>
      <c r="BI145" s="149">
        <f t="shared" si="7"/>
        <v>0</v>
      </c>
      <c r="BJ145" s="20" t="s">
        <v>160</v>
      </c>
      <c r="BK145" s="149">
        <f t="shared" si="8"/>
        <v>0</v>
      </c>
      <c r="BL145" s="20" t="s">
        <v>159</v>
      </c>
      <c r="BM145" s="20" t="s">
        <v>422</v>
      </c>
    </row>
    <row r="146" spans="2:65" s="1" customFormat="1" ht="31.5" customHeight="1">
      <c r="B146" s="140"/>
      <c r="C146" s="141" t="s">
        <v>650</v>
      </c>
      <c r="D146" s="141" t="s">
        <v>155</v>
      </c>
      <c r="E146" s="142" t="s">
        <v>1345</v>
      </c>
      <c r="F146" s="241" t="s">
        <v>1346</v>
      </c>
      <c r="G146" s="241"/>
      <c r="H146" s="241"/>
      <c r="I146" s="241"/>
      <c r="J146" s="143" t="s">
        <v>1115</v>
      </c>
      <c r="K146" s="144">
        <v>11</v>
      </c>
      <c r="L146" s="242"/>
      <c r="M146" s="242"/>
      <c r="N146" s="242"/>
      <c r="O146" s="242"/>
      <c r="P146" s="242"/>
      <c r="Q146" s="242"/>
      <c r="R146" s="145"/>
      <c r="T146" s="146" t="s">
        <v>5</v>
      </c>
      <c r="U146" s="43" t="s">
        <v>38</v>
      </c>
      <c r="V146" s="147">
        <v>0</v>
      </c>
      <c r="W146" s="147">
        <f t="shared" si="0"/>
        <v>0</v>
      </c>
      <c r="X146" s="147">
        <v>0</v>
      </c>
      <c r="Y146" s="147">
        <f t="shared" si="1"/>
        <v>0</v>
      </c>
      <c r="Z146" s="147">
        <v>0</v>
      </c>
      <c r="AA146" s="148">
        <f t="shared" si="2"/>
        <v>0</v>
      </c>
      <c r="AR146" s="20" t="s">
        <v>159</v>
      </c>
      <c r="AT146" s="20" t="s">
        <v>155</v>
      </c>
      <c r="AU146" s="20" t="s">
        <v>79</v>
      </c>
      <c r="AY146" s="20" t="s">
        <v>153</v>
      </c>
      <c r="BE146" s="149">
        <f t="shared" si="3"/>
        <v>0</v>
      </c>
      <c r="BF146" s="149">
        <f t="shared" si="4"/>
        <v>0</v>
      </c>
      <c r="BG146" s="149">
        <f t="shared" si="5"/>
        <v>0</v>
      </c>
      <c r="BH146" s="149">
        <f t="shared" si="6"/>
        <v>0</v>
      </c>
      <c r="BI146" s="149">
        <f t="shared" si="7"/>
        <v>0</v>
      </c>
      <c r="BJ146" s="20" t="s">
        <v>160</v>
      </c>
      <c r="BK146" s="149">
        <f t="shared" si="8"/>
        <v>0</v>
      </c>
      <c r="BL146" s="20" t="s">
        <v>159</v>
      </c>
      <c r="BM146" s="20" t="s">
        <v>413</v>
      </c>
    </row>
    <row r="147" spans="2:65" s="1" customFormat="1" ht="31.5" customHeight="1">
      <c r="B147" s="140"/>
      <c r="C147" s="141" t="s">
        <v>655</v>
      </c>
      <c r="D147" s="141" t="s">
        <v>155</v>
      </c>
      <c r="E147" s="142" t="s">
        <v>1347</v>
      </c>
      <c r="F147" s="241" t="s">
        <v>1348</v>
      </c>
      <c r="G147" s="241"/>
      <c r="H147" s="241"/>
      <c r="I147" s="241"/>
      <c r="J147" s="143" t="s">
        <v>1115</v>
      </c>
      <c r="K147" s="144">
        <v>11</v>
      </c>
      <c r="L147" s="242"/>
      <c r="M147" s="242"/>
      <c r="N147" s="242"/>
      <c r="O147" s="242"/>
      <c r="P147" s="242"/>
      <c r="Q147" s="242"/>
      <c r="R147" s="145"/>
      <c r="T147" s="146" t="s">
        <v>5</v>
      </c>
      <c r="U147" s="43" t="s">
        <v>38</v>
      </c>
      <c r="V147" s="147">
        <v>0</v>
      </c>
      <c r="W147" s="147">
        <f t="shared" si="0"/>
        <v>0</v>
      </c>
      <c r="X147" s="147">
        <v>0</v>
      </c>
      <c r="Y147" s="147">
        <f t="shared" si="1"/>
        <v>0</v>
      </c>
      <c r="Z147" s="147">
        <v>0</v>
      </c>
      <c r="AA147" s="148">
        <f t="shared" si="2"/>
        <v>0</v>
      </c>
      <c r="AR147" s="20" t="s">
        <v>159</v>
      </c>
      <c r="AT147" s="20" t="s">
        <v>155</v>
      </c>
      <c r="AU147" s="20" t="s">
        <v>79</v>
      </c>
      <c r="AY147" s="20" t="s">
        <v>153</v>
      </c>
      <c r="BE147" s="149">
        <f t="shared" si="3"/>
        <v>0</v>
      </c>
      <c r="BF147" s="149">
        <f t="shared" si="4"/>
        <v>0</v>
      </c>
      <c r="BG147" s="149">
        <f t="shared" si="5"/>
        <v>0</v>
      </c>
      <c r="BH147" s="149">
        <f t="shared" si="6"/>
        <v>0</v>
      </c>
      <c r="BI147" s="149">
        <f t="shared" si="7"/>
        <v>0</v>
      </c>
      <c r="BJ147" s="20" t="s">
        <v>160</v>
      </c>
      <c r="BK147" s="149">
        <f t="shared" si="8"/>
        <v>0</v>
      </c>
      <c r="BL147" s="20" t="s">
        <v>159</v>
      </c>
      <c r="BM147" s="20" t="s">
        <v>359</v>
      </c>
    </row>
    <row r="148" spans="2:65" s="1" customFormat="1" ht="22.5" customHeight="1">
      <c r="B148" s="140"/>
      <c r="C148" s="141" t="s">
        <v>297</v>
      </c>
      <c r="D148" s="141" t="s">
        <v>155</v>
      </c>
      <c r="E148" s="142" t="s">
        <v>1349</v>
      </c>
      <c r="F148" s="241" t="s">
        <v>1350</v>
      </c>
      <c r="G148" s="241"/>
      <c r="H148" s="241"/>
      <c r="I148" s="241"/>
      <c r="J148" s="143" t="s">
        <v>1115</v>
      </c>
      <c r="K148" s="144">
        <v>11</v>
      </c>
      <c r="L148" s="242"/>
      <c r="M148" s="242"/>
      <c r="N148" s="242"/>
      <c r="O148" s="242"/>
      <c r="P148" s="242"/>
      <c r="Q148" s="242"/>
      <c r="R148" s="145"/>
      <c r="T148" s="146" t="s">
        <v>5</v>
      </c>
      <c r="U148" s="43" t="s">
        <v>38</v>
      </c>
      <c r="V148" s="147">
        <v>0</v>
      </c>
      <c r="W148" s="147">
        <f t="shared" si="0"/>
        <v>0</v>
      </c>
      <c r="X148" s="147">
        <v>0</v>
      </c>
      <c r="Y148" s="147">
        <f t="shared" si="1"/>
        <v>0</v>
      </c>
      <c r="Z148" s="147">
        <v>0</v>
      </c>
      <c r="AA148" s="148">
        <f t="shared" si="2"/>
        <v>0</v>
      </c>
      <c r="AR148" s="20" t="s">
        <v>159</v>
      </c>
      <c r="AT148" s="20" t="s">
        <v>155</v>
      </c>
      <c r="AU148" s="20" t="s">
        <v>79</v>
      </c>
      <c r="AY148" s="20" t="s">
        <v>153</v>
      </c>
      <c r="BE148" s="149">
        <f t="shared" si="3"/>
        <v>0</v>
      </c>
      <c r="BF148" s="149">
        <f t="shared" si="4"/>
        <v>0</v>
      </c>
      <c r="BG148" s="149">
        <f t="shared" si="5"/>
        <v>0</v>
      </c>
      <c r="BH148" s="149">
        <f t="shared" si="6"/>
        <v>0</v>
      </c>
      <c r="BI148" s="149">
        <f t="shared" si="7"/>
        <v>0</v>
      </c>
      <c r="BJ148" s="20" t="s">
        <v>160</v>
      </c>
      <c r="BK148" s="149">
        <f t="shared" si="8"/>
        <v>0</v>
      </c>
      <c r="BL148" s="20" t="s">
        <v>159</v>
      </c>
      <c r="BM148" s="20" t="s">
        <v>404</v>
      </c>
    </row>
    <row r="149" spans="2:65" s="1" customFormat="1" ht="31.5" customHeight="1">
      <c r="B149" s="140"/>
      <c r="C149" s="141" t="s">
        <v>663</v>
      </c>
      <c r="D149" s="141" t="s">
        <v>155</v>
      </c>
      <c r="E149" s="142" t="s">
        <v>1351</v>
      </c>
      <c r="F149" s="241" t="s">
        <v>1352</v>
      </c>
      <c r="G149" s="241"/>
      <c r="H149" s="241"/>
      <c r="I149" s="241"/>
      <c r="J149" s="143" t="s">
        <v>1115</v>
      </c>
      <c r="K149" s="144">
        <v>11</v>
      </c>
      <c r="L149" s="242"/>
      <c r="M149" s="242"/>
      <c r="N149" s="242"/>
      <c r="O149" s="242"/>
      <c r="P149" s="242"/>
      <c r="Q149" s="242"/>
      <c r="R149" s="145"/>
      <c r="T149" s="146" t="s">
        <v>5</v>
      </c>
      <c r="U149" s="43" t="s">
        <v>38</v>
      </c>
      <c r="V149" s="147">
        <v>0</v>
      </c>
      <c r="W149" s="147">
        <f t="shared" si="0"/>
        <v>0</v>
      </c>
      <c r="X149" s="147">
        <v>0</v>
      </c>
      <c r="Y149" s="147">
        <f t="shared" si="1"/>
        <v>0</v>
      </c>
      <c r="Z149" s="147">
        <v>0</v>
      </c>
      <c r="AA149" s="148">
        <f t="shared" si="2"/>
        <v>0</v>
      </c>
      <c r="AR149" s="20" t="s">
        <v>159</v>
      </c>
      <c r="AT149" s="20" t="s">
        <v>155</v>
      </c>
      <c r="AU149" s="20" t="s">
        <v>79</v>
      </c>
      <c r="AY149" s="20" t="s">
        <v>153</v>
      </c>
      <c r="BE149" s="149">
        <f t="shared" si="3"/>
        <v>0</v>
      </c>
      <c r="BF149" s="149">
        <f t="shared" si="4"/>
        <v>0</v>
      </c>
      <c r="BG149" s="149">
        <f t="shared" si="5"/>
        <v>0</v>
      </c>
      <c r="BH149" s="149">
        <f t="shared" si="6"/>
        <v>0</v>
      </c>
      <c r="BI149" s="149">
        <f t="shared" si="7"/>
        <v>0</v>
      </c>
      <c r="BJ149" s="20" t="s">
        <v>160</v>
      </c>
      <c r="BK149" s="149">
        <f t="shared" si="8"/>
        <v>0</v>
      </c>
      <c r="BL149" s="20" t="s">
        <v>159</v>
      </c>
      <c r="BM149" s="20" t="s">
        <v>416</v>
      </c>
    </row>
    <row r="150" spans="2:65" s="9" customFormat="1" ht="37.35" customHeight="1">
      <c r="B150" s="129"/>
      <c r="C150" s="130"/>
      <c r="D150" s="131" t="s">
        <v>1285</v>
      </c>
      <c r="E150" s="131"/>
      <c r="F150" s="131"/>
      <c r="G150" s="131"/>
      <c r="H150" s="131"/>
      <c r="I150" s="131"/>
      <c r="J150" s="131"/>
      <c r="K150" s="131"/>
      <c r="L150" s="131"/>
      <c r="M150" s="131"/>
      <c r="N150" s="265"/>
      <c r="O150" s="266"/>
      <c r="P150" s="266"/>
      <c r="Q150" s="266"/>
      <c r="R150" s="132"/>
      <c r="T150" s="133"/>
      <c r="U150" s="130"/>
      <c r="V150" s="130"/>
      <c r="W150" s="134">
        <f>SUM(W151:W152)</f>
        <v>0</v>
      </c>
      <c r="X150" s="130"/>
      <c r="Y150" s="134">
        <f>SUM(Y151:Y152)</f>
        <v>0</v>
      </c>
      <c r="Z150" s="130"/>
      <c r="AA150" s="135">
        <f>SUM(AA151:AA152)</f>
        <v>0</v>
      </c>
      <c r="AR150" s="136" t="s">
        <v>79</v>
      </c>
      <c r="AT150" s="137" t="s">
        <v>70</v>
      </c>
      <c r="AU150" s="137" t="s">
        <v>71</v>
      </c>
      <c r="AY150" s="136" t="s">
        <v>153</v>
      </c>
      <c r="BK150" s="138">
        <f>SUM(BK151:BK152)</f>
        <v>0</v>
      </c>
    </row>
    <row r="151" spans="2:65" s="1" customFormat="1" ht="22.5" customHeight="1">
      <c r="B151" s="140"/>
      <c r="C151" s="141" t="s">
        <v>305</v>
      </c>
      <c r="D151" s="141" t="s">
        <v>155</v>
      </c>
      <c r="E151" s="142" t="s">
        <v>1353</v>
      </c>
      <c r="F151" s="241" t="s">
        <v>1354</v>
      </c>
      <c r="G151" s="241"/>
      <c r="H151" s="241"/>
      <c r="I151" s="241"/>
      <c r="J151" s="143" t="s">
        <v>1355</v>
      </c>
      <c r="K151" s="144">
        <v>40</v>
      </c>
      <c r="L151" s="242"/>
      <c r="M151" s="242"/>
      <c r="N151" s="242"/>
      <c r="O151" s="242"/>
      <c r="P151" s="242"/>
      <c r="Q151" s="242"/>
      <c r="R151" s="145"/>
      <c r="T151" s="146" t="s">
        <v>5</v>
      </c>
      <c r="U151" s="43" t="s">
        <v>38</v>
      </c>
      <c r="V151" s="147">
        <v>0</v>
      </c>
      <c r="W151" s="147">
        <f>V151*K151</f>
        <v>0</v>
      </c>
      <c r="X151" s="147">
        <v>0</v>
      </c>
      <c r="Y151" s="147">
        <f>X151*K151</f>
        <v>0</v>
      </c>
      <c r="Z151" s="147">
        <v>0</v>
      </c>
      <c r="AA151" s="148">
        <f>Z151*K151</f>
        <v>0</v>
      </c>
      <c r="AR151" s="20" t="s">
        <v>159</v>
      </c>
      <c r="AT151" s="20" t="s">
        <v>155</v>
      </c>
      <c r="AU151" s="20" t="s">
        <v>79</v>
      </c>
      <c r="AY151" s="20" t="s">
        <v>153</v>
      </c>
      <c r="BE151" s="149">
        <f>IF(U151="základná",N151,0)</f>
        <v>0</v>
      </c>
      <c r="BF151" s="149">
        <f>IF(U151="znížená",N151,0)</f>
        <v>0</v>
      </c>
      <c r="BG151" s="149">
        <f>IF(U151="zákl. prenesená",N151,0)</f>
        <v>0</v>
      </c>
      <c r="BH151" s="149">
        <f>IF(U151="zníž. prenesená",N151,0)</f>
        <v>0</v>
      </c>
      <c r="BI151" s="149">
        <f>IF(U151="nulová",N151,0)</f>
        <v>0</v>
      </c>
      <c r="BJ151" s="20" t="s">
        <v>160</v>
      </c>
      <c r="BK151" s="149">
        <f>ROUND(L151*K151,2)</f>
        <v>0</v>
      </c>
      <c r="BL151" s="20" t="s">
        <v>159</v>
      </c>
      <c r="BM151" s="20" t="s">
        <v>440</v>
      </c>
    </row>
    <row r="152" spans="2:65" s="1" customFormat="1" ht="31.5" customHeight="1">
      <c r="B152" s="140"/>
      <c r="C152" s="141" t="s">
        <v>819</v>
      </c>
      <c r="D152" s="141" t="s">
        <v>155</v>
      </c>
      <c r="E152" s="142" t="s">
        <v>1356</v>
      </c>
      <c r="F152" s="241" t="s">
        <v>1357</v>
      </c>
      <c r="G152" s="241"/>
      <c r="H152" s="241"/>
      <c r="I152" s="241"/>
      <c r="J152" s="143" t="s">
        <v>1355</v>
      </c>
      <c r="K152" s="144">
        <v>40</v>
      </c>
      <c r="L152" s="242"/>
      <c r="M152" s="242"/>
      <c r="N152" s="242"/>
      <c r="O152" s="242"/>
      <c r="P152" s="242"/>
      <c r="Q152" s="242"/>
      <c r="R152" s="145"/>
      <c r="T152" s="146" t="s">
        <v>5</v>
      </c>
      <c r="U152" s="43" t="s">
        <v>38</v>
      </c>
      <c r="V152" s="147">
        <v>0</v>
      </c>
      <c r="W152" s="147">
        <f>V152*K152</f>
        <v>0</v>
      </c>
      <c r="X152" s="147">
        <v>0</v>
      </c>
      <c r="Y152" s="147">
        <f>X152*K152</f>
        <v>0</v>
      </c>
      <c r="Z152" s="147">
        <v>0</v>
      </c>
      <c r="AA152" s="148">
        <f>Z152*K152</f>
        <v>0</v>
      </c>
      <c r="AR152" s="20" t="s">
        <v>159</v>
      </c>
      <c r="AT152" s="20" t="s">
        <v>155</v>
      </c>
      <c r="AU152" s="20" t="s">
        <v>79</v>
      </c>
      <c r="AY152" s="20" t="s">
        <v>153</v>
      </c>
      <c r="BE152" s="149">
        <f>IF(U152="základná",N152,0)</f>
        <v>0</v>
      </c>
      <c r="BF152" s="149">
        <f>IF(U152="znížená",N152,0)</f>
        <v>0</v>
      </c>
      <c r="BG152" s="149">
        <f>IF(U152="zákl. prenesená",N152,0)</f>
        <v>0</v>
      </c>
      <c r="BH152" s="149">
        <f>IF(U152="zníž. prenesená",N152,0)</f>
        <v>0</v>
      </c>
      <c r="BI152" s="149">
        <f>IF(U152="nulová",N152,0)</f>
        <v>0</v>
      </c>
      <c r="BJ152" s="20" t="s">
        <v>160</v>
      </c>
      <c r="BK152" s="149">
        <f>ROUND(L152*K152,2)</f>
        <v>0</v>
      </c>
      <c r="BL152" s="20" t="s">
        <v>159</v>
      </c>
      <c r="BM152" s="20" t="s">
        <v>428</v>
      </c>
    </row>
    <row r="153" spans="2:65" s="9" customFormat="1" ht="37.35" customHeight="1">
      <c r="B153" s="129"/>
      <c r="C153" s="130"/>
      <c r="D153" s="131" t="s">
        <v>1286</v>
      </c>
      <c r="E153" s="131"/>
      <c r="F153" s="131"/>
      <c r="G153" s="131"/>
      <c r="H153" s="131"/>
      <c r="I153" s="131"/>
      <c r="J153" s="131"/>
      <c r="K153" s="131"/>
      <c r="L153" s="131"/>
      <c r="M153" s="131"/>
      <c r="N153" s="265"/>
      <c r="O153" s="266"/>
      <c r="P153" s="266"/>
      <c r="Q153" s="266"/>
      <c r="R153" s="132"/>
      <c r="T153" s="133"/>
      <c r="U153" s="130"/>
      <c r="V153" s="130"/>
      <c r="W153" s="134">
        <f>SUM(W154:W156)</f>
        <v>0</v>
      </c>
      <c r="X153" s="130"/>
      <c r="Y153" s="134">
        <f>SUM(Y154:Y156)</f>
        <v>0</v>
      </c>
      <c r="Z153" s="130"/>
      <c r="AA153" s="135">
        <f>SUM(AA154:AA156)</f>
        <v>0</v>
      </c>
      <c r="AR153" s="136" t="s">
        <v>79</v>
      </c>
      <c r="AT153" s="137" t="s">
        <v>70</v>
      </c>
      <c r="AU153" s="137" t="s">
        <v>71</v>
      </c>
      <c r="AY153" s="136" t="s">
        <v>153</v>
      </c>
      <c r="BK153" s="138">
        <f>SUM(BK154:BK156)</f>
        <v>0</v>
      </c>
    </row>
    <row r="154" spans="2:65" s="1" customFormat="1" ht="22.5" customHeight="1">
      <c r="B154" s="140"/>
      <c r="C154" s="141" t="s">
        <v>815</v>
      </c>
      <c r="D154" s="141" t="s">
        <v>155</v>
      </c>
      <c r="E154" s="142" t="s">
        <v>1358</v>
      </c>
      <c r="F154" s="241" t="s">
        <v>1359</v>
      </c>
      <c r="G154" s="241"/>
      <c r="H154" s="241"/>
      <c r="I154" s="241"/>
      <c r="J154" s="143" t="s">
        <v>172</v>
      </c>
      <c r="K154" s="144">
        <v>200</v>
      </c>
      <c r="L154" s="242"/>
      <c r="M154" s="242"/>
      <c r="N154" s="242"/>
      <c r="O154" s="242"/>
      <c r="P154" s="242"/>
      <c r="Q154" s="242"/>
      <c r="R154" s="145"/>
      <c r="T154" s="146" t="s">
        <v>5</v>
      </c>
      <c r="U154" s="43" t="s">
        <v>38</v>
      </c>
      <c r="V154" s="147">
        <v>0</v>
      </c>
      <c r="W154" s="147">
        <f>V154*K154</f>
        <v>0</v>
      </c>
      <c r="X154" s="147">
        <v>0</v>
      </c>
      <c r="Y154" s="147">
        <f>X154*K154</f>
        <v>0</v>
      </c>
      <c r="Z154" s="147">
        <v>0</v>
      </c>
      <c r="AA154" s="148">
        <f>Z154*K154</f>
        <v>0</v>
      </c>
      <c r="AR154" s="20" t="s">
        <v>159</v>
      </c>
      <c r="AT154" s="20" t="s">
        <v>155</v>
      </c>
      <c r="AU154" s="20" t="s">
        <v>79</v>
      </c>
      <c r="AY154" s="20" t="s">
        <v>153</v>
      </c>
      <c r="BE154" s="149">
        <f>IF(U154="základná",N154,0)</f>
        <v>0</v>
      </c>
      <c r="BF154" s="149">
        <f>IF(U154="znížená",N154,0)</f>
        <v>0</v>
      </c>
      <c r="BG154" s="149">
        <f>IF(U154="zákl. prenesená",N154,0)</f>
        <v>0</v>
      </c>
      <c r="BH154" s="149">
        <f>IF(U154="zníž. prenesená",N154,0)</f>
        <v>0</v>
      </c>
      <c r="BI154" s="149">
        <f>IF(U154="nulová",N154,0)</f>
        <v>0</v>
      </c>
      <c r="BJ154" s="20" t="s">
        <v>160</v>
      </c>
      <c r="BK154" s="149">
        <f>ROUND(L154*K154,2)</f>
        <v>0</v>
      </c>
      <c r="BL154" s="20" t="s">
        <v>159</v>
      </c>
      <c r="BM154" s="20" t="s">
        <v>369</v>
      </c>
    </row>
    <row r="155" spans="2:65" s="1" customFormat="1" ht="22.5" customHeight="1">
      <c r="B155" s="140"/>
      <c r="C155" s="141" t="s">
        <v>320</v>
      </c>
      <c r="D155" s="141" t="s">
        <v>155</v>
      </c>
      <c r="E155" s="142" t="s">
        <v>1360</v>
      </c>
      <c r="F155" s="241" t="s">
        <v>1361</v>
      </c>
      <c r="G155" s="241"/>
      <c r="H155" s="241"/>
      <c r="I155" s="241"/>
      <c r="J155" s="143" t="s">
        <v>172</v>
      </c>
      <c r="K155" s="144">
        <v>200</v>
      </c>
      <c r="L155" s="242"/>
      <c r="M155" s="242"/>
      <c r="N155" s="242"/>
      <c r="O155" s="242"/>
      <c r="P155" s="242"/>
      <c r="Q155" s="242"/>
      <c r="R155" s="145"/>
      <c r="T155" s="146" t="s">
        <v>5</v>
      </c>
      <c r="U155" s="43" t="s">
        <v>38</v>
      </c>
      <c r="V155" s="147">
        <v>0</v>
      </c>
      <c r="W155" s="147">
        <f>V155*K155</f>
        <v>0</v>
      </c>
      <c r="X155" s="147">
        <v>0</v>
      </c>
      <c r="Y155" s="147">
        <f>X155*K155</f>
        <v>0</v>
      </c>
      <c r="Z155" s="147">
        <v>0</v>
      </c>
      <c r="AA155" s="148">
        <f>Z155*K155</f>
        <v>0</v>
      </c>
      <c r="AR155" s="20" t="s">
        <v>159</v>
      </c>
      <c r="AT155" s="20" t="s">
        <v>155</v>
      </c>
      <c r="AU155" s="20" t="s">
        <v>79</v>
      </c>
      <c r="AY155" s="20" t="s">
        <v>153</v>
      </c>
      <c r="BE155" s="149">
        <f>IF(U155="základná",N155,0)</f>
        <v>0</v>
      </c>
      <c r="BF155" s="149">
        <f>IF(U155="znížená",N155,0)</f>
        <v>0</v>
      </c>
      <c r="BG155" s="149">
        <f>IF(U155="zákl. prenesená",N155,0)</f>
        <v>0</v>
      </c>
      <c r="BH155" s="149">
        <f>IF(U155="zníž. prenesená",N155,0)</f>
        <v>0</v>
      </c>
      <c r="BI155" s="149">
        <f>IF(U155="nulová",N155,0)</f>
        <v>0</v>
      </c>
      <c r="BJ155" s="20" t="s">
        <v>160</v>
      </c>
      <c r="BK155" s="149">
        <f>ROUND(L155*K155,2)</f>
        <v>0</v>
      </c>
      <c r="BL155" s="20" t="s">
        <v>159</v>
      </c>
      <c r="BM155" s="20" t="s">
        <v>393</v>
      </c>
    </row>
    <row r="156" spans="2:65" s="1" customFormat="1" ht="22.5" customHeight="1">
      <c r="B156" s="140"/>
      <c r="C156" s="141" t="s">
        <v>322</v>
      </c>
      <c r="D156" s="141" t="s">
        <v>155</v>
      </c>
      <c r="E156" s="142" t="s">
        <v>1362</v>
      </c>
      <c r="F156" s="241" t="s">
        <v>1363</v>
      </c>
      <c r="G156" s="241"/>
      <c r="H156" s="241"/>
      <c r="I156" s="241"/>
      <c r="J156" s="143" t="s">
        <v>172</v>
      </c>
      <c r="K156" s="144">
        <v>200</v>
      </c>
      <c r="L156" s="242"/>
      <c r="M156" s="242"/>
      <c r="N156" s="242"/>
      <c r="O156" s="242"/>
      <c r="P156" s="242"/>
      <c r="Q156" s="242"/>
      <c r="R156" s="145"/>
      <c r="T156" s="146" t="s">
        <v>5</v>
      </c>
      <c r="U156" s="181" t="s">
        <v>38</v>
      </c>
      <c r="V156" s="182">
        <v>0</v>
      </c>
      <c r="W156" s="182">
        <f>V156*K156</f>
        <v>0</v>
      </c>
      <c r="X156" s="182">
        <v>0</v>
      </c>
      <c r="Y156" s="182">
        <f>X156*K156</f>
        <v>0</v>
      </c>
      <c r="Z156" s="182">
        <v>0</v>
      </c>
      <c r="AA156" s="183">
        <f>Z156*K156</f>
        <v>0</v>
      </c>
      <c r="AR156" s="20" t="s">
        <v>159</v>
      </c>
      <c r="AT156" s="20" t="s">
        <v>155</v>
      </c>
      <c r="AU156" s="20" t="s">
        <v>79</v>
      </c>
      <c r="AY156" s="20" t="s">
        <v>153</v>
      </c>
      <c r="BE156" s="149">
        <f>IF(U156="základná",N156,0)</f>
        <v>0</v>
      </c>
      <c r="BF156" s="149">
        <f>IF(U156="znížená",N156,0)</f>
        <v>0</v>
      </c>
      <c r="BG156" s="149">
        <f>IF(U156="zákl. prenesená",N156,0)</f>
        <v>0</v>
      </c>
      <c r="BH156" s="149">
        <f>IF(U156="zníž. prenesená",N156,0)</f>
        <v>0</v>
      </c>
      <c r="BI156" s="149">
        <f>IF(U156="nulová",N156,0)</f>
        <v>0</v>
      </c>
      <c r="BJ156" s="20" t="s">
        <v>160</v>
      </c>
      <c r="BK156" s="149">
        <f>ROUND(L156*K156,2)</f>
        <v>0</v>
      </c>
      <c r="BL156" s="20" t="s">
        <v>159</v>
      </c>
      <c r="BM156" s="20" t="s">
        <v>443</v>
      </c>
    </row>
    <row r="157" spans="2:65" s="1" customFormat="1" ht="6.9" customHeight="1">
      <c r="B157" s="58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60"/>
    </row>
  </sheetData>
  <mergeCells count="176">
    <mergeCell ref="H1:K1"/>
    <mergeCell ref="S2:AC2"/>
    <mergeCell ref="F155:I155"/>
    <mergeCell ref="L155:M155"/>
    <mergeCell ref="N155:Q155"/>
    <mergeCell ref="F156:I156"/>
    <mergeCell ref="L156:M156"/>
    <mergeCell ref="N156:Q156"/>
    <mergeCell ref="N113:Q113"/>
    <mergeCell ref="N115:Q115"/>
    <mergeCell ref="N118:Q118"/>
    <mergeCell ref="N150:Q150"/>
    <mergeCell ref="N153:Q153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16:I116"/>
    <mergeCell ref="L116:M116"/>
    <mergeCell ref="N116:Q116"/>
    <mergeCell ref="F117:I117"/>
    <mergeCell ref="L117:M117"/>
    <mergeCell ref="N117:Q117"/>
    <mergeCell ref="F119:I119"/>
    <mergeCell ref="L119:M119"/>
    <mergeCell ref="N119:Q119"/>
    <mergeCell ref="M107:P107"/>
    <mergeCell ref="M109:Q109"/>
    <mergeCell ref="M110:Q110"/>
    <mergeCell ref="F112:I112"/>
    <mergeCell ref="L112:M112"/>
    <mergeCell ref="N112:Q112"/>
    <mergeCell ref="F114:I114"/>
    <mergeCell ref="L114:M114"/>
    <mergeCell ref="N114:Q114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600-000000000000}"/>
    <hyperlink ref="H1:K1" location="C86" display="2) Rekapitulácia rozpočtu" xr:uid="{00000000-0004-0000-0600-000001000000}"/>
    <hyperlink ref="L1" location="C112" display="3) Rozpočet" xr:uid="{00000000-0004-0000-0600-000002000000}"/>
    <hyperlink ref="S1:T1" location="'Rekapitulácia stavby'!C2" display="Rekapitulácia stavby" xr:uid="{00000000-0004-0000-06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263"/>
  <sheetViews>
    <sheetView showGridLines="0" workbookViewId="0">
      <pane ySplit="1" topLeftCell="A255" activePane="bottomLeft" state="frozen"/>
      <selection pane="bottomLeft" activeCell="F207" sqref="F207:I207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114</v>
      </c>
      <c r="G1" s="16"/>
      <c r="H1" s="253" t="s">
        <v>115</v>
      </c>
      <c r="I1" s="253"/>
      <c r="J1" s="253"/>
      <c r="K1" s="253"/>
      <c r="L1" s="16" t="s">
        <v>116</v>
      </c>
      <c r="M1" s="14"/>
      <c r="N1" s="14"/>
      <c r="O1" s="15" t="s">
        <v>117</v>
      </c>
      <c r="P1" s="14"/>
      <c r="Q1" s="14"/>
      <c r="R1" s="14"/>
      <c r="S1" s="16" t="s">
        <v>118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0" t="s">
        <v>97</v>
      </c>
    </row>
    <row r="3" spans="1:6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71</v>
      </c>
    </row>
    <row r="4" spans="1:66" ht="36.9" customHeight="1">
      <c r="B4" s="24"/>
      <c r="C4" s="187" t="s">
        <v>2139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"/>
      <c r="T4" s="26" t="s">
        <v>12</v>
      </c>
      <c r="AT4" s="20" t="s">
        <v>6</v>
      </c>
    </row>
    <row r="5" spans="1:66" ht="6.9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15</v>
      </c>
      <c r="E6" s="27"/>
      <c r="F6" s="222" t="str">
        <f>'Rekapitulácia stavby'!K6</f>
        <v>Zvýšenie energet.účinnosti adm.budovy -OÚ a KD Druž./pri Hornáde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7"/>
      <c r="R6" s="25"/>
    </row>
    <row r="7" spans="1:66" s="1" customFormat="1" ht="32.85" customHeight="1">
      <c r="B7" s="34"/>
      <c r="C7" s="35"/>
      <c r="D7" s="30" t="s">
        <v>119</v>
      </c>
      <c r="E7" s="35"/>
      <c r="F7" s="191" t="s">
        <v>1364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5"/>
      <c r="R7" s="36"/>
    </row>
    <row r="8" spans="1:66" s="1" customFormat="1" ht="14.4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" customHeight="1">
      <c r="B9" s="34"/>
      <c r="C9" s="35"/>
      <c r="D9" s="31" t="s">
        <v>19</v>
      </c>
      <c r="E9" s="35"/>
      <c r="F9" s="29" t="s">
        <v>25</v>
      </c>
      <c r="G9" s="35"/>
      <c r="H9" s="35"/>
      <c r="I9" s="35"/>
      <c r="J9" s="35"/>
      <c r="K9" s="35"/>
      <c r="L9" s="35"/>
      <c r="M9" s="31" t="s">
        <v>21</v>
      </c>
      <c r="N9" s="35"/>
      <c r="O9" s="225" t="str">
        <f>'Rekapitulácia stavby'!AN8</f>
        <v>18. 8. 2017</v>
      </c>
      <c r="P9" s="225"/>
      <c r="Q9" s="35"/>
      <c r="R9" s="36"/>
    </row>
    <row r="10" spans="1:66" s="1" customFormat="1" ht="10.9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9" t="str">
        <f>IF('Rekapitulácia stavby'!AN10="","",'Rekapitulácia stavby'!AN10)</f>
        <v/>
      </c>
      <c r="P11" s="189"/>
      <c r="Q11" s="35"/>
      <c r="R11" s="36"/>
    </row>
    <row r="12" spans="1:66" s="1" customFormat="1" ht="18" customHeight="1">
      <c r="B12" s="34"/>
      <c r="C12" s="35"/>
      <c r="D12" s="35"/>
      <c r="E12" s="29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26</v>
      </c>
      <c r="N12" s="35"/>
      <c r="O12" s="189" t="str">
        <f>IF('Rekapitulácia stavby'!AN11="","",'Rekapitulácia stavby'!AN11)</f>
        <v/>
      </c>
      <c r="P12" s="189"/>
      <c r="Q12" s="35"/>
      <c r="R12" s="36"/>
    </row>
    <row r="13" spans="1:66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" customHeight="1">
      <c r="B14" s="34"/>
      <c r="C14" s="35"/>
      <c r="D14" s="31" t="s">
        <v>27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9" t="str">
        <f>IF('Rekapitulácia stavby'!AN13="","",'Rekapitulácia stavby'!AN13)</f>
        <v/>
      </c>
      <c r="P14" s="18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IF('Rekapitulácia stavby'!E14="","",'Rekapitulácia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26</v>
      </c>
      <c r="N15" s="35"/>
      <c r="O15" s="189" t="str">
        <f>IF('Rekapitulácia stavby'!AN14="","",'Rekapitulácia stavby'!AN14)</f>
        <v/>
      </c>
      <c r="P15" s="189"/>
      <c r="Q15" s="35"/>
      <c r="R15" s="36"/>
    </row>
    <row r="16" spans="1:66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31" t="s">
        <v>28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9" t="str">
        <f>IF('Rekapitulácia stavby'!AN16="","",'Rekapitulácia stavby'!AN16)</f>
        <v/>
      </c>
      <c r="P17" s="189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26</v>
      </c>
      <c r="N18" s="35"/>
      <c r="O18" s="189" t="str">
        <f>IF('Rekapitulácia stavby'!AN17="","",'Rekapitulácia stavby'!AN17)</f>
        <v/>
      </c>
      <c r="P18" s="189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31" t="s">
        <v>30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9" t="str">
        <f>IF('Rekapitulácia stavby'!AN19="","",'Rekapitulácia stavby'!AN19)</f>
        <v/>
      </c>
      <c r="P20" s="18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26</v>
      </c>
      <c r="N21" s="35"/>
      <c r="O21" s="189" t="str">
        <f>IF('Rekapitulácia stavby'!AN20="","",'Rekapitulácia stavby'!AN20)</f>
        <v/>
      </c>
      <c r="P21" s="189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31" t="s">
        <v>31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2" t="s">
        <v>5</v>
      </c>
      <c r="F24" s="192"/>
      <c r="G24" s="192"/>
      <c r="H24" s="192"/>
      <c r="I24" s="192"/>
      <c r="J24" s="192"/>
      <c r="K24" s="192"/>
      <c r="L24" s="192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05" t="s">
        <v>121</v>
      </c>
      <c r="E27" s="35"/>
      <c r="F27" s="35"/>
      <c r="G27" s="35"/>
      <c r="H27" s="35"/>
      <c r="I27" s="35"/>
      <c r="J27" s="35"/>
      <c r="K27" s="35"/>
      <c r="L27" s="35"/>
      <c r="M27" s="193">
        <f>N88</f>
        <v>0</v>
      </c>
      <c r="N27" s="193"/>
      <c r="O27" s="193"/>
      <c r="P27" s="193"/>
      <c r="Q27" s="35"/>
      <c r="R27" s="36"/>
    </row>
    <row r="28" spans="2:18" s="1" customFormat="1" ht="14.4" customHeight="1">
      <c r="B28" s="34"/>
      <c r="C28" s="35"/>
      <c r="D28" s="33" t="s">
        <v>122</v>
      </c>
      <c r="E28" s="35"/>
      <c r="F28" s="35"/>
      <c r="G28" s="35"/>
      <c r="H28" s="35"/>
      <c r="I28" s="35"/>
      <c r="J28" s="35"/>
      <c r="K28" s="35"/>
      <c r="L28" s="35"/>
      <c r="M28" s="193">
        <f>N102</f>
        <v>0</v>
      </c>
      <c r="N28" s="193"/>
      <c r="O28" s="193"/>
      <c r="P28" s="193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34</v>
      </c>
      <c r="E30" s="35"/>
      <c r="F30" s="35"/>
      <c r="G30" s="35"/>
      <c r="H30" s="35"/>
      <c r="I30" s="35"/>
      <c r="J30" s="35"/>
      <c r="K30" s="35"/>
      <c r="L30" s="35"/>
      <c r="M30" s="226">
        <f>ROUND(M27+M28,2)</f>
        <v>0</v>
      </c>
      <c r="N30" s="224"/>
      <c r="O30" s="224"/>
      <c r="P30" s="224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35</v>
      </c>
      <c r="E32" s="41" t="s">
        <v>36</v>
      </c>
      <c r="F32" s="42">
        <v>0.2</v>
      </c>
      <c r="G32" s="107" t="s">
        <v>37</v>
      </c>
      <c r="H32" s="227">
        <f>ROUND((SUM(BE102:BE103)+SUM(BE121:BE262)), 2)</f>
        <v>0</v>
      </c>
      <c r="I32" s="224"/>
      <c r="J32" s="224"/>
      <c r="K32" s="35"/>
      <c r="L32" s="35"/>
      <c r="M32" s="227">
        <f>ROUND(ROUND((SUM(BE102:BE103)+SUM(BE121:BE262)), 2)*F32, 2)</f>
        <v>0</v>
      </c>
      <c r="N32" s="224"/>
      <c r="O32" s="224"/>
      <c r="P32" s="224"/>
      <c r="Q32" s="35"/>
      <c r="R32" s="36"/>
    </row>
    <row r="33" spans="2:18" s="1" customFormat="1" ht="14.4" customHeight="1">
      <c r="B33" s="34"/>
      <c r="C33" s="35"/>
      <c r="D33" s="35"/>
      <c r="E33" s="41" t="s">
        <v>38</v>
      </c>
      <c r="F33" s="42">
        <v>0.2</v>
      </c>
      <c r="G33" s="107" t="s">
        <v>37</v>
      </c>
      <c r="H33" s="227">
        <f>ROUND((SUM(BF102:BF103)+SUM(BF121:BF262)), 2)</f>
        <v>0</v>
      </c>
      <c r="I33" s="224"/>
      <c r="J33" s="224"/>
      <c r="K33" s="35"/>
      <c r="L33" s="35"/>
      <c r="M33" s="227">
        <f>ROUND(ROUND((SUM(BF102:BF103)+SUM(BF121:BF262)), 2)*F33, 2)</f>
        <v>0</v>
      </c>
      <c r="N33" s="224"/>
      <c r="O33" s="224"/>
      <c r="P33" s="224"/>
      <c r="Q33" s="35"/>
      <c r="R33" s="36"/>
    </row>
    <row r="34" spans="2:18" s="1" customFormat="1" ht="14.4" hidden="1" customHeight="1">
      <c r="B34" s="34"/>
      <c r="C34" s="35"/>
      <c r="D34" s="35"/>
      <c r="E34" s="41" t="s">
        <v>39</v>
      </c>
      <c r="F34" s="42">
        <v>0.2</v>
      </c>
      <c r="G34" s="107" t="s">
        <v>37</v>
      </c>
      <c r="H34" s="227">
        <f>ROUND((SUM(BG102:BG103)+SUM(BG121:BG262)), 2)</f>
        <v>0</v>
      </c>
      <c r="I34" s="224"/>
      <c r="J34" s="224"/>
      <c r="K34" s="35"/>
      <c r="L34" s="35"/>
      <c r="M34" s="227">
        <v>0</v>
      </c>
      <c r="N34" s="224"/>
      <c r="O34" s="224"/>
      <c r="P34" s="224"/>
      <c r="Q34" s="35"/>
      <c r="R34" s="36"/>
    </row>
    <row r="35" spans="2:18" s="1" customFormat="1" ht="14.4" hidden="1" customHeight="1">
      <c r="B35" s="34"/>
      <c r="C35" s="35"/>
      <c r="D35" s="35"/>
      <c r="E35" s="41" t="s">
        <v>40</v>
      </c>
      <c r="F35" s="42">
        <v>0.2</v>
      </c>
      <c r="G35" s="107" t="s">
        <v>37</v>
      </c>
      <c r="H35" s="227">
        <f>ROUND((SUM(BH102:BH103)+SUM(BH121:BH262)), 2)</f>
        <v>0</v>
      </c>
      <c r="I35" s="224"/>
      <c r="J35" s="224"/>
      <c r="K35" s="35"/>
      <c r="L35" s="35"/>
      <c r="M35" s="227">
        <v>0</v>
      </c>
      <c r="N35" s="224"/>
      <c r="O35" s="224"/>
      <c r="P35" s="224"/>
      <c r="Q35" s="35"/>
      <c r="R35" s="36"/>
    </row>
    <row r="36" spans="2:18" s="1" customFormat="1" ht="14.4" hidden="1" customHeight="1">
      <c r="B36" s="34"/>
      <c r="C36" s="35"/>
      <c r="D36" s="35"/>
      <c r="E36" s="41" t="s">
        <v>41</v>
      </c>
      <c r="F36" s="42">
        <v>0</v>
      </c>
      <c r="G36" s="107" t="s">
        <v>37</v>
      </c>
      <c r="H36" s="227">
        <f>ROUND((SUM(BI102:BI103)+SUM(BI121:BI262)), 2)</f>
        <v>0</v>
      </c>
      <c r="I36" s="224"/>
      <c r="J36" s="224"/>
      <c r="K36" s="35"/>
      <c r="L36" s="35"/>
      <c r="M36" s="227">
        <v>0</v>
      </c>
      <c r="N36" s="224"/>
      <c r="O36" s="224"/>
      <c r="P36" s="224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42</v>
      </c>
      <c r="E38" s="74"/>
      <c r="F38" s="74"/>
      <c r="G38" s="109" t="s">
        <v>43</v>
      </c>
      <c r="H38" s="110" t="s">
        <v>44</v>
      </c>
      <c r="I38" s="74"/>
      <c r="J38" s="74"/>
      <c r="K38" s="74"/>
      <c r="L38" s="228">
        <f>SUM(M30:M36)</f>
        <v>0</v>
      </c>
      <c r="M38" s="228"/>
      <c r="N38" s="228"/>
      <c r="O38" s="228"/>
      <c r="P38" s="229"/>
      <c r="Q38" s="103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4">
      <c r="B50" s="34"/>
      <c r="C50" s="35"/>
      <c r="D50" s="49" t="s">
        <v>45</v>
      </c>
      <c r="E50" s="50"/>
      <c r="F50" s="50"/>
      <c r="G50" s="50"/>
      <c r="H50" s="51"/>
      <c r="I50" s="35"/>
      <c r="J50" s="49" t="s">
        <v>46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 t="s">
        <v>2143</v>
      </c>
      <c r="E53" s="27"/>
      <c r="F53" s="27"/>
      <c r="G53" s="27"/>
      <c r="H53" s="53"/>
      <c r="I53" s="27"/>
      <c r="J53" s="52" t="s">
        <v>2145</v>
      </c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4">
      <c r="B59" s="34"/>
      <c r="C59" s="35"/>
      <c r="D59" s="54" t="s">
        <v>47</v>
      </c>
      <c r="E59" s="55"/>
      <c r="F59" s="55"/>
      <c r="G59" s="56" t="s">
        <v>48</v>
      </c>
      <c r="H59" s="57"/>
      <c r="I59" s="35"/>
      <c r="J59" s="54" t="s">
        <v>47</v>
      </c>
      <c r="K59" s="55"/>
      <c r="L59" s="55"/>
      <c r="M59" s="55"/>
      <c r="N59" s="56" t="s">
        <v>48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4">
      <c r="B61" s="34"/>
      <c r="C61" s="35"/>
      <c r="D61" s="49" t="s">
        <v>49</v>
      </c>
      <c r="E61" s="50"/>
      <c r="F61" s="50"/>
      <c r="G61" s="50"/>
      <c r="H61" s="51"/>
      <c r="I61" s="35"/>
      <c r="J61" s="49" t="s">
        <v>50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4">
      <c r="B70" s="34"/>
      <c r="C70" s="35"/>
      <c r="D70" s="54" t="s">
        <v>47</v>
      </c>
      <c r="E70" s="55"/>
      <c r="F70" s="55"/>
      <c r="G70" s="56" t="s">
        <v>48</v>
      </c>
      <c r="H70" s="57"/>
      <c r="I70" s="35"/>
      <c r="J70" s="54" t="s">
        <v>47</v>
      </c>
      <c r="K70" s="55"/>
      <c r="L70" s="55"/>
      <c r="M70" s="55"/>
      <c r="N70" s="56" t="s">
        <v>48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187" t="s">
        <v>2140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15</v>
      </c>
      <c r="D78" s="35"/>
      <c r="E78" s="35"/>
      <c r="F78" s="222" t="str">
        <f>F6</f>
        <v>Zvýšenie energet.účinnosti adm.budovy -OÚ a KD Druž./pri Hornáde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5"/>
      <c r="R78" s="36"/>
    </row>
    <row r="79" spans="2:18" s="1" customFormat="1" ht="36.9" customHeight="1">
      <c r="B79" s="34"/>
      <c r="C79" s="68" t="s">
        <v>119</v>
      </c>
      <c r="D79" s="35"/>
      <c r="E79" s="35"/>
      <c r="F79" s="207" t="str">
        <f>F7</f>
        <v>07 - Osvetlenie a napojenie technológií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5"/>
      <c r="R79" s="36"/>
    </row>
    <row r="80" spans="2:18" s="1" customFormat="1" ht="6.9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21</v>
      </c>
      <c r="L81" s="35"/>
      <c r="M81" s="225" t="str">
        <f>IF(O9="","",O9)</f>
        <v>18. 8. 2017</v>
      </c>
      <c r="N81" s="225"/>
      <c r="O81" s="225"/>
      <c r="P81" s="225"/>
      <c r="Q81" s="35"/>
      <c r="R81" s="36"/>
    </row>
    <row r="82" spans="2:47" s="1" customFormat="1" ht="6.9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3.2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28</v>
      </c>
      <c r="L83" s="35"/>
      <c r="M83" s="189" t="str">
        <f>E18</f>
        <v xml:space="preserve"> </v>
      </c>
      <c r="N83" s="189"/>
      <c r="O83" s="189"/>
      <c r="P83" s="189"/>
      <c r="Q83" s="189"/>
      <c r="R83" s="36"/>
    </row>
    <row r="84" spans="2:47" s="1" customFormat="1" ht="14.4" customHeight="1">
      <c r="B84" s="34"/>
      <c r="C84" s="31" t="s">
        <v>27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30</v>
      </c>
      <c r="L84" s="35"/>
      <c r="M84" s="189" t="str">
        <f>E21</f>
        <v xml:space="preserve"> </v>
      </c>
      <c r="N84" s="189"/>
      <c r="O84" s="189"/>
      <c r="P84" s="189"/>
      <c r="Q84" s="18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30" t="s">
        <v>123</v>
      </c>
      <c r="D86" s="231"/>
      <c r="E86" s="231"/>
      <c r="F86" s="231"/>
      <c r="G86" s="231"/>
      <c r="H86" s="103"/>
      <c r="I86" s="103"/>
      <c r="J86" s="103"/>
      <c r="K86" s="103"/>
      <c r="L86" s="103"/>
      <c r="M86" s="103"/>
      <c r="N86" s="230" t="s">
        <v>124</v>
      </c>
      <c r="O86" s="231"/>
      <c r="P86" s="231"/>
      <c r="Q86" s="231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4">
        <f>N121</f>
        <v>0</v>
      </c>
      <c r="O88" s="232"/>
      <c r="P88" s="232"/>
      <c r="Q88" s="232"/>
      <c r="R88" s="36"/>
      <c r="AU88" s="20" t="s">
        <v>126</v>
      </c>
    </row>
    <row r="89" spans="2:47" s="6" customFormat="1" ht="24.9" customHeight="1">
      <c r="B89" s="112"/>
      <c r="C89" s="113"/>
      <c r="D89" s="114" t="s">
        <v>1283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3">
        <f>N123</f>
        <v>0</v>
      </c>
      <c r="O89" s="234"/>
      <c r="P89" s="234"/>
      <c r="Q89" s="234"/>
      <c r="R89" s="115"/>
    </row>
    <row r="90" spans="2:47" s="6" customFormat="1" ht="24.9" customHeight="1">
      <c r="B90" s="112"/>
      <c r="C90" s="113"/>
      <c r="D90" s="114" t="s">
        <v>1365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3">
        <f>N141</f>
        <v>0</v>
      </c>
      <c r="O90" s="234"/>
      <c r="P90" s="234"/>
      <c r="Q90" s="234"/>
      <c r="R90" s="115"/>
    </row>
    <row r="91" spans="2:47" s="6" customFormat="1" ht="24.9" customHeight="1">
      <c r="B91" s="112"/>
      <c r="C91" s="113"/>
      <c r="D91" s="114" t="s">
        <v>1366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3">
        <f>N144</f>
        <v>0</v>
      </c>
      <c r="O91" s="234"/>
      <c r="P91" s="234"/>
      <c r="Q91" s="234"/>
      <c r="R91" s="115"/>
    </row>
    <row r="92" spans="2:47" s="6" customFormat="1" ht="24.9" customHeight="1">
      <c r="B92" s="112"/>
      <c r="C92" s="113"/>
      <c r="D92" s="114" t="s">
        <v>1367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3">
        <f>N153</f>
        <v>0</v>
      </c>
      <c r="O92" s="234"/>
      <c r="P92" s="234"/>
      <c r="Q92" s="234"/>
      <c r="R92" s="115"/>
    </row>
    <row r="93" spans="2:47" s="6" customFormat="1" ht="24.9" customHeight="1">
      <c r="B93" s="112"/>
      <c r="C93" s="113"/>
      <c r="D93" s="114" t="s">
        <v>1368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3">
        <f>N178</f>
        <v>0</v>
      </c>
      <c r="O93" s="234"/>
      <c r="P93" s="234"/>
      <c r="Q93" s="234"/>
      <c r="R93" s="115"/>
    </row>
    <row r="94" spans="2:47" s="6" customFormat="1" ht="24.9" customHeight="1">
      <c r="B94" s="112"/>
      <c r="C94" s="113"/>
      <c r="D94" s="114" t="s">
        <v>1369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3">
        <f>N190</f>
        <v>0</v>
      </c>
      <c r="O94" s="234"/>
      <c r="P94" s="234"/>
      <c r="Q94" s="234"/>
      <c r="R94" s="115"/>
    </row>
    <row r="95" spans="2:47" s="6" customFormat="1" ht="24.9" customHeight="1">
      <c r="B95" s="112"/>
      <c r="C95" s="113"/>
      <c r="D95" s="114" t="s">
        <v>1284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3">
        <f>N204</f>
        <v>0</v>
      </c>
      <c r="O95" s="234"/>
      <c r="P95" s="234"/>
      <c r="Q95" s="234"/>
      <c r="R95" s="115"/>
    </row>
    <row r="96" spans="2:47" s="6" customFormat="1" ht="24.9" customHeight="1">
      <c r="B96" s="112"/>
      <c r="C96" s="113"/>
      <c r="D96" s="114" t="s">
        <v>1370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33">
        <f>N212</f>
        <v>0</v>
      </c>
      <c r="O96" s="234"/>
      <c r="P96" s="234"/>
      <c r="Q96" s="234"/>
      <c r="R96" s="115"/>
    </row>
    <row r="97" spans="2:21" s="6" customFormat="1" ht="24.9" customHeight="1">
      <c r="B97" s="112"/>
      <c r="C97" s="113"/>
      <c r="D97" s="114" t="s">
        <v>1285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33">
        <f>N249</f>
        <v>0</v>
      </c>
      <c r="O97" s="234"/>
      <c r="P97" s="234"/>
      <c r="Q97" s="234"/>
      <c r="R97" s="115"/>
    </row>
    <row r="98" spans="2:21" s="6" customFormat="1" ht="24.9" customHeight="1">
      <c r="B98" s="112"/>
      <c r="C98" s="113"/>
      <c r="D98" s="114" t="s">
        <v>1371</v>
      </c>
      <c r="E98" s="113"/>
      <c r="F98" s="113"/>
      <c r="G98" s="113"/>
      <c r="H98" s="113"/>
      <c r="I98" s="113"/>
      <c r="J98" s="113"/>
      <c r="K98" s="113"/>
      <c r="L98" s="113"/>
      <c r="M98" s="113"/>
      <c r="N98" s="233">
        <f>N256</f>
        <v>0</v>
      </c>
      <c r="O98" s="234"/>
      <c r="P98" s="234"/>
      <c r="Q98" s="234"/>
      <c r="R98" s="115"/>
    </row>
    <row r="99" spans="2:21" s="6" customFormat="1" ht="24.9" customHeight="1">
      <c r="B99" s="112"/>
      <c r="C99" s="113"/>
      <c r="D99" s="114" t="s">
        <v>1286</v>
      </c>
      <c r="E99" s="113"/>
      <c r="F99" s="113"/>
      <c r="G99" s="113"/>
      <c r="H99" s="113"/>
      <c r="I99" s="113"/>
      <c r="J99" s="113"/>
      <c r="K99" s="113"/>
      <c r="L99" s="113"/>
      <c r="M99" s="113"/>
      <c r="N99" s="233">
        <f>N259</f>
        <v>0</v>
      </c>
      <c r="O99" s="234"/>
      <c r="P99" s="234"/>
      <c r="Q99" s="234"/>
      <c r="R99" s="115"/>
    </row>
    <row r="100" spans="2:21" s="6" customFormat="1" ht="24.9" customHeight="1">
      <c r="B100" s="112"/>
      <c r="C100" s="113"/>
      <c r="D100" s="114" t="s">
        <v>1372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233">
        <f>N261</f>
        <v>0</v>
      </c>
      <c r="O100" s="234"/>
      <c r="P100" s="234"/>
      <c r="Q100" s="234"/>
      <c r="R100" s="115"/>
    </row>
    <row r="101" spans="2:21" s="1" customFormat="1" ht="21.7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21" s="1" customFormat="1" ht="29.25" customHeight="1">
      <c r="B102" s="34"/>
      <c r="C102" s="111" t="s">
        <v>139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32">
        <v>0</v>
      </c>
      <c r="O102" s="237"/>
      <c r="P102" s="237"/>
      <c r="Q102" s="237"/>
      <c r="R102" s="36"/>
      <c r="T102" s="120"/>
      <c r="U102" s="121" t="s">
        <v>35</v>
      </c>
    </row>
    <row r="103" spans="2:21" s="1" customFormat="1" ht="18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21" s="1" customFormat="1" ht="29.25" customHeight="1">
      <c r="B104" s="34"/>
      <c r="C104" s="102" t="s">
        <v>113</v>
      </c>
      <c r="D104" s="103"/>
      <c r="E104" s="103"/>
      <c r="F104" s="103"/>
      <c r="G104" s="103"/>
      <c r="H104" s="103"/>
      <c r="I104" s="103"/>
      <c r="J104" s="103"/>
      <c r="K104" s="103"/>
      <c r="L104" s="215">
        <f>ROUND(SUM(N88+N102),2)</f>
        <v>0</v>
      </c>
      <c r="M104" s="215"/>
      <c r="N104" s="215"/>
      <c r="O104" s="215"/>
      <c r="P104" s="215"/>
      <c r="Q104" s="215"/>
      <c r="R104" s="36"/>
    </row>
    <row r="105" spans="2:21" s="1" customFormat="1" ht="6.9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9" spans="2:21" s="1" customFormat="1" ht="6.9" customHeight="1"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spans="2:21" s="1" customFormat="1" ht="36.9" customHeight="1">
      <c r="B110" s="34"/>
      <c r="C110" s="187" t="s">
        <v>2141</v>
      </c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36"/>
    </row>
    <row r="111" spans="2:21" s="1" customFormat="1" ht="6.9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1" s="1" customFormat="1" ht="30" customHeight="1">
      <c r="B112" s="34"/>
      <c r="C112" s="31" t="s">
        <v>15</v>
      </c>
      <c r="D112" s="35"/>
      <c r="E112" s="35"/>
      <c r="F112" s="222" t="str">
        <f>F6</f>
        <v>Zvýšenie energet.účinnosti adm.budovy -OÚ a KD Druž./pri Hornáde</v>
      </c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35"/>
      <c r="R112" s="36"/>
    </row>
    <row r="113" spans="2:65" s="1" customFormat="1" ht="36.9" customHeight="1">
      <c r="B113" s="34"/>
      <c r="C113" s="68" t="s">
        <v>119</v>
      </c>
      <c r="D113" s="35"/>
      <c r="E113" s="35"/>
      <c r="F113" s="207" t="str">
        <f>F7</f>
        <v>07 - Osvetlenie a napojenie technológií</v>
      </c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35"/>
      <c r="R113" s="36"/>
    </row>
    <row r="114" spans="2:65" s="1" customFormat="1" ht="6.9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18" customHeight="1">
      <c r="B115" s="34"/>
      <c r="C115" s="31" t="s">
        <v>19</v>
      </c>
      <c r="D115" s="35"/>
      <c r="E115" s="35"/>
      <c r="F115" s="29" t="str">
        <f>F9</f>
        <v xml:space="preserve"> </v>
      </c>
      <c r="G115" s="35"/>
      <c r="H115" s="35"/>
      <c r="I115" s="35"/>
      <c r="J115" s="35"/>
      <c r="K115" s="31" t="s">
        <v>21</v>
      </c>
      <c r="L115" s="35"/>
      <c r="M115" s="225" t="str">
        <f>IF(O9="","",O9)</f>
        <v>18. 8. 2017</v>
      </c>
      <c r="N115" s="225"/>
      <c r="O115" s="225"/>
      <c r="P115" s="225"/>
      <c r="Q115" s="35"/>
      <c r="R115" s="36"/>
    </row>
    <row r="116" spans="2:65" s="1" customFormat="1" ht="6.9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3.2">
      <c r="B117" s="34"/>
      <c r="C117" s="31" t="s">
        <v>23</v>
      </c>
      <c r="D117" s="35"/>
      <c r="E117" s="35"/>
      <c r="F117" s="29" t="str">
        <f>E12</f>
        <v xml:space="preserve"> </v>
      </c>
      <c r="G117" s="35"/>
      <c r="H117" s="35"/>
      <c r="I117" s="35"/>
      <c r="J117" s="35"/>
      <c r="K117" s="31" t="s">
        <v>28</v>
      </c>
      <c r="L117" s="35"/>
      <c r="M117" s="189" t="str">
        <f>E18</f>
        <v xml:space="preserve"> </v>
      </c>
      <c r="N117" s="189"/>
      <c r="O117" s="189"/>
      <c r="P117" s="189"/>
      <c r="Q117" s="189"/>
      <c r="R117" s="36"/>
    </row>
    <row r="118" spans="2:65" s="1" customFormat="1" ht="14.4" customHeight="1">
      <c r="B118" s="34"/>
      <c r="C118" s="31" t="s">
        <v>27</v>
      </c>
      <c r="D118" s="35"/>
      <c r="E118" s="35"/>
      <c r="F118" s="29" t="str">
        <f>IF(E15="","",E15)</f>
        <v xml:space="preserve"> </v>
      </c>
      <c r="G118" s="35"/>
      <c r="H118" s="35"/>
      <c r="I118" s="35"/>
      <c r="J118" s="35"/>
      <c r="K118" s="31" t="s">
        <v>30</v>
      </c>
      <c r="L118" s="35"/>
      <c r="M118" s="189" t="str">
        <f>E21</f>
        <v xml:space="preserve"> </v>
      </c>
      <c r="N118" s="189"/>
      <c r="O118" s="189"/>
      <c r="P118" s="189"/>
      <c r="Q118" s="189"/>
      <c r="R118" s="36"/>
    </row>
    <row r="119" spans="2:65" s="1" customFormat="1" ht="10.3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5" s="8" customFormat="1" ht="29.25" customHeight="1">
      <c r="B120" s="122"/>
      <c r="C120" s="123" t="s">
        <v>140</v>
      </c>
      <c r="D120" s="124" t="s">
        <v>141</v>
      </c>
      <c r="E120" s="124" t="s">
        <v>53</v>
      </c>
      <c r="F120" s="238" t="s">
        <v>142</v>
      </c>
      <c r="G120" s="238"/>
      <c r="H120" s="238"/>
      <c r="I120" s="238"/>
      <c r="J120" s="124" t="s">
        <v>143</v>
      </c>
      <c r="K120" s="124" t="s">
        <v>144</v>
      </c>
      <c r="L120" s="239" t="s">
        <v>145</v>
      </c>
      <c r="M120" s="239"/>
      <c r="N120" s="238" t="s">
        <v>124</v>
      </c>
      <c r="O120" s="238"/>
      <c r="P120" s="238"/>
      <c r="Q120" s="240"/>
      <c r="R120" s="125"/>
      <c r="T120" s="75" t="s">
        <v>146</v>
      </c>
      <c r="U120" s="76" t="s">
        <v>35</v>
      </c>
      <c r="V120" s="76" t="s">
        <v>147</v>
      </c>
      <c r="W120" s="76" t="s">
        <v>148</v>
      </c>
      <c r="X120" s="76" t="s">
        <v>149</v>
      </c>
      <c r="Y120" s="76" t="s">
        <v>150</v>
      </c>
      <c r="Z120" s="76" t="s">
        <v>151</v>
      </c>
      <c r="AA120" s="77" t="s">
        <v>152</v>
      </c>
    </row>
    <row r="121" spans="2:65" s="1" customFormat="1" ht="29.25" customHeight="1">
      <c r="B121" s="34"/>
      <c r="C121" s="79" t="s">
        <v>121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263">
        <f>BK121</f>
        <v>0</v>
      </c>
      <c r="O121" s="264"/>
      <c r="P121" s="264"/>
      <c r="Q121" s="264"/>
      <c r="R121" s="36"/>
      <c r="T121" s="78"/>
      <c r="U121" s="50"/>
      <c r="V121" s="50"/>
      <c r="W121" s="126">
        <f>W122+W123+W141+W144+W153+W178+W190+W204+W212+W249+W256+W259+W261</f>
        <v>0</v>
      </c>
      <c r="X121" s="50"/>
      <c r="Y121" s="126">
        <f>Y122+Y123+Y141+Y144+Y153+Y178+Y190+Y204+Y212+Y249+Y256+Y259+Y261</f>
        <v>0</v>
      </c>
      <c r="Z121" s="50"/>
      <c r="AA121" s="127">
        <f>AA122+AA123+AA141+AA144+AA153+AA178+AA190+AA204+AA212+AA249+AA256+AA259+AA261</f>
        <v>0</v>
      </c>
      <c r="AT121" s="20" t="s">
        <v>70</v>
      </c>
      <c r="AU121" s="20" t="s">
        <v>126</v>
      </c>
      <c r="BK121" s="128">
        <f>BK122+BK123+BK141+BK144+BK153+BK178+BK190+BK204+BK212+BK249+BK256+BK259+BK261</f>
        <v>0</v>
      </c>
    </row>
    <row r="122" spans="2:65" s="1" customFormat="1" ht="22.5" customHeight="1">
      <c r="B122" s="140"/>
      <c r="C122" s="141" t="s">
        <v>71</v>
      </c>
      <c r="D122" s="141" t="s">
        <v>155</v>
      </c>
      <c r="E122" s="142" t="s">
        <v>1287</v>
      </c>
      <c r="F122" s="241" t="s">
        <v>1288</v>
      </c>
      <c r="G122" s="241"/>
      <c r="H122" s="241"/>
      <c r="I122" s="241"/>
      <c r="J122" s="143" t="s">
        <v>1289</v>
      </c>
      <c r="K122" s="144">
        <v>0</v>
      </c>
      <c r="L122" s="242"/>
      <c r="M122" s="242"/>
      <c r="N122" s="242"/>
      <c r="O122" s="242"/>
      <c r="P122" s="242"/>
      <c r="Q122" s="242"/>
      <c r="R122" s="145"/>
      <c r="T122" s="146" t="s">
        <v>5</v>
      </c>
      <c r="U122" s="43" t="s">
        <v>38</v>
      </c>
      <c r="V122" s="147">
        <v>0</v>
      </c>
      <c r="W122" s="147">
        <f>V122*K122</f>
        <v>0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0" t="s">
        <v>159</v>
      </c>
      <c r="AT122" s="20" t="s">
        <v>155</v>
      </c>
      <c r="AU122" s="20" t="s">
        <v>71</v>
      </c>
      <c r="AY122" s="20" t="s">
        <v>153</v>
      </c>
      <c r="BE122" s="149">
        <f>IF(U122="základná",N122,0)</f>
        <v>0</v>
      </c>
      <c r="BF122" s="149">
        <f>IF(U122="znížená",N122,0)</f>
        <v>0</v>
      </c>
      <c r="BG122" s="149">
        <f>IF(U122="zákl. prenesená",N122,0)</f>
        <v>0</v>
      </c>
      <c r="BH122" s="149">
        <f>IF(U122="zníž. prenesená",N122,0)</f>
        <v>0</v>
      </c>
      <c r="BI122" s="149">
        <f>IF(U122="nulová",N122,0)</f>
        <v>0</v>
      </c>
      <c r="BJ122" s="20" t="s">
        <v>160</v>
      </c>
      <c r="BK122" s="149">
        <f>ROUND(L122*K122,2)</f>
        <v>0</v>
      </c>
      <c r="BL122" s="20" t="s">
        <v>159</v>
      </c>
      <c r="BM122" s="20" t="s">
        <v>160</v>
      </c>
    </row>
    <row r="123" spans="2:65" s="9" customFormat="1" ht="37.35" customHeight="1">
      <c r="B123" s="129"/>
      <c r="C123" s="130"/>
      <c r="D123" s="131" t="s">
        <v>1283</v>
      </c>
      <c r="E123" s="131"/>
      <c r="F123" s="131"/>
      <c r="G123" s="131"/>
      <c r="H123" s="131"/>
      <c r="I123" s="131"/>
      <c r="J123" s="131"/>
      <c r="K123" s="131"/>
      <c r="L123" s="131"/>
      <c r="M123" s="131"/>
      <c r="N123" s="265"/>
      <c r="O123" s="266"/>
      <c r="P123" s="266"/>
      <c r="Q123" s="266"/>
      <c r="R123" s="132"/>
      <c r="T123" s="133"/>
      <c r="U123" s="130"/>
      <c r="V123" s="130"/>
      <c r="W123" s="134">
        <f>SUM(W124:W140)</f>
        <v>0</v>
      </c>
      <c r="X123" s="130"/>
      <c r="Y123" s="134">
        <f>SUM(Y124:Y140)</f>
        <v>0</v>
      </c>
      <c r="Z123" s="130"/>
      <c r="AA123" s="135">
        <f>SUM(AA124:AA140)</f>
        <v>0</v>
      </c>
      <c r="AR123" s="136" t="s">
        <v>79</v>
      </c>
      <c r="AT123" s="137" t="s">
        <v>70</v>
      </c>
      <c r="AU123" s="137" t="s">
        <v>71</v>
      </c>
      <c r="AY123" s="136" t="s">
        <v>153</v>
      </c>
      <c r="BK123" s="138">
        <f>SUM(BK124:BK140)</f>
        <v>0</v>
      </c>
    </row>
    <row r="124" spans="2:65" s="1" customFormat="1" ht="31.5" customHeight="1">
      <c r="B124" s="140"/>
      <c r="C124" s="141" t="s">
        <v>79</v>
      </c>
      <c r="D124" s="141" t="s">
        <v>155</v>
      </c>
      <c r="E124" s="142" t="s">
        <v>1373</v>
      </c>
      <c r="F124" s="241" t="s">
        <v>1374</v>
      </c>
      <c r="G124" s="241"/>
      <c r="H124" s="241"/>
      <c r="I124" s="241"/>
      <c r="J124" s="143" t="s">
        <v>172</v>
      </c>
      <c r="K124" s="144">
        <v>200</v>
      </c>
      <c r="L124" s="242"/>
      <c r="M124" s="242"/>
      <c r="N124" s="242"/>
      <c r="O124" s="242"/>
      <c r="P124" s="242"/>
      <c r="Q124" s="242"/>
      <c r="R124" s="145"/>
      <c r="T124" s="146" t="s">
        <v>5</v>
      </c>
      <c r="U124" s="43" t="s">
        <v>38</v>
      </c>
      <c r="V124" s="147">
        <v>0</v>
      </c>
      <c r="W124" s="147">
        <f t="shared" ref="W124:W140" si="0">V124*K124</f>
        <v>0</v>
      </c>
      <c r="X124" s="147">
        <v>0</v>
      </c>
      <c r="Y124" s="147">
        <f t="shared" ref="Y124:Y140" si="1">X124*K124</f>
        <v>0</v>
      </c>
      <c r="Z124" s="147">
        <v>0</v>
      </c>
      <c r="AA124" s="148">
        <f t="shared" ref="AA124:AA140" si="2">Z124*K124</f>
        <v>0</v>
      </c>
      <c r="AR124" s="20" t="s">
        <v>159</v>
      </c>
      <c r="AT124" s="20" t="s">
        <v>155</v>
      </c>
      <c r="AU124" s="20" t="s">
        <v>79</v>
      </c>
      <c r="AY124" s="20" t="s">
        <v>153</v>
      </c>
      <c r="BE124" s="149">
        <f t="shared" ref="BE124:BE140" si="3">IF(U124="základná",N124,0)</f>
        <v>0</v>
      </c>
      <c r="BF124" s="149">
        <f t="shared" ref="BF124:BF140" si="4">IF(U124="znížená",N124,0)</f>
        <v>0</v>
      </c>
      <c r="BG124" s="149">
        <f t="shared" ref="BG124:BG140" si="5">IF(U124="zákl. prenesená",N124,0)</f>
        <v>0</v>
      </c>
      <c r="BH124" s="149">
        <f t="shared" ref="BH124:BH140" si="6">IF(U124="zníž. prenesená",N124,0)</f>
        <v>0</v>
      </c>
      <c r="BI124" s="149">
        <f t="shared" ref="BI124:BI140" si="7">IF(U124="nulová",N124,0)</f>
        <v>0</v>
      </c>
      <c r="BJ124" s="20" t="s">
        <v>160</v>
      </c>
      <c r="BK124" s="149">
        <f t="shared" ref="BK124:BK140" si="8">ROUND(L124*K124,2)</f>
        <v>0</v>
      </c>
      <c r="BL124" s="20" t="s">
        <v>159</v>
      </c>
      <c r="BM124" s="20" t="s">
        <v>159</v>
      </c>
    </row>
    <row r="125" spans="2:65" s="1" customFormat="1" ht="31.5" customHeight="1">
      <c r="B125" s="140"/>
      <c r="C125" s="141" t="s">
        <v>160</v>
      </c>
      <c r="D125" s="141" t="s">
        <v>155</v>
      </c>
      <c r="E125" s="142" t="s">
        <v>1375</v>
      </c>
      <c r="F125" s="241" t="s">
        <v>2208</v>
      </c>
      <c r="G125" s="241"/>
      <c r="H125" s="241"/>
      <c r="I125" s="241"/>
      <c r="J125" s="143" t="s">
        <v>172</v>
      </c>
      <c r="K125" s="144">
        <v>200</v>
      </c>
      <c r="L125" s="242"/>
      <c r="M125" s="242"/>
      <c r="N125" s="242"/>
      <c r="O125" s="242"/>
      <c r="P125" s="242"/>
      <c r="Q125" s="242"/>
      <c r="R125" s="145"/>
      <c r="T125" s="146" t="s">
        <v>5</v>
      </c>
      <c r="U125" s="43" t="s">
        <v>38</v>
      </c>
      <c r="V125" s="147">
        <v>0</v>
      </c>
      <c r="W125" s="147">
        <f t="shared" si="0"/>
        <v>0</v>
      </c>
      <c r="X125" s="147">
        <v>0</v>
      </c>
      <c r="Y125" s="147">
        <f t="shared" si="1"/>
        <v>0</v>
      </c>
      <c r="Z125" s="147">
        <v>0</v>
      </c>
      <c r="AA125" s="148">
        <f t="shared" si="2"/>
        <v>0</v>
      </c>
      <c r="AR125" s="20" t="s">
        <v>159</v>
      </c>
      <c r="AT125" s="20" t="s">
        <v>155</v>
      </c>
      <c r="AU125" s="20" t="s">
        <v>79</v>
      </c>
      <c r="AY125" s="20" t="s">
        <v>153</v>
      </c>
      <c r="BE125" s="149">
        <f t="shared" si="3"/>
        <v>0</v>
      </c>
      <c r="BF125" s="149">
        <f t="shared" si="4"/>
        <v>0</v>
      </c>
      <c r="BG125" s="149">
        <f t="shared" si="5"/>
        <v>0</v>
      </c>
      <c r="BH125" s="149">
        <f t="shared" si="6"/>
        <v>0</v>
      </c>
      <c r="BI125" s="149">
        <f t="shared" si="7"/>
        <v>0</v>
      </c>
      <c r="BJ125" s="20" t="s">
        <v>160</v>
      </c>
      <c r="BK125" s="149">
        <f t="shared" si="8"/>
        <v>0</v>
      </c>
      <c r="BL125" s="20" t="s">
        <v>159</v>
      </c>
      <c r="BM125" s="20" t="s">
        <v>196</v>
      </c>
    </row>
    <row r="126" spans="2:65" s="1" customFormat="1" ht="31.5" customHeight="1">
      <c r="B126" s="140"/>
      <c r="C126" s="141" t="s">
        <v>184</v>
      </c>
      <c r="D126" s="141" t="s">
        <v>155</v>
      </c>
      <c r="E126" s="142" t="s">
        <v>1376</v>
      </c>
      <c r="F126" s="241" t="s">
        <v>1377</v>
      </c>
      <c r="G126" s="241"/>
      <c r="H126" s="241"/>
      <c r="I126" s="241"/>
      <c r="J126" s="143" t="s">
        <v>172</v>
      </c>
      <c r="K126" s="144">
        <v>450</v>
      </c>
      <c r="L126" s="242"/>
      <c r="M126" s="242"/>
      <c r="N126" s="242"/>
      <c r="O126" s="242"/>
      <c r="P126" s="242"/>
      <c r="Q126" s="242"/>
      <c r="R126" s="145"/>
      <c r="T126" s="146" t="s">
        <v>5</v>
      </c>
      <c r="U126" s="43" t="s">
        <v>38</v>
      </c>
      <c r="V126" s="147">
        <v>0</v>
      </c>
      <c r="W126" s="147">
        <f t="shared" si="0"/>
        <v>0</v>
      </c>
      <c r="X126" s="147">
        <v>0</v>
      </c>
      <c r="Y126" s="147">
        <f t="shared" si="1"/>
        <v>0</v>
      </c>
      <c r="Z126" s="147">
        <v>0</v>
      </c>
      <c r="AA126" s="148">
        <f t="shared" si="2"/>
        <v>0</v>
      </c>
      <c r="AR126" s="20" t="s">
        <v>159</v>
      </c>
      <c r="AT126" s="20" t="s">
        <v>155</v>
      </c>
      <c r="AU126" s="20" t="s">
        <v>79</v>
      </c>
      <c r="AY126" s="20" t="s">
        <v>153</v>
      </c>
      <c r="BE126" s="149">
        <f t="shared" si="3"/>
        <v>0</v>
      </c>
      <c r="BF126" s="149">
        <f t="shared" si="4"/>
        <v>0</v>
      </c>
      <c r="BG126" s="149">
        <f t="shared" si="5"/>
        <v>0</v>
      </c>
      <c r="BH126" s="149">
        <f t="shared" si="6"/>
        <v>0</v>
      </c>
      <c r="BI126" s="149">
        <f t="shared" si="7"/>
        <v>0</v>
      </c>
      <c r="BJ126" s="20" t="s">
        <v>160</v>
      </c>
      <c r="BK126" s="149">
        <f t="shared" si="8"/>
        <v>0</v>
      </c>
      <c r="BL126" s="20" t="s">
        <v>159</v>
      </c>
      <c r="BM126" s="20" t="s">
        <v>208</v>
      </c>
    </row>
    <row r="127" spans="2:65" s="1" customFormat="1" ht="31.5" customHeight="1">
      <c r="B127" s="140"/>
      <c r="C127" s="141" t="s">
        <v>159</v>
      </c>
      <c r="D127" s="141" t="s">
        <v>155</v>
      </c>
      <c r="E127" s="142" t="s">
        <v>1378</v>
      </c>
      <c r="F127" s="241" t="s">
        <v>2209</v>
      </c>
      <c r="G127" s="241"/>
      <c r="H127" s="241"/>
      <c r="I127" s="241"/>
      <c r="J127" s="143" t="s">
        <v>172</v>
      </c>
      <c r="K127" s="144">
        <v>450</v>
      </c>
      <c r="L127" s="242"/>
      <c r="M127" s="242"/>
      <c r="N127" s="242"/>
      <c r="O127" s="242"/>
      <c r="P127" s="242"/>
      <c r="Q127" s="242"/>
      <c r="R127" s="145"/>
      <c r="T127" s="146" t="s">
        <v>5</v>
      </c>
      <c r="U127" s="43" t="s">
        <v>38</v>
      </c>
      <c r="V127" s="147">
        <v>0</v>
      </c>
      <c r="W127" s="147">
        <f t="shared" si="0"/>
        <v>0</v>
      </c>
      <c r="X127" s="147">
        <v>0</v>
      </c>
      <c r="Y127" s="147">
        <f t="shared" si="1"/>
        <v>0</v>
      </c>
      <c r="Z127" s="147">
        <v>0</v>
      </c>
      <c r="AA127" s="148">
        <f t="shared" si="2"/>
        <v>0</v>
      </c>
      <c r="AR127" s="20" t="s">
        <v>159</v>
      </c>
      <c r="AT127" s="20" t="s">
        <v>155</v>
      </c>
      <c r="AU127" s="20" t="s">
        <v>79</v>
      </c>
      <c r="AY127" s="20" t="s">
        <v>153</v>
      </c>
      <c r="BE127" s="149">
        <f t="shared" si="3"/>
        <v>0</v>
      </c>
      <c r="BF127" s="149">
        <f t="shared" si="4"/>
        <v>0</v>
      </c>
      <c r="BG127" s="149">
        <f t="shared" si="5"/>
        <v>0</v>
      </c>
      <c r="BH127" s="149">
        <f t="shared" si="6"/>
        <v>0</v>
      </c>
      <c r="BI127" s="149">
        <f t="shared" si="7"/>
        <v>0</v>
      </c>
      <c r="BJ127" s="20" t="s">
        <v>160</v>
      </c>
      <c r="BK127" s="149">
        <f t="shared" si="8"/>
        <v>0</v>
      </c>
      <c r="BL127" s="20" t="s">
        <v>159</v>
      </c>
      <c r="BM127" s="20" t="s">
        <v>104</v>
      </c>
    </row>
    <row r="128" spans="2:65" s="1" customFormat="1" ht="31.5" customHeight="1">
      <c r="B128" s="140"/>
      <c r="C128" s="141" t="s">
        <v>191</v>
      </c>
      <c r="D128" s="141" t="s">
        <v>155</v>
      </c>
      <c r="E128" s="142" t="s">
        <v>1379</v>
      </c>
      <c r="F128" s="241" t="s">
        <v>2210</v>
      </c>
      <c r="G128" s="241"/>
      <c r="H128" s="241"/>
      <c r="I128" s="241"/>
      <c r="J128" s="143" t="s">
        <v>1115</v>
      </c>
      <c r="K128" s="144">
        <v>450</v>
      </c>
      <c r="L128" s="242"/>
      <c r="M128" s="242"/>
      <c r="N128" s="242"/>
      <c r="O128" s="242"/>
      <c r="P128" s="242"/>
      <c r="Q128" s="242"/>
      <c r="R128" s="145"/>
      <c r="T128" s="146" t="s">
        <v>5</v>
      </c>
      <c r="U128" s="43" t="s">
        <v>38</v>
      </c>
      <c r="V128" s="147">
        <v>0</v>
      </c>
      <c r="W128" s="147">
        <f t="shared" si="0"/>
        <v>0</v>
      </c>
      <c r="X128" s="147">
        <v>0</v>
      </c>
      <c r="Y128" s="147">
        <f t="shared" si="1"/>
        <v>0</v>
      </c>
      <c r="Z128" s="147">
        <v>0</v>
      </c>
      <c r="AA128" s="148">
        <f t="shared" si="2"/>
        <v>0</v>
      </c>
      <c r="AR128" s="20" t="s">
        <v>159</v>
      </c>
      <c r="AT128" s="20" t="s">
        <v>155</v>
      </c>
      <c r="AU128" s="20" t="s">
        <v>79</v>
      </c>
      <c r="AY128" s="20" t="s">
        <v>153</v>
      </c>
      <c r="BE128" s="149">
        <f t="shared" si="3"/>
        <v>0</v>
      </c>
      <c r="BF128" s="149">
        <f t="shared" si="4"/>
        <v>0</v>
      </c>
      <c r="BG128" s="149">
        <f t="shared" si="5"/>
        <v>0</v>
      </c>
      <c r="BH128" s="149">
        <f t="shared" si="6"/>
        <v>0</v>
      </c>
      <c r="BI128" s="149">
        <f t="shared" si="7"/>
        <v>0</v>
      </c>
      <c r="BJ128" s="20" t="s">
        <v>160</v>
      </c>
      <c r="BK128" s="149">
        <f t="shared" si="8"/>
        <v>0</v>
      </c>
      <c r="BL128" s="20" t="s">
        <v>159</v>
      </c>
      <c r="BM128" s="20" t="s">
        <v>389</v>
      </c>
    </row>
    <row r="129" spans="2:65" s="1" customFormat="1" ht="31.5" customHeight="1">
      <c r="B129" s="140"/>
      <c r="C129" s="141" t="s">
        <v>196</v>
      </c>
      <c r="D129" s="141" t="s">
        <v>155</v>
      </c>
      <c r="E129" s="142" t="s">
        <v>1381</v>
      </c>
      <c r="F129" s="241" t="s">
        <v>1382</v>
      </c>
      <c r="G129" s="241"/>
      <c r="H129" s="241"/>
      <c r="I129" s="241"/>
      <c r="J129" s="143" t="s">
        <v>172</v>
      </c>
      <c r="K129" s="144">
        <v>55</v>
      </c>
      <c r="L129" s="242"/>
      <c r="M129" s="242"/>
      <c r="N129" s="242"/>
      <c r="O129" s="242"/>
      <c r="P129" s="242"/>
      <c r="Q129" s="242"/>
      <c r="R129" s="145"/>
      <c r="T129" s="146" t="s">
        <v>5</v>
      </c>
      <c r="U129" s="43" t="s">
        <v>38</v>
      </c>
      <c r="V129" s="147">
        <v>0</v>
      </c>
      <c r="W129" s="147">
        <f t="shared" si="0"/>
        <v>0</v>
      </c>
      <c r="X129" s="147">
        <v>0</v>
      </c>
      <c r="Y129" s="147">
        <f t="shared" si="1"/>
        <v>0</v>
      </c>
      <c r="Z129" s="147">
        <v>0</v>
      </c>
      <c r="AA129" s="148">
        <f t="shared" si="2"/>
        <v>0</v>
      </c>
      <c r="AR129" s="20" t="s">
        <v>159</v>
      </c>
      <c r="AT129" s="20" t="s">
        <v>155</v>
      </c>
      <c r="AU129" s="20" t="s">
        <v>79</v>
      </c>
      <c r="AY129" s="20" t="s">
        <v>153</v>
      </c>
      <c r="BE129" s="149">
        <f t="shared" si="3"/>
        <v>0</v>
      </c>
      <c r="BF129" s="149">
        <f t="shared" si="4"/>
        <v>0</v>
      </c>
      <c r="BG129" s="149">
        <f t="shared" si="5"/>
        <v>0</v>
      </c>
      <c r="BH129" s="149">
        <f t="shared" si="6"/>
        <v>0</v>
      </c>
      <c r="BI129" s="149">
        <f t="shared" si="7"/>
        <v>0</v>
      </c>
      <c r="BJ129" s="20" t="s">
        <v>160</v>
      </c>
      <c r="BK129" s="149">
        <f t="shared" si="8"/>
        <v>0</v>
      </c>
      <c r="BL129" s="20" t="s">
        <v>159</v>
      </c>
      <c r="BM129" s="20" t="s">
        <v>365</v>
      </c>
    </row>
    <row r="130" spans="2:65" s="1" customFormat="1" ht="31.5" customHeight="1">
      <c r="B130" s="140"/>
      <c r="C130" s="141" t="s">
        <v>200</v>
      </c>
      <c r="D130" s="141" t="s">
        <v>155</v>
      </c>
      <c r="E130" s="142" t="s">
        <v>1383</v>
      </c>
      <c r="F130" s="241" t="s">
        <v>2211</v>
      </c>
      <c r="G130" s="241"/>
      <c r="H130" s="241"/>
      <c r="I130" s="241"/>
      <c r="J130" s="143" t="s">
        <v>172</v>
      </c>
      <c r="K130" s="144">
        <v>55</v>
      </c>
      <c r="L130" s="242"/>
      <c r="M130" s="242"/>
      <c r="N130" s="242"/>
      <c r="O130" s="242"/>
      <c r="P130" s="242"/>
      <c r="Q130" s="242"/>
      <c r="R130" s="145"/>
      <c r="T130" s="146" t="s">
        <v>5</v>
      </c>
      <c r="U130" s="43" t="s">
        <v>38</v>
      </c>
      <c r="V130" s="147">
        <v>0</v>
      </c>
      <c r="W130" s="147">
        <f t="shared" si="0"/>
        <v>0</v>
      </c>
      <c r="X130" s="147">
        <v>0</v>
      </c>
      <c r="Y130" s="147">
        <f t="shared" si="1"/>
        <v>0</v>
      </c>
      <c r="Z130" s="147">
        <v>0</v>
      </c>
      <c r="AA130" s="148">
        <f t="shared" si="2"/>
        <v>0</v>
      </c>
      <c r="AR130" s="20" t="s">
        <v>159</v>
      </c>
      <c r="AT130" s="20" t="s">
        <v>155</v>
      </c>
      <c r="AU130" s="20" t="s">
        <v>79</v>
      </c>
      <c r="AY130" s="20" t="s">
        <v>153</v>
      </c>
      <c r="BE130" s="149">
        <f t="shared" si="3"/>
        <v>0</v>
      </c>
      <c r="BF130" s="149">
        <f t="shared" si="4"/>
        <v>0</v>
      </c>
      <c r="BG130" s="149">
        <f t="shared" si="5"/>
        <v>0</v>
      </c>
      <c r="BH130" s="149">
        <f t="shared" si="6"/>
        <v>0</v>
      </c>
      <c r="BI130" s="149">
        <f t="shared" si="7"/>
        <v>0</v>
      </c>
      <c r="BJ130" s="20" t="s">
        <v>160</v>
      </c>
      <c r="BK130" s="149">
        <f t="shared" si="8"/>
        <v>0</v>
      </c>
      <c r="BL130" s="20" t="s">
        <v>159</v>
      </c>
      <c r="BM130" s="20" t="s">
        <v>169</v>
      </c>
    </row>
    <row r="131" spans="2:65" s="1" customFormat="1" ht="44.25" customHeight="1">
      <c r="B131" s="140"/>
      <c r="C131" s="141" t="s">
        <v>208</v>
      </c>
      <c r="D131" s="141" t="s">
        <v>155</v>
      </c>
      <c r="E131" s="142" t="s">
        <v>1385</v>
      </c>
      <c r="F131" s="241" t="s">
        <v>1386</v>
      </c>
      <c r="G131" s="241"/>
      <c r="H131" s="241"/>
      <c r="I131" s="241"/>
      <c r="J131" s="143" t="s">
        <v>172</v>
      </c>
      <c r="K131" s="144">
        <v>35</v>
      </c>
      <c r="L131" s="242"/>
      <c r="M131" s="242"/>
      <c r="N131" s="242"/>
      <c r="O131" s="242"/>
      <c r="P131" s="242"/>
      <c r="Q131" s="242"/>
      <c r="R131" s="145"/>
      <c r="T131" s="146" t="s">
        <v>5</v>
      </c>
      <c r="U131" s="43" t="s">
        <v>38</v>
      </c>
      <c r="V131" s="147">
        <v>0</v>
      </c>
      <c r="W131" s="147">
        <f t="shared" si="0"/>
        <v>0</v>
      </c>
      <c r="X131" s="147">
        <v>0</v>
      </c>
      <c r="Y131" s="147">
        <f t="shared" si="1"/>
        <v>0</v>
      </c>
      <c r="Z131" s="147">
        <v>0</v>
      </c>
      <c r="AA131" s="148">
        <f t="shared" si="2"/>
        <v>0</v>
      </c>
      <c r="AR131" s="20" t="s">
        <v>159</v>
      </c>
      <c r="AT131" s="20" t="s">
        <v>155</v>
      </c>
      <c r="AU131" s="20" t="s">
        <v>79</v>
      </c>
      <c r="AY131" s="20" t="s">
        <v>153</v>
      </c>
      <c r="BE131" s="149">
        <f t="shared" si="3"/>
        <v>0</v>
      </c>
      <c r="BF131" s="149">
        <f t="shared" si="4"/>
        <v>0</v>
      </c>
      <c r="BG131" s="149">
        <f t="shared" si="5"/>
        <v>0</v>
      </c>
      <c r="BH131" s="149">
        <f t="shared" si="6"/>
        <v>0</v>
      </c>
      <c r="BI131" s="149">
        <f t="shared" si="7"/>
        <v>0</v>
      </c>
      <c r="BJ131" s="20" t="s">
        <v>160</v>
      </c>
      <c r="BK131" s="149">
        <f t="shared" si="8"/>
        <v>0</v>
      </c>
      <c r="BL131" s="20" t="s">
        <v>159</v>
      </c>
      <c r="BM131" s="20" t="s">
        <v>461</v>
      </c>
    </row>
    <row r="132" spans="2:65" s="1" customFormat="1" ht="31.5" customHeight="1">
      <c r="B132" s="140"/>
      <c r="C132" s="141" t="s">
        <v>385</v>
      </c>
      <c r="D132" s="141" t="s">
        <v>155</v>
      </c>
      <c r="E132" s="142" t="s">
        <v>1387</v>
      </c>
      <c r="F132" s="241" t="s">
        <v>2212</v>
      </c>
      <c r="G132" s="241"/>
      <c r="H132" s="241"/>
      <c r="I132" s="241"/>
      <c r="J132" s="143" t="s">
        <v>172</v>
      </c>
      <c r="K132" s="144">
        <v>35</v>
      </c>
      <c r="L132" s="242"/>
      <c r="M132" s="242"/>
      <c r="N132" s="242"/>
      <c r="O132" s="242"/>
      <c r="P132" s="242"/>
      <c r="Q132" s="242"/>
      <c r="R132" s="145"/>
      <c r="T132" s="146" t="s">
        <v>5</v>
      </c>
      <c r="U132" s="43" t="s">
        <v>38</v>
      </c>
      <c r="V132" s="147">
        <v>0</v>
      </c>
      <c r="W132" s="147">
        <f t="shared" si="0"/>
        <v>0</v>
      </c>
      <c r="X132" s="147">
        <v>0</v>
      </c>
      <c r="Y132" s="147">
        <f t="shared" si="1"/>
        <v>0</v>
      </c>
      <c r="Z132" s="147">
        <v>0</v>
      </c>
      <c r="AA132" s="148">
        <f t="shared" si="2"/>
        <v>0</v>
      </c>
      <c r="AR132" s="20" t="s">
        <v>159</v>
      </c>
      <c r="AT132" s="20" t="s">
        <v>155</v>
      </c>
      <c r="AU132" s="20" t="s">
        <v>79</v>
      </c>
      <c r="AY132" s="20" t="s">
        <v>153</v>
      </c>
      <c r="BE132" s="149">
        <f t="shared" si="3"/>
        <v>0</v>
      </c>
      <c r="BF132" s="149">
        <f t="shared" si="4"/>
        <v>0</v>
      </c>
      <c r="BG132" s="149">
        <f t="shared" si="5"/>
        <v>0</v>
      </c>
      <c r="BH132" s="149">
        <f t="shared" si="6"/>
        <v>0</v>
      </c>
      <c r="BI132" s="149">
        <f t="shared" si="7"/>
        <v>0</v>
      </c>
      <c r="BJ132" s="20" t="s">
        <v>160</v>
      </c>
      <c r="BK132" s="149">
        <f t="shared" si="8"/>
        <v>0</v>
      </c>
      <c r="BL132" s="20" t="s">
        <v>159</v>
      </c>
      <c r="BM132" s="20" t="s">
        <v>10</v>
      </c>
    </row>
    <row r="133" spans="2:65" s="1" customFormat="1" ht="31.5" customHeight="1">
      <c r="B133" s="140"/>
      <c r="C133" s="141" t="s">
        <v>104</v>
      </c>
      <c r="D133" s="141" t="s">
        <v>155</v>
      </c>
      <c r="E133" s="142" t="s">
        <v>1388</v>
      </c>
      <c r="F133" s="241" t="s">
        <v>1389</v>
      </c>
      <c r="G133" s="241"/>
      <c r="H133" s="241"/>
      <c r="I133" s="241"/>
      <c r="J133" s="143" t="s">
        <v>1115</v>
      </c>
      <c r="K133" s="144">
        <v>75</v>
      </c>
      <c r="L133" s="242"/>
      <c r="M133" s="242"/>
      <c r="N133" s="242"/>
      <c r="O133" s="242"/>
      <c r="P133" s="242"/>
      <c r="Q133" s="242"/>
      <c r="R133" s="145"/>
      <c r="T133" s="146" t="s">
        <v>5</v>
      </c>
      <c r="U133" s="43" t="s">
        <v>38</v>
      </c>
      <c r="V133" s="147">
        <v>0</v>
      </c>
      <c r="W133" s="147">
        <f t="shared" si="0"/>
        <v>0</v>
      </c>
      <c r="X133" s="147">
        <v>0</v>
      </c>
      <c r="Y133" s="147">
        <f t="shared" si="1"/>
        <v>0</v>
      </c>
      <c r="Z133" s="147">
        <v>0</v>
      </c>
      <c r="AA133" s="148">
        <f t="shared" si="2"/>
        <v>0</v>
      </c>
      <c r="AR133" s="20" t="s">
        <v>159</v>
      </c>
      <c r="AT133" s="20" t="s">
        <v>155</v>
      </c>
      <c r="AU133" s="20" t="s">
        <v>79</v>
      </c>
      <c r="AY133" s="20" t="s">
        <v>153</v>
      </c>
      <c r="BE133" s="149">
        <f t="shared" si="3"/>
        <v>0</v>
      </c>
      <c r="BF133" s="149">
        <f t="shared" si="4"/>
        <v>0</v>
      </c>
      <c r="BG133" s="149">
        <f t="shared" si="5"/>
        <v>0</v>
      </c>
      <c r="BH133" s="149">
        <f t="shared" si="6"/>
        <v>0</v>
      </c>
      <c r="BI133" s="149">
        <f t="shared" si="7"/>
        <v>0</v>
      </c>
      <c r="BJ133" s="20" t="s">
        <v>160</v>
      </c>
      <c r="BK133" s="149">
        <f t="shared" si="8"/>
        <v>0</v>
      </c>
      <c r="BL133" s="20" t="s">
        <v>159</v>
      </c>
      <c r="BM133" s="20" t="s">
        <v>527</v>
      </c>
    </row>
    <row r="134" spans="2:65" s="1" customFormat="1" ht="31.5" customHeight="1">
      <c r="B134" s="140"/>
      <c r="C134" s="141" t="s">
        <v>107</v>
      </c>
      <c r="D134" s="141" t="s">
        <v>155</v>
      </c>
      <c r="E134" s="142" t="s">
        <v>1390</v>
      </c>
      <c r="F134" s="241" t="s">
        <v>2213</v>
      </c>
      <c r="G134" s="241"/>
      <c r="H134" s="241"/>
      <c r="I134" s="241"/>
      <c r="J134" s="143" t="s">
        <v>1115</v>
      </c>
      <c r="K134" s="144">
        <v>75</v>
      </c>
      <c r="L134" s="242"/>
      <c r="M134" s="242"/>
      <c r="N134" s="242"/>
      <c r="O134" s="242"/>
      <c r="P134" s="242"/>
      <c r="Q134" s="242"/>
      <c r="R134" s="145"/>
      <c r="T134" s="146" t="s">
        <v>5</v>
      </c>
      <c r="U134" s="43" t="s">
        <v>38</v>
      </c>
      <c r="V134" s="147">
        <v>0</v>
      </c>
      <c r="W134" s="147">
        <f t="shared" si="0"/>
        <v>0</v>
      </c>
      <c r="X134" s="147">
        <v>0</v>
      </c>
      <c r="Y134" s="147">
        <f t="shared" si="1"/>
        <v>0</v>
      </c>
      <c r="Z134" s="147">
        <v>0</v>
      </c>
      <c r="AA134" s="148">
        <f t="shared" si="2"/>
        <v>0</v>
      </c>
      <c r="AR134" s="20" t="s">
        <v>159</v>
      </c>
      <c r="AT134" s="20" t="s">
        <v>155</v>
      </c>
      <c r="AU134" s="20" t="s">
        <v>79</v>
      </c>
      <c r="AY134" s="20" t="s">
        <v>153</v>
      </c>
      <c r="BE134" s="149">
        <f t="shared" si="3"/>
        <v>0</v>
      </c>
      <c r="BF134" s="149">
        <f t="shared" si="4"/>
        <v>0</v>
      </c>
      <c r="BG134" s="149">
        <f t="shared" si="5"/>
        <v>0</v>
      </c>
      <c r="BH134" s="149">
        <f t="shared" si="6"/>
        <v>0</v>
      </c>
      <c r="BI134" s="149">
        <f t="shared" si="7"/>
        <v>0</v>
      </c>
      <c r="BJ134" s="20" t="s">
        <v>160</v>
      </c>
      <c r="BK134" s="149">
        <f t="shared" si="8"/>
        <v>0</v>
      </c>
      <c r="BL134" s="20" t="s">
        <v>159</v>
      </c>
      <c r="BM134" s="20" t="s">
        <v>256</v>
      </c>
    </row>
    <row r="135" spans="2:65" s="1" customFormat="1" ht="31.5" customHeight="1">
      <c r="B135" s="140"/>
      <c r="C135" s="141" t="s">
        <v>389</v>
      </c>
      <c r="D135" s="141" t="s">
        <v>155</v>
      </c>
      <c r="E135" s="142" t="s">
        <v>1392</v>
      </c>
      <c r="F135" s="241" t="s">
        <v>1393</v>
      </c>
      <c r="G135" s="241"/>
      <c r="H135" s="241"/>
      <c r="I135" s="241"/>
      <c r="J135" s="143" t="s">
        <v>1115</v>
      </c>
      <c r="K135" s="144">
        <v>59</v>
      </c>
      <c r="L135" s="242"/>
      <c r="M135" s="242"/>
      <c r="N135" s="242"/>
      <c r="O135" s="242"/>
      <c r="P135" s="242"/>
      <c r="Q135" s="242"/>
      <c r="R135" s="145"/>
      <c r="T135" s="146" t="s">
        <v>5</v>
      </c>
      <c r="U135" s="43" t="s">
        <v>38</v>
      </c>
      <c r="V135" s="147">
        <v>0</v>
      </c>
      <c r="W135" s="147">
        <f t="shared" si="0"/>
        <v>0</v>
      </c>
      <c r="X135" s="147">
        <v>0</v>
      </c>
      <c r="Y135" s="147">
        <f t="shared" si="1"/>
        <v>0</v>
      </c>
      <c r="Z135" s="147">
        <v>0</v>
      </c>
      <c r="AA135" s="148">
        <f t="shared" si="2"/>
        <v>0</v>
      </c>
      <c r="AR135" s="20" t="s">
        <v>159</v>
      </c>
      <c r="AT135" s="20" t="s">
        <v>155</v>
      </c>
      <c r="AU135" s="20" t="s">
        <v>79</v>
      </c>
      <c r="AY135" s="20" t="s">
        <v>153</v>
      </c>
      <c r="BE135" s="149">
        <f t="shared" si="3"/>
        <v>0</v>
      </c>
      <c r="BF135" s="149">
        <f t="shared" si="4"/>
        <v>0</v>
      </c>
      <c r="BG135" s="149">
        <f t="shared" si="5"/>
        <v>0</v>
      </c>
      <c r="BH135" s="149">
        <f t="shared" si="6"/>
        <v>0</v>
      </c>
      <c r="BI135" s="149">
        <f t="shared" si="7"/>
        <v>0</v>
      </c>
      <c r="BJ135" s="20" t="s">
        <v>160</v>
      </c>
      <c r="BK135" s="149">
        <f t="shared" si="8"/>
        <v>0</v>
      </c>
      <c r="BL135" s="20" t="s">
        <v>159</v>
      </c>
      <c r="BM135" s="20" t="s">
        <v>551</v>
      </c>
    </row>
    <row r="136" spans="2:65" s="1" customFormat="1" ht="31.5" customHeight="1">
      <c r="B136" s="140"/>
      <c r="C136" s="141" t="s">
        <v>373</v>
      </c>
      <c r="D136" s="141" t="s">
        <v>155</v>
      </c>
      <c r="E136" s="142" t="s">
        <v>1394</v>
      </c>
      <c r="F136" s="241" t="s">
        <v>2214</v>
      </c>
      <c r="G136" s="241"/>
      <c r="H136" s="241"/>
      <c r="I136" s="241"/>
      <c r="J136" s="143" t="s">
        <v>1115</v>
      </c>
      <c r="K136" s="144">
        <v>59</v>
      </c>
      <c r="L136" s="242"/>
      <c r="M136" s="242"/>
      <c r="N136" s="242"/>
      <c r="O136" s="242"/>
      <c r="P136" s="242"/>
      <c r="Q136" s="242"/>
      <c r="R136" s="145"/>
      <c r="T136" s="146" t="s">
        <v>5</v>
      </c>
      <c r="U136" s="43" t="s">
        <v>38</v>
      </c>
      <c r="V136" s="147">
        <v>0</v>
      </c>
      <c r="W136" s="147">
        <f t="shared" si="0"/>
        <v>0</v>
      </c>
      <c r="X136" s="147">
        <v>0</v>
      </c>
      <c r="Y136" s="147">
        <f t="shared" si="1"/>
        <v>0</v>
      </c>
      <c r="Z136" s="147">
        <v>0</v>
      </c>
      <c r="AA136" s="148">
        <f t="shared" si="2"/>
        <v>0</v>
      </c>
      <c r="AR136" s="20" t="s">
        <v>159</v>
      </c>
      <c r="AT136" s="20" t="s">
        <v>155</v>
      </c>
      <c r="AU136" s="20" t="s">
        <v>79</v>
      </c>
      <c r="AY136" s="20" t="s">
        <v>153</v>
      </c>
      <c r="BE136" s="149">
        <f t="shared" si="3"/>
        <v>0</v>
      </c>
      <c r="BF136" s="149">
        <f t="shared" si="4"/>
        <v>0</v>
      </c>
      <c r="BG136" s="149">
        <f t="shared" si="5"/>
        <v>0</v>
      </c>
      <c r="BH136" s="149">
        <f t="shared" si="6"/>
        <v>0</v>
      </c>
      <c r="BI136" s="149">
        <f t="shared" si="7"/>
        <v>0</v>
      </c>
      <c r="BJ136" s="20" t="s">
        <v>160</v>
      </c>
      <c r="BK136" s="149">
        <f t="shared" si="8"/>
        <v>0</v>
      </c>
      <c r="BL136" s="20" t="s">
        <v>159</v>
      </c>
      <c r="BM136" s="20" t="s">
        <v>271</v>
      </c>
    </row>
    <row r="137" spans="2:65" s="1" customFormat="1" ht="31.5" customHeight="1">
      <c r="B137" s="140"/>
      <c r="C137" s="141" t="s">
        <v>365</v>
      </c>
      <c r="D137" s="141" t="s">
        <v>155</v>
      </c>
      <c r="E137" s="142" t="s">
        <v>1395</v>
      </c>
      <c r="F137" s="241" t="s">
        <v>1396</v>
      </c>
      <c r="G137" s="241"/>
      <c r="H137" s="241"/>
      <c r="I137" s="241"/>
      <c r="J137" s="143" t="s">
        <v>1115</v>
      </c>
      <c r="K137" s="144">
        <v>13</v>
      </c>
      <c r="L137" s="242"/>
      <c r="M137" s="242"/>
      <c r="N137" s="242"/>
      <c r="O137" s="242"/>
      <c r="P137" s="242"/>
      <c r="Q137" s="242"/>
      <c r="R137" s="145"/>
      <c r="T137" s="146" t="s">
        <v>5</v>
      </c>
      <c r="U137" s="43" t="s">
        <v>38</v>
      </c>
      <c r="V137" s="147">
        <v>0</v>
      </c>
      <c r="W137" s="147">
        <f t="shared" si="0"/>
        <v>0</v>
      </c>
      <c r="X137" s="147">
        <v>0</v>
      </c>
      <c r="Y137" s="147">
        <f t="shared" si="1"/>
        <v>0</v>
      </c>
      <c r="Z137" s="147">
        <v>0</v>
      </c>
      <c r="AA137" s="148">
        <f t="shared" si="2"/>
        <v>0</v>
      </c>
      <c r="AR137" s="20" t="s">
        <v>159</v>
      </c>
      <c r="AT137" s="20" t="s">
        <v>155</v>
      </c>
      <c r="AU137" s="20" t="s">
        <v>79</v>
      </c>
      <c r="AY137" s="20" t="s">
        <v>153</v>
      </c>
      <c r="BE137" s="149">
        <f t="shared" si="3"/>
        <v>0</v>
      </c>
      <c r="BF137" s="149">
        <f t="shared" si="4"/>
        <v>0</v>
      </c>
      <c r="BG137" s="149">
        <f t="shared" si="5"/>
        <v>0</v>
      </c>
      <c r="BH137" s="149">
        <f t="shared" si="6"/>
        <v>0</v>
      </c>
      <c r="BI137" s="149">
        <f t="shared" si="7"/>
        <v>0</v>
      </c>
      <c r="BJ137" s="20" t="s">
        <v>160</v>
      </c>
      <c r="BK137" s="149">
        <f t="shared" si="8"/>
        <v>0</v>
      </c>
      <c r="BL137" s="20" t="s">
        <v>159</v>
      </c>
      <c r="BM137" s="20" t="s">
        <v>650</v>
      </c>
    </row>
    <row r="138" spans="2:65" s="1" customFormat="1" ht="22.5" customHeight="1">
      <c r="B138" s="140"/>
      <c r="C138" s="141" t="s">
        <v>381</v>
      </c>
      <c r="D138" s="141" t="s">
        <v>155</v>
      </c>
      <c r="E138" s="142" t="s">
        <v>1397</v>
      </c>
      <c r="F138" s="241" t="s">
        <v>2215</v>
      </c>
      <c r="G138" s="241"/>
      <c r="H138" s="241"/>
      <c r="I138" s="241"/>
      <c r="J138" s="143" t="s">
        <v>1115</v>
      </c>
      <c r="K138" s="144">
        <v>13</v>
      </c>
      <c r="L138" s="242"/>
      <c r="M138" s="242"/>
      <c r="N138" s="242"/>
      <c r="O138" s="242"/>
      <c r="P138" s="242"/>
      <c r="Q138" s="242"/>
      <c r="R138" s="145"/>
      <c r="T138" s="146" t="s">
        <v>5</v>
      </c>
      <c r="U138" s="43" t="s">
        <v>38</v>
      </c>
      <c r="V138" s="147">
        <v>0</v>
      </c>
      <c r="W138" s="147">
        <f t="shared" si="0"/>
        <v>0</v>
      </c>
      <c r="X138" s="147">
        <v>0</v>
      </c>
      <c r="Y138" s="147">
        <f t="shared" si="1"/>
        <v>0</v>
      </c>
      <c r="Z138" s="147">
        <v>0</v>
      </c>
      <c r="AA138" s="148">
        <f t="shared" si="2"/>
        <v>0</v>
      </c>
      <c r="AR138" s="20" t="s">
        <v>159</v>
      </c>
      <c r="AT138" s="20" t="s">
        <v>155</v>
      </c>
      <c r="AU138" s="20" t="s">
        <v>79</v>
      </c>
      <c r="AY138" s="20" t="s">
        <v>153</v>
      </c>
      <c r="BE138" s="149">
        <f t="shared" si="3"/>
        <v>0</v>
      </c>
      <c r="BF138" s="149">
        <f t="shared" si="4"/>
        <v>0</v>
      </c>
      <c r="BG138" s="149">
        <f t="shared" si="5"/>
        <v>0</v>
      </c>
      <c r="BH138" s="149">
        <f t="shared" si="6"/>
        <v>0</v>
      </c>
      <c r="BI138" s="149">
        <f t="shared" si="7"/>
        <v>0</v>
      </c>
      <c r="BJ138" s="20" t="s">
        <v>160</v>
      </c>
      <c r="BK138" s="149">
        <f t="shared" si="8"/>
        <v>0</v>
      </c>
      <c r="BL138" s="20" t="s">
        <v>159</v>
      </c>
      <c r="BM138" s="20" t="s">
        <v>297</v>
      </c>
    </row>
    <row r="139" spans="2:65" s="1" customFormat="1" ht="44.25" customHeight="1">
      <c r="B139" s="140"/>
      <c r="C139" s="141" t="s">
        <v>169</v>
      </c>
      <c r="D139" s="141" t="s">
        <v>155</v>
      </c>
      <c r="E139" s="142" t="s">
        <v>1399</v>
      </c>
      <c r="F139" s="241" t="s">
        <v>1400</v>
      </c>
      <c r="G139" s="241"/>
      <c r="H139" s="241"/>
      <c r="I139" s="241"/>
      <c r="J139" s="143" t="s">
        <v>1115</v>
      </c>
      <c r="K139" s="144">
        <v>1430</v>
      </c>
      <c r="L139" s="242"/>
      <c r="M139" s="242"/>
      <c r="N139" s="242"/>
      <c r="O139" s="242"/>
      <c r="P139" s="242"/>
      <c r="Q139" s="242"/>
      <c r="R139" s="145"/>
      <c r="T139" s="146" t="s">
        <v>5</v>
      </c>
      <c r="U139" s="43" t="s">
        <v>38</v>
      </c>
      <c r="V139" s="147">
        <v>0</v>
      </c>
      <c r="W139" s="147">
        <f t="shared" si="0"/>
        <v>0</v>
      </c>
      <c r="X139" s="147">
        <v>0</v>
      </c>
      <c r="Y139" s="147">
        <f t="shared" si="1"/>
        <v>0</v>
      </c>
      <c r="Z139" s="147">
        <v>0</v>
      </c>
      <c r="AA139" s="148">
        <f t="shared" si="2"/>
        <v>0</v>
      </c>
      <c r="AR139" s="20" t="s">
        <v>159</v>
      </c>
      <c r="AT139" s="20" t="s">
        <v>155</v>
      </c>
      <c r="AU139" s="20" t="s">
        <v>79</v>
      </c>
      <c r="AY139" s="20" t="s">
        <v>153</v>
      </c>
      <c r="BE139" s="149">
        <f t="shared" si="3"/>
        <v>0</v>
      </c>
      <c r="BF139" s="149">
        <f t="shared" si="4"/>
        <v>0</v>
      </c>
      <c r="BG139" s="149">
        <f t="shared" si="5"/>
        <v>0</v>
      </c>
      <c r="BH139" s="149">
        <f t="shared" si="6"/>
        <v>0</v>
      </c>
      <c r="BI139" s="149">
        <f t="shared" si="7"/>
        <v>0</v>
      </c>
      <c r="BJ139" s="20" t="s">
        <v>160</v>
      </c>
      <c r="BK139" s="149">
        <f t="shared" si="8"/>
        <v>0</v>
      </c>
      <c r="BL139" s="20" t="s">
        <v>159</v>
      </c>
      <c r="BM139" s="20" t="s">
        <v>305</v>
      </c>
    </row>
    <row r="140" spans="2:65" s="1" customFormat="1" ht="22.5" customHeight="1">
      <c r="B140" s="140"/>
      <c r="C140" s="141" t="s">
        <v>465</v>
      </c>
      <c r="D140" s="141" t="s">
        <v>155</v>
      </c>
      <c r="E140" s="142" t="s">
        <v>1401</v>
      </c>
      <c r="F140" s="241" t="s">
        <v>1402</v>
      </c>
      <c r="G140" s="241"/>
      <c r="H140" s="241"/>
      <c r="I140" s="241"/>
      <c r="J140" s="143" t="s">
        <v>1115</v>
      </c>
      <c r="K140" s="144">
        <v>1430</v>
      </c>
      <c r="L140" s="242"/>
      <c r="M140" s="242"/>
      <c r="N140" s="242"/>
      <c r="O140" s="242"/>
      <c r="P140" s="242"/>
      <c r="Q140" s="242"/>
      <c r="R140" s="145"/>
      <c r="T140" s="146" t="s">
        <v>5</v>
      </c>
      <c r="U140" s="43" t="s">
        <v>38</v>
      </c>
      <c r="V140" s="147">
        <v>0</v>
      </c>
      <c r="W140" s="147">
        <f t="shared" si="0"/>
        <v>0</v>
      </c>
      <c r="X140" s="147">
        <v>0</v>
      </c>
      <c r="Y140" s="147">
        <f t="shared" si="1"/>
        <v>0</v>
      </c>
      <c r="Z140" s="147">
        <v>0</v>
      </c>
      <c r="AA140" s="148">
        <f t="shared" si="2"/>
        <v>0</v>
      </c>
      <c r="AR140" s="20" t="s">
        <v>159</v>
      </c>
      <c r="AT140" s="20" t="s">
        <v>155</v>
      </c>
      <c r="AU140" s="20" t="s">
        <v>79</v>
      </c>
      <c r="AY140" s="20" t="s">
        <v>153</v>
      </c>
      <c r="BE140" s="149">
        <f t="shared" si="3"/>
        <v>0</v>
      </c>
      <c r="BF140" s="149">
        <f t="shared" si="4"/>
        <v>0</v>
      </c>
      <c r="BG140" s="149">
        <f t="shared" si="5"/>
        <v>0</v>
      </c>
      <c r="BH140" s="149">
        <f t="shared" si="6"/>
        <v>0</v>
      </c>
      <c r="BI140" s="149">
        <f t="shared" si="7"/>
        <v>0</v>
      </c>
      <c r="BJ140" s="20" t="s">
        <v>160</v>
      </c>
      <c r="BK140" s="149">
        <f t="shared" si="8"/>
        <v>0</v>
      </c>
      <c r="BL140" s="20" t="s">
        <v>159</v>
      </c>
      <c r="BM140" s="20" t="s">
        <v>815</v>
      </c>
    </row>
    <row r="141" spans="2:65" s="9" customFormat="1" ht="37.35" customHeight="1">
      <c r="B141" s="129"/>
      <c r="C141" s="130"/>
      <c r="D141" s="131" t="s">
        <v>1365</v>
      </c>
      <c r="E141" s="131"/>
      <c r="F141" s="131"/>
      <c r="G141" s="131"/>
      <c r="H141" s="131"/>
      <c r="I141" s="131"/>
      <c r="J141" s="131"/>
      <c r="K141" s="131"/>
      <c r="L141" s="131"/>
      <c r="M141" s="131"/>
      <c r="N141" s="265"/>
      <c r="O141" s="266"/>
      <c r="P141" s="266"/>
      <c r="Q141" s="266"/>
      <c r="R141" s="132"/>
      <c r="T141" s="133"/>
      <c r="U141" s="130"/>
      <c r="V141" s="130"/>
      <c r="W141" s="134">
        <f>SUM(W142:W143)</f>
        <v>0</v>
      </c>
      <c r="X141" s="130"/>
      <c r="Y141" s="134">
        <f>SUM(Y142:Y143)</f>
        <v>0</v>
      </c>
      <c r="Z141" s="130"/>
      <c r="AA141" s="135">
        <f>SUM(AA142:AA143)</f>
        <v>0</v>
      </c>
      <c r="AR141" s="136" t="s">
        <v>79</v>
      </c>
      <c r="AT141" s="137" t="s">
        <v>70</v>
      </c>
      <c r="AU141" s="137" t="s">
        <v>71</v>
      </c>
      <c r="AY141" s="136" t="s">
        <v>153</v>
      </c>
      <c r="BK141" s="138">
        <f>SUM(BK142:BK143)</f>
        <v>0</v>
      </c>
    </row>
    <row r="142" spans="2:65" s="1" customFormat="1" ht="22.5" customHeight="1">
      <c r="B142" s="140"/>
      <c r="C142" s="141" t="s">
        <v>461</v>
      </c>
      <c r="D142" s="141" t="s">
        <v>155</v>
      </c>
      <c r="E142" s="142" t="s">
        <v>1403</v>
      </c>
      <c r="F142" s="241" t="s">
        <v>1404</v>
      </c>
      <c r="G142" s="241"/>
      <c r="H142" s="241"/>
      <c r="I142" s="241"/>
      <c r="J142" s="143" t="s">
        <v>1115</v>
      </c>
      <c r="K142" s="144">
        <v>3</v>
      </c>
      <c r="L142" s="242"/>
      <c r="M142" s="242"/>
      <c r="N142" s="242"/>
      <c r="O142" s="242"/>
      <c r="P142" s="242"/>
      <c r="Q142" s="242"/>
      <c r="R142" s="145"/>
      <c r="T142" s="146" t="s">
        <v>5</v>
      </c>
      <c r="U142" s="43" t="s">
        <v>38</v>
      </c>
      <c r="V142" s="147">
        <v>0</v>
      </c>
      <c r="W142" s="147">
        <f>V142*K142</f>
        <v>0</v>
      </c>
      <c r="X142" s="147">
        <v>0</v>
      </c>
      <c r="Y142" s="147">
        <f>X142*K142</f>
        <v>0</v>
      </c>
      <c r="Z142" s="147">
        <v>0</v>
      </c>
      <c r="AA142" s="148">
        <f>Z142*K142</f>
        <v>0</v>
      </c>
      <c r="AR142" s="20" t="s">
        <v>159</v>
      </c>
      <c r="AT142" s="20" t="s">
        <v>155</v>
      </c>
      <c r="AU142" s="20" t="s">
        <v>79</v>
      </c>
      <c r="AY142" s="20" t="s">
        <v>153</v>
      </c>
      <c r="BE142" s="149">
        <f>IF(U142="základná",N142,0)</f>
        <v>0</v>
      </c>
      <c r="BF142" s="149">
        <f>IF(U142="znížená",N142,0)</f>
        <v>0</v>
      </c>
      <c r="BG142" s="149">
        <f>IF(U142="zákl. prenesená",N142,0)</f>
        <v>0</v>
      </c>
      <c r="BH142" s="149">
        <f>IF(U142="zníž. prenesená",N142,0)</f>
        <v>0</v>
      </c>
      <c r="BI142" s="149">
        <f>IF(U142="nulová",N142,0)</f>
        <v>0</v>
      </c>
      <c r="BJ142" s="20" t="s">
        <v>160</v>
      </c>
      <c r="BK142" s="149">
        <f>ROUND(L142*K142,2)</f>
        <v>0</v>
      </c>
      <c r="BL142" s="20" t="s">
        <v>159</v>
      </c>
      <c r="BM142" s="20" t="s">
        <v>322</v>
      </c>
    </row>
    <row r="143" spans="2:65" s="1" customFormat="1" ht="31.5" customHeight="1">
      <c r="B143" s="140"/>
      <c r="C143" s="141" t="s">
        <v>220</v>
      </c>
      <c r="D143" s="141" t="s">
        <v>155</v>
      </c>
      <c r="E143" s="142" t="s">
        <v>1405</v>
      </c>
      <c r="F143" s="241" t="s">
        <v>1406</v>
      </c>
      <c r="G143" s="241"/>
      <c r="H143" s="241"/>
      <c r="I143" s="241"/>
      <c r="J143" s="143" t="s">
        <v>172</v>
      </c>
      <c r="K143" s="144">
        <v>2250</v>
      </c>
      <c r="L143" s="242"/>
      <c r="M143" s="242"/>
      <c r="N143" s="242"/>
      <c r="O143" s="242"/>
      <c r="P143" s="242"/>
      <c r="Q143" s="242"/>
      <c r="R143" s="145"/>
      <c r="T143" s="146" t="s">
        <v>5</v>
      </c>
      <c r="U143" s="43" t="s">
        <v>38</v>
      </c>
      <c r="V143" s="147">
        <v>0</v>
      </c>
      <c r="W143" s="147">
        <f>V143*K143</f>
        <v>0</v>
      </c>
      <c r="X143" s="147">
        <v>0</v>
      </c>
      <c r="Y143" s="147">
        <f>X143*K143</f>
        <v>0</v>
      </c>
      <c r="Z143" s="147">
        <v>0</v>
      </c>
      <c r="AA143" s="148">
        <f>Z143*K143</f>
        <v>0</v>
      </c>
      <c r="AR143" s="20" t="s">
        <v>159</v>
      </c>
      <c r="AT143" s="20" t="s">
        <v>155</v>
      </c>
      <c r="AU143" s="20" t="s">
        <v>79</v>
      </c>
      <c r="AY143" s="20" t="s">
        <v>153</v>
      </c>
      <c r="BE143" s="149">
        <f>IF(U143="základná",N143,0)</f>
        <v>0</v>
      </c>
      <c r="BF143" s="149">
        <f>IF(U143="znížená",N143,0)</f>
        <v>0</v>
      </c>
      <c r="BG143" s="149">
        <f>IF(U143="zákl. prenesená",N143,0)</f>
        <v>0</v>
      </c>
      <c r="BH143" s="149">
        <f>IF(U143="zníž. prenesená",N143,0)</f>
        <v>0</v>
      </c>
      <c r="BI143" s="149">
        <f>IF(U143="nulová",N143,0)</f>
        <v>0</v>
      </c>
      <c r="BJ143" s="20" t="s">
        <v>160</v>
      </c>
      <c r="BK143" s="149">
        <f>ROUND(L143*K143,2)</f>
        <v>0</v>
      </c>
      <c r="BL143" s="20" t="s">
        <v>159</v>
      </c>
      <c r="BM143" s="20" t="s">
        <v>340</v>
      </c>
    </row>
    <row r="144" spans="2:65" s="9" customFormat="1" ht="37.35" customHeight="1">
      <c r="B144" s="129"/>
      <c r="C144" s="130"/>
      <c r="D144" s="131" t="s">
        <v>1366</v>
      </c>
      <c r="E144" s="131"/>
      <c r="F144" s="131"/>
      <c r="G144" s="131"/>
      <c r="H144" s="131"/>
      <c r="I144" s="131"/>
      <c r="J144" s="131"/>
      <c r="K144" s="131"/>
      <c r="L144" s="131"/>
      <c r="M144" s="131"/>
      <c r="N144" s="265"/>
      <c r="O144" s="266"/>
      <c r="P144" s="266"/>
      <c r="Q144" s="266"/>
      <c r="R144" s="132"/>
      <c r="T144" s="133"/>
      <c r="U144" s="130"/>
      <c r="V144" s="130"/>
      <c r="W144" s="134">
        <f>SUM(W145:W152)</f>
        <v>0</v>
      </c>
      <c r="X144" s="130"/>
      <c r="Y144" s="134">
        <f>SUM(Y145:Y152)</f>
        <v>0</v>
      </c>
      <c r="Z144" s="130"/>
      <c r="AA144" s="135">
        <f>SUM(AA145:AA152)</f>
        <v>0</v>
      </c>
      <c r="AR144" s="136" t="s">
        <v>79</v>
      </c>
      <c r="AT144" s="137" t="s">
        <v>70</v>
      </c>
      <c r="AU144" s="137" t="s">
        <v>71</v>
      </c>
      <c r="AY144" s="136" t="s">
        <v>153</v>
      </c>
      <c r="BK144" s="138">
        <f>SUM(BK145:BK152)</f>
        <v>0</v>
      </c>
    </row>
    <row r="145" spans="2:65" s="1" customFormat="1" ht="31.5" customHeight="1">
      <c r="B145" s="140"/>
      <c r="C145" s="141" t="s">
        <v>10</v>
      </c>
      <c r="D145" s="141" t="s">
        <v>155</v>
      </c>
      <c r="E145" s="142" t="s">
        <v>1407</v>
      </c>
      <c r="F145" s="241" t="s">
        <v>1408</v>
      </c>
      <c r="G145" s="241"/>
      <c r="H145" s="241"/>
      <c r="I145" s="241"/>
      <c r="J145" s="143" t="s">
        <v>1115</v>
      </c>
      <c r="K145" s="144">
        <v>327</v>
      </c>
      <c r="L145" s="242"/>
      <c r="M145" s="242"/>
      <c r="N145" s="242"/>
      <c r="O145" s="242"/>
      <c r="P145" s="242"/>
      <c r="Q145" s="242"/>
      <c r="R145" s="145"/>
      <c r="T145" s="146" t="s">
        <v>5</v>
      </c>
      <c r="U145" s="43" t="s">
        <v>38</v>
      </c>
      <c r="V145" s="147">
        <v>0</v>
      </c>
      <c r="W145" s="147">
        <f t="shared" ref="W145:W152" si="9">V145*K145</f>
        <v>0</v>
      </c>
      <c r="X145" s="147">
        <v>0</v>
      </c>
      <c r="Y145" s="147">
        <f t="shared" ref="Y145:Y152" si="10">X145*K145</f>
        <v>0</v>
      </c>
      <c r="Z145" s="147">
        <v>0</v>
      </c>
      <c r="AA145" s="148">
        <f t="shared" ref="AA145:AA152" si="11">Z145*K145</f>
        <v>0</v>
      </c>
      <c r="AR145" s="20" t="s">
        <v>159</v>
      </c>
      <c r="AT145" s="20" t="s">
        <v>155</v>
      </c>
      <c r="AU145" s="20" t="s">
        <v>79</v>
      </c>
      <c r="AY145" s="20" t="s">
        <v>153</v>
      </c>
      <c r="BE145" s="149">
        <f t="shared" ref="BE145:BE152" si="12">IF(U145="základná",N145,0)</f>
        <v>0</v>
      </c>
      <c r="BF145" s="149">
        <f t="shared" ref="BF145:BF152" si="13">IF(U145="znížená",N145,0)</f>
        <v>0</v>
      </c>
      <c r="BG145" s="149">
        <f t="shared" ref="BG145:BG152" si="14">IF(U145="zákl. prenesená",N145,0)</f>
        <v>0</v>
      </c>
      <c r="BH145" s="149">
        <f t="shared" ref="BH145:BH152" si="15">IF(U145="zníž. prenesená",N145,0)</f>
        <v>0</v>
      </c>
      <c r="BI145" s="149">
        <f t="shared" ref="BI145:BI152" si="16">IF(U145="nulová",N145,0)</f>
        <v>0</v>
      </c>
      <c r="BJ145" s="20" t="s">
        <v>160</v>
      </c>
      <c r="BK145" s="149">
        <f t="shared" ref="BK145:BK152" si="17">ROUND(L145*K145,2)</f>
        <v>0</v>
      </c>
      <c r="BL145" s="20" t="s">
        <v>159</v>
      </c>
      <c r="BM145" s="20" t="s">
        <v>162</v>
      </c>
    </row>
    <row r="146" spans="2:65" s="1" customFormat="1" ht="31.5" customHeight="1">
      <c r="B146" s="140"/>
      <c r="C146" s="141" t="s">
        <v>508</v>
      </c>
      <c r="D146" s="141" t="s">
        <v>155</v>
      </c>
      <c r="E146" s="142" t="s">
        <v>1409</v>
      </c>
      <c r="F146" s="241" t="s">
        <v>1410</v>
      </c>
      <c r="G146" s="241"/>
      <c r="H146" s="241"/>
      <c r="I146" s="241"/>
      <c r="J146" s="143" t="s">
        <v>1115</v>
      </c>
      <c r="K146" s="144">
        <v>43</v>
      </c>
      <c r="L146" s="242"/>
      <c r="M146" s="242"/>
      <c r="N146" s="242"/>
      <c r="O146" s="242"/>
      <c r="P146" s="242"/>
      <c r="Q146" s="242"/>
      <c r="R146" s="145"/>
      <c r="T146" s="146" t="s">
        <v>5</v>
      </c>
      <c r="U146" s="43" t="s">
        <v>38</v>
      </c>
      <c r="V146" s="147">
        <v>0</v>
      </c>
      <c r="W146" s="147">
        <f t="shared" si="9"/>
        <v>0</v>
      </c>
      <c r="X146" s="147">
        <v>0</v>
      </c>
      <c r="Y146" s="147">
        <f t="shared" si="10"/>
        <v>0</v>
      </c>
      <c r="Z146" s="147">
        <v>0</v>
      </c>
      <c r="AA146" s="148">
        <f t="shared" si="11"/>
        <v>0</v>
      </c>
      <c r="AR146" s="20" t="s">
        <v>159</v>
      </c>
      <c r="AT146" s="20" t="s">
        <v>155</v>
      </c>
      <c r="AU146" s="20" t="s">
        <v>79</v>
      </c>
      <c r="AY146" s="20" t="s">
        <v>153</v>
      </c>
      <c r="BE146" s="149">
        <f t="shared" si="12"/>
        <v>0</v>
      </c>
      <c r="BF146" s="149">
        <f t="shared" si="13"/>
        <v>0</v>
      </c>
      <c r="BG146" s="149">
        <f t="shared" si="14"/>
        <v>0</v>
      </c>
      <c r="BH146" s="149">
        <f t="shared" si="15"/>
        <v>0</v>
      </c>
      <c r="BI146" s="149">
        <f t="shared" si="16"/>
        <v>0</v>
      </c>
      <c r="BJ146" s="20" t="s">
        <v>160</v>
      </c>
      <c r="BK146" s="149">
        <f t="shared" si="17"/>
        <v>0</v>
      </c>
      <c r="BL146" s="20" t="s">
        <v>159</v>
      </c>
      <c r="BM146" s="20" t="s">
        <v>351</v>
      </c>
    </row>
    <row r="147" spans="2:65" s="1" customFormat="1" ht="31.5" customHeight="1">
      <c r="B147" s="140"/>
      <c r="C147" s="141" t="s">
        <v>527</v>
      </c>
      <c r="D147" s="141" t="s">
        <v>155</v>
      </c>
      <c r="E147" s="142" t="s">
        <v>1411</v>
      </c>
      <c r="F147" s="241" t="s">
        <v>1412</v>
      </c>
      <c r="G147" s="241"/>
      <c r="H147" s="241"/>
      <c r="I147" s="241"/>
      <c r="J147" s="143" t="s">
        <v>1115</v>
      </c>
      <c r="K147" s="144">
        <v>8</v>
      </c>
      <c r="L147" s="242"/>
      <c r="M147" s="242"/>
      <c r="N147" s="242"/>
      <c r="O147" s="242"/>
      <c r="P147" s="242"/>
      <c r="Q147" s="242"/>
      <c r="R147" s="145"/>
      <c r="T147" s="146" t="s">
        <v>5</v>
      </c>
      <c r="U147" s="43" t="s">
        <v>38</v>
      </c>
      <c r="V147" s="147">
        <v>0</v>
      </c>
      <c r="W147" s="147">
        <f t="shared" si="9"/>
        <v>0</v>
      </c>
      <c r="X147" s="147">
        <v>0</v>
      </c>
      <c r="Y147" s="147">
        <f t="shared" si="10"/>
        <v>0</v>
      </c>
      <c r="Z147" s="147">
        <v>0</v>
      </c>
      <c r="AA147" s="148">
        <f t="shared" si="11"/>
        <v>0</v>
      </c>
      <c r="AR147" s="20" t="s">
        <v>159</v>
      </c>
      <c r="AT147" s="20" t="s">
        <v>155</v>
      </c>
      <c r="AU147" s="20" t="s">
        <v>79</v>
      </c>
      <c r="AY147" s="20" t="s">
        <v>153</v>
      </c>
      <c r="BE147" s="149">
        <f t="shared" si="12"/>
        <v>0</v>
      </c>
      <c r="BF147" s="149">
        <f t="shared" si="13"/>
        <v>0</v>
      </c>
      <c r="BG147" s="149">
        <f t="shared" si="14"/>
        <v>0</v>
      </c>
      <c r="BH147" s="149">
        <f t="shared" si="15"/>
        <v>0</v>
      </c>
      <c r="BI147" s="149">
        <f t="shared" si="16"/>
        <v>0</v>
      </c>
      <c r="BJ147" s="20" t="s">
        <v>160</v>
      </c>
      <c r="BK147" s="149">
        <f t="shared" si="17"/>
        <v>0</v>
      </c>
      <c r="BL147" s="20" t="s">
        <v>159</v>
      </c>
      <c r="BM147" s="20" t="s">
        <v>312</v>
      </c>
    </row>
    <row r="148" spans="2:65" s="1" customFormat="1" ht="31.5" customHeight="1">
      <c r="B148" s="140"/>
      <c r="C148" s="141" t="s">
        <v>252</v>
      </c>
      <c r="D148" s="141" t="s">
        <v>155</v>
      </c>
      <c r="E148" s="142" t="s">
        <v>1413</v>
      </c>
      <c r="F148" s="241" t="s">
        <v>1414</v>
      </c>
      <c r="G148" s="241"/>
      <c r="H148" s="241"/>
      <c r="I148" s="241"/>
      <c r="J148" s="143" t="s">
        <v>1115</v>
      </c>
      <c r="K148" s="144">
        <v>8</v>
      </c>
      <c r="L148" s="242"/>
      <c r="M148" s="242"/>
      <c r="N148" s="242"/>
      <c r="O148" s="242"/>
      <c r="P148" s="242"/>
      <c r="Q148" s="242"/>
      <c r="R148" s="145"/>
      <c r="T148" s="146" t="s">
        <v>5</v>
      </c>
      <c r="U148" s="43" t="s">
        <v>38</v>
      </c>
      <c r="V148" s="147">
        <v>0</v>
      </c>
      <c r="W148" s="147">
        <f t="shared" si="9"/>
        <v>0</v>
      </c>
      <c r="X148" s="147">
        <v>0</v>
      </c>
      <c r="Y148" s="147">
        <f t="shared" si="10"/>
        <v>0</v>
      </c>
      <c r="Z148" s="147">
        <v>0</v>
      </c>
      <c r="AA148" s="148">
        <f t="shared" si="11"/>
        <v>0</v>
      </c>
      <c r="AR148" s="20" t="s">
        <v>159</v>
      </c>
      <c r="AT148" s="20" t="s">
        <v>155</v>
      </c>
      <c r="AU148" s="20" t="s">
        <v>79</v>
      </c>
      <c r="AY148" s="20" t="s">
        <v>153</v>
      </c>
      <c r="BE148" s="149">
        <f t="shared" si="12"/>
        <v>0</v>
      </c>
      <c r="BF148" s="149">
        <f t="shared" si="13"/>
        <v>0</v>
      </c>
      <c r="BG148" s="149">
        <f t="shared" si="14"/>
        <v>0</v>
      </c>
      <c r="BH148" s="149">
        <f t="shared" si="15"/>
        <v>0</v>
      </c>
      <c r="BI148" s="149">
        <f t="shared" si="16"/>
        <v>0</v>
      </c>
      <c r="BJ148" s="20" t="s">
        <v>160</v>
      </c>
      <c r="BK148" s="149">
        <f t="shared" si="17"/>
        <v>0</v>
      </c>
      <c r="BL148" s="20" t="s">
        <v>159</v>
      </c>
      <c r="BM148" s="20" t="s">
        <v>318</v>
      </c>
    </row>
    <row r="149" spans="2:65" s="1" customFormat="1" ht="31.5" customHeight="1">
      <c r="B149" s="140"/>
      <c r="C149" s="141" t="s">
        <v>256</v>
      </c>
      <c r="D149" s="141" t="s">
        <v>155</v>
      </c>
      <c r="E149" s="142" t="s">
        <v>1415</v>
      </c>
      <c r="F149" s="241" t="s">
        <v>1416</v>
      </c>
      <c r="G149" s="241"/>
      <c r="H149" s="241"/>
      <c r="I149" s="241"/>
      <c r="J149" s="143" t="s">
        <v>1115</v>
      </c>
      <c r="K149" s="144">
        <v>2</v>
      </c>
      <c r="L149" s="242"/>
      <c r="M149" s="242"/>
      <c r="N149" s="242"/>
      <c r="O149" s="242"/>
      <c r="P149" s="242"/>
      <c r="Q149" s="242"/>
      <c r="R149" s="145"/>
      <c r="T149" s="146" t="s">
        <v>5</v>
      </c>
      <c r="U149" s="43" t="s">
        <v>38</v>
      </c>
      <c r="V149" s="147">
        <v>0</v>
      </c>
      <c r="W149" s="147">
        <f t="shared" si="9"/>
        <v>0</v>
      </c>
      <c r="X149" s="147">
        <v>0</v>
      </c>
      <c r="Y149" s="147">
        <f t="shared" si="10"/>
        <v>0</v>
      </c>
      <c r="Z149" s="147">
        <v>0</v>
      </c>
      <c r="AA149" s="148">
        <f t="shared" si="11"/>
        <v>0</v>
      </c>
      <c r="AR149" s="20" t="s">
        <v>159</v>
      </c>
      <c r="AT149" s="20" t="s">
        <v>155</v>
      </c>
      <c r="AU149" s="20" t="s">
        <v>79</v>
      </c>
      <c r="AY149" s="20" t="s">
        <v>153</v>
      </c>
      <c r="BE149" s="149">
        <f t="shared" si="12"/>
        <v>0</v>
      </c>
      <c r="BF149" s="149">
        <f t="shared" si="13"/>
        <v>0</v>
      </c>
      <c r="BG149" s="149">
        <f t="shared" si="14"/>
        <v>0</v>
      </c>
      <c r="BH149" s="149">
        <f t="shared" si="15"/>
        <v>0</v>
      </c>
      <c r="BI149" s="149">
        <f t="shared" si="16"/>
        <v>0</v>
      </c>
      <c r="BJ149" s="20" t="s">
        <v>160</v>
      </c>
      <c r="BK149" s="149">
        <f t="shared" si="17"/>
        <v>0</v>
      </c>
      <c r="BL149" s="20" t="s">
        <v>159</v>
      </c>
      <c r="BM149" s="20" t="s">
        <v>332</v>
      </c>
    </row>
    <row r="150" spans="2:65" s="1" customFormat="1" ht="31.5" customHeight="1">
      <c r="B150" s="140"/>
      <c r="C150" s="141" t="s">
        <v>538</v>
      </c>
      <c r="D150" s="141" t="s">
        <v>155</v>
      </c>
      <c r="E150" s="142" t="s">
        <v>1417</v>
      </c>
      <c r="F150" s="241" t="s">
        <v>1418</v>
      </c>
      <c r="G150" s="241"/>
      <c r="H150" s="241"/>
      <c r="I150" s="241"/>
      <c r="J150" s="143" t="s">
        <v>1115</v>
      </c>
      <c r="K150" s="144">
        <v>4</v>
      </c>
      <c r="L150" s="242"/>
      <c r="M150" s="242"/>
      <c r="N150" s="242"/>
      <c r="O150" s="242"/>
      <c r="P150" s="242"/>
      <c r="Q150" s="242"/>
      <c r="R150" s="145"/>
      <c r="T150" s="146" t="s">
        <v>5</v>
      </c>
      <c r="U150" s="43" t="s">
        <v>38</v>
      </c>
      <c r="V150" s="147">
        <v>0</v>
      </c>
      <c r="W150" s="147">
        <f t="shared" si="9"/>
        <v>0</v>
      </c>
      <c r="X150" s="147">
        <v>0</v>
      </c>
      <c r="Y150" s="147">
        <f t="shared" si="10"/>
        <v>0</v>
      </c>
      <c r="Z150" s="147">
        <v>0</v>
      </c>
      <c r="AA150" s="148">
        <f t="shared" si="11"/>
        <v>0</v>
      </c>
      <c r="AR150" s="20" t="s">
        <v>159</v>
      </c>
      <c r="AT150" s="20" t="s">
        <v>155</v>
      </c>
      <c r="AU150" s="20" t="s">
        <v>79</v>
      </c>
      <c r="AY150" s="20" t="s">
        <v>153</v>
      </c>
      <c r="BE150" s="149">
        <f t="shared" si="12"/>
        <v>0</v>
      </c>
      <c r="BF150" s="149">
        <f t="shared" si="13"/>
        <v>0</v>
      </c>
      <c r="BG150" s="149">
        <f t="shared" si="14"/>
        <v>0</v>
      </c>
      <c r="BH150" s="149">
        <f t="shared" si="15"/>
        <v>0</v>
      </c>
      <c r="BI150" s="149">
        <f t="shared" si="16"/>
        <v>0</v>
      </c>
      <c r="BJ150" s="20" t="s">
        <v>160</v>
      </c>
      <c r="BK150" s="149">
        <f t="shared" si="17"/>
        <v>0</v>
      </c>
      <c r="BL150" s="20" t="s">
        <v>159</v>
      </c>
      <c r="BM150" s="20" t="s">
        <v>338</v>
      </c>
    </row>
    <row r="151" spans="2:65" s="1" customFormat="1" ht="31.5" customHeight="1">
      <c r="B151" s="140"/>
      <c r="C151" s="141" t="s">
        <v>551</v>
      </c>
      <c r="D151" s="141" t="s">
        <v>155</v>
      </c>
      <c r="E151" s="142" t="s">
        <v>1419</v>
      </c>
      <c r="F151" s="241" t="s">
        <v>1420</v>
      </c>
      <c r="G151" s="241"/>
      <c r="H151" s="241"/>
      <c r="I151" s="241"/>
      <c r="J151" s="143" t="s">
        <v>1115</v>
      </c>
      <c r="K151" s="144">
        <v>97</v>
      </c>
      <c r="L151" s="242"/>
      <c r="M151" s="242"/>
      <c r="N151" s="242"/>
      <c r="O151" s="242"/>
      <c r="P151" s="242"/>
      <c r="Q151" s="242"/>
      <c r="R151" s="145"/>
      <c r="T151" s="146" t="s">
        <v>5</v>
      </c>
      <c r="U151" s="43" t="s">
        <v>38</v>
      </c>
      <c r="V151" s="147">
        <v>0</v>
      </c>
      <c r="W151" s="147">
        <f t="shared" si="9"/>
        <v>0</v>
      </c>
      <c r="X151" s="147">
        <v>0</v>
      </c>
      <c r="Y151" s="147">
        <f t="shared" si="10"/>
        <v>0</v>
      </c>
      <c r="Z151" s="147">
        <v>0</v>
      </c>
      <c r="AA151" s="148">
        <f t="shared" si="11"/>
        <v>0</v>
      </c>
      <c r="AR151" s="20" t="s">
        <v>159</v>
      </c>
      <c r="AT151" s="20" t="s">
        <v>155</v>
      </c>
      <c r="AU151" s="20" t="s">
        <v>79</v>
      </c>
      <c r="AY151" s="20" t="s">
        <v>153</v>
      </c>
      <c r="BE151" s="149">
        <f t="shared" si="12"/>
        <v>0</v>
      </c>
      <c r="BF151" s="149">
        <f t="shared" si="13"/>
        <v>0</v>
      </c>
      <c r="BG151" s="149">
        <f t="shared" si="14"/>
        <v>0</v>
      </c>
      <c r="BH151" s="149">
        <f t="shared" si="15"/>
        <v>0</v>
      </c>
      <c r="BI151" s="149">
        <f t="shared" si="16"/>
        <v>0</v>
      </c>
      <c r="BJ151" s="20" t="s">
        <v>160</v>
      </c>
      <c r="BK151" s="149">
        <f t="shared" si="17"/>
        <v>0</v>
      </c>
      <c r="BL151" s="20" t="s">
        <v>159</v>
      </c>
      <c r="BM151" s="20" t="s">
        <v>505</v>
      </c>
    </row>
    <row r="152" spans="2:65" s="1" customFormat="1" ht="31.5" customHeight="1">
      <c r="B152" s="140"/>
      <c r="C152" s="141" t="s">
        <v>267</v>
      </c>
      <c r="D152" s="141" t="s">
        <v>155</v>
      </c>
      <c r="E152" s="142" t="s">
        <v>1421</v>
      </c>
      <c r="F152" s="241" t="s">
        <v>1422</v>
      </c>
      <c r="G152" s="241"/>
      <c r="H152" s="241"/>
      <c r="I152" s="241"/>
      <c r="J152" s="143" t="s">
        <v>1115</v>
      </c>
      <c r="K152" s="144">
        <v>9</v>
      </c>
      <c r="L152" s="242"/>
      <c r="M152" s="242"/>
      <c r="N152" s="242"/>
      <c r="O152" s="242"/>
      <c r="P152" s="242"/>
      <c r="Q152" s="242"/>
      <c r="R152" s="145"/>
      <c r="T152" s="146" t="s">
        <v>5</v>
      </c>
      <c r="U152" s="43" t="s">
        <v>38</v>
      </c>
      <c r="V152" s="147">
        <v>0</v>
      </c>
      <c r="W152" s="147">
        <f t="shared" si="9"/>
        <v>0</v>
      </c>
      <c r="X152" s="147">
        <v>0</v>
      </c>
      <c r="Y152" s="147">
        <f t="shared" si="10"/>
        <v>0</v>
      </c>
      <c r="Z152" s="147">
        <v>0</v>
      </c>
      <c r="AA152" s="148">
        <f t="shared" si="11"/>
        <v>0</v>
      </c>
      <c r="AR152" s="20" t="s">
        <v>159</v>
      </c>
      <c r="AT152" s="20" t="s">
        <v>155</v>
      </c>
      <c r="AU152" s="20" t="s">
        <v>79</v>
      </c>
      <c r="AY152" s="20" t="s">
        <v>153</v>
      </c>
      <c r="BE152" s="149">
        <f t="shared" si="12"/>
        <v>0</v>
      </c>
      <c r="BF152" s="149">
        <f t="shared" si="13"/>
        <v>0</v>
      </c>
      <c r="BG152" s="149">
        <f t="shared" si="14"/>
        <v>0</v>
      </c>
      <c r="BH152" s="149">
        <f t="shared" si="15"/>
        <v>0</v>
      </c>
      <c r="BI152" s="149">
        <f t="shared" si="16"/>
        <v>0</v>
      </c>
      <c r="BJ152" s="20" t="s">
        <v>160</v>
      </c>
      <c r="BK152" s="149">
        <f t="shared" si="17"/>
        <v>0</v>
      </c>
      <c r="BL152" s="20" t="s">
        <v>159</v>
      </c>
      <c r="BM152" s="20" t="s">
        <v>245</v>
      </c>
    </row>
    <row r="153" spans="2:65" s="9" customFormat="1" ht="37.35" customHeight="1">
      <c r="B153" s="129"/>
      <c r="C153" s="130"/>
      <c r="D153" s="131" t="s">
        <v>1367</v>
      </c>
      <c r="E153" s="131"/>
      <c r="F153" s="131"/>
      <c r="G153" s="131"/>
      <c r="H153" s="131"/>
      <c r="I153" s="131"/>
      <c r="J153" s="131"/>
      <c r="K153" s="131"/>
      <c r="L153" s="131"/>
      <c r="M153" s="131"/>
      <c r="N153" s="265"/>
      <c r="O153" s="266"/>
      <c r="P153" s="266"/>
      <c r="Q153" s="266"/>
      <c r="R153" s="132"/>
      <c r="T153" s="133"/>
      <c r="U153" s="130"/>
      <c r="V153" s="130"/>
      <c r="W153" s="134">
        <f>SUM(W154:W177)</f>
        <v>0</v>
      </c>
      <c r="X153" s="130"/>
      <c r="Y153" s="134">
        <f>SUM(Y154:Y177)</f>
        <v>0</v>
      </c>
      <c r="Z153" s="130"/>
      <c r="AA153" s="135">
        <f>SUM(AA154:AA177)</f>
        <v>0</v>
      </c>
      <c r="AR153" s="136" t="s">
        <v>79</v>
      </c>
      <c r="AT153" s="137" t="s">
        <v>70</v>
      </c>
      <c r="AU153" s="137" t="s">
        <v>71</v>
      </c>
      <c r="AY153" s="136" t="s">
        <v>153</v>
      </c>
      <c r="BK153" s="138">
        <f>SUM(BK154:BK177)</f>
        <v>0</v>
      </c>
    </row>
    <row r="154" spans="2:65" s="1" customFormat="1" ht="31.5" customHeight="1">
      <c r="B154" s="140"/>
      <c r="C154" s="141" t="s">
        <v>271</v>
      </c>
      <c r="D154" s="141" t="s">
        <v>155</v>
      </c>
      <c r="E154" s="142" t="s">
        <v>1423</v>
      </c>
      <c r="F154" s="241" t="s">
        <v>1424</v>
      </c>
      <c r="G154" s="241"/>
      <c r="H154" s="241"/>
      <c r="I154" s="241"/>
      <c r="J154" s="143" t="s">
        <v>1115</v>
      </c>
      <c r="K154" s="144">
        <v>10</v>
      </c>
      <c r="L154" s="242"/>
      <c r="M154" s="242"/>
      <c r="N154" s="242"/>
      <c r="O154" s="242"/>
      <c r="P154" s="242"/>
      <c r="Q154" s="242"/>
      <c r="R154" s="145"/>
      <c r="T154" s="146" t="s">
        <v>5</v>
      </c>
      <c r="U154" s="43" t="s">
        <v>38</v>
      </c>
      <c r="V154" s="147">
        <v>0</v>
      </c>
      <c r="W154" s="147">
        <f t="shared" ref="W154:W177" si="18">V154*K154</f>
        <v>0</v>
      </c>
      <c r="X154" s="147">
        <v>0</v>
      </c>
      <c r="Y154" s="147">
        <f t="shared" ref="Y154:Y177" si="19">X154*K154</f>
        <v>0</v>
      </c>
      <c r="Z154" s="147">
        <v>0</v>
      </c>
      <c r="AA154" s="148">
        <f t="shared" ref="AA154:AA177" si="20">Z154*K154</f>
        <v>0</v>
      </c>
      <c r="AR154" s="20" t="s">
        <v>159</v>
      </c>
      <c r="AT154" s="20" t="s">
        <v>155</v>
      </c>
      <c r="AU154" s="20" t="s">
        <v>79</v>
      </c>
      <c r="AY154" s="20" t="s">
        <v>153</v>
      </c>
      <c r="BE154" s="149">
        <f t="shared" ref="BE154:BE177" si="21">IF(U154="základná",N154,0)</f>
        <v>0</v>
      </c>
      <c r="BF154" s="149">
        <f t="shared" ref="BF154:BF177" si="22">IF(U154="znížená",N154,0)</f>
        <v>0</v>
      </c>
      <c r="BG154" s="149">
        <f t="shared" ref="BG154:BG177" si="23">IF(U154="zákl. prenesená",N154,0)</f>
        <v>0</v>
      </c>
      <c r="BH154" s="149">
        <f t="shared" ref="BH154:BH177" si="24">IF(U154="zníž. prenesená",N154,0)</f>
        <v>0</v>
      </c>
      <c r="BI154" s="149">
        <f t="shared" ref="BI154:BI177" si="25">IF(U154="nulová",N154,0)</f>
        <v>0</v>
      </c>
      <c r="BJ154" s="20" t="s">
        <v>160</v>
      </c>
      <c r="BK154" s="149">
        <f t="shared" ref="BK154:BK177" si="26">ROUND(L154*K154,2)</f>
        <v>0</v>
      </c>
      <c r="BL154" s="20" t="s">
        <v>159</v>
      </c>
      <c r="BM154" s="20" t="s">
        <v>260</v>
      </c>
    </row>
    <row r="155" spans="2:65" s="1" customFormat="1" ht="22.5" customHeight="1">
      <c r="B155" s="140"/>
      <c r="C155" s="141" t="s">
        <v>292</v>
      </c>
      <c r="D155" s="141" t="s">
        <v>155</v>
      </c>
      <c r="E155" s="142" t="s">
        <v>1425</v>
      </c>
      <c r="F155" s="241" t="s">
        <v>1426</v>
      </c>
      <c r="G155" s="241"/>
      <c r="H155" s="241"/>
      <c r="I155" s="241"/>
      <c r="J155" s="143" t="s">
        <v>1115</v>
      </c>
      <c r="K155" s="144">
        <v>10</v>
      </c>
      <c r="L155" s="242"/>
      <c r="M155" s="242"/>
      <c r="N155" s="242"/>
      <c r="O155" s="242"/>
      <c r="P155" s="242"/>
      <c r="Q155" s="242"/>
      <c r="R155" s="145"/>
      <c r="T155" s="146" t="s">
        <v>5</v>
      </c>
      <c r="U155" s="43" t="s">
        <v>38</v>
      </c>
      <c r="V155" s="147">
        <v>0</v>
      </c>
      <c r="W155" s="147">
        <f t="shared" si="18"/>
        <v>0</v>
      </c>
      <c r="X155" s="147">
        <v>0</v>
      </c>
      <c r="Y155" s="147">
        <f t="shared" si="19"/>
        <v>0</v>
      </c>
      <c r="Z155" s="147">
        <v>0</v>
      </c>
      <c r="AA155" s="148">
        <f t="shared" si="20"/>
        <v>0</v>
      </c>
      <c r="AR155" s="20" t="s">
        <v>159</v>
      </c>
      <c r="AT155" s="20" t="s">
        <v>155</v>
      </c>
      <c r="AU155" s="20" t="s">
        <v>79</v>
      </c>
      <c r="AY155" s="20" t="s">
        <v>153</v>
      </c>
      <c r="BE155" s="149">
        <f t="shared" si="21"/>
        <v>0</v>
      </c>
      <c r="BF155" s="149">
        <f t="shared" si="22"/>
        <v>0</v>
      </c>
      <c r="BG155" s="149">
        <f t="shared" si="23"/>
        <v>0</v>
      </c>
      <c r="BH155" s="149">
        <f t="shared" si="24"/>
        <v>0</v>
      </c>
      <c r="BI155" s="149">
        <f t="shared" si="25"/>
        <v>0</v>
      </c>
      <c r="BJ155" s="20" t="s">
        <v>160</v>
      </c>
      <c r="BK155" s="149">
        <f t="shared" si="26"/>
        <v>0</v>
      </c>
      <c r="BL155" s="20" t="s">
        <v>159</v>
      </c>
      <c r="BM155" s="20" t="s">
        <v>422</v>
      </c>
    </row>
    <row r="156" spans="2:65" s="1" customFormat="1" ht="31.5" customHeight="1">
      <c r="B156" s="140"/>
      <c r="C156" s="141" t="s">
        <v>650</v>
      </c>
      <c r="D156" s="141" t="s">
        <v>155</v>
      </c>
      <c r="E156" s="142" t="s">
        <v>1427</v>
      </c>
      <c r="F156" s="241" t="s">
        <v>1428</v>
      </c>
      <c r="G156" s="241"/>
      <c r="H156" s="241"/>
      <c r="I156" s="241"/>
      <c r="J156" s="143" t="s">
        <v>1115</v>
      </c>
      <c r="K156" s="144">
        <v>6</v>
      </c>
      <c r="L156" s="242"/>
      <c r="M156" s="242"/>
      <c r="N156" s="242"/>
      <c r="O156" s="242"/>
      <c r="P156" s="242"/>
      <c r="Q156" s="242"/>
      <c r="R156" s="145"/>
      <c r="T156" s="146" t="s">
        <v>5</v>
      </c>
      <c r="U156" s="43" t="s">
        <v>38</v>
      </c>
      <c r="V156" s="147">
        <v>0</v>
      </c>
      <c r="W156" s="147">
        <f t="shared" si="18"/>
        <v>0</v>
      </c>
      <c r="X156" s="147">
        <v>0</v>
      </c>
      <c r="Y156" s="147">
        <f t="shared" si="19"/>
        <v>0</v>
      </c>
      <c r="Z156" s="147">
        <v>0</v>
      </c>
      <c r="AA156" s="148">
        <f t="shared" si="20"/>
        <v>0</v>
      </c>
      <c r="AR156" s="20" t="s">
        <v>159</v>
      </c>
      <c r="AT156" s="20" t="s">
        <v>155</v>
      </c>
      <c r="AU156" s="20" t="s">
        <v>79</v>
      </c>
      <c r="AY156" s="20" t="s">
        <v>153</v>
      </c>
      <c r="BE156" s="149">
        <f t="shared" si="21"/>
        <v>0</v>
      </c>
      <c r="BF156" s="149">
        <f t="shared" si="22"/>
        <v>0</v>
      </c>
      <c r="BG156" s="149">
        <f t="shared" si="23"/>
        <v>0</v>
      </c>
      <c r="BH156" s="149">
        <f t="shared" si="24"/>
        <v>0</v>
      </c>
      <c r="BI156" s="149">
        <f t="shared" si="25"/>
        <v>0</v>
      </c>
      <c r="BJ156" s="20" t="s">
        <v>160</v>
      </c>
      <c r="BK156" s="149">
        <f t="shared" si="26"/>
        <v>0</v>
      </c>
      <c r="BL156" s="20" t="s">
        <v>159</v>
      </c>
      <c r="BM156" s="20" t="s">
        <v>413</v>
      </c>
    </row>
    <row r="157" spans="2:65" s="1" customFormat="1" ht="31.5" customHeight="1">
      <c r="B157" s="140"/>
      <c r="C157" s="141" t="s">
        <v>655</v>
      </c>
      <c r="D157" s="141" t="s">
        <v>155</v>
      </c>
      <c r="E157" s="142" t="s">
        <v>1429</v>
      </c>
      <c r="F157" s="241" t="s">
        <v>1430</v>
      </c>
      <c r="G157" s="241"/>
      <c r="H157" s="241"/>
      <c r="I157" s="241"/>
      <c r="J157" s="143" t="s">
        <v>1115</v>
      </c>
      <c r="K157" s="144">
        <v>6</v>
      </c>
      <c r="L157" s="242"/>
      <c r="M157" s="242"/>
      <c r="N157" s="242"/>
      <c r="O157" s="242"/>
      <c r="P157" s="242"/>
      <c r="Q157" s="242"/>
      <c r="R157" s="145"/>
      <c r="T157" s="146" t="s">
        <v>5</v>
      </c>
      <c r="U157" s="43" t="s">
        <v>38</v>
      </c>
      <c r="V157" s="147">
        <v>0</v>
      </c>
      <c r="W157" s="147">
        <f t="shared" si="18"/>
        <v>0</v>
      </c>
      <c r="X157" s="147">
        <v>0</v>
      </c>
      <c r="Y157" s="147">
        <f t="shared" si="19"/>
        <v>0</v>
      </c>
      <c r="Z157" s="147">
        <v>0</v>
      </c>
      <c r="AA157" s="148">
        <f t="shared" si="20"/>
        <v>0</v>
      </c>
      <c r="AR157" s="20" t="s">
        <v>159</v>
      </c>
      <c r="AT157" s="20" t="s">
        <v>155</v>
      </c>
      <c r="AU157" s="20" t="s">
        <v>79</v>
      </c>
      <c r="AY157" s="20" t="s">
        <v>153</v>
      </c>
      <c r="BE157" s="149">
        <f t="shared" si="21"/>
        <v>0</v>
      </c>
      <c r="BF157" s="149">
        <f t="shared" si="22"/>
        <v>0</v>
      </c>
      <c r="BG157" s="149">
        <f t="shared" si="23"/>
        <v>0</v>
      </c>
      <c r="BH157" s="149">
        <f t="shared" si="24"/>
        <v>0</v>
      </c>
      <c r="BI157" s="149">
        <f t="shared" si="25"/>
        <v>0</v>
      </c>
      <c r="BJ157" s="20" t="s">
        <v>160</v>
      </c>
      <c r="BK157" s="149">
        <f t="shared" si="26"/>
        <v>0</v>
      </c>
      <c r="BL157" s="20" t="s">
        <v>159</v>
      </c>
      <c r="BM157" s="20" t="s">
        <v>359</v>
      </c>
    </row>
    <row r="158" spans="2:65" s="1" customFormat="1" ht="22.5" customHeight="1">
      <c r="B158" s="140"/>
      <c r="C158" s="141" t="s">
        <v>297</v>
      </c>
      <c r="D158" s="141" t="s">
        <v>155</v>
      </c>
      <c r="E158" s="142" t="s">
        <v>1431</v>
      </c>
      <c r="F158" s="241" t="s">
        <v>1432</v>
      </c>
      <c r="G158" s="241"/>
      <c r="H158" s="241"/>
      <c r="I158" s="241"/>
      <c r="J158" s="143" t="s">
        <v>1115</v>
      </c>
      <c r="K158" s="144">
        <v>29</v>
      </c>
      <c r="L158" s="242"/>
      <c r="M158" s="242"/>
      <c r="N158" s="242"/>
      <c r="O158" s="242"/>
      <c r="P158" s="242"/>
      <c r="Q158" s="242"/>
      <c r="R158" s="145"/>
      <c r="T158" s="146" t="s">
        <v>5</v>
      </c>
      <c r="U158" s="43" t="s">
        <v>38</v>
      </c>
      <c r="V158" s="147">
        <v>0</v>
      </c>
      <c r="W158" s="147">
        <f t="shared" si="18"/>
        <v>0</v>
      </c>
      <c r="X158" s="147">
        <v>0</v>
      </c>
      <c r="Y158" s="147">
        <f t="shared" si="19"/>
        <v>0</v>
      </c>
      <c r="Z158" s="147">
        <v>0</v>
      </c>
      <c r="AA158" s="148">
        <f t="shared" si="20"/>
        <v>0</v>
      </c>
      <c r="AR158" s="20" t="s">
        <v>159</v>
      </c>
      <c r="AT158" s="20" t="s">
        <v>155</v>
      </c>
      <c r="AU158" s="20" t="s">
        <v>79</v>
      </c>
      <c r="AY158" s="20" t="s">
        <v>153</v>
      </c>
      <c r="BE158" s="149">
        <f t="shared" si="21"/>
        <v>0</v>
      </c>
      <c r="BF158" s="149">
        <f t="shared" si="22"/>
        <v>0</v>
      </c>
      <c r="BG158" s="149">
        <f t="shared" si="23"/>
        <v>0</v>
      </c>
      <c r="BH158" s="149">
        <f t="shared" si="24"/>
        <v>0</v>
      </c>
      <c r="BI158" s="149">
        <f t="shared" si="25"/>
        <v>0</v>
      </c>
      <c r="BJ158" s="20" t="s">
        <v>160</v>
      </c>
      <c r="BK158" s="149">
        <f t="shared" si="26"/>
        <v>0</v>
      </c>
      <c r="BL158" s="20" t="s">
        <v>159</v>
      </c>
      <c r="BM158" s="20" t="s">
        <v>404</v>
      </c>
    </row>
    <row r="159" spans="2:65" s="1" customFormat="1" ht="22.5" customHeight="1">
      <c r="B159" s="140"/>
      <c r="C159" s="141" t="s">
        <v>663</v>
      </c>
      <c r="D159" s="141" t="s">
        <v>155</v>
      </c>
      <c r="E159" s="142" t="s">
        <v>1433</v>
      </c>
      <c r="F159" s="241" t="s">
        <v>1434</v>
      </c>
      <c r="G159" s="241"/>
      <c r="H159" s="241"/>
      <c r="I159" s="241"/>
      <c r="J159" s="143" t="s">
        <v>1115</v>
      </c>
      <c r="K159" s="144">
        <v>29</v>
      </c>
      <c r="L159" s="242"/>
      <c r="M159" s="242"/>
      <c r="N159" s="242"/>
      <c r="O159" s="242"/>
      <c r="P159" s="242"/>
      <c r="Q159" s="242"/>
      <c r="R159" s="145"/>
      <c r="T159" s="146" t="s">
        <v>5</v>
      </c>
      <c r="U159" s="43" t="s">
        <v>38</v>
      </c>
      <c r="V159" s="147">
        <v>0</v>
      </c>
      <c r="W159" s="147">
        <f t="shared" si="18"/>
        <v>0</v>
      </c>
      <c r="X159" s="147">
        <v>0</v>
      </c>
      <c r="Y159" s="147">
        <f t="shared" si="19"/>
        <v>0</v>
      </c>
      <c r="Z159" s="147">
        <v>0</v>
      </c>
      <c r="AA159" s="148">
        <f t="shared" si="20"/>
        <v>0</v>
      </c>
      <c r="AR159" s="20" t="s">
        <v>159</v>
      </c>
      <c r="AT159" s="20" t="s">
        <v>155</v>
      </c>
      <c r="AU159" s="20" t="s">
        <v>79</v>
      </c>
      <c r="AY159" s="20" t="s">
        <v>153</v>
      </c>
      <c r="BE159" s="149">
        <f t="shared" si="21"/>
        <v>0</v>
      </c>
      <c r="BF159" s="149">
        <f t="shared" si="22"/>
        <v>0</v>
      </c>
      <c r="BG159" s="149">
        <f t="shared" si="23"/>
        <v>0</v>
      </c>
      <c r="BH159" s="149">
        <f t="shared" si="24"/>
        <v>0</v>
      </c>
      <c r="BI159" s="149">
        <f t="shared" si="25"/>
        <v>0</v>
      </c>
      <c r="BJ159" s="20" t="s">
        <v>160</v>
      </c>
      <c r="BK159" s="149">
        <f t="shared" si="26"/>
        <v>0</v>
      </c>
      <c r="BL159" s="20" t="s">
        <v>159</v>
      </c>
      <c r="BM159" s="20" t="s">
        <v>416</v>
      </c>
    </row>
    <row r="160" spans="2:65" s="1" customFormat="1" ht="22.5" customHeight="1">
      <c r="B160" s="140"/>
      <c r="C160" s="141" t="s">
        <v>305</v>
      </c>
      <c r="D160" s="141" t="s">
        <v>155</v>
      </c>
      <c r="E160" s="142" t="s">
        <v>1435</v>
      </c>
      <c r="F160" s="241" t="s">
        <v>1436</v>
      </c>
      <c r="G160" s="241"/>
      <c r="H160" s="241"/>
      <c r="I160" s="241"/>
      <c r="J160" s="143" t="s">
        <v>1115</v>
      </c>
      <c r="K160" s="144">
        <v>22</v>
      </c>
      <c r="L160" s="242"/>
      <c r="M160" s="242"/>
      <c r="N160" s="242"/>
      <c r="O160" s="242"/>
      <c r="P160" s="242"/>
      <c r="Q160" s="242"/>
      <c r="R160" s="145"/>
      <c r="T160" s="146" t="s">
        <v>5</v>
      </c>
      <c r="U160" s="43" t="s">
        <v>38</v>
      </c>
      <c r="V160" s="147">
        <v>0</v>
      </c>
      <c r="W160" s="147">
        <f t="shared" si="18"/>
        <v>0</v>
      </c>
      <c r="X160" s="147">
        <v>0</v>
      </c>
      <c r="Y160" s="147">
        <f t="shared" si="19"/>
        <v>0</v>
      </c>
      <c r="Z160" s="147">
        <v>0</v>
      </c>
      <c r="AA160" s="148">
        <f t="shared" si="20"/>
        <v>0</v>
      </c>
      <c r="AR160" s="20" t="s">
        <v>159</v>
      </c>
      <c r="AT160" s="20" t="s">
        <v>155</v>
      </c>
      <c r="AU160" s="20" t="s">
        <v>79</v>
      </c>
      <c r="AY160" s="20" t="s">
        <v>153</v>
      </c>
      <c r="BE160" s="149">
        <f t="shared" si="21"/>
        <v>0</v>
      </c>
      <c r="BF160" s="149">
        <f t="shared" si="22"/>
        <v>0</v>
      </c>
      <c r="BG160" s="149">
        <f t="shared" si="23"/>
        <v>0</v>
      </c>
      <c r="BH160" s="149">
        <f t="shared" si="24"/>
        <v>0</v>
      </c>
      <c r="BI160" s="149">
        <f t="shared" si="25"/>
        <v>0</v>
      </c>
      <c r="BJ160" s="20" t="s">
        <v>160</v>
      </c>
      <c r="BK160" s="149">
        <f t="shared" si="26"/>
        <v>0</v>
      </c>
      <c r="BL160" s="20" t="s">
        <v>159</v>
      </c>
      <c r="BM160" s="20" t="s">
        <v>440</v>
      </c>
    </row>
    <row r="161" spans="2:65" s="1" customFormat="1" ht="31.5" customHeight="1">
      <c r="B161" s="140"/>
      <c r="C161" s="141" t="s">
        <v>819</v>
      </c>
      <c r="D161" s="141" t="s">
        <v>155</v>
      </c>
      <c r="E161" s="142" t="s">
        <v>1437</v>
      </c>
      <c r="F161" s="241" t="s">
        <v>1438</v>
      </c>
      <c r="G161" s="241"/>
      <c r="H161" s="241"/>
      <c r="I161" s="241"/>
      <c r="J161" s="143" t="s">
        <v>1115</v>
      </c>
      <c r="K161" s="144">
        <v>22</v>
      </c>
      <c r="L161" s="242"/>
      <c r="M161" s="242"/>
      <c r="N161" s="242"/>
      <c r="O161" s="242"/>
      <c r="P161" s="242"/>
      <c r="Q161" s="242"/>
      <c r="R161" s="145"/>
      <c r="T161" s="146" t="s">
        <v>5</v>
      </c>
      <c r="U161" s="43" t="s">
        <v>38</v>
      </c>
      <c r="V161" s="147">
        <v>0</v>
      </c>
      <c r="W161" s="147">
        <f t="shared" si="18"/>
        <v>0</v>
      </c>
      <c r="X161" s="147">
        <v>0</v>
      </c>
      <c r="Y161" s="147">
        <f t="shared" si="19"/>
        <v>0</v>
      </c>
      <c r="Z161" s="147">
        <v>0</v>
      </c>
      <c r="AA161" s="148">
        <f t="shared" si="20"/>
        <v>0</v>
      </c>
      <c r="AR161" s="20" t="s">
        <v>159</v>
      </c>
      <c r="AT161" s="20" t="s">
        <v>155</v>
      </c>
      <c r="AU161" s="20" t="s">
        <v>79</v>
      </c>
      <c r="AY161" s="20" t="s">
        <v>153</v>
      </c>
      <c r="BE161" s="149">
        <f t="shared" si="21"/>
        <v>0</v>
      </c>
      <c r="BF161" s="149">
        <f t="shared" si="22"/>
        <v>0</v>
      </c>
      <c r="BG161" s="149">
        <f t="shared" si="23"/>
        <v>0</v>
      </c>
      <c r="BH161" s="149">
        <f t="shared" si="24"/>
        <v>0</v>
      </c>
      <c r="BI161" s="149">
        <f t="shared" si="25"/>
        <v>0</v>
      </c>
      <c r="BJ161" s="20" t="s">
        <v>160</v>
      </c>
      <c r="BK161" s="149">
        <f t="shared" si="26"/>
        <v>0</v>
      </c>
      <c r="BL161" s="20" t="s">
        <v>159</v>
      </c>
      <c r="BM161" s="20" t="s">
        <v>428</v>
      </c>
    </row>
    <row r="162" spans="2:65" s="1" customFormat="1" ht="31.5" customHeight="1">
      <c r="B162" s="140"/>
      <c r="C162" s="141" t="s">
        <v>815</v>
      </c>
      <c r="D162" s="141" t="s">
        <v>155</v>
      </c>
      <c r="E162" s="142" t="s">
        <v>1439</v>
      </c>
      <c r="F162" s="241" t="s">
        <v>1440</v>
      </c>
      <c r="G162" s="241"/>
      <c r="H162" s="241"/>
      <c r="I162" s="241"/>
      <c r="J162" s="143" t="s">
        <v>1115</v>
      </c>
      <c r="K162" s="144">
        <v>1</v>
      </c>
      <c r="L162" s="242"/>
      <c r="M162" s="242"/>
      <c r="N162" s="242"/>
      <c r="O162" s="242"/>
      <c r="P162" s="242"/>
      <c r="Q162" s="242"/>
      <c r="R162" s="145"/>
      <c r="T162" s="146" t="s">
        <v>5</v>
      </c>
      <c r="U162" s="43" t="s">
        <v>38</v>
      </c>
      <c r="V162" s="147">
        <v>0</v>
      </c>
      <c r="W162" s="147">
        <f t="shared" si="18"/>
        <v>0</v>
      </c>
      <c r="X162" s="147">
        <v>0</v>
      </c>
      <c r="Y162" s="147">
        <f t="shared" si="19"/>
        <v>0</v>
      </c>
      <c r="Z162" s="147">
        <v>0</v>
      </c>
      <c r="AA162" s="148">
        <f t="shared" si="20"/>
        <v>0</v>
      </c>
      <c r="AR162" s="20" t="s">
        <v>159</v>
      </c>
      <c r="AT162" s="20" t="s">
        <v>155</v>
      </c>
      <c r="AU162" s="20" t="s">
        <v>79</v>
      </c>
      <c r="AY162" s="20" t="s">
        <v>153</v>
      </c>
      <c r="BE162" s="149">
        <f t="shared" si="21"/>
        <v>0</v>
      </c>
      <c r="BF162" s="149">
        <f t="shared" si="22"/>
        <v>0</v>
      </c>
      <c r="BG162" s="149">
        <f t="shared" si="23"/>
        <v>0</v>
      </c>
      <c r="BH162" s="149">
        <f t="shared" si="24"/>
        <v>0</v>
      </c>
      <c r="BI162" s="149">
        <f t="shared" si="25"/>
        <v>0</v>
      </c>
      <c r="BJ162" s="20" t="s">
        <v>160</v>
      </c>
      <c r="BK162" s="149">
        <f t="shared" si="26"/>
        <v>0</v>
      </c>
      <c r="BL162" s="20" t="s">
        <v>159</v>
      </c>
      <c r="BM162" s="20" t="s">
        <v>369</v>
      </c>
    </row>
    <row r="163" spans="2:65" s="1" customFormat="1" ht="22.5" customHeight="1">
      <c r="B163" s="140"/>
      <c r="C163" s="141" t="s">
        <v>320</v>
      </c>
      <c r="D163" s="141" t="s">
        <v>155</v>
      </c>
      <c r="E163" s="142" t="s">
        <v>1441</v>
      </c>
      <c r="F163" s="241" t="s">
        <v>1442</v>
      </c>
      <c r="G163" s="241"/>
      <c r="H163" s="241"/>
      <c r="I163" s="241"/>
      <c r="J163" s="143" t="s">
        <v>1115</v>
      </c>
      <c r="K163" s="144">
        <v>1</v>
      </c>
      <c r="L163" s="242"/>
      <c r="M163" s="242"/>
      <c r="N163" s="242"/>
      <c r="O163" s="242"/>
      <c r="P163" s="242"/>
      <c r="Q163" s="242"/>
      <c r="R163" s="145"/>
      <c r="T163" s="146" t="s">
        <v>5</v>
      </c>
      <c r="U163" s="43" t="s">
        <v>38</v>
      </c>
      <c r="V163" s="147">
        <v>0</v>
      </c>
      <c r="W163" s="147">
        <f t="shared" si="18"/>
        <v>0</v>
      </c>
      <c r="X163" s="147">
        <v>0</v>
      </c>
      <c r="Y163" s="147">
        <f t="shared" si="19"/>
        <v>0</v>
      </c>
      <c r="Z163" s="147">
        <v>0</v>
      </c>
      <c r="AA163" s="148">
        <f t="shared" si="20"/>
        <v>0</v>
      </c>
      <c r="AR163" s="20" t="s">
        <v>159</v>
      </c>
      <c r="AT163" s="20" t="s">
        <v>155</v>
      </c>
      <c r="AU163" s="20" t="s">
        <v>79</v>
      </c>
      <c r="AY163" s="20" t="s">
        <v>153</v>
      </c>
      <c r="BE163" s="149">
        <f t="shared" si="21"/>
        <v>0</v>
      </c>
      <c r="BF163" s="149">
        <f t="shared" si="22"/>
        <v>0</v>
      </c>
      <c r="BG163" s="149">
        <f t="shared" si="23"/>
        <v>0</v>
      </c>
      <c r="BH163" s="149">
        <f t="shared" si="24"/>
        <v>0</v>
      </c>
      <c r="BI163" s="149">
        <f t="shared" si="25"/>
        <v>0</v>
      </c>
      <c r="BJ163" s="20" t="s">
        <v>160</v>
      </c>
      <c r="BK163" s="149">
        <f t="shared" si="26"/>
        <v>0</v>
      </c>
      <c r="BL163" s="20" t="s">
        <v>159</v>
      </c>
      <c r="BM163" s="20" t="s">
        <v>393</v>
      </c>
    </row>
    <row r="164" spans="2:65" s="1" customFormat="1" ht="22.5" customHeight="1">
      <c r="B164" s="140"/>
      <c r="C164" s="141" t="s">
        <v>322</v>
      </c>
      <c r="D164" s="141" t="s">
        <v>155</v>
      </c>
      <c r="E164" s="142" t="s">
        <v>1443</v>
      </c>
      <c r="F164" s="241" t="s">
        <v>1444</v>
      </c>
      <c r="G164" s="241"/>
      <c r="H164" s="241"/>
      <c r="I164" s="241"/>
      <c r="J164" s="143" t="s">
        <v>1115</v>
      </c>
      <c r="K164" s="144">
        <v>21</v>
      </c>
      <c r="L164" s="242"/>
      <c r="M164" s="242"/>
      <c r="N164" s="242"/>
      <c r="O164" s="242"/>
      <c r="P164" s="242"/>
      <c r="Q164" s="242"/>
      <c r="R164" s="145"/>
      <c r="T164" s="146" t="s">
        <v>5</v>
      </c>
      <c r="U164" s="43" t="s">
        <v>38</v>
      </c>
      <c r="V164" s="147">
        <v>0</v>
      </c>
      <c r="W164" s="147">
        <f t="shared" si="18"/>
        <v>0</v>
      </c>
      <c r="X164" s="147">
        <v>0</v>
      </c>
      <c r="Y164" s="147">
        <f t="shared" si="19"/>
        <v>0</v>
      </c>
      <c r="Z164" s="147">
        <v>0</v>
      </c>
      <c r="AA164" s="148">
        <f t="shared" si="20"/>
        <v>0</v>
      </c>
      <c r="AR164" s="20" t="s">
        <v>159</v>
      </c>
      <c r="AT164" s="20" t="s">
        <v>155</v>
      </c>
      <c r="AU164" s="20" t="s">
        <v>79</v>
      </c>
      <c r="AY164" s="20" t="s">
        <v>153</v>
      </c>
      <c r="BE164" s="149">
        <f t="shared" si="21"/>
        <v>0</v>
      </c>
      <c r="BF164" s="149">
        <f t="shared" si="22"/>
        <v>0</v>
      </c>
      <c r="BG164" s="149">
        <f t="shared" si="23"/>
        <v>0</v>
      </c>
      <c r="BH164" s="149">
        <f t="shared" si="24"/>
        <v>0</v>
      </c>
      <c r="BI164" s="149">
        <f t="shared" si="25"/>
        <v>0</v>
      </c>
      <c r="BJ164" s="20" t="s">
        <v>160</v>
      </c>
      <c r="BK164" s="149">
        <f t="shared" si="26"/>
        <v>0</v>
      </c>
      <c r="BL164" s="20" t="s">
        <v>159</v>
      </c>
      <c r="BM164" s="20" t="s">
        <v>443</v>
      </c>
    </row>
    <row r="165" spans="2:65" s="1" customFormat="1" ht="22.5" customHeight="1">
      <c r="B165" s="140"/>
      <c r="C165" s="141" t="s">
        <v>702</v>
      </c>
      <c r="D165" s="141" t="s">
        <v>155</v>
      </c>
      <c r="E165" s="142" t="s">
        <v>1445</v>
      </c>
      <c r="F165" s="241" t="s">
        <v>1446</v>
      </c>
      <c r="G165" s="241"/>
      <c r="H165" s="241"/>
      <c r="I165" s="241"/>
      <c r="J165" s="143" t="s">
        <v>1115</v>
      </c>
      <c r="K165" s="144">
        <v>21</v>
      </c>
      <c r="L165" s="242"/>
      <c r="M165" s="242"/>
      <c r="N165" s="242"/>
      <c r="O165" s="242"/>
      <c r="P165" s="242"/>
      <c r="Q165" s="242"/>
      <c r="R165" s="145"/>
      <c r="T165" s="146" t="s">
        <v>5</v>
      </c>
      <c r="U165" s="43" t="s">
        <v>38</v>
      </c>
      <c r="V165" s="147">
        <v>0</v>
      </c>
      <c r="W165" s="147">
        <f t="shared" si="18"/>
        <v>0</v>
      </c>
      <c r="X165" s="147">
        <v>0</v>
      </c>
      <c r="Y165" s="147">
        <f t="shared" si="19"/>
        <v>0</v>
      </c>
      <c r="Z165" s="147">
        <v>0</v>
      </c>
      <c r="AA165" s="148">
        <f t="shared" si="20"/>
        <v>0</v>
      </c>
      <c r="AR165" s="20" t="s">
        <v>159</v>
      </c>
      <c r="AT165" s="20" t="s">
        <v>155</v>
      </c>
      <c r="AU165" s="20" t="s">
        <v>79</v>
      </c>
      <c r="AY165" s="20" t="s">
        <v>153</v>
      </c>
      <c r="BE165" s="149">
        <f t="shared" si="21"/>
        <v>0</v>
      </c>
      <c r="BF165" s="149">
        <f t="shared" si="22"/>
        <v>0</v>
      </c>
      <c r="BG165" s="149">
        <f t="shared" si="23"/>
        <v>0</v>
      </c>
      <c r="BH165" s="149">
        <f t="shared" si="24"/>
        <v>0</v>
      </c>
      <c r="BI165" s="149">
        <f t="shared" si="25"/>
        <v>0</v>
      </c>
      <c r="BJ165" s="20" t="s">
        <v>160</v>
      </c>
      <c r="BK165" s="149">
        <f t="shared" si="26"/>
        <v>0</v>
      </c>
      <c r="BL165" s="20" t="s">
        <v>159</v>
      </c>
      <c r="BM165" s="20" t="s">
        <v>285</v>
      </c>
    </row>
    <row r="166" spans="2:65" s="1" customFormat="1" ht="22.5" customHeight="1">
      <c r="B166" s="140"/>
      <c r="C166" s="141" t="s">
        <v>340</v>
      </c>
      <c r="D166" s="141" t="s">
        <v>155</v>
      </c>
      <c r="E166" s="142" t="s">
        <v>1447</v>
      </c>
      <c r="F166" s="241" t="s">
        <v>1448</v>
      </c>
      <c r="G166" s="241"/>
      <c r="H166" s="241"/>
      <c r="I166" s="241"/>
      <c r="J166" s="143" t="s">
        <v>1115</v>
      </c>
      <c r="K166" s="144">
        <v>2</v>
      </c>
      <c r="L166" s="242"/>
      <c r="M166" s="242"/>
      <c r="N166" s="242"/>
      <c r="O166" s="242"/>
      <c r="P166" s="242"/>
      <c r="Q166" s="242"/>
      <c r="R166" s="145"/>
      <c r="T166" s="146" t="s">
        <v>5</v>
      </c>
      <c r="U166" s="43" t="s">
        <v>38</v>
      </c>
      <c r="V166" s="147">
        <v>0</v>
      </c>
      <c r="W166" s="147">
        <f t="shared" si="18"/>
        <v>0</v>
      </c>
      <c r="X166" s="147">
        <v>0</v>
      </c>
      <c r="Y166" s="147">
        <f t="shared" si="19"/>
        <v>0</v>
      </c>
      <c r="Z166" s="147">
        <v>0</v>
      </c>
      <c r="AA166" s="148">
        <f t="shared" si="20"/>
        <v>0</v>
      </c>
      <c r="AR166" s="20" t="s">
        <v>159</v>
      </c>
      <c r="AT166" s="20" t="s">
        <v>155</v>
      </c>
      <c r="AU166" s="20" t="s">
        <v>79</v>
      </c>
      <c r="AY166" s="20" t="s">
        <v>153</v>
      </c>
      <c r="BE166" s="149">
        <f t="shared" si="21"/>
        <v>0</v>
      </c>
      <c r="BF166" s="149">
        <f t="shared" si="22"/>
        <v>0</v>
      </c>
      <c r="BG166" s="149">
        <f t="shared" si="23"/>
        <v>0</v>
      </c>
      <c r="BH166" s="149">
        <f t="shared" si="24"/>
        <v>0</v>
      </c>
      <c r="BI166" s="149">
        <f t="shared" si="25"/>
        <v>0</v>
      </c>
      <c r="BJ166" s="20" t="s">
        <v>160</v>
      </c>
      <c r="BK166" s="149">
        <f t="shared" si="26"/>
        <v>0</v>
      </c>
      <c r="BL166" s="20" t="s">
        <v>159</v>
      </c>
      <c r="BM166" s="20" t="s">
        <v>154</v>
      </c>
    </row>
    <row r="167" spans="2:65" s="1" customFormat="1" ht="22.5" customHeight="1">
      <c r="B167" s="140"/>
      <c r="C167" s="141" t="s">
        <v>175</v>
      </c>
      <c r="D167" s="141" t="s">
        <v>155</v>
      </c>
      <c r="E167" s="142" t="s">
        <v>1449</v>
      </c>
      <c r="F167" s="241" t="s">
        <v>1450</v>
      </c>
      <c r="G167" s="241"/>
      <c r="H167" s="241"/>
      <c r="I167" s="241"/>
      <c r="J167" s="143" t="s">
        <v>1115</v>
      </c>
      <c r="K167" s="144">
        <v>2</v>
      </c>
      <c r="L167" s="242"/>
      <c r="M167" s="242"/>
      <c r="N167" s="242"/>
      <c r="O167" s="242"/>
      <c r="P167" s="242"/>
      <c r="Q167" s="242"/>
      <c r="R167" s="145"/>
      <c r="T167" s="146" t="s">
        <v>5</v>
      </c>
      <c r="U167" s="43" t="s">
        <v>38</v>
      </c>
      <c r="V167" s="147">
        <v>0</v>
      </c>
      <c r="W167" s="147">
        <f t="shared" si="18"/>
        <v>0</v>
      </c>
      <c r="X167" s="147">
        <v>0</v>
      </c>
      <c r="Y167" s="147">
        <f t="shared" si="19"/>
        <v>0</v>
      </c>
      <c r="Z167" s="147">
        <v>0</v>
      </c>
      <c r="AA167" s="148">
        <f t="shared" si="20"/>
        <v>0</v>
      </c>
      <c r="AR167" s="20" t="s">
        <v>159</v>
      </c>
      <c r="AT167" s="20" t="s">
        <v>155</v>
      </c>
      <c r="AU167" s="20" t="s">
        <v>79</v>
      </c>
      <c r="AY167" s="20" t="s">
        <v>153</v>
      </c>
      <c r="BE167" s="149">
        <f t="shared" si="21"/>
        <v>0</v>
      </c>
      <c r="BF167" s="149">
        <f t="shared" si="22"/>
        <v>0</v>
      </c>
      <c r="BG167" s="149">
        <f t="shared" si="23"/>
        <v>0</v>
      </c>
      <c r="BH167" s="149">
        <f t="shared" si="24"/>
        <v>0</v>
      </c>
      <c r="BI167" s="149">
        <f t="shared" si="25"/>
        <v>0</v>
      </c>
      <c r="BJ167" s="20" t="s">
        <v>160</v>
      </c>
      <c r="BK167" s="149">
        <f t="shared" si="26"/>
        <v>0</v>
      </c>
      <c r="BL167" s="20" t="s">
        <v>159</v>
      </c>
      <c r="BM167" s="20" t="s">
        <v>204</v>
      </c>
    </row>
    <row r="168" spans="2:65" s="1" customFormat="1" ht="31.5" customHeight="1">
      <c r="B168" s="140"/>
      <c r="C168" s="141" t="s">
        <v>162</v>
      </c>
      <c r="D168" s="141" t="s">
        <v>155</v>
      </c>
      <c r="E168" s="142" t="s">
        <v>1451</v>
      </c>
      <c r="F168" s="241" t="s">
        <v>1452</v>
      </c>
      <c r="G168" s="241"/>
      <c r="H168" s="241"/>
      <c r="I168" s="241"/>
      <c r="J168" s="143" t="s">
        <v>1115</v>
      </c>
      <c r="K168" s="144">
        <v>1</v>
      </c>
      <c r="L168" s="242"/>
      <c r="M168" s="242"/>
      <c r="N168" s="242"/>
      <c r="O168" s="242"/>
      <c r="P168" s="242"/>
      <c r="Q168" s="242"/>
      <c r="R168" s="145"/>
      <c r="T168" s="146" t="s">
        <v>5</v>
      </c>
      <c r="U168" s="43" t="s">
        <v>38</v>
      </c>
      <c r="V168" s="147">
        <v>0</v>
      </c>
      <c r="W168" s="147">
        <f t="shared" si="18"/>
        <v>0</v>
      </c>
      <c r="X168" s="147">
        <v>0</v>
      </c>
      <c r="Y168" s="147">
        <f t="shared" si="19"/>
        <v>0</v>
      </c>
      <c r="Z168" s="147">
        <v>0</v>
      </c>
      <c r="AA168" s="148">
        <f t="shared" si="20"/>
        <v>0</v>
      </c>
      <c r="AR168" s="20" t="s">
        <v>159</v>
      </c>
      <c r="AT168" s="20" t="s">
        <v>155</v>
      </c>
      <c r="AU168" s="20" t="s">
        <v>79</v>
      </c>
      <c r="AY168" s="20" t="s">
        <v>153</v>
      </c>
      <c r="BE168" s="149">
        <f t="shared" si="21"/>
        <v>0</v>
      </c>
      <c r="BF168" s="149">
        <f t="shared" si="22"/>
        <v>0</v>
      </c>
      <c r="BG168" s="149">
        <f t="shared" si="23"/>
        <v>0</v>
      </c>
      <c r="BH168" s="149">
        <f t="shared" si="24"/>
        <v>0</v>
      </c>
      <c r="BI168" s="149">
        <f t="shared" si="25"/>
        <v>0</v>
      </c>
      <c r="BJ168" s="20" t="s">
        <v>160</v>
      </c>
      <c r="BK168" s="149">
        <f t="shared" si="26"/>
        <v>0</v>
      </c>
      <c r="BL168" s="20" t="s">
        <v>159</v>
      </c>
      <c r="BM168" s="20" t="s">
        <v>1174</v>
      </c>
    </row>
    <row r="169" spans="2:65" s="1" customFormat="1" ht="22.5" customHeight="1">
      <c r="B169" s="140"/>
      <c r="C169" s="141" t="s">
        <v>344</v>
      </c>
      <c r="D169" s="141" t="s">
        <v>155</v>
      </c>
      <c r="E169" s="142" t="s">
        <v>1453</v>
      </c>
      <c r="F169" s="241" t="s">
        <v>1454</v>
      </c>
      <c r="G169" s="241"/>
      <c r="H169" s="241"/>
      <c r="I169" s="241"/>
      <c r="J169" s="143" t="s">
        <v>1115</v>
      </c>
      <c r="K169" s="144">
        <v>1</v>
      </c>
      <c r="L169" s="242"/>
      <c r="M169" s="242"/>
      <c r="N169" s="242"/>
      <c r="O169" s="242"/>
      <c r="P169" s="242"/>
      <c r="Q169" s="242"/>
      <c r="R169" s="145"/>
      <c r="T169" s="146" t="s">
        <v>5</v>
      </c>
      <c r="U169" s="43" t="s">
        <v>38</v>
      </c>
      <c r="V169" s="147">
        <v>0</v>
      </c>
      <c r="W169" s="147">
        <f t="shared" si="18"/>
        <v>0</v>
      </c>
      <c r="X169" s="147">
        <v>0</v>
      </c>
      <c r="Y169" s="147">
        <f t="shared" si="19"/>
        <v>0</v>
      </c>
      <c r="Z169" s="147">
        <v>0</v>
      </c>
      <c r="AA169" s="148">
        <f t="shared" si="20"/>
        <v>0</v>
      </c>
      <c r="AR169" s="20" t="s">
        <v>159</v>
      </c>
      <c r="AT169" s="20" t="s">
        <v>155</v>
      </c>
      <c r="AU169" s="20" t="s">
        <v>79</v>
      </c>
      <c r="AY169" s="20" t="s">
        <v>153</v>
      </c>
      <c r="BE169" s="149">
        <f t="shared" si="21"/>
        <v>0</v>
      </c>
      <c r="BF169" s="149">
        <f t="shared" si="22"/>
        <v>0</v>
      </c>
      <c r="BG169" s="149">
        <f t="shared" si="23"/>
        <v>0</v>
      </c>
      <c r="BH169" s="149">
        <f t="shared" si="24"/>
        <v>0</v>
      </c>
      <c r="BI169" s="149">
        <f t="shared" si="25"/>
        <v>0</v>
      </c>
      <c r="BJ169" s="20" t="s">
        <v>160</v>
      </c>
      <c r="BK169" s="149">
        <f t="shared" si="26"/>
        <v>0</v>
      </c>
      <c r="BL169" s="20" t="s">
        <v>159</v>
      </c>
      <c r="BM169" s="20" t="s">
        <v>1058</v>
      </c>
    </row>
    <row r="170" spans="2:65" s="1" customFormat="1" ht="31.5" customHeight="1">
      <c r="B170" s="140"/>
      <c r="C170" s="141" t="s">
        <v>351</v>
      </c>
      <c r="D170" s="141" t="s">
        <v>155</v>
      </c>
      <c r="E170" s="142" t="s">
        <v>1455</v>
      </c>
      <c r="F170" s="241" t="s">
        <v>1456</v>
      </c>
      <c r="G170" s="241"/>
      <c r="H170" s="241"/>
      <c r="I170" s="241"/>
      <c r="J170" s="143" t="s">
        <v>1115</v>
      </c>
      <c r="K170" s="144">
        <v>14</v>
      </c>
      <c r="L170" s="242"/>
      <c r="M170" s="242"/>
      <c r="N170" s="242"/>
      <c r="O170" s="242"/>
      <c r="P170" s="242"/>
      <c r="Q170" s="242"/>
      <c r="R170" s="145"/>
      <c r="T170" s="146" t="s">
        <v>5</v>
      </c>
      <c r="U170" s="43" t="s">
        <v>38</v>
      </c>
      <c r="V170" s="147">
        <v>0</v>
      </c>
      <c r="W170" s="147">
        <f t="shared" si="18"/>
        <v>0</v>
      </c>
      <c r="X170" s="147">
        <v>0</v>
      </c>
      <c r="Y170" s="147">
        <f t="shared" si="19"/>
        <v>0</v>
      </c>
      <c r="Z170" s="147">
        <v>0</v>
      </c>
      <c r="AA170" s="148">
        <f t="shared" si="20"/>
        <v>0</v>
      </c>
      <c r="AR170" s="20" t="s">
        <v>159</v>
      </c>
      <c r="AT170" s="20" t="s">
        <v>155</v>
      </c>
      <c r="AU170" s="20" t="s">
        <v>79</v>
      </c>
      <c r="AY170" s="20" t="s">
        <v>153</v>
      </c>
      <c r="BE170" s="149">
        <f t="shared" si="21"/>
        <v>0</v>
      </c>
      <c r="BF170" s="149">
        <f t="shared" si="22"/>
        <v>0</v>
      </c>
      <c r="BG170" s="149">
        <f t="shared" si="23"/>
        <v>0</v>
      </c>
      <c r="BH170" s="149">
        <f t="shared" si="24"/>
        <v>0</v>
      </c>
      <c r="BI170" s="149">
        <f t="shared" si="25"/>
        <v>0</v>
      </c>
      <c r="BJ170" s="20" t="s">
        <v>160</v>
      </c>
      <c r="BK170" s="149">
        <f t="shared" si="26"/>
        <v>0</v>
      </c>
      <c r="BL170" s="20" t="s">
        <v>159</v>
      </c>
      <c r="BM170" s="20" t="s">
        <v>1133</v>
      </c>
    </row>
    <row r="171" spans="2:65" s="1" customFormat="1" ht="22.5" customHeight="1">
      <c r="B171" s="140"/>
      <c r="C171" s="141" t="s">
        <v>355</v>
      </c>
      <c r="D171" s="141" t="s">
        <v>155</v>
      </c>
      <c r="E171" s="142" t="s">
        <v>1457</v>
      </c>
      <c r="F171" s="241" t="s">
        <v>1458</v>
      </c>
      <c r="G171" s="241"/>
      <c r="H171" s="241"/>
      <c r="I171" s="241"/>
      <c r="J171" s="143" t="s">
        <v>1115</v>
      </c>
      <c r="K171" s="144">
        <v>14</v>
      </c>
      <c r="L171" s="242"/>
      <c r="M171" s="242"/>
      <c r="N171" s="242"/>
      <c r="O171" s="242"/>
      <c r="P171" s="242"/>
      <c r="Q171" s="242"/>
      <c r="R171" s="145"/>
      <c r="T171" s="146" t="s">
        <v>5</v>
      </c>
      <c r="U171" s="43" t="s">
        <v>38</v>
      </c>
      <c r="V171" s="147">
        <v>0</v>
      </c>
      <c r="W171" s="147">
        <f t="shared" si="18"/>
        <v>0</v>
      </c>
      <c r="X171" s="147">
        <v>0</v>
      </c>
      <c r="Y171" s="147">
        <f t="shared" si="19"/>
        <v>0</v>
      </c>
      <c r="Z171" s="147">
        <v>0</v>
      </c>
      <c r="AA171" s="148">
        <f t="shared" si="20"/>
        <v>0</v>
      </c>
      <c r="AR171" s="20" t="s">
        <v>159</v>
      </c>
      <c r="AT171" s="20" t="s">
        <v>155</v>
      </c>
      <c r="AU171" s="20" t="s">
        <v>79</v>
      </c>
      <c r="AY171" s="20" t="s">
        <v>153</v>
      </c>
      <c r="BE171" s="149">
        <f t="shared" si="21"/>
        <v>0</v>
      </c>
      <c r="BF171" s="149">
        <f t="shared" si="22"/>
        <v>0</v>
      </c>
      <c r="BG171" s="149">
        <f t="shared" si="23"/>
        <v>0</v>
      </c>
      <c r="BH171" s="149">
        <f t="shared" si="24"/>
        <v>0</v>
      </c>
      <c r="BI171" s="149">
        <f t="shared" si="25"/>
        <v>0</v>
      </c>
      <c r="BJ171" s="20" t="s">
        <v>160</v>
      </c>
      <c r="BK171" s="149">
        <f t="shared" si="26"/>
        <v>0</v>
      </c>
      <c r="BL171" s="20" t="s">
        <v>159</v>
      </c>
      <c r="BM171" s="20" t="s">
        <v>1459</v>
      </c>
    </row>
    <row r="172" spans="2:65" s="1" customFormat="1" ht="22.5" customHeight="1">
      <c r="B172" s="140"/>
      <c r="C172" s="141" t="s">
        <v>312</v>
      </c>
      <c r="D172" s="141" t="s">
        <v>155</v>
      </c>
      <c r="E172" s="142" t="s">
        <v>1460</v>
      </c>
      <c r="F172" s="241" t="s">
        <v>1461</v>
      </c>
      <c r="G172" s="241"/>
      <c r="H172" s="241"/>
      <c r="I172" s="241"/>
      <c r="J172" s="143" t="s">
        <v>1115</v>
      </c>
      <c r="K172" s="144">
        <v>5</v>
      </c>
      <c r="L172" s="242"/>
      <c r="M172" s="242"/>
      <c r="N172" s="242"/>
      <c r="O172" s="242"/>
      <c r="P172" s="242"/>
      <c r="Q172" s="242"/>
      <c r="R172" s="145"/>
      <c r="T172" s="146" t="s">
        <v>5</v>
      </c>
      <c r="U172" s="43" t="s">
        <v>38</v>
      </c>
      <c r="V172" s="147">
        <v>0</v>
      </c>
      <c r="W172" s="147">
        <f t="shared" si="18"/>
        <v>0</v>
      </c>
      <c r="X172" s="147">
        <v>0</v>
      </c>
      <c r="Y172" s="147">
        <f t="shared" si="19"/>
        <v>0</v>
      </c>
      <c r="Z172" s="147">
        <v>0</v>
      </c>
      <c r="AA172" s="148">
        <f t="shared" si="20"/>
        <v>0</v>
      </c>
      <c r="AR172" s="20" t="s">
        <v>159</v>
      </c>
      <c r="AT172" s="20" t="s">
        <v>155</v>
      </c>
      <c r="AU172" s="20" t="s">
        <v>79</v>
      </c>
      <c r="AY172" s="20" t="s">
        <v>153</v>
      </c>
      <c r="BE172" s="149">
        <f t="shared" si="21"/>
        <v>0</v>
      </c>
      <c r="BF172" s="149">
        <f t="shared" si="22"/>
        <v>0</v>
      </c>
      <c r="BG172" s="149">
        <f t="shared" si="23"/>
        <v>0</v>
      </c>
      <c r="BH172" s="149">
        <f t="shared" si="24"/>
        <v>0</v>
      </c>
      <c r="BI172" s="149">
        <f t="shared" si="25"/>
        <v>0</v>
      </c>
      <c r="BJ172" s="20" t="s">
        <v>160</v>
      </c>
      <c r="BK172" s="149">
        <f t="shared" si="26"/>
        <v>0</v>
      </c>
      <c r="BL172" s="20" t="s">
        <v>159</v>
      </c>
      <c r="BM172" s="20" t="s">
        <v>1462</v>
      </c>
    </row>
    <row r="173" spans="2:65" s="1" customFormat="1" ht="22.5" customHeight="1">
      <c r="B173" s="140"/>
      <c r="C173" s="141" t="s">
        <v>316</v>
      </c>
      <c r="D173" s="141" t="s">
        <v>155</v>
      </c>
      <c r="E173" s="142" t="s">
        <v>1463</v>
      </c>
      <c r="F173" s="241" t="s">
        <v>1464</v>
      </c>
      <c r="G173" s="241"/>
      <c r="H173" s="241"/>
      <c r="I173" s="241"/>
      <c r="J173" s="143" t="s">
        <v>158</v>
      </c>
      <c r="K173" s="144">
        <v>5</v>
      </c>
      <c r="L173" s="242"/>
      <c r="M173" s="242"/>
      <c r="N173" s="242"/>
      <c r="O173" s="242"/>
      <c r="P173" s="242"/>
      <c r="Q173" s="242"/>
      <c r="R173" s="145"/>
      <c r="T173" s="146" t="s">
        <v>5</v>
      </c>
      <c r="U173" s="43" t="s">
        <v>38</v>
      </c>
      <c r="V173" s="147">
        <v>0</v>
      </c>
      <c r="W173" s="147">
        <f t="shared" si="18"/>
        <v>0</v>
      </c>
      <c r="X173" s="147">
        <v>0</v>
      </c>
      <c r="Y173" s="147">
        <f t="shared" si="19"/>
        <v>0</v>
      </c>
      <c r="Z173" s="147">
        <v>0</v>
      </c>
      <c r="AA173" s="148">
        <f t="shared" si="20"/>
        <v>0</v>
      </c>
      <c r="AR173" s="20" t="s">
        <v>159</v>
      </c>
      <c r="AT173" s="20" t="s">
        <v>155</v>
      </c>
      <c r="AU173" s="20" t="s">
        <v>79</v>
      </c>
      <c r="AY173" s="20" t="s">
        <v>153</v>
      </c>
      <c r="BE173" s="149">
        <f t="shared" si="21"/>
        <v>0</v>
      </c>
      <c r="BF173" s="149">
        <f t="shared" si="22"/>
        <v>0</v>
      </c>
      <c r="BG173" s="149">
        <f t="shared" si="23"/>
        <v>0</v>
      </c>
      <c r="BH173" s="149">
        <f t="shared" si="24"/>
        <v>0</v>
      </c>
      <c r="BI173" s="149">
        <f t="shared" si="25"/>
        <v>0</v>
      </c>
      <c r="BJ173" s="20" t="s">
        <v>160</v>
      </c>
      <c r="BK173" s="149">
        <f t="shared" si="26"/>
        <v>0</v>
      </c>
      <c r="BL173" s="20" t="s">
        <v>159</v>
      </c>
      <c r="BM173" s="20" t="s">
        <v>1465</v>
      </c>
    </row>
    <row r="174" spans="2:65" s="1" customFormat="1" ht="22.5" customHeight="1">
      <c r="B174" s="140"/>
      <c r="C174" s="141" t="s">
        <v>318</v>
      </c>
      <c r="D174" s="141" t="s">
        <v>155</v>
      </c>
      <c r="E174" s="142" t="s">
        <v>1466</v>
      </c>
      <c r="F174" s="241" t="s">
        <v>1467</v>
      </c>
      <c r="G174" s="241"/>
      <c r="H174" s="241"/>
      <c r="I174" s="241"/>
      <c r="J174" s="143" t="s">
        <v>1115</v>
      </c>
      <c r="K174" s="144">
        <v>1</v>
      </c>
      <c r="L174" s="242"/>
      <c r="M174" s="242"/>
      <c r="N174" s="242"/>
      <c r="O174" s="242"/>
      <c r="P174" s="242"/>
      <c r="Q174" s="242"/>
      <c r="R174" s="145"/>
      <c r="T174" s="146" t="s">
        <v>5</v>
      </c>
      <c r="U174" s="43" t="s">
        <v>38</v>
      </c>
      <c r="V174" s="147">
        <v>0</v>
      </c>
      <c r="W174" s="147">
        <f t="shared" si="18"/>
        <v>0</v>
      </c>
      <c r="X174" s="147">
        <v>0</v>
      </c>
      <c r="Y174" s="147">
        <f t="shared" si="19"/>
        <v>0</v>
      </c>
      <c r="Z174" s="147">
        <v>0</v>
      </c>
      <c r="AA174" s="148">
        <f t="shared" si="20"/>
        <v>0</v>
      </c>
      <c r="AR174" s="20" t="s">
        <v>159</v>
      </c>
      <c r="AT174" s="20" t="s">
        <v>155</v>
      </c>
      <c r="AU174" s="20" t="s">
        <v>79</v>
      </c>
      <c r="AY174" s="20" t="s">
        <v>153</v>
      </c>
      <c r="BE174" s="149">
        <f t="shared" si="21"/>
        <v>0</v>
      </c>
      <c r="BF174" s="149">
        <f t="shared" si="22"/>
        <v>0</v>
      </c>
      <c r="BG174" s="149">
        <f t="shared" si="23"/>
        <v>0</v>
      </c>
      <c r="BH174" s="149">
        <f t="shared" si="24"/>
        <v>0</v>
      </c>
      <c r="BI174" s="149">
        <f t="shared" si="25"/>
        <v>0</v>
      </c>
      <c r="BJ174" s="20" t="s">
        <v>160</v>
      </c>
      <c r="BK174" s="149">
        <f t="shared" si="26"/>
        <v>0</v>
      </c>
      <c r="BL174" s="20" t="s">
        <v>159</v>
      </c>
      <c r="BM174" s="20" t="s">
        <v>1468</v>
      </c>
    </row>
    <row r="175" spans="2:65" s="1" customFormat="1" ht="22.5" customHeight="1">
      <c r="B175" s="140"/>
      <c r="C175" s="141" t="s">
        <v>302</v>
      </c>
      <c r="D175" s="141" t="s">
        <v>155</v>
      </c>
      <c r="E175" s="142" t="s">
        <v>1469</v>
      </c>
      <c r="F175" s="241" t="s">
        <v>1470</v>
      </c>
      <c r="G175" s="241"/>
      <c r="H175" s="241"/>
      <c r="I175" s="241"/>
      <c r="J175" s="143" t="s">
        <v>1115</v>
      </c>
      <c r="K175" s="144">
        <v>1</v>
      </c>
      <c r="L175" s="242"/>
      <c r="M175" s="242"/>
      <c r="N175" s="242"/>
      <c r="O175" s="242"/>
      <c r="P175" s="242"/>
      <c r="Q175" s="242"/>
      <c r="R175" s="145"/>
      <c r="T175" s="146" t="s">
        <v>5</v>
      </c>
      <c r="U175" s="43" t="s">
        <v>38</v>
      </c>
      <c r="V175" s="147">
        <v>0</v>
      </c>
      <c r="W175" s="147">
        <f t="shared" si="18"/>
        <v>0</v>
      </c>
      <c r="X175" s="147">
        <v>0</v>
      </c>
      <c r="Y175" s="147">
        <f t="shared" si="19"/>
        <v>0</v>
      </c>
      <c r="Z175" s="147">
        <v>0</v>
      </c>
      <c r="AA175" s="148">
        <f t="shared" si="20"/>
        <v>0</v>
      </c>
      <c r="AR175" s="20" t="s">
        <v>159</v>
      </c>
      <c r="AT175" s="20" t="s">
        <v>155</v>
      </c>
      <c r="AU175" s="20" t="s">
        <v>79</v>
      </c>
      <c r="AY175" s="20" t="s">
        <v>153</v>
      </c>
      <c r="BE175" s="149">
        <f t="shared" si="21"/>
        <v>0</v>
      </c>
      <c r="BF175" s="149">
        <f t="shared" si="22"/>
        <v>0</v>
      </c>
      <c r="BG175" s="149">
        <f t="shared" si="23"/>
        <v>0</v>
      </c>
      <c r="BH175" s="149">
        <f t="shared" si="24"/>
        <v>0</v>
      </c>
      <c r="BI175" s="149">
        <f t="shared" si="25"/>
        <v>0</v>
      </c>
      <c r="BJ175" s="20" t="s">
        <v>160</v>
      </c>
      <c r="BK175" s="149">
        <f t="shared" si="26"/>
        <v>0</v>
      </c>
      <c r="BL175" s="20" t="s">
        <v>159</v>
      </c>
      <c r="BM175" s="20" t="s">
        <v>1471</v>
      </c>
    </row>
    <row r="176" spans="2:65" s="1" customFormat="1" ht="31.5" customHeight="1">
      <c r="B176" s="140"/>
      <c r="C176" s="141" t="s">
        <v>332</v>
      </c>
      <c r="D176" s="141" t="s">
        <v>155</v>
      </c>
      <c r="E176" s="142" t="s">
        <v>1472</v>
      </c>
      <c r="F176" s="241" t="s">
        <v>1473</v>
      </c>
      <c r="G176" s="241"/>
      <c r="H176" s="241"/>
      <c r="I176" s="241"/>
      <c r="J176" s="143" t="s">
        <v>1115</v>
      </c>
      <c r="K176" s="144">
        <v>14</v>
      </c>
      <c r="L176" s="242"/>
      <c r="M176" s="242"/>
      <c r="N176" s="242"/>
      <c r="O176" s="242"/>
      <c r="P176" s="242"/>
      <c r="Q176" s="242"/>
      <c r="R176" s="145"/>
      <c r="T176" s="146" t="s">
        <v>5</v>
      </c>
      <c r="U176" s="43" t="s">
        <v>38</v>
      </c>
      <c r="V176" s="147">
        <v>0</v>
      </c>
      <c r="W176" s="147">
        <f t="shared" si="18"/>
        <v>0</v>
      </c>
      <c r="X176" s="147">
        <v>0</v>
      </c>
      <c r="Y176" s="147">
        <f t="shared" si="19"/>
        <v>0</v>
      </c>
      <c r="Z176" s="147">
        <v>0</v>
      </c>
      <c r="AA176" s="148">
        <f t="shared" si="20"/>
        <v>0</v>
      </c>
      <c r="AR176" s="20" t="s">
        <v>159</v>
      </c>
      <c r="AT176" s="20" t="s">
        <v>155</v>
      </c>
      <c r="AU176" s="20" t="s">
        <v>79</v>
      </c>
      <c r="AY176" s="20" t="s">
        <v>153</v>
      </c>
      <c r="BE176" s="149">
        <f t="shared" si="21"/>
        <v>0</v>
      </c>
      <c r="BF176" s="149">
        <f t="shared" si="22"/>
        <v>0</v>
      </c>
      <c r="BG176" s="149">
        <f t="shared" si="23"/>
        <v>0</v>
      </c>
      <c r="BH176" s="149">
        <f t="shared" si="24"/>
        <v>0</v>
      </c>
      <c r="BI176" s="149">
        <f t="shared" si="25"/>
        <v>0</v>
      </c>
      <c r="BJ176" s="20" t="s">
        <v>160</v>
      </c>
      <c r="BK176" s="149">
        <f t="shared" si="26"/>
        <v>0</v>
      </c>
      <c r="BL176" s="20" t="s">
        <v>159</v>
      </c>
      <c r="BM176" s="20" t="s">
        <v>1474</v>
      </c>
    </row>
    <row r="177" spans="2:65" s="1" customFormat="1" ht="31.5" customHeight="1">
      <c r="B177" s="140"/>
      <c r="C177" s="141" t="s">
        <v>335</v>
      </c>
      <c r="D177" s="141" t="s">
        <v>155</v>
      </c>
      <c r="E177" s="142" t="s">
        <v>1475</v>
      </c>
      <c r="F177" s="241" t="s">
        <v>1476</v>
      </c>
      <c r="G177" s="241"/>
      <c r="H177" s="241"/>
      <c r="I177" s="241"/>
      <c r="J177" s="143" t="s">
        <v>1115</v>
      </c>
      <c r="K177" s="144">
        <v>14</v>
      </c>
      <c r="L177" s="242"/>
      <c r="M177" s="242"/>
      <c r="N177" s="242"/>
      <c r="O177" s="242"/>
      <c r="P177" s="242"/>
      <c r="Q177" s="242"/>
      <c r="R177" s="145"/>
      <c r="T177" s="146" t="s">
        <v>5</v>
      </c>
      <c r="U177" s="43" t="s">
        <v>38</v>
      </c>
      <c r="V177" s="147">
        <v>0</v>
      </c>
      <c r="W177" s="147">
        <f t="shared" si="18"/>
        <v>0</v>
      </c>
      <c r="X177" s="147">
        <v>0</v>
      </c>
      <c r="Y177" s="147">
        <f t="shared" si="19"/>
        <v>0</v>
      </c>
      <c r="Z177" s="147">
        <v>0</v>
      </c>
      <c r="AA177" s="148">
        <f t="shared" si="20"/>
        <v>0</v>
      </c>
      <c r="AR177" s="20" t="s">
        <v>159</v>
      </c>
      <c r="AT177" s="20" t="s">
        <v>155</v>
      </c>
      <c r="AU177" s="20" t="s">
        <v>79</v>
      </c>
      <c r="AY177" s="20" t="s">
        <v>153</v>
      </c>
      <c r="BE177" s="149">
        <f t="shared" si="21"/>
        <v>0</v>
      </c>
      <c r="BF177" s="149">
        <f t="shared" si="22"/>
        <v>0</v>
      </c>
      <c r="BG177" s="149">
        <f t="shared" si="23"/>
        <v>0</v>
      </c>
      <c r="BH177" s="149">
        <f t="shared" si="24"/>
        <v>0</v>
      </c>
      <c r="BI177" s="149">
        <f t="shared" si="25"/>
        <v>0</v>
      </c>
      <c r="BJ177" s="20" t="s">
        <v>160</v>
      </c>
      <c r="BK177" s="149">
        <f t="shared" si="26"/>
        <v>0</v>
      </c>
      <c r="BL177" s="20" t="s">
        <v>159</v>
      </c>
      <c r="BM177" s="20" t="s">
        <v>1477</v>
      </c>
    </row>
    <row r="178" spans="2:65" s="9" customFormat="1" ht="37.35" customHeight="1">
      <c r="B178" s="129"/>
      <c r="C178" s="130"/>
      <c r="D178" s="131" t="s">
        <v>1368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265"/>
      <c r="O178" s="266"/>
      <c r="P178" s="266"/>
      <c r="Q178" s="266"/>
      <c r="R178" s="132"/>
      <c r="T178" s="133"/>
      <c r="U178" s="130"/>
      <c r="V178" s="130"/>
      <c r="W178" s="134">
        <f>SUM(W179:W189)</f>
        <v>0</v>
      </c>
      <c r="X178" s="130"/>
      <c r="Y178" s="134">
        <f>SUM(Y179:Y189)</f>
        <v>0</v>
      </c>
      <c r="Z178" s="130"/>
      <c r="AA178" s="135">
        <f>SUM(AA179:AA189)</f>
        <v>0</v>
      </c>
      <c r="AR178" s="136" t="s">
        <v>79</v>
      </c>
      <c r="AT178" s="137" t="s">
        <v>70</v>
      </c>
      <c r="AU178" s="137" t="s">
        <v>71</v>
      </c>
      <c r="AY178" s="136" t="s">
        <v>153</v>
      </c>
      <c r="BK178" s="138">
        <f>SUM(BK179:BK189)</f>
        <v>0</v>
      </c>
    </row>
    <row r="179" spans="2:65" s="1" customFormat="1" ht="22.5" customHeight="1">
      <c r="B179" s="140"/>
      <c r="C179" s="141" t="s">
        <v>338</v>
      </c>
      <c r="D179" s="141" t="s">
        <v>155</v>
      </c>
      <c r="E179" s="142" t="s">
        <v>1478</v>
      </c>
      <c r="F179" s="241" t="s">
        <v>1479</v>
      </c>
      <c r="G179" s="241"/>
      <c r="H179" s="241"/>
      <c r="I179" s="241"/>
      <c r="J179" s="143" t="s">
        <v>1115</v>
      </c>
      <c r="K179" s="144">
        <v>6</v>
      </c>
      <c r="L179" s="242"/>
      <c r="M179" s="242"/>
      <c r="N179" s="242"/>
      <c r="O179" s="242"/>
      <c r="P179" s="242"/>
      <c r="Q179" s="242"/>
      <c r="R179" s="145"/>
      <c r="T179" s="146" t="s">
        <v>5</v>
      </c>
      <c r="U179" s="43" t="s">
        <v>38</v>
      </c>
      <c r="V179" s="147">
        <v>0</v>
      </c>
      <c r="W179" s="147">
        <f t="shared" ref="W179:W189" si="27">V179*K179</f>
        <v>0</v>
      </c>
      <c r="X179" s="147">
        <v>0</v>
      </c>
      <c r="Y179" s="147">
        <f t="shared" ref="Y179:Y189" si="28">X179*K179</f>
        <v>0</v>
      </c>
      <c r="Z179" s="147">
        <v>0</v>
      </c>
      <c r="AA179" s="148">
        <f t="shared" ref="AA179:AA189" si="29">Z179*K179</f>
        <v>0</v>
      </c>
      <c r="AR179" s="20" t="s">
        <v>159</v>
      </c>
      <c r="AT179" s="20" t="s">
        <v>155</v>
      </c>
      <c r="AU179" s="20" t="s">
        <v>79</v>
      </c>
      <c r="AY179" s="20" t="s">
        <v>153</v>
      </c>
      <c r="BE179" s="149">
        <f t="shared" ref="BE179:BE189" si="30">IF(U179="základná",N179,0)</f>
        <v>0</v>
      </c>
      <c r="BF179" s="149">
        <f t="shared" ref="BF179:BF189" si="31">IF(U179="znížená",N179,0)</f>
        <v>0</v>
      </c>
      <c r="BG179" s="149">
        <f t="shared" ref="BG179:BG189" si="32">IF(U179="zákl. prenesená",N179,0)</f>
        <v>0</v>
      </c>
      <c r="BH179" s="149">
        <f t="shared" ref="BH179:BH189" si="33">IF(U179="zníž. prenesená",N179,0)</f>
        <v>0</v>
      </c>
      <c r="BI179" s="149">
        <f t="shared" ref="BI179:BI189" si="34">IF(U179="nulová",N179,0)</f>
        <v>0</v>
      </c>
      <c r="BJ179" s="20" t="s">
        <v>160</v>
      </c>
      <c r="BK179" s="149">
        <f t="shared" ref="BK179:BK189" si="35">ROUND(L179*K179,2)</f>
        <v>0</v>
      </c>
      <c r="BL179" s="20" t="s">
        <v>159</v>
      </c>
      <c r="BM179" s="20" t="s">
        <v>1480</v>
      </c>
    </row>
    <row r="180" spans="2:65" s="1" customFormat="1" ht="22.5" customHeight="1">
      <c r="B180" s="140"/>
      <c r="C180" s="141" t="s">
        <v>502</v>
      </c>
      <c r="D180" s="141" t="s">
        <v>155</v>
      </c>
      <c r="E180" s="142" t="s">
        <v>1481</v>
      </c>
      <c r="F180" s="241" t="s">
        <v>1482</v>
      </c>
      <c r="G180" s="241"/>
      <c r="H180" s="241"/>
      <c r="I180" s="241"/>
      <c r="J180" s="143" t="s">
        <v>1115</v>
      </c>
      <c r="K180" s="144">
        <v>1</v>
      </c>
      <c r="L180" s="242"/>
      <c r="M180" s="242"/>
      <c r="N180" s="242"/>
      <c r="O180" s="242"/>
      <c r="P180" s="242"/>
      <c r="Q180" s="242"/>
      <c r="R180" s="145"/>
      <c r="T180" s="146" t="s">
        <v>5</v>
      </c>
      <c r="U180" s="43" t="s">
        <v>38</v>
      </c>
      <c r="V180" s="147">
        <v>0</v>
      </c>
      <c r="W180" s="147">
        <f t="shared" si="27"/>
        <v>0</v>
      </c>
      <c r="X180" s="147">
        <v>0</v>
      </c>
      <c r="Y180" s="147">
        <f t="shared" si="28"/>
        <v>0</v>
      </c>
      <c r="Z180" s="147">
        <v>0</v>
      </c>
      <c r="AA180" s="148">
        <f t="shared" si="29"/>
        <v>0</v>
      </c>
      <c r="AR180" s="20" t="s">
        <v>159</v>
      </c>
      <c r="AT180" s="20" t="s">
        <v>155</v>
      </c>
      <c r="AU180" s="20" t="s">
        <v>79</v>
      </c>
      <c r="AY180" s="20" t="s">
        <v>153</v>
      </c>
      <c r="BE180" s="149">
        <f t="shared" si="30"/>
        <v>0</v>
      </c>
      <c r="BF180" s="149">
        <f t="shared" si="31"/>
        <v>0</v>
      </c>
      <c r="BG180" s="149">
        <f t="shared" si="32"/>
        <v>0</v>
      </c>
      <c r="BH180" s="149">
        <f t="shared" si="33"/>
        <v>0</v>
      </c>
      <c r="BI180" s="149">
        <f t="shared" si="34"/>
        <v>0</v>
      </c>
      <c r="BJ180" s="20" t="s">
        <v>160</v>
      </c>
      <c r="BK180" s="149">
        <f t="shared" si="35"/>
        <v>0</v>
      </c>
      <c r="BL180" s="20" t="s">
        <v>159</v>
      </c>
      <c r="BM180" s="20" t="s">
        <v>1483</v>
      </c>
    </row>
    <row r="181" spans="2:65" s="1" customFormat="1" ht="22.5" customHeight="1">
      <c r="B181" s="140"/>
      <c r="C181" s="141" t="s">
        <v>505</v>
      </c>
      <c r="D181" s="141" t="s">
        <v>155</v>
      </c>
      <c r="E181" s="142" t="s">
        <v>1484</v>
      </c>
      <c r="F181" s="241" t="s">
        <v>1485</v>
      </c>
      <c r="G181" s="241"/>
      <c r="H181" s="241"/>
      <c r="I181" s="241"/>
      <c r="J181" s="143" t="s">
        <v>1115</v>
      </c>
      <c r="K181" s="144">
        <v>1</v>
      </c>
      <c r="L181" s="242"/>
      <c r="M181" s="242"/>
      <c r="N181" s="242"/>
      <c r="O181" s="242"/>
      <c r="P181" s="242"/>
      <c r="Q181" s="242"/>
      <c r="R181" s="145"/>
      <c r="T181" s="146" t="s">
        <v>5</v>
      </c>
      <c r="U181" s="43" t="s">
        <v>38</v>
      </c>
      <c r="V181" s="147">
        <v>0</v>
      </c>
      <c r="W181" s="147">
        <f t="shared" si="27"/>
        <v>0</v>
      </c>
      <c r="X181" s="147">
        <v>0</v>
      </c>
      <c r="Y181" s="147">
        <f t="shared" si="28"/>
        <v>0</v>
      </c>
      <c r="Z181" s="147">
        <v>0</v>
      </c>
      <c r="AA181" s="148">
        <f t="shared" si="29"/>
        <v>0</v>
      </c>
      <c r="AR181" s="20" t="s">
        <v>159</v>
      </c>
      <c r="AT181" s="20" t="s">
        <v>155</v>
      </c>
      <c r="AU181" s="20" t="s">
        <v>79</v>
      </c>
      <c r="AY181" s="20" t="s">
        <v>153</v>
      </c>
      <c r="BE181" s="149">
        <f t="shared" si="30"/>
        <v>0</v>
      </c>
      <c r="BF181" s="149">
        <f t="shared" si="31"/>
        <v>0</v>
      </c>
      <c r="BG181" s="149">
        <f t="shared" si="32"/>
        <v>0</v>
      </c>
      <c r="BH181" s="149">
        <f t="shared" si="33"/>
        <v>0</v>
      </c>
      <c r="BI181" s="149">
        <f t="shared" si="34"/>
        <v>0</v>
      </c>
      <c r="BJ181" s="20" t="s">
        <v>160</v>
      </c>
      <c r="BK181" s="149">
        <f t="shared" si="35"/>
        <v>0</v>
      </c>
      <c r="BL181" s="20" t="s">
        <v>159</v>
      </c>
      <c r="BM181" s="20" t="s">
        <v>1486</v>
      </c>
    </row>
    <row r="182" spans="2:65" s="1" customFormat="1" ht="22.5" customHeight="1">
      <c r="B182" s="140"/>
      <c r="C182" s="141" t="s">
        <v>228</v>
      </c>
      <c r="D182" s="141" t="s">
        <v>155</v>
      </c>
      <c r="E182" s="142" t="s">
        <v>1487</v>
      </c>
      <c r="F182" s="241" t="s">
        <v>1488</v>
      </c>
      <c r="G182" s="241"/>
      <c r="H182" s="241"/>
      <c r="I182" s="241"/>
      <c r="J182" s="143" t="s">
        <v>1115</v>
      </c>
      <c r="K182" s="144">
        <v>1</v>
      </c>
      <c r="L182" s="242"/>
      <c r="M182" s="242"/>
      <c r="N182" s="242"/>
      <c r="O182" s="242"/>
      <c r="P182" s="242"/>
      <c r="Q182" s="242"/>
      <c r="R182" s="145"/>
      <c r="T182" s="146" t="s">
        <v>5</v>
      </c>
      <c r="U182" s="43" t="s">
        <v>38</v>
      </c>
      <c r="V182" s="147">
        <v>0</v>
      </c>
      <c r="W182" s="147">
        <f t="shared" si="27"/>
        <v>0</v>
      </c>
      <c r="X182" s="147">
        <v>0</v>
      </c>
      <c r="Y182" s="147">
        <f t="shared" si="28"/>
        <v>0</v>
      </c>
      <c r="Z182" s="147">
        <v>0</v>
      </c>
      <c r="AA182" s="148">
        <f t="shared" si="29"/>
        <v>0</v>
      </c>
      <c r="AR182" s="20" t="s">
        <v>159</v>
      </c>
      <c r="AT182" s="20" t="s">
        <v>155</v>
      </c>
      <c r="AU182" s="20" t="s">
        <v>79</v>
      </c>
      <c r="AY182" s="20" t="s">
        <v>153</v>
      </c>
      <c r="BE182" s="149">
        <f t="shared" si="30"/>
        <v>0</v>
      </c>
      <c r="BF182" s="149">
        <f t="shared" si="31"/>
        <v>0</v>
      </c>
      <c r="BG182" s="149">
        <f t="shared" si="32"/>
        <v>0</v>
      </c>
      <c r="BH182" s="149">
        <f t="shared" si="33"/>
        <v>0</v>
      </c>
      <c r="BI182" s="149">
        <f t="shared" si="34"/>
        <v>0</v>
      </c>
      <c r="BJ182" s="20" t="s">
        <v>160</v>
      </c>
      <c r="BK182" s="149">
        <f t="shared" si="35"/>
        <v>0</v>
      </c>
      <c r="BL182" s="20" t="s">
        <v>159</v>
      </c>
      <c r="BM182" s="20" t="s">
        <v>1489</v>
      </c>
    </row>
    <row r="183" spans="2:65" s="1" customFormat="1" ht="22.5" customHeight="1">
      <c r="B183" s="140"/>
      <c r="C183" s="141" t="s">
        <v>245</v>
      </c>
      <c r="D183" s="141" t="s">
        <v>155</v>
      </c>
      <c r="E183" s="142" t="s">
        <v>1490</v>
      </c>
      <c r="F183" s="241" t="s">
        <v>1491</v>
      </c>
      <c r="G183" s="241"/>
      <c r="H183" s="241"/>
      <c r="I183" s="241"/>
      <c r="J183" s="143" t="s">
        <v>1115</v>
      </c>
      <c r="K183" s="144">
        <v>1</v>
      </c>
      <c r="L183" s="242"/>
      <c r="M183" s="242"/>
      <c r="N183" s="242"/>
      <c r="O183" s="242"/>
      <c r="P183" s="242"/>
      <c r="Q183" s="242"/>
      <c r="R183" s="145"/>
      <c r="T183" s="146" t="s">
        <v>5</v>
      </c>
      <c r="U183" s="43" t="s">
        <v>38</v>
      </c>
      <c r="V183" s="147">
        <v>0</v>
      </c>
      <c r="W183" s="147">
        <f t="shared" si="27"/>
        <v>0</v>
      </c>
      <c r="X183" s="147">
        <v>0</v>
      </c>
      <c r="Y183" s="147">
        <f t="shared" si="28"/>
        <v>0</v>
      </c>
      <c r="Z183" s="147">
        <v>0</v>
      </c>
      <c r="AA183" s="148">
        <f t="shared" si="29"/>
        <v>0</v>
      </c>
      <c r="AR183" s="20" t="s">
        <v>159</v>
      </c>
      <c r="AT183" s="20" t="s">
        <v>155</v>
      </c>
      <c r="AU183" s="20" t="s">
        <v>79</v>
      </c>
      <c r="AY183" s="20" t="s">
        <v>153</v>
      </c>
      <c r="BE183" s="149">
        <f t="shared" si="30"/>
        <v>0</v>
      </c>
      <c r="BF183" s="149">
        <f t="shared" si="31"/>
        <v>0</v>
      </c>
      <c r="BG183" s="149">
        <f t="shared" si="32"/>
        <v>0</v>
      </c>
      <c r="BH183" s="149">
        <f t="shared" si="33"/>
        <v>0</v>
      </c>
      <c r="BI183" s="149">
        <f t="shared" si="34"/>
        <v>0</v>
      </c>
      <c r="BJ183" s="20" t="s">
        <v>160</v>
      </c>
      <c r="BK183" s="149">
        <f t="shared" si="35"/>
        <v>0</v>
      </c>
      <c r="BL183" s="20" t="s">
        <v>159</v>
      </c>
      <c r="BM183" s="20" t="s">
        <v>1492</v>
      </c>
    </row>
    <row r="184" spans="2:65" s="1" customFormat="1" ht="22.5" customHeight="1">
      <c r="B184" s="140"/>
      <c r="C184" s="141" t="s">
        <v>249</v>
      </c>
      <c r="D184" s="141" t="s">
        <v>155</v>
      </c>
      <c r="E184" s="142" t="s">
        <v>1493</v>
      </c>
      <c r="F184" s="241" t="s">
        <v>1494</v>
      </c>
      <c r="G184" s="241"/>
      <c r="H184" s="241"/>
      <c r="I184" s="241"/>
      <c r="J184" s="143" t="s">
        <v>1115</v>
      </c>
      <c r="K184" s="144">
        <v>1</v>
      </c>
      <c r="L184" s="242"/>
      <c r="M184" s="242"/>
      <c r="N184" s="242"/>
      <c r="O184" s="242"/>
      <c r="P184" s="242"/>
      <c r="Q184" s="242"/>
      <c r="R184" s="145"/>
      <c r="T184" s="146" t="s">
        <v>5</v>
      </c>
      <c r="U184" s="43" t="s">
        <v>38</v>
      </c>
      <c r="V184" s="147">
        <v>0</v>
      </c>
      <c r="W184" s="147">
        <f t="shared" si="27"/>
        <v>0</v>
      </c>
      <c r="X184" s="147">
        <v>0</v>
      </c>
      <c r="Y184" s="147">
        <f t="shared" si="28"/>
        <v>0</v>
      </c>
      <c r="Z184" s="147">
        <v>0</v>
      </c>
      <c r="AA184" s="148">
        <f t="shared" si="29"/>
        <v>0</v>
      </c>
      <c r="AR184" s="20" t="s">
        <v>159</v>
      </c>
      <c r="AT184" s="20" t="s">
        <v>155</v>
      </c>
      <c r="AU184" s="20" t="s">
        <v>79</v>
      </c>
      <c r="AY184" s="20" t="s">
        <v>153</v>
      </c>
      <c r="BE184" s="149">
        <f t="shared" si="30"/>
        <v>0</v>
      </c>
      <c r="BF184" s="149">
        <f t="shared" si="31"/>
        <v>0</v>
      </c>
      <c r="BG184" s="149">
        <f t="shared" si="32"/>
        <v>0</v>
      </c>
      <c r="BH184" s="149">
        <f t="shared" si="33"/>
        <v>0</v>
      </c>
      <c r="BI184" s="149">
        <f t="shared" si="34"/>
        <v>0</v>
      </c>
      <c r="BJ184" s="20" t="s">
        <v>160</v>
      </c>
      <c r="BK184" s="149">
        <f t="shared" si="35"/>
        <v>0</v>
      </c>
      <c r="BL184" s="20" t="s">
        <v>159</v>
      </c>
      <c r="BM184" s="20" t="s">
        <v>1495</v>
      </c>
    </row>
    <row r="185" spans="2:65" s="1" customFormat="1" ht="22.5" customHeight="1">
      <c r="B185" s="140"/>
      <c r="C185" s="141" t="s">
        <v>260</v>
      </c>
      <c r="D185" s="141" t="s">
        <v>155</v>
      </c>
      <c r="E185" s="142" t="s">
        <v>1496</v>
      </c>
      <c r="F185" s="241" t="s">
        <v>1497</v>
      </c>
      <c r="G185" s="241"/>
      <c r="H185" s="241"/>
      <c r="I185" s="241"/>
      <c r="J185" s="143" t="s">
        <v>1115</v>
      </c>
      <c r="K185" s="144">
        <v>1</v>
      </c>
      <c r="L185" s="242"/>
      <c r="M185" s="242"/>
      <c r="N185" s="242"/>
      <c r="O185" s="242"/>
      <c r="P185" s="242"/>
      <c r="Q185" s="242"/>
      <c r="R185" s="145"/>
      <c r="T185" s="146" t="s">
        <v>5</v>
      </c>
      <c r="U185" s="43" t="s">
        <v>38</v>
      </c>
      <c r="V185" s="147">
        <v>0</v>
      </c>
      <c r="W185" s="147">
        <f t="shared" si="27"/>
        <v>0</v>
      </c>
      <c r="X185" s="147">
        <v>0</v>
      </c>
      <c r="Y185" s="147">
        <f t="shared" si="28"/>
        <v>0</v>
      </c>
      <c r="Z185" s="147">
        <v>0</v>
      </c>
      <c r="AA185" s="148">
        <f t="shared" si="29"/>
        <v>0</v>
      </c>
      <c r="AR185" s="20" t="s">
        <v>159</v>
      </c>
      <c r="AT185" s="20" t="s">
        <v>155</v>
      </c>
      <c r="AU185" s="20" t="s">
        <v>79</v>
      </c>
      <c r="AY185" s="20" t="s">
        <v>153</v>
      </c>
      <c r="BE185" s="149">
        <f t="shared" si="30"/>
        <v>0</v>
      </c>
      <c r="BF185" s="149">
        <f t="shared" si="31"/>
        <v>0</v>
      </c>
      <c r="BG185" s="149">
        <f t="shared" si="32"/>
        <v>0</v>
      </c>
      <c r="BH185" s="149">
        <f t="shared" si="33"/>
        <v>0</v>
      </c>
      <c r="BI185" s="149">
        <f t="shared" si="34"/>
        <v>0</v>
      </c>
      <c r="BJ185" s="20" t="s">
        <v>160</v>
      </c>
      <c r="BK185" s="149">
        <f t="shared" si="35"/>
        <v>0</v>
      </c>
      <c r="BL185" s="20" t="s">
        <v>159</v>
      </c>
      <c r="BM185" s="20" t="s">
        <v>1498</v>
      </c>
    </row>
    <row r="186" spans="2:65" s="1" customFormat="1" ht="22.5" customHeight="1">
      <c r="B186" s="140"/>
      <c r="C186" s="141" t="s">
        <v>264</v>
      </c>
      <c r="D186" s="141" t="s">
        <v>155</v>
      </c>
      <c r="E186" s="142" t="s">
        <v>1499</v>
      </c>
      <c r="F186" s="241" t="s">
        <v>1500</v>
      </c>
      <c r="G186" s="241"/>
      <c r="H186" s="241"/>
      <c r="I186" s="241"/>
      <c r="J186" s="143" t="s">
        <v>1115</v>
      </c>
      <c r="K186" s="144">
        <v>1</v>
      </c>
      <c r="L186" s="242"/>
      <c r="M186" s="242"/>
      <c r="N186" s="242"/>
      <c r="O186" s="242"/>
      <c r="P186" s="242"/>
      <c r="Q186" s="242"/>
      <c r="R186" s="145"/>
      <c r="T186" s="146" t="s">
        <v>5</v>
      </c>
      <c r="U186" s="43" t="s">
        <v>38</v>
      </c>
      <c r="V186" s="147">
        <v>0</v>
      </c>
      <c r="W186" s="147">
        <f t="shared" si="27"/>
        <v>0</v>
      </c>
      <c r="X186" s="147">
        <v>0</v>
      </c>
      <c r="Y186" s="147">
        <f t="shared" si="28"/>
        <v>0</v>
      </c>
      <c r="Z186" s="147">
        <v>0</v>
      </c>
      <c r="AA186" s="148">
        <f t="shared" si="29"/>
        <v>0</v>
      </c>
      <c r="AR186" s="20" t="s">
        <v>159</v>
      </c>
      <c r="AT186" s="20" t="s">
        <v>155</v>
      </c>
      <c r="AU186" s="20" t="s">
        <v>79</v>
      </c>
      <c r="AY186" s="20" t="s">
        <v>153</v>
      </c>
      <c r="BE186" s="149">
        <f t="shared" si="30"/>
        <v>0</v>
      </c>
      <c r="BF186" s="149">
        <f t="shared" si="31"/>
        <v>0</v>
      </c>
      <c r="BG186" s="149">
        <f t="shared" si="32"/>
        <v>0</v>
      </c>
      <c r="BH186" s="149">
        <f t="shared" si="33"/>
        <v>0</v>
      </c>
      <c r="BI186" s="149">
        <f t="shared" si="34"/>
        <v>0</v>
      </c>
      <c r="BJ186" s="20" t="s">
        <v>160</v>
      </c>
      <c r="BK186" s="149">
        <f t="shared" si="35"/>
        <v>0</v>
      </c>
      <c r="BL186" s="20" t="s">
        <v>159</v>
      </c>
      <c r="BM186" s="20" t="s">
        <v>1501</v>
      </c>
    </row>
    <row r="187" spans="2:65" s="1" customFormat="1" ht="22.5" customHeight="1">
      <c r="B187" s="140"/>
      <c r="C187" s="141" t="s">
        <v>422</v>
      </c>
      <c r="D187" s="141" t="s">
        <v>155</v>
      </c>
      <c r="E187" s="142" t="s">
        <v>1502</v>
      </c>
      <c r="F187" s="241" t="s">
        <v>1503</v>
      </c>
      <c r="G187" s="241"/>
      <c r="H187" s="241"/>
      <c r="I187" s="241"/>
      <c r="J187" s="143" t="s">
        <v>1115</v>
      </c>
      <c r="K187" s="144">
        <v>1</v>
      </c>
      <c r="L187" s="242"/>
      <c r="M187" s="242"/>
      <c r="N187" s="242"/>
      <c r="O187" s="242"/>
      <c r="P187" s="242"/>
      <c r="Q187" s="242"/>
      <c r="R187" s="145"/>
      <c r="T187" s="146" t="s">
        <v>5</v>
      </c>
      <c r="U187" s="43" t="s">
        <v>38</v>
      </c>
      <c r="V187" s="147">
        <v>0</v>
      </c>
      <c r="W187" s="147">
        <f t="shared" si="27"/>
        <v>0</v>
      </c>
      <c r="X187" s="147">
        <v>0</v>
      </c>
      <c r="Y187" s="147">
        <f t="shared" si="28"/>
        <v>0</v>
      </c>
      <c r="Z187" s="147">
        <v>0</v>
      </c>
      <c r="AA187" s="148">
        <f t="shared" si="29"/>
        <v>0</v>
      </c>
      <c r="AR187" s="20" t="s">
        <v>159</v>
      </c>
      <c r="AT187" s="20" t="s">
        <v>155</v>
      </c>
      <c r="AU187" s="20" t="s">
        <v>79</v>
      </c>
      <c r="AY187" s="20" t="s">
        <v>153</v>
      </c>
      <c r="BE187" s="149">
        <f t="shared" si="30"/>
        <v>0</v>
      </c>
      <c r="BF187" s="149">
        <f t="shared" si="31"/>
        <v>0</v>
      </c>
      <c r="BG187" s="149">
        <f t="shared" si="32"/>
        <v>0</v>
      </c>
      <c r="BH187" s="149">
        <f t="shared" si="33"/>
        <v>0</v>
      </c>
      <c r="BI187" s="149">
        <f t="shared" si="34"/>
        <v>0</v>
      </c>
      <c r="BJ187" s="20" t="s">
        <v>160</v>
      </c>
      <c r="BK187" s="149">
        <f t="shared" si="35"/>
        <v>0</v>
      </c>
      <c r="BL187" s="20" t="s">
        <v>159</v>
      </c>
      <c r="BM187" s="20" t="s">
        <v>1504</v>
      </c>
    </row>
    <row r="188" spans="2:65" s="1" customFormat="1" ht="22.5" customHeight="1">
      <c r="B188" s="140"/>
      <c r="C188" s="141" t="s">
        <v>410</v>
      </c>
      <c r="D188" s="141" t="s">
        <v>155</v>
      </c>
      <c r="E188" s="142" t="s">
        <v>1505</v>
      </c>
      <c r="F188" s="241" t="s">
        <v>1506</v>
      </c>
      <c r="G188" s="241"/>
      <c r="H188" s="241"/>
      <c r="I188" s="241"/>
      <c r="J188" s="143" t="s">
        <v>1115</v>
      </c>
      <c r="K188" s="144">
        <v>1</v>
      </c>
      <c r="L188" s="242"/>
      <c r="M188" s="242"/>
      <c r="N188" s="242"/>
      <c r="O188" s="242"/>
      <c r="P188" s="242"/>
      <c r="Q188" s="242"/>
      <c r="R188" s="145"/>
      <c r="T188" s="146" t="s">
        <v>5</v>
      </c>
      <c r="U188" s="43" t="s">
        <v>38</v>
      </c>
      <c r="V188" s="147">
        <v>0</v>
      </c>
      <c r="W188" s="147">
        <f t="shared" si="27"/>
        <v>0</v>
      </c>
      <c r="X188" s="147">
        <v>0</v>
      </c>
      <c r="Y188" s="147">
        <f t="shared" si="28"/>
        <v>0</v>
      </c>
      <c r="Z188" s="147">
        <v>0</v>
      </c>
      <c r="AA188" s="148">
        <f t="shared" si="29"/>
        <v>0</v>
      </c>
      <c r="AR188" s="20" t="s">
        <v>159</v>
      </c>
      <c r="AT188" s="20" t="s">
        <v>155</v>
      </c>
      <c r="AU188" s="20" t="s">
        <v>79</v>
      </c>
      <c r="AY188" s="20" t="s">
        <v>153</v>
      </c>
      <c r="BE188" s="149">
        <f t="shared" si="30"/>
        <v>0</v>
      </c>
      <c r="BF188" s="149">
        <f t="shared" si="31"/>
        <v>0</v>
      </c>
      <c r="BG188" s="149">
        <f t="shared" si="32"/>
        <v>0</v>
      </c>
      <c r="BH188" s="149">
        <f t="shared" si="33"/>
        <v>0</v>
      </c>
      <c r="BI188" s="149">
        <f t="shared" si="34"/>
        <v>0</v>
      </c>
      <c r="BJ188" s="20" t="s">
        <v>160</v>
      </c>
      <c r="BK188" s="149">
        <f t="shared" si="35"/>
        <v>0</v>
      </c>
      <c r="BL188" s="20" t="s">
        <v>159</v>
      </c>
      <c r="BM188" s="20" t="s">
        <v>1507</v>
      </c>
    </row>
    <row r="189" spans="2:65" s="1" customFormat="1" ht="22.5" customHeight="1">
      <c r="B189" s="140"/>
      <c r="C189" s="141" t="s">
        <v>413</v>
      </c>
      <c r="D189" s="141" t="s">
        <v>155</v>
      </c>
      <c r="E189" s="142" t="s">
        <v>1508</v>
      </c>
      <c r="F189" s="241" t="s">
        <v>1509</v>
      </c>
      <c r="G189" s="241"/>
      <c r="H189" s="241"/>
      <c r="I189" s="241"/>
      <c r="J189" s="143" t="s">
        <v>1115</v>
      </c>
      <c r="K189" s="144">
        <v>1</v>
      </c>
      <c r="L189" s="242"/>
      <c r="M189" s="242"/>
      <c r="N189" s="242"/>
      <c r="O189" s="242"/>
      <c r="P189" s="242"/>
      <c r="Q189" s="242"/>
      <c r="R189" s="145"/>
      <c r="T189" s="146" t="s">
        <v>5</v>
      </c>
      <c r="U189" s="43" t="s">
        <v>38</v>
      </c>
      <c r="V189" s="147">
        <v>0</v>
      </c>
      <c r="W189" s="147">
        <f t="shared" si="27"/>
        <v>0</v>
      </c>
      <c r="X189" s="147">
        <v>0</v>
      </c>
      <c r="Y189" s="147">
        <f t="shared" si="28"/>
        <v>0</v>
      </c>
      <c r="Z189" s="147">
        <v>0</v>
      </c>
      <c r="AA189" s="148">
        <f t="shared" si="29"/>
        <v>0</v>
      </c>
      <c r="AR189" s="20" t="s">
        <v>159</v>
      </c>
      <c r="AT189" s="20" t="s">
        <v>155</v>
      </c>
      <c r="AU189" s="20" t="s">
        <v>79</v>
      </c>
      <c r="AY189" s="20" t="s">
        <v>153</v>
      </c>
      <c r="BE189" s="149">
        <f t="shared" si="30"/>
        <v>0</v>
      </c>
      <c r="BF189" s="149">
        <f t="shared" si="31"/>
        <v>0</v>
      </c>
      <c r="BG189" s="149">
        <f t="shared" si="32"/>
        <v>0</v>
      </c>
      <c r="BH189" s="149">
        <f t="shared" si="33"/>
        <v>0</v>
      </c>
      <c r="BI189" s="149">
        <f t="shared" si="34"/>
        <v>0</v>
      </c>
      <c r="BJ189" s="20" t="s">
        <v>160</v>
      </c>
      <c r="BK189" s="149">
        <f t="shared" si="35"/>
        <v>0</v>
      </c>
      <c r="BL189" s="20" t="s">
        <v>159</v>
      </c>
      <c r="BM189" s="20" t="s">
        <v>1510</v>
      </c>
    </row>
    <row r="190" spans="2:65" s="9" customFormat="1" ht="37.35" customHeight="1">
      <c r="B190" s="129"/>
      <c r="C190" s="130"/>
      <c r="D190" s="131" t="s">
        <v>1369</v>
      </c>
      <c r="E190" s="131"/>
      <c r="F190" s="131"/>
      <c r="G190" s="131"/>
      <c r="H190" s="131"/>
      <c r="I190" s="131"/>
      <c r="J190" s="131"/>
      <c r="K190" s="131"/>
      <c r="L190" s="131"/>
      <c r="M190" s="131"/>
      <c r="N190" s="265"/>
      <c r="O190" s="266"/>
      <c r="P190" s="266"/>
      <c r="Q190" s="266"/>
      <c r="R190" s="132"/>
      <c r="T190" s="133"/>
      <c r="U190" s="130"/>
      <c r="V190" s="130"/>
      <c r="W190" s="134">
        <f>SUM(W191:W203)</f>
        <v>0</v>
      </c>
      <c r="X190" s="130"/>
      <c r="Y190" s="134">
        <f>SUM(Y191:Y203)</f>
        <v>0</v>
      </c>
      <c r="Z190" s="130"/>
      <c r="AA190" s="135">
        <f>SUM(AA191:AA203)</f>
        <v>0</v>
      </c>
      <c r="AR190" s="136" t="s">
        <v>79</v>
      </c>
      <c r="AT190" s="137" t="s">
        <v>70</v>
      </c>
      <c r="AU190" s="137" t="s">
        <v>71</v>
      </c>
      <c r="AY190" s="136" t="s">
        <v>153</v>
      </c>
      <c r="BK190" s="138">
        <f>SUM(BK191:BK203)</f>
        <v>0</v>
      </c>
    </row>
    <row r="191" spans="2:65" s="1" customFormat="1" ht="22.5" customHeight="1">
      <c r="B191" s="140"/>
      <c r="C191" s="141" t="s">
        <v>362</v>
      </c>
      <c r="D191" s="141" t="s">
        <v>155</v>
      </c>
      <c r="E191" s="142" t="s">
        <v>1511</v>
      </c>
      <c r="F191" s="241" t="s">
        <v>1512</v>
      </c>
      <c r="G191" s="241"/>
      <c r="H191" s="241"/>
      <c r="I191" s="241"/>
      <c r="J191" s="143" t="s">
        <v>1115</v>
      </c>
      <c r="K191" s="144">
        <v>252</v>
      </c>
      <c r="L191" s="242"/>
      <c r="M191" s="242"/>
      <c r="N191" s="242"/>
      <c r="O191" s="242"/>
      <c r="P191" s="242"/>
      <c r="Q191" s="242"/>
      <c r="R191" s="145"/>
      <c r="T191" s="146" t="s">
        <v>5</v>
      </c>
      <c r="U191" s="43" t="s">
        <v>38</v>
      </c>
      <c r="V191" s="147">
        <v>0</v>
      </c>
      <c r="W191" s="147">
        <f t="shared" ref="W191:W203" si="36">V191*K191</f>
        <v>0</v>
      </c>
      <c r="X191" s="147">
        <v>0</v>
      </c>
      <c r="Y191" s="147">
        <f t="shared" ref="Y191:Y203" si="37">X191*K191</f>
        <v>0</v>
      </c>
      <c r="Z191" s="147">
        <v>0</v>
      </c>
      <c r="AA191" s="148">
        <f t="shared" ref="AA191:AA203" si="38">Z191*K191</f>
        <v>0</v>
      </c>
      <c r="AR191" s="20" t="s">
        <v>159</v>
      </c>
      <c r="AT191" s="20" t="s">
        <v>155</v>
      </c>
      <c r="AU191" s="20" t="s">
        <v>79</v>
      </c>
      <c r="AY191" s="20" t="s">
        <v>153</v>
      </c>
      <c r="BE191" s="149">
        <f t="shared" ref="BE191:BE203" si="39">IF(U191="základná",N191,0)</f>
        <v>0</v>
      </c>
      <c r="BF191" s="149">
        <f t="shared" ref="BF191:BF203" si="40">IF(U191="znížená",N191,0)</f>
        <v>0</v>
      </c>
      <c r="BG191" s="149">
        <f t="shared" ref="BG191:BG203" si="41">IF(U191="zákl. prenesená",N191,0)</f>
        <v>0</v>
      </c>
      <c r="BH191" s="149">
        <f t="shared" ref="BH191:BH203" si="42">IF(U191="zníž. prenesená",N191,0)</f>
        <v>0</v>
      </c>
      <c r="BI191" s="149">
        <f t="shared" ref="BI191:BI203" si="43">IF(U191="nulová",N191,0)</f>
        <v>0</v>
      </c>
      <c r="BJ191" s="20" t="s">
        <v>160</v>
      </c>
      <c r="BK191" s="149">
        <f t="shared" ref="BK191:BK203" si="44">ROUND(L191*K191,2)</f>
        <v>0</v>
      </c>
      <c r="BL191" s="20" t="s">
        <v>159</v>
      </c>
      <c r="BM191" s="20" t="s">
        <v>314</v>
      </c>
    </row>
    <row r="192" spans="2:65" s="1" customFormat="1" ht="22.5" customHeight="1">
      <c r="B192" s="140"/>
      <c r="C192" s="141" t="s">
        <v>359</v>
      </c>
      <c r="D192" s="141" t="s">
        <v>155</v>
      </c>
      <c r="E192" s="142" t="s">
        <v>1513</v>
      </c>
      <c r="F192" s="241" t="s">
        <v>1514</v>
      </c>
      <c r="G192" s="241"/>
      <c r="H192" s="241"/>
      <c r="I192" s="241"/>
      <c r="J192" s="143" t="s">
        <v>158</v>
      </c>
      <c r="K192" s="144">
        <v>33</v>
      </c>
      <c r="L192" s="242"/>
      <c r="M192" s="242"/>
      <c r="N192" s="242"/>
      <c r="O192" s="242"/>
      <c r="P192" s="242"/>
      <c r="Q192" s="242"/>
      <c r="R192" s="145"/>
      <c r="T192" s="146" t="s">
        <v>5</v>
      </c>
      <c r="U192" s="43" t="s">
        <v>38</v>
      </c>
      <c r="V192" s="147">
        <v>0</v>
      </c>
      <c r="W192" s="147">
        <f t="shared" si="36"/>
        <v>0</v>
      </c>
      <c r="X192" s="147">
        <v>0</v>
      </c>
      <c r="Y192" s="147">
        <f t="shared" si="37"/>
        <v>0</v>
      </c>
      <c r="Z192" s="147">
        <v>0</v>
      </c>
      <c r="AA192" s="148">
        <f t="shared" si="38"/>
        <v>0</v>
      </c>
      <c r="AR192" s="20" t="s">
        <v>159</v>
      </c>
      <c r="AT192" s="20" t="s">
        <v>155</v>
      </c>
      <c r="AU192" s="20" t="s">
        <v>79</v>
      </c>
      <c r="AY192" s="20" t="s">
        <v>153</v>
      </c>
      <c r="BE192" s="149">
        <f t="shared" si="39"/>
        <v>0</v>
      </c>
      <c r="BF192" s="149">
        <f t="shared" si="40"/>
        <v>0</v>
      </c>
      <c r="BG192" s="149">
        <f t="shared" si="41"/>
        <v>0</v>
      </c>
      <c r="BH192" s="149">
        <f t="shared" si="42"/>
        <v>0</v>
      </c>
      <c r="BI192" s="149">
        <f t="shared" si="43"/>
        <v>0</v>
      </c>
      <c r="BJ192" s="20" t="s">
        <v>160</v>
      </c>
      <c r="BK192" s="149">
        <f t="shared" si="44"/>
        <v>0</v>
      </c>
      <c r="BL192" s="20" t="s">
        <v>159</v>
      </c>
      <c r="BM192" s="20" t="s">
        <v>1515</v>
      </c>
    </row>
    <row r="193" spans="2:65" s="1" customFormat="1" ht="22.5" customHeight="1">
      <c r="B193" s="140"/>
      <c r="C193" s="141" t="s">
        <v>407</v>
      </c>
      <c r="D193" s="141" t="s">
        <v>155</v>
      </c>
      <c r="E193" s="142" t="s">
        <v>1516</v>
      </c>
      <c r="F193" s="241" t="s">
        <v>1517</v>
      </c>
      <c r="G193" s="241"/>
      <c r="H193" s="241"/>
      <c r="I193" s="241"/>
      <c r="J193" s="143" t="s">
        <v>158</v>
      </c>
      <c r="K193" s="144">
        <v>20</v>
      </c>
      <c r="L193" s="242"/>
      <c r="M193" s="242"/>
      <c r="N193" s="242"/>
      <c r="O193" s="242"/>
      <c r="P193" s="242"/>
      <c r="Q193" s="242"/>
      <c r="R193" s="145"/>
      <c r="T193" s="146" t="s">
        <v>5</v>
      </c>
      <c r="U193" s="43" t="s">
        <v>38</v>
      </c>
      <c r="V193" s="147">
        <v>0</v>
      </c>
      <c r="W193" s="147">
        <f t="shared" si="36"/>
        <v>0</v>
      </c>
      <c r="X193" s="147">
        <v>0</v>
      </c>
      <c r="Y193" s="147">
        <f t="shared" si="37"/>
        <v>0</v>
      </c>
      <c r="Z193" s="147">
        <v>0</v>
      </c>
      <c r="AA193" s="148">
        <f t="shared" si="38"/>
        <v>0</v>
      </c>
      <c r="AR193" s="20" t="s">
        <v>159</v>
      </c>
      <c r="AT193" s="20" t="s">
        <v>155</v>
      </c>
      <c r="AU193" s="20" t="s">
        <v>79</v>
      </c>
      <c r="AY193" s="20" t="s">
        <v>153</v>
      </c>
      <c r="BE193" s="149">
        <f t="shared" si="39"/>
        <v>0</v>
      </c>
      <c r="BF193" s="149">
        <f t="shared" si="40"/>
        <v>0</v>
      </c>
      <c r="BG193" s="149">
        <f t="shared" si="41"/>
        <v>0</v>
      </c>
      <c r="BH193" s="149">
        <f t="shared" si="42"/>
        <v>0</v>
      </c>
      <c r="BI193" s="149">
        <f t="shared" si="43"/>
        <v>0</v>
      </c>
      <c r="BJ193" s="20" t="s">
        <v>160</v>
      </c>
      <c r="BK193" s="149">
        <f t="shared" si="44"/>
        <v>0</v>
      </c>
      <c r="BL193" s="20" t="s">
        <v>159</v>
      </c>
      <c r="BM193" s="20" t="s">
        <v>1518</v>
      </c>
    </row>
    <row r="194" spans="2:65" s="1" customFormat="1" ht="22.5" customHeight="1">
      <c r="B194" s="140"/>
      <c r="C194" s="141" t="s">
        <v>404</v>
      </c>
      <c r="D194" s="141" t="s">
        <v>155</v>
      </c>
      <c r="E194" s="142" t="s">
        <v>1519</v>
      </c>
      <c r="F194" s="241" t="s">
        <v>1520</v>
      </c>
      <c r="G194" s="241"/>
      <c r="H194" s="241"/>
      <c r="I194" s="241"/>
      <c r="J194" s="143" t="s">
        <v>158</v>
      </c>
      <c r="K194" s="144">
        <v>29</v>
      </c>
      <c r="L194" s="242"/>
      <c r="M194" s="242"/>
      <c r="N194" s="242"/>
      <c r="O194" s="242"/>
      <c r="P194" s="242"/>
      <c r="Q194" s="242"/>
      <c r="R194" s="145"/>
      <c r="T194" s="146" t="s">
        <v>5</v>
      </c>
      <c r="U194" s="43" t="s">
        <v>38</v>
      </c>
      <c r="V194" s="147">
        <v>0</v>
      </c>
      <c r="W194" s="147">
        <f t="shared" si="36"/>
        <v>0</v>
      </c>
      <c r="X194" s="147">
        <v>0</v>
      </c>
      <c r="Y194" s="147">
        <f t="shared" si="37"/>
        <v>0</v>
      </c>
      <c r="Z194" s="147">
        <v>0</v>
      </c>
      <c r="AA194" s="148">
        <f t="shared" si="38"/>
        <v>0</v>
      </c>
      <c r="AR194" s="20" t="s">
        <v>159</v>
      </c>
      <c r="AT194" s="20" t="s">
        <v>155</v>
      </c>
      <c r="AU194" s="20" t="s">
        <v>79</v>
      </c>
      <c r="AY194" s="20" t="s">
        <v>153</v>
      </c>
      <c r="BE194" s="149">
        <f t="shared" si="39"/>
        <v>0</v>
      </c>
      <c r="BF194" s="149">
        <f t="shared" si="40"/>
        <v>0</v>
      </c>
      <c r="BG194" s="149">
        <f t="shared" si="41"/>
        <v>0</v>
      </c>
      <c r="BH194" s="149">
        <f t="shared" si="42"/>
        <v>0</v>
      </c>
      <c r="BI194" s="149">
        <f t="shared" si="43"/>
        <v>0</v>
      </c>
      <c r="BJ194" s="20" t="s">
        <v>160</v>
      </c>
      <c r="BK194" s="149">
        <f t="shared" si="44"/>
        <v>0</v>
      </c>
      <c r="BL194" s="20" t="s">
        <v>159</v>
      </c>
      <c r="BM194" s="20" t="s">
        <v>1521</v>
      </c>
    </row>
    <row r="195" spans="2:65" s="1" customFormat="1" ht="22.5" customHeight="1">
      <c r="B195" s="140"/>
      <c r="C195" s="141" t="s">
        <v>419</v>
      </c>
      <c r="D195" s="141" t="s">
        <v>155</v>
      </c>
      <c r="E195" s="142" t="s">
        <v>1522</v>
      </c>
      <c r="F195" s="241" t="s">
        <v>1523</v>
      </c>
      <c r="G195" s="241"/>
      <c r="H195" s="241"/>
      <c r="I195" s="241"/>
      <c r="J195" s="143" t="s">
        <v>158</v>
      </c>
      <c r="K195" s="144">
        <v>98</v>
      </c>
      <c r="L195" s="242"/>
      <c r="M195" s="242"/>
      <c r="N195" s="242"/>
      <c r="O195" s="242"/>
      <c r="P195" s="242"/>
      <c r="Q195" s="242"/>
      <c r="R195" s="145"/>
      <c r="T195" s="146" t="s">
        <v>5</v>
      </c>
      <c r="U195" s="43" t="s">
        <v>38</v>
      </c>
      <c r="V195" s="147">
        <v>0</v>
      </c>
      <c r="W195" s="147">
        <f t="shared" si="36"/>
        <v>0</v>
      </c>
      <c r="X195" s="147">
        <v>0</v>
      </c>
      <c r="Y195" s="147">
        <f t="shared" si="37"/>
        <v>0</v>
      </c>
      <c r="Z195" s="147">
        <v>0</v>
      </c>
      <c r="AA195" s="148">
        <f t="shared" si="38"/>
        <v>0</v>
      </c>
      <c r="AR195" s="20" t="s">
        <v>159</v>
      </c>
      <c r="AT195" s="20" t="s">
        <v>155</v>
      </c>
      <c r="AU195" s="20" t="s">
        <v>79</v>
      </c>
      <c r="AY195" s="20" t="s">
        <v>153</v>
      </c>
      <c r="BE195" s="149">
        <f t="shared" si="39"/>
        <v>0</v>
      </c>
      <c r="BF195" s="149">
        <f t="shared" si="40"/>
        <v>0</v>
      </c>
      <c r="BG195" s="149">
        <f t="shared" si="41"/>
        <v>0</v>
      </c>
      <c r="BH195" s="149">
        <f t="shared" si="42"/>
        <v>0</v>
      </c>
      <c r="BI195" s="149">
        <f t="shared" si="43"/>
        <v>0</v>
      </c>
      <c r="BJ195" s="20" t="s">
        <v>160</v>
      </c>
      <c r="BK195" s="149">
        <f t="shared" si="44"/>
        <v>0</v>
      </c>
      <c r="BL195" s="20" t="s">
        <v>159</v>
      </c>
      <c r="BM195" s="20" t="s">
        <v>1524</v>
      </c>
    </row>
    <row r="196" spans="2:65" s="1" customFormat="1" ht="22.5" customHeight="1">
      <c r="B196" s="140"/>
      <c r="C196" s="141" t="s">
        <v>416</v>
      </c>
      <c r="D196" s="141" t="s">
        <v>155</v>
      </c>
      <c r="E196" s="142" t="s">
        <v>1525</v>
      </c>
      <c r="F196" s="241" t="s">
        <v>1526</v>
      </c>
      <c r="G196" s="241"/>
      <c r="H196" s="241"/>
      <c r="I196" s="241"/>
      <c r="J196" s="143" t="s">
        <v>158</v>
      </c>
      <c r="K196" s="144">
        <v>29</v>
      </c>
      <c r="L196" s="242"/>
      <c r="M196" s="242"/>
      <c r="N196" s="242"/>
      <c r="O196" s="242"/>
      <c r="P196" s="242"/>
      <c r="Q196" s="242"/>
      <c r="R196" s="145"/>
      <c r="T196" s="146" t="s">
        <v>5</v>
      </c>
      <c r="U196" s="43" t="s">
        <v>38</v>
      </c>
      <c r="V196" s="147">
        <v>0</v>
      </c>
      <c r="W196" s="147">
        <f t="shared" si="36"/>
        <v>0</v>
      </c>
      <c r="X196" s="147">
        <v>0</v>
      </c>
      <c r="Y196" s="147">
        <f t="shared" si="37"/>
        <v>0</v>
      </c>
      <c r="Z196" s="147">
        <v>0</v>
      </c>
      <c r="AA196" s="148">
        <f t="shared" si="38"/>
        <v>0</v>
      </c>
      <c r="AR196" s="20" t="s">
        <v>159</v>
      </c>
      <c r="AT196" s="20" t="s">
        <v>155</v>
      </c>
      <c r="AU196" s="20" t="s">
        <v>79</v>
      </c>
      <c r="AY196" s="20" t="s">
        <v>153</v>
      </c>
      <c r="BE196" s="149">
        <f t="shared" si="39"/>
        <v>0</v>
      </c>
      <c r="BF196" s="149">
        <f t="shared" si="40"/>
        <v>0</v>
      </c>
      <c r="BG196" s="149">
        <f t="shared" si="41"/>
        <v>0</v>
      </c>
      <c r="BH196" s="149">
        <f t="shared" si="42"/>
        <v>0</v>
      </c>
      <c r="BI196" s="149">
        <f t="shared" si="43"/>
        <v>0</v>
      </c>
      <c r="BJ196" s="20" t="s">
        <v>160</v>
      </c>
      <c r="BK196" s="149">
        <f t="shared" si="44"/>
        <v>0</v>
      </c>
      <c r="BL196" s="20" t="s">
        <v>159</v>
      </c>
      <c r="BM196" s="20" t="s">
        <v>1527</v>
      </c>
    </row>
    <row r="197" spans="2:65" s="1" customFormat="1" ht="22.5" customHeight="1">
      <c r="B197" s="140"/>
      <c r="C197" s="141" t="s">
        <v>437</v>
      </c>
      <c r="D197" s="141" t="s">
        <v>155</v>
      </c>
      <c r="E197" s="142" t="s">
        <v>1528</v>
      </c>
      <c r="F197" s="241" t="s">
        <v>1529</v>
      </c>
      <c r="G197" s="241"/>
      <c r="H197" s="241"/>
      <c r="I197" s="241"/>
      <c r="J197" s="143" t="s">
        <v>158</v>
      </c>
      <c r="K197" s="144">
        <v>3</v>
      </c>
      <c r="L197" s="242"/>
      <c r="M197" s="242"/>
      <c r="N197" s="242"/>
      <c r="O197" s="242"/>
      <c r="P197" s="242"/>
      <c r="Q197" s="242"/>
      <c r="R197" s="145"/>
      <c r="T197" s="146" t="s">
        <v>5</v>
      </c>
      <c r="U197" s="43" t="s">
        <v>38</v>
      </c>
      <c r="V197" s="147">
        <v>0</v>
      </c>
      <c r="W197" s="147">
        <f t="shared" si="36"/>
        <v>0</v>
      </c>
      <c r="X197" s="147">
        <v>0</v>
      </c>
      <c r="Y197" s="147">
        <f t="shared" si="37"/>
        <v>0</v>
      </c>
      <c r="Z197" s="147">
        <v>0</v>
      </c>
      <c r="AA197" s="148">
        <f t="shared" si="38"/>
        <v>0</v>
      </c>
      <c r="AR197" s="20" t="s">
        <v>159</v>
      </c>
      <c r="AT197" s="20" t="s">
        <v>155</v>
      </c>
      <c r="AU197" s="20" t="s">
        <v>79</v>
      </c>
      <c r="AY197" s="20" t="s">
        <v>153</v>
      </c>
      <c r="BE197" s="149">
        <f t="shared" si="39"/>
        <v>0</v>
      </c>
      <c r="BF197" s="149">
        <f t="shared" si="40"/>
        <v>0</v>
      </c>
      <c r="BG197" s="149">
        <f t="shared" si="41"/>
        <v>0</v>
      </c>
      <c r="BH197" s="149">
        <f t="shared" si="42"/>
        <v>0</v>
      </c>
      <c r="BI197" s="149">
        <f t="shared" si="43"/>
        <v>0</v>
      </c>
      <c r="BJ197" s="20" t="s">
        <v>160</v>
      </c>
      <c r="BK197" s="149">
        <f t="shared" si="44"/>
        <v>0</v>
      </c>
      <c r="BL197" s="20" t="s">
        <v>159</v>
      </c>
      <c r="BM197" s="20" t="s">
        <v>1530</v>
      </c>
    </row>
    <row r="198" spans="2:65" s="1" customFormat="1" ht="22.5" customHeight="1">
      <c r="B198" s="140"/>
      <c r="C198" s="141" t="s">
        <v>440</v>
      </c>
      <c r="D198" s="141" t="s">
        <v>155</v>
      </c>
      <c r="E198" s="142" t="s">
        <v>1531</v>
      </c>
      <c r="F198" s="241" t="s">
        <v>1532</v>
      </c>
      <c r="G198" s="241"/>
      <c r="H198" s="241"/>
      <c r="I198" s="241"/>
      <c r="J198" s="143" t="s">
        <v>158</v>
      </c>
      <c r="K198" s="144">
        <v>3</v>
      </c>
      <c r="L198" s="242"/>
      <c r="M198" s="242"/>
      <c r="N198" s="242"/>
      <c r="O198" s="242"/>
      <c r="P198" s="242"/>
      <c r="Q198" s="242"/>
      <c r="R198" s="145"/>
      <c r="T198" s="146" t="s">
        <v>5</v>
      </c>
      <c r="U198" s="43" t="s">
        <v>38</v>
      </c>
      <c r="V198" s="147">
        <v>0</v>
      </c>
      <c r="W198" s="147">
        <f t="shared" si="36"/>
        <v>0</v>
      </c>
      <c r="X198" s="147">
        <v>0</v>
      </c>
      <c r="Y198" s="147">
        <f t="shared" si="37"/>
        <v>0</v>
      </c>
      <c r="Z198" s="147">
        <v>0</v>
      </c>
      <c r="AA198" s="148">
        <f t="shared" si="38"/>
        <v>0</v>
      </c>
      <c r="AR198" s="20" t="s">
        <v>159</v>
      </c>
      <c r="AT198" s="20" t="s">
        <v>155</v>
      </c>
      <c r="AU198" s="20" t="s">
        <v>79</v>
      </c>
      <c r="AY198" s="20" t="s">
        <v>153</v>
      </c>
      <c r="BE198" s="149">
        <f t="shared" si="39"/>
        <v>0</v>
      </c>
      <c r="BF198" s="149">
        <f t="shared" si="40"/>
        <v>0</v>
      </c>
      <c r="BG198" s="149">
        <f t="shared" si="41"/>
        <v>0</v>
      </c>
      <c r="BH198" s="149">
        <f t="shared" si="42"/>
        <v>0</v>
      </c>
      <c r="BI198" s="149">
        <f t="shared" si="43"/>
        <v>0</v>
      </c>
      <c r="BJ198" s="20" t="s">
        <v>160</v>
      </c>
      <c r="BK198" s="149">
        <f t="shared" si="44"/>
        <v>0</v>
      </c>
      <c r="BL198" s="20" t="s">
        <v>159</v>
      </c>
      <c r="BM198" s="20" t="s">
        <v>1533</v>
      </c>
    </row>
    <row r="199" spans="2:65" s="1" customFormat="1" ht="22.5" customHeight="1">
      <c r="B199" s="140"/>
      <c r="C199" s="141" t="s">
        <v>425</v>
      </c>
      <c r="D199" s="141" t="s">
        <v>155</v>
      </c>
      <c r="E199" s="142" t="s">
        <v>1534</v>
      </c>
      <c r="F199" s="241" t="s">
        <v>1535</v>
      </c>
      <c r="G199" s="241"/>
      <c r="H199" s="241"/>
      <c r="I199" s="241"/>
      <c r="J199" s="143" t="s">
        <v>158</v>
      </c>
      <c r="K199" s="144">
        <v>37</v>
      </c>
      <c r="L199" s="242"/>
      <c r="M199" s="242"/>
      <c r="N199" s="242"/>
      <c r="O199" s="242"/>
      <c r="P199" s="242"/>
      <c r="Q199" s="242"/>
      <c r="R199" s="145"/>
      <c r="T199" s="146" t="s">
        <v>5</v>
      </c>
      <c r="U199" s="43" t="s">
        <v>38</v>
      </c>
      <c r="V199" s="147">
        <v>0</v>
      </c>
      <c r="W199" s="147">
        <f t="shared" si="36"/>
        <v>0</v>
      </c>
      <c r="X199" s="147">
        <v>0</v>
      </c>
      <c r="Y199" s="147">
        <f t="shared" si="37"/>
        <v>0</v>
      </c>
      <c r="Z199" s="147">
        <v>0</v>
      </c>
      <c r="AA199" s="148">
        <f t="shared" si="38"/>
        <v>0</v>
      </c>
      <c r="AR199" s="20" t="s">
        <v>159</v>
      </c>
      <c r="AT199" s="20" t="s">
        <v>155</v>
      </c>
      <c r="AU199" s="20" t="s">
        <v>79</v>
      </c>
      <c r="AY199" s="20" t="s">
        <v>153</v>
      </c>
      <c r="BE199" s="149">
        <f t="shared" si="39"/>
        <v>0</v>
      </c>
      <c r="BF199" s="149">
        <f t="shared" si="40"/>
        <v>0</v>
      </c>
      <c r="BG199" s="149">
        <f t="shared" si="41"/>
        <v>0</v>
      </c>
      <c r="BH199" s="149">
        <f t="shared" si="42"/>
        <v>0</v>
      </c>
      <c r="BI199" s="149">
        <f t="shared" si="43"/>
        <v>0</v>
      </c>
      <c r="BJ199" s="20" t="s">
        <v>160</v>
      </c>
      <c r="BK199" s="149">
        <f t="shared" si="44"/>
        <v>0</v>
      </c>
      <c r="BL199" s="20" t="s">
        <v>159</v>
      </c>
      <c r="BM199" s="20" t="s">
        <v>1536</v>
      </c>
    </row>
    <row r="200" spans="2:65" s="1" customFormat="1" ht="22.5" customHeight="1">
      <c r="B200" s="140"/>
      <c r="C200" s="141" t="s">
        <v>428</v>
      </c>
      <c r="D200" s="141" t="s">
        <v>155</v>
      </c>
      <c r="E200" s="142" t="s">
        <v>1537</v>
      </c>
      <c r="F200" s="241" t="s">
        <v>1538</v>
      </c>
      <c r="G200" s="241"/>
      <c r="H200" s="241"/>
      <c r="I200" s="241"/>
      <c r="J200" s="143" t="s">
        <v>1115</v>
      </c>
      <c r="K200" s="144">
        <v>1</v>
      </c>
      <c r="L200" s="242"/>
      <c r="M200" s="242"/>
      <c r="N200" s="242"/>
      <c r="O200" s="242"/>
      <c r="P200" s="242"/>
      <c r="Q200" s="242"/>
      <c r="R200" s="145"/>
      <c r="T200" s="146" t="s">
        <v>5</v>
      </c>
      <c r="U200" s="43" t="s">
        <v>38</v>
      </c>
      <c r="V200" s="147">
        <v>0</v>
      </c>
      <c r="W200" s="147">
        <f t="shared" si="36"/>
        <v>0</v>
      </c>
      <c r="X200" s="147">
        <v>0</v>
      </c>
      <c r="Y200" s="147">
        <f t="shared" si="37"/>
        <v>0</v>
      </c>
      <c r="Z200" s="147">
        <v>0</v>
      </c>
      <c r="AA200" s="148">
        <f t="shared" si="38"/>
        <v>0</v>
      </c>
      <c r="AR200" s="20" t="s">
        <v>159</v>
      </c>
      <c r="AT200" s="20" t="s">
        <v>155</v>
      </c>
      <c r="AU200" s="20" t="s">
        <v>79</v>
      </c>
      <c r="AY200" s="20" t="s">
        <v>153</v>
      </c>
      <c r="BE200" s="149">
        <f t="shared" si="39"/>
        <v>0</v>
      </c>
      <c r="BF200" s="149">
        <f t="shared" si="40"/>
        <v>0</v>
      </c>
      <c r="BG200" s="149">
        <f t="shared" si="41"/>
        <v>0</v>
      </c>
      <c r="BH200" s="149">
        <f t="shared" si="42"/>
        <v>0</v>
      </c>
      <c r="BI200" s="149">
        <f t="shared" si="43"/>
        <v>0</v>
      </c>
      <c r="BJ200" s="20" t="s">
        <v>160</v>
      </c>
      <c r="BK200" s="149">
        <f t="shared" si="44"/>
        <v>0</v>
      </c>
      <c r="BL200" s="20" t="s">
        <v>159</v>
      </c>
      <c r="BM200" s="20" t="s">
        <v>1539</v>
      </c>
    </row>
    <row r="201" spans="2:65" s="1" customFormat="1" ht="22.5" customHeight="1">
      <c r="B201" s="140"/>
      <c r="C201" s="141" t="s">
        <v>431</v>
      </c>
      <c r="D201" s="141" t="s">
        <v>155</v>
      </c>
      <c r="E201" s="142" t="s">
        <v>1540</v>
      </c>
      <c r="F201" s="241" t="s">
        <v>1541</v>
      </c>
      <c r="G201" s="241"/>
      <c r="H201" s="241"/>
      <c r="I201" s="241"/>
      <c r="J201" s="143" t="s">
        <v>158</v>
      </c>
      <c r="K201" s="144">
        <v>1</v>
      </c>
      <c r="L201" s="242"/>
      <c r="M201" s="242"/>
      <c r="N201" s="242"/>
      <c r="O201" s="242"/>
      <c r="P201" s="242"/>
      <c r="Q201" s="242"/>
      <c r="R201" s="145"/>
      <c r="T201" s="146" t="s">
        <v>5</v>
      </c>
      <c r="U201" s="43" t="s">
        <v>38</v>
      </c>
      <c r="V201" s="147">
        <v>0</v>
      </c>
      <c r="W201" s="147">
        <f t="shared" si="36"/>
        <v>0</v>
      </c>
      <c r="X201" s="147">
        <v>0</v>
      </c>
      <c r="Y201" s="147">
        <f t="shared" si="37"/>
        <v>0</v>
      </c>
      <c r="Z201" s="147">
        <v>0</v>
      </c>
      <c r="AA201" s="148">
        <f t="shared" si="38"/>
        <v>0</v>
      </c>
      <c r="AR201" s="20" t="s">
        <v>159</v>
      </c>
      <c r="AT201" s="20" t="s">
        <v>155</v>
      </c>
      <c r="AU201" s="20" t="s">
        <v>79</v>
      </c>
      <c r="AY201" s="20" t="s">
        <v>153</v>
      </c>
      <c r="BE201" s="149">
        <f t="shared" si="39"/>
        <v>0</v>
      </c>
      <c r="BF201" s="149">
        <f t="shared" si="40"/>
        <v>0</v>
      </c>
      <c r="BG201" s="149">
        <f t="shared" si="41"/>
        <v>0</v>
      </c>
      <c r="BH201" s="149">
        <f t="shared" si="42"/>
        <v>0</v>
      </c>
      <c r="BI201" s="149">
        <f t="shared" si="43"/>
        <v>0</v>
      </c>
      <c r="BJ201" s="20" t="s">
        <v>160</v>
      </c>
      <c r="BK201" s="149">
        <f t="shared" si="44"/>
        <v>0</v>
      </c>
      <c r="BL201" s="20" t="s">
        <v>159</v>
      </c>
      <c r="BM201" s="20" t="s">
        <v>1542</v>
      </c>
    </row>
    <row r="202" spans="2:65" s="1" customFormat="1" ht="22.5" customHeight="1">
      <c r="B202" s="140"/>
      <c r="C202" s="141" t="s">
        <v>369</v>
      </c>
      <c r="D202" s="141" t="s">
        <v>155</v>
      </c>
      <c r="E202" s="142" t="s">
        <v>1543</v>
      </c>
      <c r="F202" s="241" t="s">
        <v>1544</v>
      </c>
      <c r="G202" s="241"/>
      <c r="H202" s="241"/>
      <c r="I202" s="241"/>
      <c r="J202" s="143" t="s">
        <v>1115</v>
      </c>
      <c r="K202" s="144">
        <v>1</v>
      </c>
      <c r="L202" s="242"/>
      <c r="M202" s="242"/>
      <c r="N202" s="242"/>
      <c r="O202" s="242"/>
      <c r="P202" s="242"/>
      <c r="Q202" s="242"/>
      <c r="R202" s="145"/>
      <c r="T202" s="146" t="s">
        <v>5</v>
      </c>
      <c r="U202" s="43" t="s">
        <v>38</v>
      </c>
      <c r="V202" s="147">
        <v>0</v>
      </c>
      <c r="W202" s="147">
        <f t="shared" si="36"/>
        <v>0</v>
      </c>
      <c r="X202" s="147">
        <v>0</v>
      </c>
      <c r="Y202" s="147">
        <f t="shared" si="37"/>
        <v>0</v>
      </c>
      <c r="Z202" s="147">
        <v>0</v>
      </c>
      <c r="AA202" s="148">
        <f t="shared" si="38"/>
        <v>0</v>
      </c>
      <c r="AR202" s="20" t="s">
        <v>159</v>
      </c>
      <c r="AT202" s="20" t="s">
        <v>155</v>
      </c>
      <c r="AU202" s="20" t="s">
        <v>79</v>
      </c>
      <c r="AY202" s="20" t="s">
        <v>153</v>
      </c>
      <c r="BE202" s="149">
        <f t="shared" si="39"/>
        <v>0</v>
      </c>
      <c r="BF202" s="149">
        <f t="shared" si="40"/>
        <v>0</v>
      </c>
      <c r="BG202" s="149">
        <f t="shared" si="41"/>
        <v>0</v>
      </c>
      <c r="BH202" s="149">
        <f t="shared" si="42"/>
        <v>0</v>
      </c>
      <c r="BI202" s="149">
        <f t="shared" si="43"/>
        <v>0</v>
      </c>
      <c r="BJ202" s="20" t="s">
        <v>160</v>
      </c>
      <c r="BK202" s="149">
        <f t="shared" si="44"/>
        <v>0</v>
      </c>
      <c r="BL202" s="20" t="s">
        <v>159</v>
      </c>
      <c r="BM202" s="20" t="s">
        <v>1545</v>
      </c>
    </row>
    <row r="203" spans="2:65" s="1" customFormat="1" ht="22.5" customHeight="1">
      <c r="B203" s="140"/>
      <c r="C203" s="141" t="s">
        <v>378</v>
      </c>
      <c r="D203" s="141" t="s">
        <v>155</v>
      </c>
      <c r="E203" s="142" t="s">
        <v>1546</v>
      </c>
      <c r="F203" s="241" t="s">
        <v>1547</v>
      </c>
      <c r="G203" s="241"/>
      <c r="H203" s="241"/>
      <c r="I203" s="241"/>
      <c r="J203" s="143" t="s">
        <v>1115</v>
      </c>
      <c r="K203" s="144">
        <v>1</v>
      </c>
      <c r="L203" s="242"/>
      <c r="M203" s="242"/>
      <c r="N203" s="242"/>
      <c r="O203" s="242"/>
      <c r="P203" s="242"/>
      <c r="Q203" s="242"/>
      <c r="R203" s="145"/>
      <c r="T203" s="146" t="s">
        <v>5</v>
      </c>
      <c r="U203" s="43" t="s">
        <v>38</v>
      </c>
      <c r="V203" s="147">
        <v>0</v>
      </c>
      <c r="W203" s="147">
        <f t="shared" si="36"/>
        <v>0</v>
      </c>
      <c r="X203" s="147">
        <v>0</v>
      </c>
      <c r="Y203" s="147">
        <f t="shared" si="37"/>
        <v>0</v>
      </c>
      <c r="Z203" s="147">
        <v>0</v>
      </c>
      <c r="AA203" s="148">
        <f t="shared" si="38"/>
        <v>0</v>
      </c>
      <c r="AR203" s="20" t="s">
        <v>159</v>
      </c>
      <c r="AT203" s="20" t="s">
        <v>155</v>
      </c>
      <c r="AU203" s="20" t="s">
        <v>79</v>
      </c>
      <c r="AY203" s="20" t="s">
        <v>153</v>
      </c>
      <c r="BE203" s="149">
        <f t="shared" si="39"/>
        <v>0</v>
      </c>
      <c r="BF203" s="149">
        <f t="shared" si="40"/>
        <v>0</v>
      </c>
      <c r="BG203" s="149">
        <f t="shared" si="41"/>
        <v>0</v>
      </c>
      <c r="BH203" s="149">
        <f t="shared" si="42"/>
        <v>0</v>
      </c>
      <c r="BI203" s="149">
        <f t="shared" si="43"/>
        <v>0</v>
      </c>
      <c r="BJ203" s="20" t="s">
        <v>160</v>
      </c>
      <c r="BK203" s="149">
        <f t="shared" si="44"/>
        <v>0</v>
      </c>
      <c r="BL203" s="20" t="s">
        <v>159</v>
      </c>
      <c r="BM203" s="20" t="s">
        <v>1548</v>
      </c>
    </row>
    <row r="204" spans="2:65" s="9" customFormat="1" ht="37.35" customHeight="1">
      <c r="B204" s="129"/>
      <c r="C204" s="130"/>
      <c r="D204" s="131" t="s">
        <v>1284</v>
      </c>
      <c r="E204" s="131"/>
      <c r="F204" s="131"/>
      <c r="G204" s="131"/>
      <c r="H204" s="131"/>
      <c r="I204" s="131"/>
      <c r="J204" s="131"/>
      <c r="K204" s="131"/>
      <c r="L204" s="131"/>
      <c r="M204" s="131"/>
      <c r="N204" s="265"/>
      <c r="O204" s="266"/>
      <c r="P204" s="266"/>
      <c r="Q204" s="266"/>
      <c r="R204" s="132"/>
      <c r="T204" s="133"/>
      <c r="U204" s="130"/>
      <c r="V204" s="130"/>
      <c r="W204" s="134">
        <f>SUM(W205:W211)</f>
        <v>0</v>
      </c>
      <c r="X204" s="130"/>
      <c r="Y204" s="134">
        <f>SUM(Y205:Y211)</f>
        <v>0</v>
      </c>
      <c r="Z204" s="130"/>
      <c r="AA204" s="135">
        <f>SUM(AA205:AA211)</f>
        <v>0</v>
      </c>
      <c r="AR204" s="136" t="s">
        <v>79</v>
      </c>
      <c r="AT204" s="137" t="s">
        <v>70</v>
      </c>
      <c r="AU204" s="137" t="s">
        <v>71</v>
      </c>
      <c r="AY204" s="136" t="s">
        <v>153</v>
      </c>
      <c r="BK204" s="138">
        <f>SUM(BK205:BK211)</f>
        <v>0</v>
      </c>
    </row>
    <row r="205" spans="2:65" s="1" customFormat="1" ht="31.5" customHeight="1">
      <c r="B205" s="140"/>
      <c r="C205" s="141" t="s">
        <v>393</v>
      </c>
      <c r="D205" s="141" t="s">
        <v>155</v>
      </c>
      <c r="E205" s="142" t="s">
        <v>1549</v>
      </c>
      <c r="F205" s="241" t="s">
        <v>1550</v>
      </c>
      <c r="G205" s="241"/>
      <c r="H205" s="241"/>
      <c r="I205" s="241"/>
      <c r="J205" s="143" t="s">
        <v>1115</v>
      </c>
      <c r="K205" s="144">
        <v>70</v>
      </c>
      <c r="L205" s="242"/>
      <c r="M205" s="242"/>
      <c r="N205" s="242"/>
      <c r="O205" s="242"/>
      <c r="P205" s="242"/>
      <c r="Q205" s="242"/>
      <c r="R205" s="145"/>
      <c r="T205" s="146" t="s">
        <v>5</v>
      </c>
      <c r="U205" s="43" t="s">
        <v>38</v>
      </c>
      <c r="V205" s="147">
        <v>0</v>
      </c>
      <c r="W205" s="147">
        <f t="shared" ref="W205:W211" si="45">V205*K205</f>
        <v>0</v>
      </c>
      <c r="X205" s="147">
        <v>0</v>
      </c>
      <c r="Y205" s="147">
        <f t="shared" ref="Y205:Y211" si="46">X205*K205</f>
        <v>0</v>
      </c>
      <c r="Z205" s="147">
        <v>0</v>
      </c>
      <c r="AA205" s="148">
        <f t="shared" ref="AA205:AA211" si="47">Z205*K205</f>
        <v>0</v>
      </c>
      <c r="AR205" s="20" t="s">
        <v>159</v>
      </c>
      <c r="AT205" s="20" t="s">
        <v>155</v>
      </c>
      <c r="AU205" s="20" t="s">
        <v>79</v>
      </c>
      <c r="AY205" s="20" t="s">
        <v>153</v>
      </c>
      <c r="BE205" s="149">
        <f t="shared" ref="BE205:BE211" si="48">IF(U205="základná",N205,0)</f>
        <v>0</v>
      </c>
      <c r="BF205" s="149">
        <f t="shared" ref="BF205:BF211" si="49">IF(U205="znížená",N205,0)</f>
        <v>0</v>
      </c>
      <c r="BG205" s="149">
        <f t="shared" ref="BG205:BG211" si="50">IF(U205="zákl. prenesená",N205,0)</f>
        <v>0</v>
      </c>
      <c r="BH205" s="149">
        <f t="shared" ref="BH205:BH211" si="51">IF(U205="zníž. prenesená",N205,0)</f>
        <v>0</v>
      </c>
      <c r="BI205" s="149">
        <f t="shared" ref="BI205:BI211" si="52">IF(U205="nulová",N205,0)</f>
        <v>0</v>
      </c>
      <c r="BJ205" s="20" t="s">
        <v>160</v>
      </c>
      <c r="BK205" s="149">
        <f t="shared" ref="BK205:BK211" si="53">ROUND(L205*K205,2)</f>
        <v>0</v>
      </c>
      <c r="BL205" s="20" t="s">
        <v>159</v>
      </c>
      <c r="BM205" s="20" t="s">
        <v>1551</v>
      </c>
    </row>
    <row r="206" spans="2:65" s="1" customFormat="1" ht="44.25" customHeight="1">
      <c r="B206" s="140"/>
      <c r="C206" s="141" t="s">
        <v>434</v>
      </c>
      <c r="D206" s="141" t="s">
        <v>155</v>
      </c>
      <c r="E206" s="142" t="s">
        <v>1552</v>
      </c>
      <c r="F206" s="241" t="s">
        <v>2358</v>
      </c>
      <c r="G206" s="241"/>
      <c r="H206" s="241"/>
      <c r="I206" s="241"/>
      <c r="J206" s="143" t="s">
        <v>1115</v>
      </c>
      <c r="K206" s="144">
        <v>70</v>
      </c>
      <c r="L206" s="242"/>
      <c r="M206" s="242"/>
      <c r="N206" s="242"/>
      <c r="O206" s="242"/>
      <c r="P206" s="242"/>
      <c r="Q206" s="242"/>
      <c r="R206" s="145"/>
      <c r="T206" s="146" t="s">
        <v>5</v>
      </c>
      <c r="U206" s="43" t="s">
        <v>38</v>
      </c>
      <c r="V206" s="147">
        <v>0</v>
      </c>
      <c r="W206" s="147">
        <f t="shared" si="45"/>
        <v>0</v>
      </c>
      <c r="X206" s="147">
        <v>0</v>
      </c>
      <c r="Y206" s="147">
        <f t="shared" si="46"/>
        <v>0</v>
      </c>
      <c r="Z206" s="147">
        <v>0</v>
      </c>
      <c r="AA206" s="148">
        <f t="shared" si="47"/>
        <v>0</v>
      </c>
      <c r="AR206" s="20" t="s">
        <v>159</v>
      </c>
      <c r="AT206" s="20" t="s">
        <v>155</v>
      </c>
      <c r="AU206" s="20" t="s">
        <v>79</v>
      </c>
      <c r="AY206" s="20" t="s">
        <v>153</v>
      </c>
      <c r="BE206" s="149">
        <f t="shared" si="48"/>
        <v>0</v>
      </c>
      <c r="BF206" s="149">
        <f t="shared" si="49"/>
        <v>0</v>
      </c>
      <c r="BG206" s="149">
        <f t="shared" si="50"/>
        <v>0</v>
      </c>
      <c r="BH206" s="149">
        <f t="shared" si="51"/>
        <v>0</v>
      </c>
      <c r="BI206" s="149">
        <f t="shared" si="52"/>
        <v>0</v>
      </c>
      <c r="BJ206" s="20" t="s">
        <v>160</v>
      </c>
      <c r="BK206" s="149">
        <f t="shared" si="53"/>
        <v>0</v>
      </c>
      <c r="BL206" s="20" t="s">
        <v>159</v>
      </c>
      <c r="BM206" s="20" t="s">
        <v>1553</v>
      </c>
    </row>
    <row r="207" spans="2:65" s="1" customFormat="1" ht="31.5" customHeight="1">
      <c r="B207" s="140"/>
      <c r="C207" s="141" t="s">
        <v>443</v>
      </c>
      <c r="D207" s="141" t="s">
        <v>155</v>
      </c>
      <c r="E207" s="142" t="s">
        <v>1554</v>
      </c>
      <c r="F207" s="241" t="s">
        <v>1555</v>
      </c>
      <c r="G207" s="241"/>
      <c r="H207" s="241"/>
      <c r="I207" s="241"/>
      <c r="J207" s="143" t="s">
        <v>1115</v>
      </c>
      <c r="K207" s="144">
        <v>70</v>
      </c>
      <c r="L207" s="242"/>
      <c r="M207" s="242"/>
      <c r="N207" s="242"/>
      <c r="O207" s="242"/>
      <c r="P207" s="242"/>
      <c r="Q207" s="242"/>
      <c r="R207" s="145"/>
      <c r="T207" s="146" t="s">
        <v>5</v>
      </c>
      <c r="U207" s="43" t="s">
        <v>38</v>
      </c>
      <c r="V207" s="147">
        <v>0</v>
      </c>
      <c r="W207" s="147">
        <f t="shared" si="45"/>
        <v>0</v>
      </c>
      <c r="X207" s="147">
        <v>0</v>
      </c>
      <c r="Y207" s="147">
        <f t="shared" si="46"/>
        <v>0</v>
      </c>
      <c r="Z207" s="147">
        <v>0</v>
      </c>
      <c r="AA207" s="148">
        <f t="shared" si="47"/>
        <v>0</v>
      </c>
      <c r="AR207" s="20" t="s">
        <v>159</v>
      </c>
      <c r="AT207" s="20" t="s">
        <v>155</v>
      </c>
      <c r="AU207" s="20" t="s">
        <v>79</v>
      </c>
      <c r="AY207" s="20" t="s">
        <v>153</v>
      </c>
      <c r="BE207" s="149">
        <f t="shared" si="48"/>
        <v>0</v>
      </c>
      <c r="BF207" s="149">
        <f t="shared" si="49"/>
        <v>0</v>
      </c>
      <c r="BG207" s="149">
        <f t="shared" si="50"/>
        <v>0</v>
      </c>
      <c r="BH207" s="149">
        <f t="shared" si="51"/>
        <v>0</v>
      </c>
      <c r="BI207" s="149">
        <f t="shared" si="52"/>
        <v>0</v>
      </c>
      <c r="BJ207" s="20" t="s">
        <v>160</v>
      </c>
      <c r="BK207" s="149">
        <f t="shared" si="53"/>
        <v>0</v>
      </c>
      <c r="BL207" s="20" t="s">
        <v>159</v>
      </c>
      <c r="BM207" s="20" t="s">
        <v>1556</v>
      </c>
    </row>
    <row r="208" spans="2:65" s="1" customFormat="1" ht="31.5" customHeight="1">
      <c r="B208" s="140"/>
      <c r="C208" s="141" t="s">
        <v>275</v>
      </c>
      <c r="D208" s="141" t="s">
        <v>155</v>
      </c>
      <c r="E208" s="142" t="s">
        <v>1557</v>
      </c>
      <c r="F208" s="241" t="s">
        <v>1558</v>
      </c>
      <c r="G208" s="241"/>
      <c r="H208" s="241"/>
      <c r="I208" s="241"/>
      <c r="J208" s="143" t="s">
        <v>1115</v>
      </c>
      <c r="K208" s="144">
        <v>3</v>
      </c>
      <c r="L208" s="242"/>
      <c r="M208" s="242"/>
      <c r="N208" s="242"/>
      <c r="O208" s="242"/>
      <c r="P208" s="242"/>
      <c r="Q208" s="242"/>
      <c r="R208" s="145"/>
      <c r="T208" s="146" t="s">
        <v>5</v>
      </c>
      <c r="U208" s="43" t="s">
        <v>38</v>
      </c>
      <c r="V208" s="147">
        <v>0</v>
      </c>
      <c r="W208" s="147">
        <f t="shared" si="45"/>
        <v>0</v>
      </c>
      <c r="X208" s="147">
        <v>0</v>
      </c>
      <c r="Y208" s="147">
        <f t="shared" si="46"/>
        <v>0</v>
      </c>
      <c r="Z208" s="147">
        <v>0</v>
      </c>
      <c r="AA208" s="148">
        <f t="shared" si="47"/>
        <v>0</v>
      </c>
      <c r="AR208" s="20" t="s">
        <v>159</v>
      </c>
      <c r="AT208" s="20" t="s">
        <v>155</v>
      </c>
      <c r="AU208" s="20" t="s">
        <v>79</v>
      </c>
      <c r="AY208" s="20" t="s">
        <v>153</v>
      </c>
      <c r="BE208" s="149">
        <f t="shared" si="48"/>
        <v>0</v>
      </c>
      <c r="BF208" s="149">
        <f t="shared" si="49"/>
        <v>0</v>
      </c>
      <c r="BG208" s="149">
        <f t="shared" si="50"/>
        <v>0</v>
      </c>
      <c r="BH208" s="149">
        <f t="shared" si="51"/>
        <v>0</v>
      </c>
      <c r="BI208" s="149">
        <f t="shared" si="52"/>
        <v>0</v>
      </c>
      <c r="BJ208" s="20" t="s">
        <v>160</v>
      </c>
      <c r="BK208" s="149">
        <f t="shared" si="53"/>
        <v>0</v>
      </c>
      <c r="BL208" s="20" t="s">
        <v>159</v>
      </c>
      <c r="BM208" s="20" t="s">
        <v>1559</v>
      </c>
    </row>
    <row r="209" spans="2:65" s="1" customFormat="1" ht="31.5" customHeight="1">
      <c r="B209" s="140"/>
      <c r="C209" s="141" t="s">
        <v>285</v>
      </c>
      <c r="D209" s="141" t="s">
        <v>155</v>
      </c>
      <c r="E209" s="142" t="s">
        <v>1560</v>
      </c>
      <c r="F209" s="241" t="s">
        <v>1561</v>
      </c>
      <c r="G209" s="241"/>
      <c r="H209" s="241"/>
      <c r="I209" s="241"/>
      <c r="J209" s="143" t="s">
        <v>1115</v>
      </c>
      <c r="K209" s="144">
        <v>3</v>
      </c>
      <c r="L209" s="242"/>
      <c r="M209" s="242"/>
      <c r="N209" s="242"/>
      <c r="O209" s="242"/>
      <c r="P209" s="242"/>
      <c r="Q209" s="242"/>
      <c r="R209" s="145"/>
      <c r="T209" s="146" t="s">
        <v>5</v>
      </c>
      <c r="U209" s="43" t="s">
        <v>38</v>
      </c>
      <c r="V209" s="147">
        <v>0</v>
      </c>
      <c r="W209" s="147">
        <f t="shared" si="45"/>
        <v>0</v>
      </c>
      <c r="X209" s="147">
        <v>0</v>
      </c>
      <c r="Y209" s="147">
        <f t="shared" si="46"/>
        <v>0</v>
      </c>
      <c r="Z209" s="147">
        <v>0</v>
      </c>
      <c r="AA209" s="148">
        <f t="shared" si="47"/>
        <v>0</v>
      </c>
      <c r="AR209" s="20" t="s">
        <v>159</v>
      </c>
      <c r="AT209" s="20" t="s">
        <v>155</v>
      </c>
      <c r="AU209" s="20" t="s">
        <v>79</v>
      </c>
      <c r="AY209" s="20" t="s">
        <v>153</v>
      </c>
      <c r="BE209" s="149">
        <f t="shared" si="48"/>
        <v>0</v>
      </c>
      <c r="BF209" s="149">
        <f t="shared" si="49"/>
        <v>0</v>
      </c>
      <c r="BG209" s="149">
        <f t="shared" si="50"/>
        <v>0</v>
      </c>
      <c r="BH209" s="149">
        <f t="shared" si="51"/>
        <v>0</v>
      </c>
      <c r="BI209" s="149">
        <f t="shared" si="52"/>
        <v>0</v>
      </c>
      <c r="BJ209" s="20" t="s">
        <v>160</v>
      </c>
      <c r="BK209" s="149">
        <f t="shared" si="53"/>
        <v>0</v>
      </c>
      <c r="BL209" s="20" t="s">
        <v>159</v>
      </c>
      <c r="BM209" s="20" t="s">
        <v>1562</v>
      </c>
    </row>
    <row r="210" spans="2:65" s="1" customFormat="1" ht="31.5" customHeight="1">
      <c r="B210" s="140"/>
      <c r="C210" s="141" t="s">
        <v>289</v>
      </c>
      <c r="D210" s="141" t="s">
        <v>155</v>
      </c>
      <c r="E210" s="142" t="s">
        <v>1345</v>
      </c>
      <c r="F210" s="241" t="s">
        <v>1346</v>
      </c>
      <c r="G210" s="241"/>
      <c r="H210" s="241"/>
      <c r="I210" s="241"/>
      <c r="J210" s="143" t="s">
        <v>1115</v>
      </c>
      <c r="K210" s="144">
        <v>1</v>
      </c>
      <c r="L210" s="242"/>
      <c r="M210" s="242"/>
      <c r="N210" s="242"/>
      <c r="O210" s="242"/>
      <c r="P210" s="242"/>
      <c r="Q210" s="242"/>
      <c r="R210" s="145"/>
      <c r="T210" s="146" t="s">
        <v>5</v>
      </c>
      <c r="U210" s="43" t="s">
        <v>38</v>
      </c>
      <c r="V210" s="147">
        <v>0</v>
      </c>
      <c r="W210" s="147">
        <f t="shared" si="45"/>
        <v>0</v>
      </c>
      <c r="X210" s="147">
        <v>0</v>
      </c>
      <c r="Y210" s="147">
        <f t="shared" si="46"/>
        <v>0</v>
      </c>
      <c r="Z210" s="147">
        <v>0</v>
      </c>
      <c r="AA210" s="148">
        <f t="shared" si="47"/>
        <v>0</v>
      </c>
      <c r="AR210" s="20" t="s">
        <v>159</v>
      </c>
      <c r="AT210" s="20" t="s">
        <v>155</v>
      </c>
      <c r="AU210" s="20" t="s">
        <v>79</v>
      </c>
      <c r="AY210" s="20" t="s">
        <v>153</v>
      </c>
      <c r="BE210" s="149">
        <f t="shared" si="48"/>
        <v>0</v>
      </c>
      <c r="BF210" s="149">
        <f t="shared" si="49"/>
        <v>0</v>
      </c>
      <c r="BG210" s="149">
        <f t="shared" si="50"/>
        <v>0</v>
      </c>
      <c r="BH210" s="149">
        <f t="shared" si="51"/>
        <v>0</v>
      </c>
      <c r="BI210" s="149">
        <f t="shared" si="52"/>
        <v>0</v>
      </c>
      <c r="BJ210" s="20" t="s">
        <v>160</v>
      </c>
      <c r="BK210" s="149">
        <f t="shared" si="53"/>
        <v>0</v>
      </c>
      <c r="BL210" s="20" t="s">
        <v>159</v>
      </c>
      <c r="BM210" s="20" t="s">
        <v>1563</v>
      </c>
    </row>
    <row r="211" spans="2:65" s="1" customFormat="1" ht="22.5" customHeight="1">
      <c r="B211" s="140"/>
      <c r="C211" s="141" t="s">
        <v>154</v>
      </c>
      <c r="D211" s="141" t="s">
        <v>155</v>
      </c>
      <c r="E211" s="142" t="s">
        <v>1351</v>
      </c>
      <c r="F211" s="241" t="s">
        <v>1564</v>
      </c>
      <c r="G211" s="241"/>
      <c r="H211" s="241"/>
      <c r="I211" s="241"/>
      <c r="J211" s="143" t="s">
        <v>1115</v>
      </c>
      <c r="K211" s="144">
        <v>1</v>
      </c>
      <c r="L211" s="242"/>
      <c r="M211" s="242"/>
      <c r="N211" s="242"/>
      <c r="O211" s="242"/>
      <c r="P211" s="242"/>
      <c r="Q211" s="242"/>
      <c r="R211" s="145"/>
      <c r="T211" s="146" t="s">
        <v>5</v>
      </c>
      <c r="U211" s="43" t="s">
        <v>38</v>
      </c>
      <c r="V211" s="147">
        <v>0</v>
      </c>
      <c r="W211" s="147">
        <f t="shared" si="45"/>
        <v>0</v>
      </c>
      <c r="X211" s="147">
        <v>0</v>
      </c>
      <c r="Y211" s="147">
        <f t="shared" si="46"/>
        <v>0</v>
      </c>
      <c r="Z211" s="147">
        <v>0</v>
      </c>
      <c r="AA211" s="148">
        <f t="shared" si="47"/>
        <v>0</v>
      </c>
      <c r="AR211" s="20" t="s">
        <v>159</v>
      </c>
      <c r="AT211" s="20" t="s">
        <v>155</v>
      </c>
      <c r="AU211" s="20" t="s">
        <v>79</v>
      </c>
      <c r="AY211" s="20" t="s">
        <v>153</v>
      </c>
      <c r="BE211" s="149">
        <f t="shared" si="48"/>
        <v>0</v>
      </c>
      <c r="BF211" s="149">
        <f t="shared" si="49"/>
        <v>0</v>
      </c>
      <c r="BG211" s="149">
        <f t="shared" si="50"/>
        <v>0</v>
      </c>
      <c r="BH211" s="149">
        <f t="shared" si="51"/>
        <v>0</v>
      </c>
      <c r="BI211" s="149">
        <f t="shared" si="52"/>
        <v>0</v>
      </c>
      <c r="BJ211" s="20" t="s">
        <v>160</v>
      </c>
      <c r="BK211" s="149">
        <f t="shared" si="53"/>
        <v>0</v>
      </c>
      <c r="BL211" s="20" t="s">
        <v>159</v>
      </c>
      <c r="BM211" s="20" t="s">
        <v>1565</v>
      </c>
    </row>
    <row r="212" spans="2:65" s="9" customFormat="1" ht="37.35" customHeight="1">
      <c r="B212" s="129"/>
      <c r="C212" s="130"/>
      <c r="D212" s="131" t="s">
        <v>1370</v>
      </c>
      <c r="E212" s="131"/>
      <c r="F212" s="131"/>
      <c r="G212" s="131"/>
      <c r="H212" s="131"/>
      <c r="I212" s="131"/>
      <c r="J212" s="131"/>
      <c r="K212" s="131"/>
      <c r="L212" s="131"/>
      <c r="M212" s="131"/>
      <c r="N212" s="265"/>
      <c r="O212" s="266"/>
      <c r="P212" s="266"/>
      <c r="Q212" s="266"/>
      <c r="R212" s="132"/>
      <c r="T212" s="133"/>
      <c r="U212" s="130"/>
      <c r="V212" s="130"/>
      <c r="W212" s="134">
        <f>SUM(W213:W248)</f>
        <v>0</v>
      </c>
      <c r="X212" s="130"/>
      <c r="Y212" s="134">
        <f>SUM(Y213:Y248)</f>
        <v>0</v>
      </c>
      <c r="Z212" s="130"/>
      <c r="AA212" s="135">
        <f>SUM(AA213:AA248)</f>
        <v>0</v>
      </c>
      <c r="AR212" s="136" t="s">
        <v>79</v>
      </c>
      <c r="AT212" s="137" t="s">
        <v>70</v>
      </c>
      <c r="AU212" s="137" t="s">
        <v>71</v>
      </c>
      <c r="AY212" s="136" t="s">
        <v>153</v>
      </c>
      <c r="BK212" s="138">
        <f>SUM(BK213:BK248)</f>
        <v>0</v>
      </c>
    </row>
    <row r="213" spans="2:65" s="1" customFormat="1" ht="31.5" customHeight="1">
      <c r="B213" s="140"/>
      <c r="C213" s="141" t="s">
        <v>216</v>
      </c>
      <c r="D213" s="141" t="s">
        <v>155</v>
      </c>
      <c r="E213" s="142" t="s">
        <v>1566</v>
      </c>
      <c r="F213" s="241" t="s">
        <v>1567</v>
      </c>
      <c r="G213" s="241"/>
      <c r="H213" s="241"/>
      <c r="I213" s="241"/>
      <c r="J213" s="143" t="s">
        <v>172</v>
      </c>
      <c r="K213" s="144">
        <v>140</v>
      </c>
      <c r="L213" s="242"/>
      <c r="M213" s="242"/>
      <c r="N213" s="242"/>
      <c r="O213" s="242"/>
      <c r="P213" s="242"/>
      <c r="Q213" s="242"/>
      <c r="R213" s="145"/>
      <c r="T213" s="146" t="s">
        <v>5</v>
      </c>
      <c r="U213" s="43" t="s">
        <v>38</v>
      </c>
      <c r="V213" s="147">
        <v>0</v>
      </c>
      <c r="W213" s="147">
        <f t="shared" ref="W213:W248" si="54">V213*K213</f>
        <v>0</v>
      </c>
      <c r="X213" s="147">
        <v>0</v>
      </c>
      <c r="Y213" s="147">
        <f t="shared" ref="Y213:Y248" si="55">X213*K213</f>
        <v>0</v>
      </c>
      <c r="Z213" s="147">
        <v>0</v>
      </c>
      <c r="AA213" s="148">
        <f t="shared" ref="AA213:AA248" si="56">Z213*K213</f>
        <v>0</v>
      </c>
      <c r="AR213" s="20" t="s">
        <v>159</v>
      </c>
      <c r="AT213" s="20" t="s">
        <v>155</v>
      </c>
      <c r="AU213" s="20" t="s">
        <v>79</v>
      </c>
      <c r="AY213" s="20" t="s">
        <v>153</v>
      </c>
      <c r="BE213" s="149">
        <f t="shared" ref="BE213:BE248" si="57">IF(U213="základná",N213,0)</f>
        <v>0</v>
      </c>
      <c r="BF213" s="149">
        <f t="shared" ref="BF213:BF248" si="58">IF(U213="znížená",N213,0)</f>
        <v>0</v>
      </c>
      <c r="BG213" s="149">
        <f t="shared" ref="BG213:BG248" si="59">IF(U213="zákl. prenesená",N213,0)</f>
        <v>0</v>
      </c>
      <c r="BH213" s="149">
        <f t="shared" ref="BH213:BH248" si="60">IF(U213="zníž. prenesená",N213,0)</f>
        <v>0</v>
      </c>
      <c r="BI213" s="149">
        <f t="shared" ref="BI213:BI248" si="61">IF(U213="nulová",N213,0)</f>
        <v>0</v>
      </c>
      <c r="BJ213" s="20" t="s">
        <v>160</v>
      </c>
      <c r="BK213" s="149">
        <f t="shared" ref="BK213:BK248" si="62">ROUND(L213*K213,2)</f>
        <v>0</v>
      </c>
      <c r="BL213" s="20" t="s">
        <v>159</v>
      </c>
      <c r="BM213" s="20" t="s">
        <v>1568</v>
      </c>
    </row>
    <row r="214" spans="2:65" s="1" customFormat="1" ht="31.5" customHeight="1">
      <c r="B214" s="140"/>
      <c r="C214" s="141" t="s">
        <v>204</v>
      </c>
      <c r="D214" s="141" t="s">
        <v>155</v>
      </c>
      <c r="E214" s="142" t="s">
        <v>1569</v>
      </c>
      <c r="F214" s="241" t="s">
        <v>1570</v>
      </c>
      <c r="G214" s="241"/>
      <c r="H214" s="241"/>
      <c r="I214" s="241"/>
      <c r="J214" s="143" t="s">
        <v>172</v>
      </c>
      <c r="K214" s="144">
        <v>140</v>
      </c>
      <c r="L214" s="242"/>
      <c r="M214" s="242"/>
      <c r="N214" s="242"/>
      <c r="O214" s="242"/>
      <c r="P214" s="242"/>
      <c r="Q214" s="242"/>
      <c r="R214" s="145"/>
      <c r="T214" s="146" t="s">
        <v>5</v>
      </c>
      <c r="U214" s="43" t="s">
        <v>38</v>
      </c>
      <c r="V214" s="147">
        <v>0</v>
      </c>
      <c r="W214" s="147">
        <f t="shared" si="54"/>
        <v>0</v>
      </c>
      <c r="X214" s="147">
        <v>0</v>
      </c>
      <c r="Y214" s="147">
        <f t="shared" si="55"/>
        <v>0</v>
      </c>
      <c r="Z214" s="147">
        <v>0</v>
      </c>
      <c r="AA214" s="148">
        <f t="shared" si="56"/>
        <v>0</v>
      </c>
      <c r="AR214" s="20" t="s">
        <v>159</v>
      </c>
      <c r="AT214" s="20" t="s">
        <v>155</v>
      </c>
      <c r="AU214" s="20" t="s">
        <v>79</v>
      </c>
      <c r="AY214" s="20" t="s">
        <v>153</v>
      </c>
      <c r="BE214" s="149">
        <f t="shared" si="57"/>
        <v>0</v>
      </c>
      <c r="BF214" s="149">
        <f t="shared" si="58"/>
        <v>0</v>
      </c>
      <c r="BG214" s="149">
        <f t="shared" si="59"/>
        <v>0</v>
      </c>
      <c r="BH214" s="149">
        <f t="shared" si="60"/>
        <v>0</v>
      </c>
      <c r="BI214" s="149">
        <f t="shared" si="61"/>
        <v>0</v>
      </c>
      <c r="BJ214" s="20" t="s">
        <v>160</v>
      </c>
      <c r="BK214" s="149">
        <f t="shared" si="62"/>
        <v>0</v>
      </c>
      <c r="BL214" s="20" t="s">
        <v>159</v>
      </c>
      <c r="BM214" s="20" t="s">
        <v>1571</v>
      </c>
    </row>
    <row r="215" spans="2:65" s="1" customFormat="1" ht="31.5" customHeight="1">
      <c r="B215" s="140"/>
      <c r="C215" s="141" t="s">
        <v>212</v>
      </c>
      <c r="D215" s="141" t="s">
        <v>155</v>
      </c>
      <c r="E215" s="142" t="s">
        <v>1572</v>
      </c>
      <c r="F215" s="241" t="s">
        <v>1573</v>
      </c>
      <c r="G215" s="241"/>
      <c r="H215" s="241"/>
      <c r="I215" s="241"/>
      <c r="J215" s="143" t="s">
        <v>172</v>
      </c>
      <c r="K215" s="144">
        <v>65</v>
      </c>
      <c r="L215" s="242"/>
      <c r="M215" s="242"/>
      <c r="N215" s="242"/>
      <c r="O215" s="242"/>
      <c r="P215" s="242"/>
      <c r="Q215" s="242"/>
      <c r="R215" s="145"/>
      <c r="T215" s="146" t="s">
        <v>5</v>
      </c>
      <c r="U215" s="43" t="s">
        <v>38</v>
      </c>
      <c r="V215" s="147">
        <v>0</v>
      </c>
      <c r="W215" s="147">
        <f t="shared" si="54"/>
        <v>0</v>
      </c>
      <c r="X215" s="147">
        <v>0</v>
      </c>
      <c r="Y215" s="147">
        <f t="shared" si="55"/>
        <v>0</v>
      </c>
      <c r="Z215" s="147">
        <v>0</v>
      </c>
      <c r="AA215" s="148">
        <f t="shared" si="56"/>
        <v>0</v>
      </c>
      <c r="AR215" s="20" t="s">
        <v>159</v>
      </c>
      <c r="AT215" s="20" t="s">
        <v>155</v>
      </c>
      <c r="AU215" s="20" t="s">
        <v>79</v>
      </c>
      <c r="AY215" s="20" t="s">
        <v>153</v>
      </c>
      <c r="BE215" s="149">
        <f t="shared" si="57"/>
        <v>0</v>
      </c>
      <c r="BF215" s="149">
        <f t="shared" si="58"/>
        <v>0</v>
      </c>
      <c r="BG215" s="149">
        <f t="shared" si="59"/>
        <v>0</v>
      </c>
      <c r="BH215" s="149">
        <f t="shared" si="60"/>
        <v>0</v>
      </c>
      <c r="BI215" s="149">
        <f t="shared" si="61"/>
        <v>0</v>
      </c>
      <c r="BJ215" s="20" t="s">
        <v>160</v>
      </c>
      <c r="BK215" s="149">
        <f t="shared" si="62"/>
        <v>0</v>
      </c>
      <c r="BL215" s="20" t="s">
        <v>159</v>
      </c>
      <c r="BM215" s="20" t="s">
        <v>1574</v>
      </c>
    </row>
    <row r="216" spans="2:65" s="1" customFormat="1" ht="31.5" customHeight="1">
      <c r="B216" s="140"/>
      <c r="C216" s="141" t="s">
        <v>1174</v>
      </c>
      <c r="D216" s="141" t="s">
        <v>155</v>
      </c>
      <c r="E216" s="142" t="s">
        <v>1575</v>
      </c>
      <c r="F216" s="241" t="s">
        <v>1576</v>
      </c>
      <c r="G216" s="241"/>
      <c r="H216" s="241"/>
      <c r="I216" s="241"/>
      <c r="J216" s="143" t="s">
        <v>172</v>
      </c>
      <c r="K216" s="144">
        <v>65</v>
      </c>
      <c r="L216" s="242"/>
      <c r="M216" s="242"/>
      <c r="N216" s="242"/>
      <c r="O216" s="242"/>
      <c r="P216" s="242"/>
      <c r="Q216" s="242"/>
      <c r="R216" s="145"/>
      <c r="T216" s="146" t="s">
        <v>5</v>
      </c>
      <c r="U216" s="43" t="s">
        <v>38</v>
      </c>
      <c r="V216" s="147">
        <v>0</v>
      </c>
      <c r="W216" s="147">
        <f t="shared" si="54"/>
        <v>0</v>
      </c>
      <c r="X216" s="147">
        <v>0</v>
      </c>
      <c r="Y216" s="147">
        <f t="shared" si="55"/>
        <v>0</v>
      </c>
      <c r="Z216" s="147">
        <v>0</v>
      </c>
      <c r="AA216" s="148">
        <f t="shared" si="56"/>
        <v>0</v>
      </c>
      <c r="AR216" s="20" t="s">
        <v>159</v>
      </c>
      <c r="AT216" s="20" t="s">
        <v>155</v>
      </c>
      <c r="AU216" s="20" t="s">
        <v>79</v>
      </c>
      <c r="AY216" s="20" t="s">
        <v>153</v>
      </c>
      <c r="BE216" s="149">
        <f t="shared" si="57"/>
        <v>0</v>
      </c>
      <c r="BF216" s="149">
        <f t="shared" si="58"/>
        <v>0</v>
      </c>
      <c r="BG216" s="149">
        <f t="shared" si="59"/>
        <v>0</v>
      </c>
      <c r="BH216" s="149">
        <f t="shared" si="60"/>
        <v>0</v>
      </c>
      <c r="BI216" s="149">
        <f t="shared" si="61"/>
        <v>0</v>
      </c>
      <c r="BJ216" s="20" t="s">
        <v>160</v>
      </c>
      <c r="BK216" s="149">
        <f t="shared" si="62"/>
        <v>0</v>
      </c>
      <c r="BL216" s="20" t="s">
        <v>159</v>
      </c>
      <c r="BM216" s="20" t="s">
        <v>1577</v>
      </c>
    </row>
    <row r="217" spans="2:65" s="1" customFormat="1" ht="31.5" customHeight="1">
      <c r="B217" s="140"/>
      <c r="C217" s="141" t="s">
        <v>1187</v>
      </c>
      <c r="D217" s="141" t="s">
        <v>155</v>
      </c>
      <c r="E217" s="142" t="s">
        <v>1578</v>
      </c>
      <c r="F217" s="241" t="s">
        <v>1579</v>
      </c>
      <c r="G217" s="241"/>
      <c r="H217" s="241"/>
      <c r="I217" s="241"/>
      <c r="J217" s="143" t="s">
        <v>172</v>
      </c>
      <c r="K217" s="144">
        <v>95</v>
      </c>
      <c r="L217" s="242"/>
      <c r="M217" s="242"/>
      <c r="N217" s="242"/>
      <c r="O217" s="242"/>
      <c r="P217" s="242"/>
      <c r="Q217" s="242"/>
      <c r="R217" s="145"/>
      <c r="T217" s="146" t="s">
        <v>5</v>
      </c>
      <c r="U217" s="43" t="s">
        <v>38</v>
      </c>
      <c r="V217" s="147">
        <v>0</v>
      </c>
      <c r="W217" s="147">
        <f t="shared" si="54"/>
        <v>0</v>
      </c>
      <c r="X217" s="147">
        <v>0</v>
      </c>
      <c r="Y217" s="147">
        <f t="shared" si="55"/>
        <v>0</v>
      </c>
      <c r="Z217" s="147">
        <v>0</v>
      </c>
      <c r="AA217" s="148">
        <f t="shared" si="56"/>
        <v>0</v>
      </c>
      <c r="AR217" s="20" t="s">
        <v>159</v>
      </c>
      <c r="AT217" s="20" t="s">
        <v>155</v>
      </c>
      <c r="AU217" s="20" t="s">
        <v>79</v>
      </c>
      <c r="AY217" s="20" t="s">
        <v>153</v>
      </c>
      <c r="BE217" s="149">
        <f t="shared" si="57"/>
        <v>0</v>
      </c>
      <c r="BF217" s="149">
        <f t="shared" si="58"/>
        <v>0</v>
      </c>
      <c r="BG217" s="149">
        <f t="shared" si="59"/>
        <v>0</v>
      </c>
      <c r="BH217" s="149">
        <f t="shared" si="60"/>
        <v>0</v>
      </c>
      <c r="BI217" s="149">
        <f t="shared" si="61"/>
        <v>0</v>
      </c>
      <c r="BJ217" s="20" t="s">
        <v>160</v>
      </c>
      <c r="BK217" s="149">
        <f t="shared" si="62"/>
        <v>0</v>
      </c>
      <c r="BL217" s="20" t="s">
        <v>159</v>
      </c>
      <c r="BM217" s="20" t="s">
        <v>1580</v>
      </c>
    </row>
    <row r="218" spans="2:65" s="1" customFormat="1" ht="31.5" customHeight="1">
      <c r="B218" s="140"/>
      <c r="C218" s="141" t="s">
        <v>1058</v>
      </c>
      <c r="D218" s="141" t="s">
        <v>155</v>
      </c>
      <c r="E218" s="142" t="s">
        <v>1581</v>
      </c>
      <c r="F218" s="241" t="s">
        <v>1582</v>
      </c>
      <c r="G218" s="241"/>
      <c r="H218" s="241"/>
      <c r="I218" s="241"/>
      <c r="J218" s="143" t="s">
        <v>172</v>
      </c>
      <c r="K218" s="144">
        <v>95</v>
      </c>
      <c r="L218" s="242"/>
      <c r="M218" s="242"/>
      <c r="N218" s="242"/>
      <c r="O218" s="242"/>
      <c r="P218" s="242"/>
      <c r="Q218" s="242"/>
      <c r="R218" s="145"/>
      <c r="T218" s="146" t="s">
        <v>5</v>
      </c>
      <c r="U218" s="43" t="s">
        <v>38</v>
      </c>
      <c r="V218" s="147">
        <v>0</v>
      </c>
      <c r="W218" s="147">
        <f t="shared" si="54"/>
        <v>0</v>
      </c>
      <c r="X218" s="147">
        <v>0</v>
      </c>
      <c r="Y218" s="147">
        <f t="shared" si="55"/>
        <v>0</v>
      </c>
      <c r="Z218" s="147">
        <v>0</v>
      </c>
      <c r="AA218" s="148">
        <f t="shared" si="56"/>
        <v>0</v>
      </c>
      <c r="AR218" s="20" t="s">
        <v>159</v>
      </c>
      <c r="AT218" s="20" t="s">
        <v>155</v>
      </c>
      <c r="AU218" s="20" t="s">
        <v>79</v>
      </c>
      <c r="AY218" s="20" t="s">
        <v>153</v>
      </c>
      <c r="BE218" s="149">
        <f t="shared" si="57"/>
        <v>0</v>
      </c>
      <c r="BF218" s="149">
        <f t="shared" si="58"/>
        <v>0</v>
      </c>
      <c r="BG218" s="149">
        <f t="shared" si="59"/>
        <v>0</v>
      </c>
      <c r="BH218" s="149">
        <f t="shared" si="60"/>
        <v>0</v>
      </c>
      <c r="BI218" s="149">
        <f t="shared" si="61"/>
        <v>0</v>
      </c>
      <c r="BJ218" s="20" t="s">
        <v>160</v>
      </c>
      <c r="BK218" s="149">
        <f t="shared" si="62"/>
        <v>0</v>
      </c>
      <c r="BL218" s="20" t="s">
        <v>159</v>
      </c>
      <c r="BM218" s="20" t="s">
        <v>1583</v>
      </c>
    </row>
    <row r="219" spans="2:65" s="1" customFormat="1" ht="31.5" customHeight="1">
      <c r="B219" s="140"/>
      <c r="C219" s="141" t="s">
        <v>1127</v>
      </c>
      <c r="D219" s="141" t="s">
        <v>155</v>
      </c>
      <c r="E219" s="142" t="s">
        <v>1584</v>
      </c>
      <c r="F219" s="241" t="s">
        <v>1585</v>
      </c>
      <c r="G219" s="241"/>
      <c r="H219" s="241"/>
      <c r="I219" s="241"/>
      <c r="J219" s="143" t="s">
        <v>172</v>
      </c>
      <c r="K219" s="144">
        <v>160</v>
      </c>
      <c r="L219" s="242"/>
      <c r="M219" s="242"/>
      <c r="N219" s="242"/>
      <c r="O219" s="242"/>
      <c r="P219" s="242"/>
      <c r="Q219" s="242"/>
      <c r="R219" s="145"/>
      <c r="T219" s="146" t="s">
        <v>5</v>
      </c>
      <c r="U219" s="43" t="s">
        <v>38</v>
      </c>
      <c r="V219" s="147">
        <v>0</v>
      </c>
      <c r="W219" s="147">
        <f t="shared" si="54"/>
        <v>0</v>
      </c>
      <c r="X219" s="147">
        <v>0</v>
      </c>
      <c r="Y219" s="147">
        <f t="shared" si="55"/>
        <v>0</v>
      </c>
      <c r="Z219" s="147">
        <v>0</v>
      </c>
      <c r="AA219" s="148">
        <f t="shared" si="56"/>
        <v>0</v>
      </c>
      <c r="AR219" s="20" t="s">
        <v>159</v>
      </c>
      <c r="AT219" s="20" t="s">
        <v>155</v>
      </c>
      <c r="AU219" s="20" t="s">
        <v>79</v>
      </c>
      <c r="AY219" s="20" t="s">
        <v>153</v>
      </c>
      <c r="BE219" s="149">
        <f t="shared" si="57"/>
        <v>0</v>
      </c>
      <c r="BF219" s="149">
        <f t="shared" si="58"/>
        <v>0</v>
      </c>
      <c r="BG219" s="149">
        <f t="shared" si="59"/>
        <v>0</v>
      </c>
      <c r="BH219" s="149">
        <f t="shared" si="60"/>
        <v>0</v>
      </c>
      <c r="BI219" s="149">
        <f t="shared" si="61"/>
        <v>0</v>
      </c>
      <c r="BJ219" s="20" t="s">
        <v>160</v>
      </c>
      <c r="BK219" s="149">
        <f t="shared" si="62"/>
        <v>0</v>
      </c>
      <c r="BL219" s="20" t="s">
        <v>159</v>
      </c>
      <c r="BM219" s="20" t="s">
        <v>1586</v>
      </c>
    </row>
    <row r="220" spans="2:65" s="1" customFormat="1" ht="22.5" customHeight="1">
      <c r="B220" s="140"/>
      <c r="C220" s="141" t="s">
        <v>1133</v>
      </c>
      <c r="D220" s="141" t="s">
        <v>155</v>
      </c>
      <c r="E220" s="142" t="s">
        <v>1587</v>
      </c>
      <c r="F220" s="241" t="s">
        <v>1588</v>
      </c>
      <c r="G220" s="241"/>
      <c r="H220" s="241"/>
      <c r="I220" s="241"/>
      <c r="J220" s="143" t="s">
        <v>172</v>
      </c>
      <c r="K220" s="144">
        <v>160</v>
      </c>
      <c r="L220" s="242"/>
      <c r="M220" s="242"/>
      <c r="N220" s="242"/>
      <c r="O220" s="242"/>
      <c r="P220" s="242"/>
      <c r="Q220" s="242"/>
      <c r="R220" s="145"/>
      <c r="T220" s="146" t="s">
        <v>5</v>
      </c>
      <c r="U220" s="43" t="s">
        <v>38</v>
      </c>
      <c r="V220" s="147">
        <v>0</v>
      </c>
      <c r="W220" s="147">
        <f t="shared" si="54"/>
        <v>0</v>
      </c>
      <c r="X220" s="147">
        <v>0</v>
      </c>
      <c r="Y220" s="147">
        <f t="shared" si="55"/>
        <v>0</v>
      </c>
      <c r="Z220" s="147">
        <v>0</v>
      </c>
      <c r="AA220" s="148">
        <f t="shared" si="56"/>
        <v>0</v>
      </c>
      <c r="AR220" s="20" t="s">
        <v>159</v>
      </c>
      <c r="AT220" s="20" t="s">
        <v>155</v>
      </c>
      <c r="AU220" s="20" t="s">
        <v>79</v>
      </c>
      <c r="AY220" s="20" t="s">
        <v>153</v>
      </c>
      <c r="BE220" s="149">
        <f t="shared" si="57"/>
        <v>0</v>
      </c>
      <c r="BF220" s="149">
        <f t="shared" si="58"/>
        <v>0</v>
      </c>
      <c r="BG220" s="149">
        <f t="shared" si="59"/>
        <v>0</v>
      </c>
      <c r="BH220" s="149">
        <f t="shared" si="60"/>
        <v>0</v>
      </c>
      <c r="BI220" s="149">
        <f t="shared" si="61"/>
        <v>0</v>
      </c>
      <c r="BJ220" s="20" t="s">
        <v>160</v>
      </c>
      <c r="BK220" s="149">
        <f t="shared" si="62"/>
        <v>0</v>
      </c>
      <c r="BL220" s="20" t="s">
        <v>159</v>
      </c>
      <c r="BM220" s="20" t="s">
        <v>1589</v>
      </c>
    </row>
    <row r="221" spans="2:65" s="1" customFormat="1" ht="31.5" customHeight="1">
      <c r="B221" s="140"/>
      <c r="C221" s="141" t="s">
        <v>1137</v>
      </c>
      <c r="D221" s="141" t="s">
        <v>155</v>
      </c>
      <c r="E221" s="142" t="s">
        <v>1590</v>
      </c>
      <c r="F221" s="241" t="s">
        <v>1591</v>
      </c>
      <c r="G221" s="241"/>
      <c r="H221" s="241"/>
      <c r="I221" s="241"/>
      <c r="J221" s="143" t="s">
        <v>172</v>
      </c>
      <c r="K221" s="144">
        <v>160</v>
      </c>
      <c r="L221" s="242"/>
      <c r="M221" s="242"/>
      <c r="N221" s="242"/>
      <c r="O221" s="242"/>
      <c r="P221" s="242"/>
      <c r="Q221" s="242"/>
      <c r="R221" s="145"/>
      <c r="T221" s="146" t="s">
        <v>5</v>
      </c>
      <c r="U221" s="43" t="s">
        <v>38</v>
      </c>
      <c r="V221" s="147">
        <v>0</v>
      </c>
      <c r="W221" s="147">
        <f t="shared" si="54"/>
        <v>0</v>
      </c>
      <c r="X221" s="147">
        <v>0</v>
      </c>
      <c r="Y221" s="147">
        <f t="shared" si="55"/>
        <v>0</v>
      </c>
      <c r="Z221" s="147">
        <v>0</v>
      </c>
      <c r="AA221" s="148">
        <f t="shared" si="56"/>
        <v>0</v>
      </c>
      <c r="AR221" s="20" t="s">
        <v>159</v>
      </c>
      <c r="AT221" s="20" t="s">
        <v>155</v>
      </c>
      <c r="AU221" s="20" t="s">
        <v>79</v>
      </c>
      <c r="AY221" s="20" t="s">
        <v>153</v>
      </c>
      <c r="BE221" s="149">
        <f t="shared" si="57"/>
        <v>0</v>
      </c>
      <c r="BF221" s="149">
        <f t="shared" si="58"/>
        <v>0</v>
      </c>
      <c r="BG221" s="149">
        <f t="shared" si="59"/>
        <v>0</v>
      </c>
      <c r="BH221" s="149">
        <f t="shared" si="60"/>
        <v>0</v>
      </c>
      <c r="BI221" s="149">
        <f t="shared" si="61"/>
        <v>0</v>
      </c>
      <c r="BJ221" s="20" t="s">
        <v>160</v>
      </c>
      <c r="BK221" s="149">
        <f t="shared" si="62"/>
        <v>0</v>
      </c>
      <c r="BL221" s="20" t="s">
        <v>159</v>
      </c>
      <c r="BM221" s="20" t="s">
        <v>1592</v>
      </c>
    </row>
    <row r="222" spans="2:65" s="1" customFormat="1" ht="22.5" customHeight="1">
      <c r="B222" s="140"/>
      <c r="C222" s="141" t="s">
        <v>1459</v>
      </c>
      <c r="D222" s="141" t="s">
        <v>155</v>
      </c>
      <c r="E222" s="142" t="s">
        <v>1593</v>
      </c>
      <c r="F222" s="241" t="s">
        <v>1594</v>
      </c>
      <c r="G222" s="241"/>
      <c r="H222" s="241"/>
      <c r="I222" s="241"/>
      <c r="J222" s="143" t="s">
        <v>172</v>
      </c>
      <c r="K222" s="144">
        <v>160</v>
      </c>
      <c r="L222" s="242"/>
      <c r="M222" s="242"/>
      <c r="N222" s="242"/>
      <c r="O222" s="242"/>
      <c r="P222" s="242"/>
      <c r="Q222" s="242"/>
      <c r="R222" s="145"/>
      <c r="T222" s="146" t="s">
        <v>5</v>
      </c>
      <c r="U222" s="43" t="s">
        <v>38</v>
      </c>
      <c r="V222" s="147">
        <v>0</v>
      </c>
      <c r="W222" s="147">
        <f t="shared" si="54"/>
        <v>0</v>
      </c>
      <c r="X222" s="147">
        <v>0</v>
      </c>
      <c r="Y222" s="147">
        <f t="shared" si="55"/>
        <v>0</v>
      </c>
      <c r="Z222" s="147">
        <v>0</v>
      </c>
      <c r="AA222" s="148">
        <f t="shared" si="56"/>
        <v>0</v>
      </c>
      <c r="AR222" s="20" t="s">
        <v>159</v>
      </c>
      <c r="AT222" s="20" t="s">
        <v>155</v>
      </c>
      <c r="AU222" s="20" t="s">
        <v>79</v>
      </c>
      <c r="AY222" s="20" t="s">
        <v>153</v>
      </c>
      <c r="BE222" s="149">
        <f t="shared" si="57"/>
        <v>0</v>
      </c>
      <c r="BF222" s="149">
        <f t="shared" si="58"/>
        <v>0</v>
      </c>
      <c r="BG222" s="149">
        <f t="shared" si="59"/>
        <v>0</v>
      </c>
      <c r="BH222" s="149">
        <f t="shared" si="60"/>
        <v>0</v>
      </c>
      <c r="BI222" s="149">
        <f t="shared" si="61"/>
        <v>0</v>
      </c>
      <c r="BJ222" s="20" t="s">
        <v>160</v>
      </c>
      <c r="BK222" s="149">
        <f t="shared" si="62"/>
        <v>0</v>
      </c>
      <c r="BL222" s="20" t="s">
        <v>159</v>
      </c>
      <c r="BM222" s="20" t="s">
        <v>1595</v>
      </c>
    </row>
    <row r="223" spans="2:65" s="1" customFormat="1" ht="31.5" customHeight="1">
      <c r="B223" s="140"/>
      <c r="C223" s="141" t="s">
        <v>1596</v>
      </c>
      <c r="D223" s="141" t="s">
        <v>155</v>
      </c>
      <c r="E223" s="142" t="s">
        <v>1597</v>
      </c>
      <c r="F223" s="241" t="s">
        <v>1591</v>
      </c>
      <c r="G223" s="241"/>
      <c r="H223" s="241"/>
      <c r="I223" s="241"/>
      <c r="J223" s="143" t="s">
        <v>172</v>
      </c>
      <c r="K223" s="144">
        <v>3450</v>
      </c>
      <c r="L223" s="242"/>
      <c r="M223" s="242"/>
      <c r="N223" s="242"/>
      <c r="O223" s="242"/>
      <c r="P223" s="242"/>
      <c r="Q223" s="242"/>
      <c r="R223" s="145"/>
      <c r="T223" s="146" t="s">
        <v>5</v>
      </c>
      <c r="U223" s="43" t="s">
        <v>38</v>
      </c>
      <c r="V223" s="147">
        <v>0</v>
      </c>
      <c r="W223" s="147">
        <f t="shared" si="54"/>
        <v>0</v>
      </c>
      <c r="X223" s="147">
        <v>0</v>
      </c>
      <c r="Y223" s="147">
        <f t="shared" si="55"/>
        <v>0</v>
      </c>
      <c r="Z223" s="147">
        <v>0</v>
      </c>
      <c r="AA223" s="148">
        <f t="shared" si="56"/>
        <v>0</v>
      </c>
      <c r="AR223" s="20" t="s">
        <v>159</v>
      </c>
      <c r="AT223" s="20" t="s">
        <v>155</v>
      </c>
      <c r="AU223" s="20" t="s">
        <v>79</v>
      </c>
      <c r="AY223" s="20" t="s">
        <v>153</v>
      </c>
      <c r="BE223" s="149">
        <f t="shared" si="57"/>
        <v>0</v>
      </c>
      <c r="BF223" s="149">
        <f t="shared" si="58"/>
        <v>0</v>
      </c>
      <c r="BG223" s="149">
        <f t="shared" si="59"/>
        <v>0</v>
      </c>
      <c r="BH223" s="149">
        <f t="shared" si="60"/>
        <v>0</v>
      </c>
      <c r="BI223" s="149">
        <f t="shared" si="61"/>
        <v>0</v>
      </c>
      <c r="BJ223" s="20" t="s">
        <v>160</v>
      </c>
      <c r="BK223" s="149">
        <f t="shared" si="62"/>
        <v>0</v>
      </c>
      <c r="BL223" s="20" t="s">
        <v>159</v>
      </c>
      <c r="BM223" s="20" t="s">
        <v>1598</v>
      </c>
    </row>
    <row r="224" spans="2:65" s="1" customFormat="1" ht="22.5" customHeight="1">
      <c r="B224" s="140"/>
      <c r="C224" s="141" t="s">
        <v>1462</v>
      </c>
      <c r="D224" s="141" t="s">
        <v>155</v>
      </c>
      <c r="E224" s="142" t="s">
        <v>1599</v>
      </c>
      <c r="F224" s="241" t="s">
        <v>1600</v>
      </c>
      <c r="G224" s="241"/>
      <c r="H224" s="241"/>
      <c r="I224" s="241"/>
      <c r="J224" s="143" t="s">
        <v>172</v>
      </c>
      <c r="K224" s="144">
        <v>3450</v>
      </c>
      <c r="L224" s="242"/>
      <c r="M224" s="242"/>
      <c r="N224" s="242"/>
      <c r="O224" s="242"/>
      <c r="P224" s="242"/>
      <c r="Q224" s="242"/>
      <c r="R224" s="145"/>
      <c r="T224" s="146" t="s">
        <v>5</v>
      </c>
      <c r="U224" s="43" t="s">
        <v>38</v>
      </c>
      <c r="V224" s="147">
        <v>0</v>
      </c>
      <c r="W224" s="147">
        <f t="shared" si="54"/>
        <v>0</v>
      </c>
      <c r="X224" s="147">
        <v>0</v>
      </c>
      <c r="Y224" s="147">
        <f t="shared" si="55"/>
        <v>0</v>
      </c>
      <c r="Z224" s="147">
        <v>0</v>
      </c>
      <c r="AA224" s="148">
        <f t="shared" si="56"/>
        <v>0</v>
      </c>
      <c r="AR224" s="20" t="s">
        <v>159</v>
      </c>
      <c r="AT224" s="20" t="s">
        <v>155</v>
      </c>
      <c r="AU224" s="20" t="s">
        <v>79</v>
      </c>
      <c r="AY224" s="20" t="s">
        <v>153</v>
      </c>
      <c r="BE224" s="149">
        <f t="shared" si="57"/>
        <v>0</v>
      </c>
      <c r="BF224" s="149">
        <f t="shared" si="58"/>
        <v>0</v>
      </c>
      <c r="BG224" s="149">
        <f t="shared" si="59"/>
        <v>0</v>
      </c>
      <c r="BH224" s="149">
        <f t="shared" si="60"/>
        <v>0</v>
      </c>
      <c r="BI224" s="149">
        <f t="shared" si="61"/>
        <v>0</v>
      </c>
      <c r="BJ224" s="20" t="s">
        <v>160</v>
      </c>
      <c r="BK224" s="149">
        <f t="shared" si="62"/>
        <v>0</v>
      </c>
      <c r="BL224" s="20" t="s">
        <v>159</v>
      </c>
      <c r="BM224" s="20" t="s">
        <v>1601</v>
      </c>
    </row>
    <row r="225" spans="2:65" s="1" customFormat="1" ht="31.5" customHeight="1">
      <c r="B225" s="140"/>
      <c r="C225" s="141" t="s">
        <v>1602</v>
      </c>
      <c r="D225" s="141" t="s">
        <v>155</v>
      </c>
      <c r="E225" s="142" t="s">
        <v>1603</v>
      </c>
      <c r="F225" s="241" t="s">
        <v>1604</v>
      </c>
      <c r="G225" s="241"/>
      <c r="H225" s="241"/>
      <c r="I225" s="241"/>
      <c r="J225" s="143" t="s">
        <v>172</v>
      </c>
      <c r="K225" s="144">
        <v>730</v>
      </c>
      <c r="L225" s="242"/>
      <c r="M225" s="242"/>
      <c r="N225" s="242"/>
      <c r="O225" s="242"/>
      <c r="P225" s="242"/>
      <c r="Q225" s="242"/>
      <c r="R225" s="145"/>
      <c r="T225" s="146" t="s">
        <v>5</v>
      </c>
      <c r="U225" s="43" t="s">
        <v>38</v>
      </c>
      <c r="V225" s="147">
        <v>0</v>
      </c>
      <c r="W225" s="147">
        <f t="shared" si="54"/>
        <v>0</v>
      </c>
      <c r="X225" s="147">
        <v>0</v>
      </c>
      <c r="Y225" s="147">
        <f t="shared" si="55"/>
        <v>0</v>
      </c>
      <c r="Z225" s="147">
        <v>0</v>
      </c>
      <c r="AA225" s="148">
        <f t="shared" si="56"/>
        <v>0</v>
      </c>
      <c r="AR225" s="20" t="s">
        <v>159</v>
      </c>
      <c r="AT225" s="20" t="s">
        <v>155</v>
      </c>
      <c r="AU225" s="20" t="s">
        <v>79</v>
      </c>
      <c r="AY225" s="20" t="s">
        <v>153</v>
      </c>
      <c r="BE225" s="149">
        <f t="shared" si="57"/>
        <v>0</v>
      </c>
      <c r="BF225" s="149">
        <f t="shared" si="58"/>
        <v>0</v>
      </c>
      <c r="BG225" s="149">
        <f t="shared" si="59"/>
        <v>0</v>
      </c>
      <c r="BH225" s="149">
        <f t="shared" si="60"/>
        <v>0</v>
      </c>
      <c r="BI225" s="149">
        <f t="shared" si="61"/>
        <v>0</v>
      </c>
      <c r="BJ225" s="20" t="s">
        <v>160</v>
      </c>
      <c r="BK225" s="149">
        <f t="shared" si="62"/>
        <v>0</v>
      </c>
      <c r="BL225" s="20" t="s">
        <v>159</v>
      </c>
      <c r="BM225" s="20" t="s">
        <v>1605</v>
      </c>
    </row>
    <row r="226" spans="2:65" s="1" customFormat="1" ht="22.5" customHeight="1">
      <c r="B226" s="140"/>
      <c r="C226" s="141" t="s">
        <v>1465</v>
      </c>
      <c r="D226" s="141" t="s">
        <v>155</v>
      </c>
      <c r="E226" s="142" t="s">
        <v>1606</v>
      </c>
      <c r="F226" s="241" t="s">
        <v>1607</v>
      </c>
      <c r="G226" s="241"/>
      <c r="H226" s="241"/>
      <c r="I226" s="241"/>
      <c r="J226" s="143" t="s">
        <v>172</v>
      </c>
      <c r="K226" s="144">
        <v>730</v>
      </c>
      <c r="L226" s="242"/>
      <c r="M226" s="242"/>
      <c r="N226" s="242"/>
      <c r="O226" s="242"/>
      <c r="P226" s="242"/>
      <c r="Q226" s="242"/>
      <c r="R226" s="145"/>
      <c r="T226" s="146" t="s">
        <v>5</v>
      </c>
      <c r="U226" s="43" t="s">
        <v>38</v>
      </c>
      <c r="V226" s="147">
        <v>0</v>
      </c>
      <c r="W226" s="147">
        <f t="shared" si="54"/>
        <v>0</v>
      </c>
      <c r="X226" s="147">
        <v>0</v>
      </c>
      <c r="Y226" s="147">
        <f t="shared" si="55"/>
        <v>0</v>
      </c>
      <c r="Z226" s="147">
        <v>0</v>
      </c>
      <c r="AA226" s="148">
        <f t="shared" si="56"/>
        <v>0</v>
      </c>
      <c r="AR226" s="20" t="s">
        <v>159</v>
      </c>
      <c r="AT226" s="20" t="s">
        <v>155</v>
      </c>
      <c r="AU226" s="20" t="s">
        <v>79</v>
      </c>
      <c r="AY226" s="20" t="s">
        <v>153</v>
      </c>
      <c r="BE226" s="149">
        <f t="shared" si="57"/>
        <v>0</v>
      </c>
      <c r="BF226" s="149">
        <f t="shared" si="58"/>
        <v>0</v>
      </c>
      <c r="BG226" s="149">
        <f t="shared" si="59"/>
        <v>0</v>
      </c>
      <c r="BH226" s="149">
        <f t="shared" si="60"/>
        <v>0</v>
      </c>
      <c r="BI226" s="149">
        <f t="shared" si="61"/>
        <v>0</v>
      </c>
      <c r="BJ226" s="20" t="s">
        <v>160</v>
      </c>
      <c r="BK226" s="149">
        <f t="shared" si="62"/>
        <v>0</v>
      </c>
      <c r="BL226" s="20" t="s">
        <v>159</v>
      </c>
      <c r="BM226" s="20" t="s">
        <v>1608</v>
      </c>
    </row>
    <row r="227" spans="2:65" s="1" customFormat="1" ht="31.5" customHeight="1">
      <c r="B227" s="140"/>
      <c r="C227" s="141" t="s">
        <v>1609</v>
      </c>
      <c r="D227" s="141" t="s">
        <v>155</v>
      </c>
      <c r="E227" s="142" t="s">
        <v>1610</v>
      </c>
      <c r="F227" s="241" t="s">
        <v>1611</v>
      </c>
      <c r="G227" s="241"/>
      <c r="H227" s="241"/>
      <c r="I227" s="241"/>
      <c r="J227" s="143" t="s">
        <v>172</v>
      </c>
      <c r="K227" s="144">
        <v>570</v>
      </c>
      <c r="L227" s="242"/>
      <c r="M227" s="242"/>
      <c r="N227" s="242"/>
      <c r="O227" s="242"/>
      <c r="P227" s="242"/>
      <c r="Q227" s="242"/>
      <c r="R227" s="145"/>
      <c r="T227" s="146" t="s">
        <v>5</v>
      </c>
      <c r="U227" s="43" t="s">
        <v>38</v>
      </c>
      <c r="V227" s="147">
        <v>0</v>
      </c>
      <c r="W227" s="147">
        <f t="shared" si="54"/>
        <v>0</v>
      </c>
      <c r="X227" s="147">
        <v>0</v>
      </c>
      <c r="Y227" s="147">
        <f t="shared" si="55"/>
        <v>0</v>
      </c>
      <c r="Z227" s="147">
        <v>0</v>
      </c>
      <c r="AA227" s="148">
        <f t="shared" si="56"/>
        <v>0</v>
      </c>
      <c r="AR227" s="20" t="s">
        <v>159</v>
      </c>
      <c r="AT227" s="20" t="s">
        <v>155</v>
      </c>
      <c r="AU227" s="20" t="s">
        <v>79</v>
      </c>
      <c r="AY227" s="20" t="s">
        <v>153</v>
      </c>
      <c r="BE227" s="149">
        <f t="shared" si="57"/>
        <v>0</v>
      </c>
      <c r="BF227" s="149">
        <f t="shared" si="58"/>
        <v>0</v>
      </c>
      <c r="BG227" s="149">
        <f t="shared" si="59"/>
        <v>0</v>
      </c>
      <c r="BH227" s="149">
        <f t="shared" si="60"/>
        <v>0</v>
      </c>
      <c r="BI227" s="149">
        <f t="shared" si="61"/>
        <v>0</v>
      </c>
      <c r="BJ227" s="20" t="s">
        <v>160</v>
      </c>
      <c r="BK227" s="149">
        <f t="shared" si="62"/>
        <v>0</v>
      </c>
      <c r="BL227" s="20" t="s">
        <v>159</v>
      </c>
      <c r="BM227" s="20" t="s">
        <v>1612</v>
      </c>
    </row>
    <row r="228" spans="2:65" s="1" customFormat="1" ht="22.5" customHeight="1">
      <c r="B228" s="140"/>
      <c r="C228" s="141" t="s">
        <v>1468</v>
      </c>
      <c r="D228" s="141" t="s">
        <v>155</v>
      </c>
      <c r="E228" s="142" t="s">
        <v>1613</v>
      </c>
      <c r="F228" s="241" t="s">
        <v>1614</v>
      </c>
      <c r="G228" s="241"/>
      <c r="H228" s="241"/>
      <c r="I228" s="241"/>
      <c r="J228" s="143" t="s">
        <v>172</v>
      </c>
      <c r="K228" s="144">
        <v>570</v>
      </c>
      <c r="L228" s="242"/>
      <c r="M228" s="242"/>
      <c r="N228" s="242"/>
      <c r="O228" s="242"/>
      <c r="P228" s="242"/>
      <c r="Q228" s="242"/>
      <c r="R228" s="145"/>
      <c r="T228" s="146" t="s">
        <v>5</v>
      </c>
      <c r="U228" s="43" t="s">
        <v>38</v>
      </c>
      <c r="V228" s="147">
        <v>0</v>
      </c>
      <c r="W228" s="147">
        <f t="shared" si="54"/>
        <v>0</v>
      </c>
      <c r="X228" s="147">
        <v>0</v>
      </c>
      <c r="Y228" s="147">
        <f t="shared" si="55"/>
        <v>0</v>
      </c>
      <c r="Z228" s="147">
        <v>0</v>
      </c>
      <c r="AA228" s="148">
        <f t="shared" si="56"/>
        <v>0</v>
      </c>
      <c r="AR228" s="20" t="s">
        <v>159</v>
      </c>
      <c r="AT228" s="20" t="s">
        <v>155</v>
      </c>
      <c r="AU228" s="20" t="s">
        <v>79</v>
      </c>
      <c r="AY228" s="20" t="s">
        <v>153</v>
      </c>
      <c r="BE228" s="149">
        <f t="shared" si="57"/>
        <v>0</v>
      </c>
      <c r="BF228" s="149">
        <f t="shared" si="58"/>
        <v>0</v>
      </c>
      <c r="BG228" s="149">
        <f t="shared" si="59"/>
        <v>0</v>
      </c>
      <c r="BH228" s="149">
        <f t="shared" si="60"/>
        <v>0</v>
      </c>
      <c r="BI228" s="149">
        <f t="shared" si="61"/>
        <v>0</v>
      </c>
      <c r="BJ228" s="20" t="s">
        <v>160</v>
      </c>
      <c r="BK228" s="149">
        <f t="shared" si="62"/>
        <v>0</v>
      </c>
      <c r="BL228" s="20" t="s">
        <v>159</v>
      </c>
      <c r="BM228" s="20" t="s">
        <v>1615</v>
      </c>
    </row>
    <row r="229" spans="2:65" s="1" customFormat="1" ht="22.5" customHeight="1">
      <c r="B229" s="140"/>
      <c r="C229" s="141" t="s">
        <v>1616</v>
      </c>
      <c r="D229" s="141" t="s">
        <v>155</v>
      </c>
      <c r="E229" s="142" t="s">
        <v>1617</v>
      </c>
      <c r="F229" s="241" t="s">
        <v>1618</v>
      </c>
      <c r="G229" s="241"/>
      <c r="H229" s="241"/>
      <c r="I229" s="241"/>
      <c r="J229" s="143" t="s">
        <v>172</v>
      </c>
      <c r="K229" s="144">
        <v>40</v>
      </c>
      <c r="L229" s="242"/>
      <c r="M229" s="242"/>
      <c r="N229" s="242"/>
      <c r="O229" s="242"/>
      <c r="P229" s="242"/>
      <c r="Q229" s="242"/>
      <c r="R229" s="145"/>
      <c r="T229" s="146" t="s">
        <v>5</v>
      </c>
      <c r="U229" s="43" t="s">
        <v>38</v>
      </c>
      <c r="V229" s="147">
        <v>0</v>
      </c>
      <c r="W229" s="147">
        <f t="shared" si="54"/>
        <v>0</v>
      </c>
      <c r="X229" s="147">
        <v>0</v>
      </c>
      <c r="Y229" s="147">
        <f t="shared" si="55"/>
        <v>0</v>
      </c>
      <c r="Z229" s="147">
        <v>0</v>
      </c>
      <c r="AA229" s="148">
        <f t="shared" si="56"/>
        <v>0</v>
      </c>
      <c r="AR229" s="20" t="s">
        <v>159</v>
      </c>
      <c r="AT229" s="20" t="s">
        <v>155</v>
      </c>
      <c r="AU229" s="20" t="s">
        <v>79</v>
      </c>
      <c r="AY229" s="20" t="s">
        <v>153</v>
      </c>
      <c r="BE229" s="149">
        <f t="shared" si="57"/>
        <v>0</v>
      </c>
      <c r="BF229" s="149">
        <f t="shared" si="58"/>
        <v>0</v>
      </c>
      <c r="BG229" s="149">
        <f t="shared" si="59"/>
        <v>0</v>
      </c>
      <c r="BH229" s="149">
        <f t="shared" si="60"/>
        <v>0</v>
      </c>
      <c r="BI229" s="149">
        <f t="shared" si="61"/>
        <v>0</v>
      </c>
      <c r="BJ229" s="20" t="s">
        <v>160</v>
      </c>
      <c r="BK229" s="149">
        <f t="shared" si="62"/>
        <v>0</v>
      </c>
      <c r="BL229" s="20" t="s">
        <v>159</v>
      </c>
      <c r="BM229" s="20" t="s">
        <v>1619</v>
      </c>
    </row>
    <row r="230" spans="2:65" s="1" customFormat="1" ht="22.5" customHeight="1">
      <c r="B230" s="140"/>
      <c r="C230" s="141" t="s">
        <v>1471</v>
      </c>
      <c r="D230" s="141" t="s">
        <v>155</v>
      </c>
      <c r="E230" s="142" t="s">
        <v>1620</v>
      </c>
      <c r="F230" s="241" t="s">
        <v>1621</v>
      </c>
      <c r="G230" s="241"/>
      <c r="H230" s="241"/>
      <c r="I230" s="241"/>
      <c r="J230" s="143" t="s">
        <v>172</v>
      </c>
      <c r="K230" s="144">
        <v>40</v>
      </c>
      <c r="L230" s="242"/>
      <c r="M230" s="242"/>
      <c r="N230" s="242"/>
      <c r="O230" s="242"/>
      <c r="P230" s="242"/>
      <c r="Q230" s="242"/>
      <c r="R230" s="145"/>
      <c r="T230" s="146" t="s">
        <v>5</v>
      </c>
      <c r="U230" s="43" t="s">
        <v>38</v>
      </c>
      <c r="V230" s="147">
        <v>0</v>
      </c>
      <c r="W230" s="147">
        <f t="shared" si="54"/>
        <v>0</v>
      </c>
      <c r="X230" s="147">
        <v>0</v>
      </c>
      <c r="Y230" s="147">
        <f t="shared" si="55"/>
        <v>0</v>
      </c>
      <c r="Z230" s="147">
        <v>0</v>
      </c>
      <c r="AA230" s="148">
        <f t="shared" si="56"/>
        <v>0</v>
      </c>
      <c r="AR230" s="20" t="s">
        <v>159</v>
      </c>
      <c r="AT230" s="20" t="s">
        <v>155</v>
      </c>
      <c r="AU230" s="20" t="s">
        <v>79</v>
      </c>
      <c r="AY230" s="20" t="s">
        <v>153</v>
      </c>
      <c r="BE230" s="149">
        <f t="shared" si="57"/>
        <v>0</v>
      </c>
      <c r="BF230" s="149">
        <f t="shared" si="58"/>
        <v>0</v>
      </c>
      <c r="BG230" s="149">
        <f t="shared" si="59"/>
        <v>0</v>
      </c>
      <c r="BH230" s="149">
        <f t="shared" si="60"/>
        <v>0</v>
      </c>
      <c r="BI230" s="149">
        <f t="shared" si="61"/>
        <v>0</v>
      </c>
      <c r="BJ230" s="20" t="s">
        <v>160</v>
      </c>
      <c r="BK230" s="149">
        <f t="shared" si="62"/>
        <v>0</v>
      </c>
      <c r="BL230" s="20" t="s">
        <v>159</v>
      </c>
      <c r="BM230" s="20" t="s">
        <v>1622</v>
      </c>
    </row>
    <row r="231" spans="2:65" s="1" customFormat="1" ht="31.5" customHeight="1">
      <c r="B231" s="140"/>
      <c r="C231" s="141" t="s">
        <v>829</v>
      </c>
      <c r="D231" s="141" t="s">
        <v>155</v>
      </c>
      <c r="E231" s="142" t="s">
        <v>1623</v>
      </c>
      <c r="F231" s="241" t="s">
        <v>1624</v>
      </c>
      <c r="G231" s="241"/>
      <c r="H231" s="241"/>
      <c r="I231" s="241"/>
      <c r="J231" s="143" t="s">
        <v>172</v>
      </c>
      <c r="K231" s="144">
        <v>20</v>
      </c>
      <c r="L231" s="242"/>
      <c r="M231" s="242"/>
      <c r="N231" s="242"/>
      <c r="O231" s="242"/>
      <c r="P231" s="242"/>
      <c r="Q231" s="242"/>
      <c r="R231" s="145"/>
      <c r="T231" s="146" t="s">
        <v>5</v>
      </c>
      <c r="U231" s="43" t="s">
        <v>38</v>
      </c>
      <c r="V231" s="147">
        <v>0</v>
      </c>
      <c r="W231" s="147">
        <f t="shared" si="54"/>
        <v>0</v>
      </c>
      <c r="X231" s="147">
        <v>0</v>
      </c>
      <c r="Y231" s="147">
        <f t="shared" si="55"/>
        <v>0</v>
      </c>
      <c r="Z231" s="147">
        <v>0</v>
      </c>
      <c r="AA231" s="148">
        <f t="shared" si="56"/>
        <v>0</v>
      </c>
      <c r="AR231" s="20" t="s">
        <v>159</v>
      </c>
      <c r="AT231" s="20" t="s">
        <v>155</v>
      </c>
      <c r="AU231" s="20" t="s">
        <v>79</v>
      </c>
      <c r="AY231" s="20" t="s">
        <v>153</v>
      </c>
      <c r="BE231" s="149">
        <f t="shared" si="57"/>
        <v>0</v>
      </c>
      <c r="BF231" s="149">
        <f t="shared" si="58"/>
        <v>0</v>
      </c>
      <c r="BG231" s="149">
        <f t="shared" si="59"/>
        <v>0</v>
      </c>
      <c r="BH231" s="149">
        <f t="shared" si="60"/>
        <v>0</v>
      </c>
      <c r="BI231" s="149">
        <f t="shared" si="61"/>
        <v>0</v>
      </c>
      <c r="BJ231" s="20" t="s">
        <v>160</v>
      </c>
      <c r="BK231" s="149">
        <f t="shared" si="62"/>
        <v>0</v>
      </c>
      <c r="BL231" s="20" t="s">
        <v>159</v>
      </c>
      <c r="BM231" s="20" t="s">
        <v>1625</v>
      </c>
    </row>
    <row r="232" spans="2:65" s="1" customFormat="1" ht="22.5" customHeight="1">
      <c r="B232" s="140"/>
      <c r="C232" s="141" t="s">
        <v>1474</v>
      </c>
      <c r="D232" s="141" t="s">
        <v>155</v>
      </c>
      <c r="E232" s="142" t="s">
        <v>1626</v>
      </c>
      <c r="F232" s="241" t="s">
        <v>1627</v>
      </c>
      <c r="G232" s="241"/>
      <c r="H232" s="241"/>
      <c r="I232" s="241"/>
      <c r="J232" s="143" t="s">
        <v>172</v>
      </c>
      <c r="K232" s="144">
        <v>20</v>
      </c>
      <c r="L232" s="242"/>
      <c r="M232" s="242"/>
      <c r="N232" s="242"/>
      <c r="O232" s="242"/>
      <c r="P232" s="242"/>
      <c r="Q232" s="242"/>
      <c r="R232" s="145"/>
      <c r="T232" s="146" t="s">
        <v>5</v>
      </c>
      <c r="U232" s="43" t="s">
        <v>38</v>
      </c>
      <c r="V232" s="147">
        <v>0</v>
      </c>
      <c r="W232" s="147">
        <f t="shared" si="54"/>
        <v>0</v>
      </c>
      <c r="X232" s="147">
        <v>0</v>
      </c>
      <c r="Y232" s="147">
        <f t="shared" si="55"/>
        <v>0</v>
      </c>
      <c r="Z232" s="147">
        <v>0</v>
      </c>
      <c r="AA232" s="148">
        <f t="shared" si="56"/>
        <v>0</v>
      </c>
      <c r="AR232" s="20" t="s">
        <v>159</v>
      </c>
      <c r="AT232" s="20" t="s">
        <v>155</v>
      </c>
      <c r="AU232" s="20" t="s">
        <v>79</v>
      </c>
      <c r="AY232" s="20" t="s">
        <v>153</v>
      </c>
      <c r="BE232" s="149">
        <f t="shared" si="57"/>
        <v>0</v>
      </c>
      <c r="BF232" s="149">
        <f t="shared" si="58"/>
        <v>0</v>
      </c>
      <c r="BG232" s="149">
        <f t="shared" si="59"/>
        <v>0</v>
      </c>
      <c r="BH232" s="149">
        <f t="shared" si="60"/>
        <v>0</v>
      </c>
      <c r="BI232" s="149">
        <f t="shared" si="61"/>
        <v>0</v>
      </c>
      <c r="BJ232" s="20" t="s">
        <v>160</v>
      </c>
      <c r="BK232" s="149">
        <f t="shared" si="62"/>
        <v>0</v>
      </c>
      <c r="BL232" s="20" t="s">
        <v>159</v>
      </c>
      <c r="BM232" s="20" t="s">
        <v>1628</v>
      </c>
    </row>
    <row r="233" spans="2:65" s="1" customFormat="1" ht="31.5" customHeight="1">
      <c r="B233" s="140"/>
      <c r="C233" s="141" t="s">
        <v>1629</v>
      </c>
      <c r="D233" s="141" t="s">
        <v>155</v>
      </c>
      <c r="E233" s="142" t="s">
        <v>1630</v>
      </c>
      <c r="F233" s="241" t="s">
        <v>1631</v>
      </c>
      <c r="G233" s="241"/>
      <c r="H233" s="241"/>
      <c r="I233" s="241"/>
      <c r="J233" s="143" t="s">
        <v>172</v>
      </c>
      <c r="K233" s="144">
        <v>40</v>
      </c>
      <c r="L233" s="242"/>
      <c r="M233" s="242"/>
      <c r="N233" s="242"/>
      <c r="O233" s="242"/>
      <c r="P233" s="242"/>
      <c r="Q233" s="242"/>
      <c r="R233" s="145"/>
      <c r="T233" s="146" t="s">
        <v>5</v>
      </c>
      <c r="U233" s="43" t="s">
        <v>38</v>
      </c>
      <c r="V233" s="147">
        <v>0</v>
      </c>
      <c r="W233" s="147">
        <f t="shared" si="54"/>
        <v>0</v>
      </c>
      <c r="X233" s="147">
        <v>0</v>
      </c>
      <c r="Y233" s="147">
        <f t="shared" si="55"/>
        <v>0</v>
      </c>
      <c r="Z233" s="147">
        <v>0</v>
      </c>
      <c r="AA233" s="148">
        <f t="shared" si="56"/>
        <v>0</v>
      </c>
      <c r="AR233" s="20" t="s">
        <v>159</v>
      </c>
      <c r="AT233" s="20" t="s">
        <v>155</v>
      </c>
      <c r="AU233" s="20" t="s">
        <v>79</v>
      </c>
      <c r="AY233" s="20" t="s">
        <v>153</v>
      </c>
      <c r="BE233" s="149">
        <f t="shared" si="57"/>
        <v>0</v>
      </c>
      <c r="BF233" s="149">
        <f t="shared" si="58"/>
        <v>0</v>
      </c>
      <c r="BG233" s="149">
        <f t="shared" si="59"/>
        <v>0</v>
      </c>
      <c r="BH233" s="149">
        <f t="shared" si="60"/>
        <v>0</v>
      </c>
      <c r="BI233" s="149">
        <f t="shared" si="61"/>
        <v>0</v>
      </c>
      <c r="BJ233" s="20" t="s">
        <v>160</v>
      </c>
      <c r="BK233" s="149">
        <f t="shared" si="62"/>
        <v>0</v>
      </c>
      <c r="BL233" s="20" t="s">
        <v>159</v>
      </c>
      <c r="BM233" s="20" t="s">
        <v>1632</v>
      </c>
    </row>
    <row r="234" spans="2:65" s="1" customFormat="1" ht="22.5" customHeight="1">
      <c r="B234" s="140"/>
      <c r="C234" s="141" t="s">
        <v>1477</v>
      </c>
      <c r="D234" s="141" t="s">
        <v>155</v>
      </c>
      <c r="E234" s="142" t="s">
        <v>1633</v>
      </c>
      <c r="F234" s="241" t="s">
        <v>1634</v>
      </c>
      <c r="G234" s="241"/>
      <c r="H234" s="241"/>
      <c r="I234" s="241"/>
      <c r="J234" s="143" t="s">
        <v>172</v>
      </c>
      <c r="K234" s="144">
        <v>40</v>
      </c>
      <c r="L234" s="242"/>
      <c r="M234" s="242"/>
      <c r="N234" s="242"/>
      <c r="O234" s="242"/>
      <c r="P234" s="242"/>
      <c r="Q234" s="242"/>
      <c r="R234" s="145"/>
      <c r="T234" s="146" t="s">
        <v>5</v>
      </c>
      <c r="U234" s="43" t="s">
        <v>38</v>
      </c>
      <c r="V234" s="147">
        <v>0</v>
      </c>
      <c r="W234" s="147">
        <f t="shared" si="54"/>
        <v>0</v>
      </c>
      <c r="X234" s="147">
        <v>0</v>
      </c>
      <c r="Y234" s="147">
        <f t="shared" si="55"/>
        <v>0</v>
      </c>
      <c r="Z234" s="147">
        <v>0</v>
      </c>
      <c r="AA234" s="148">
        <f t="shared" si="56"/>
        <v>0</v>
      </c>
      <c r="AR234" s="20" t="s">
        <v>159</v>
      </c>
      <c r="AT234" s="20" t="s">
        <v>155</v>
      </c>
      <c r="AU234" s="20" t="s">
        <v>79</v>
      </c>
      <c r="AY234" s="20" t="s">
        <v>153</v>
      </c>
      <c r="BE234" s="149">
        <f t="shared" si="57"/>
        <v>0</v>
      </c>
      <c r="BF234" s="149">
        <f t="shared" si="58"/>
        <v>0</v>
      </c>
      <c r="BG234" s="149">
        <f t="shared" si="59"/>
        <v>0</v>
      </c>
      <c r="BH234" s="149">
        <f t="shared" si="60"/>
        <v>0</v>
      </c>
      <c r="BI234" s="149">
        <f t="shared" si="61"/>
        <v>0</v>
      </c>
      <c r="BJ234" s="20" t="s">
        <v>160</v>
      </c>
      <c r="BK234" s="149">
        <f t="shared" si="62"/>
        <v>0</v>
      </c>
      <c r="BL234" s="20" t="s">
        <v>159</v>
      </c>
      <c r="BM234" s="20" t="s">
        <v>1635</v>
      </c>
    </row>
    <row r="235" spans="2:65" s="1" customFormat="1" ht="31.5" customHeight="1">
      <c r="B235" s="140"/>
      <c r="C235" s="141" t="s">
        <v>1636</v>
      </c>
      <c r="D235" s="141" t="s">
        <v>155</v>
      </c>
      <c r="E235" s="142" t="s">
        <v>1637</v>
      </c>
      <c r="F235" s="241" t="s">
        <v>1638</v>
      </c>
      <c r="G235" s="241"/>
      <c r="H235" s="241"/>
      <c r="I235" s="241"/>
      <c r="J235" s="143" t="s">
        <v>172</v>
      </c>
      <c r="K235" s="144">
        <v>80</v>
      </c>
      <c r="L235" s="242"/>
      <c r="M235" s="242"/>
      <c r="N235" s="242"/>
      <c r="O235" s="242"/>
      <c r="P235" s="242"/>
      <c r="Q235" s="242"/>
      <c r="R235" s="145"/>
      <c r="T235" s="146" t="s">
        <v>5</v>
      </c>
      <c r="U235" s="43" t="s">
        <v>38</v>
      </c>
      <c r="V235" s="147">
        <v>0</v>
      </c>
      <c r="W235" s="147">
        <f t="shared" si="54"/>
        <v>0</v>
      </c>
      <c r="X235" s="147">
        <v>0</v>
      </c>
      <c r="Y235" s="147">
        <f t="shared" si="55"/>
        <v>0</v>
      </c>
      <c r="Z235" s="147">
        <v>0</v>
      </c>
      <c r="AA235" s="148">
        <f t="shared" si="56"/>
        <v>0</v>
      </c>
      <c r="AR235" s="20" t="s">
        <v>159</v>
      </c>
      <c r="AT235" s="20" t="s">
        <v>155</v>
      </c>
      <c r="AU235" s="20" t="s">
        <v>79</v>
      </c>
      <c r="AY235" s="20" t="s">
        <v>153</v>
      </c>
      <c r="BE235" s="149">
        <f t="shared" si="57"/>
        <v>0</v>
      </c>
      <c r="BF235" s="149">
        <f t="shared" si="58"/>
        <v>0</v>
      </c>
      <c r="BG235" s="149">
        <f t="shared" si="59"/>
        <v>0</v>
      </c>
      <c r="BH235" s="149">
        <f t="shared" si="60"/>
        <v>0</v>
      </c>
      <c r="BI235" s="149">
        <f t="shared" si="61"/>
        <v>0</v>
      </c>
      <c r="BJ235" s="20" t="s">
        <v>160</v>
      </c>
      <c r="BK235" s="149">
        <f t="shared" si="62"/>
        <v>0</v>
      </c>
      <c r="BL235" s="20" t="s">
        <v>159</v>
      </c>
      <c r="BM235" s="20" t="s">
        <v>1639</v>
      </c>
    </row>
    <row r="236" spans="2:65" s="1" customFormat="1" ht="22.5" customHeight="1">
      <c r="B236" s="140"/>
      <c r="C236" s="141" t="s">
        <v>1480</v>
      </c>
      <c r="D236" s="141" t="s">
        <v>155</v>
      </c>
      <c r="E236" s="142" t="s">
        <v>1640</v>
      </c>
      <c r="F236" s="241" t="s">
        <v>1641</v>
      </c>
      <c r="G236" s="241"/>
      <c r="H236" s="241"/>
      <c r="I236" s="241"/>
      <c r="J236" s="143" t="s">
        <v>172</v>
      </c>
      <c r="K236" s="144">
        <v>80</v>
      </c>
      <c r="L236" s="242"/>
      <c r="M236" s="242"/>
      <c r="N236" s="242"/>
      <c r="O236" s="242"/>
      <c r="P236" s="242"/>
      <c r="Q236" s="242"/>
      <c r="R236" s="145"/>
      <c r="T236" s="146" t="s">
        <v>5</v>
      </c>
      <c r="U236" s="43" t="s">
        <v>38</v>
      </c>
      <c r="V236" s="147">
        <v>0</v>
      </c>
      <c r="W236" s="147">
        <f t="shared" si="54"/>
        <v>0</v>
      </c>
      <c r="X236" s="147">
        <v>0</v>
      </c>
      <c r="Y236" s="147">
        <f t="shared" si="55"/>
        <v>0</v>
      </c>
      <c r="Z236" s="147">
        <v>0</v>
      </c>
      <c r="AA236" s="148">
        <f t="shared" si="56"/>
        <v>0</v>
      </c>
      <c r="AR236" s="20" t="s">
        <v>159</v>
      </c>
      <c r="AT236" s="20" t="s">
        <v>155</v>
      </c>
      <c r="AU236" s="20" t="s">
        <v>79</v>
      </c>
      <c r="AY236" s="20" t="s">
        <v>153</v>
      </c>
      <c r="BE236" s="149">
        <f t="shared" si="57"/>
        <v>0</v>
      </c>
      <c r="BF236" s="149">
        <f t="shared" si="58"/>
        <v>0</v>
      </c>
      <c r="BG236" s="149">
        <f t="shared" si="59"/>
        <v>0</v>
      </c>
      <c r="BH236" s="149">
        <f t="shared" si="60"/>
        <v>0</v>
      </c>
      <c r="BI236" s="149">
        <f t="shared" si="61"/>
        <v>0</v>
      </c>
      <c r="BJ236" s="20" t="s">
        <v>160</v>
      </c>
      <c r="BK236" s="149">
        <f t="shared" si="62"/>
        <v>0</v>
      </c>
      <c r="BL236" s="20" t="s">
        <v>159</v>
      </c>
      <c r="BM236" s="20" t="s">
        <v>1642</v>
      </c>
    </row>
    <row r="237" spans="2:65" s="1" customFormat="1" ht="31.5" customHeight="1">
      <c r="B237" s="140"/>
      <c r="C237" s="141" t="s">
        <v>1643</v>
      </c>
      <c r="D237" s="141" t="s">
        <v>155</v>
      </c>
      <c r="E237" s="142" t="s">
        <v>1644</v>
      </c>
      <c r="F237" s="241" t="s">
        <v>1638</v>
      </c>
      <c r="G237" s="241"/>
      <c r="H237" s="241"/>
      <c r="I237" s="241"/>
      <c r="J237" s="143" t="s">
        <v>172</v>
      </c>
      <c r="K237" s="144">
        <v>125</v>
      </c>
      <c r="L237" s="242"/>
      <c r="M237" s="242"/>
      <c r="N237" s="242"/>
      <c r="O237" s="242"/>
      <c r="P237" s="242"/>
      <c r="Q237" s="242"/>
      <c r="R237" s="145"/>
      <c r="T237" s="146" t="s">
        <v>5</v>
      </c>
      <c r="U237" s="43" t="s">
        <v>38</v>
      </c>
      <c r="V237" s="147">
        <v>0</v>
      </c>
      <c r="W237" s="147">
        <f t="shared" si="54"/>
        <v>0</v>
      </c>
      <c r="X237" s="147">
        <v>0</v>
      </c>
      <c r="Y237" s="147">
        <f t="shared" si="55"/>
        <v>0</v>
      </c>
      <c r="Z237" s="147">
        <v>0</v>
      </c>
      <c r="AA237" s="148">
        <f t="shared" si="56"/>
        <v>0</v>
      </c>
      <c r="AR237" s="20" t="s">
        <v>159</v>
      </c>
      <c r="AT237" s="20" t="s">
        <v>155</v>
      </c>
      <c r="AU237" s="20" t="s">
        <v>79</v>
      </c>
      <c r="AY237" s="20" t="s">
        <v>153</v>
      </c>
      <c r="BE237" s="149">
        <f t="shared" si="57"/>
        <v>0</v>
      </c>
      <c r="BF237" s="149">
        <f t="shared" si="58"/>
        <v>0</v>
      </c>
      <c r="BG237" s="149">
        <f t="shared" si="59"/>
        <v>0</v>
      </c>
      <c r="BH237" s="149">
        <f t="shared" si="60"/>
        <v>0</v>
      </c>
      <c r="BI237" s="149">
        <f t="shared" si="61"/>
        <v>0</v>
      </c>
      <c r="BJ237" s="20" t="s">
        <v>160</v>
      </c>
      <c r="BK237" s="149">
        <f t="shared" si="62"/>
        <v>0</v>
      </c>
      <c r="BL237" s="20" t="s">
        <v>159</v>
      </c>
      <c r="BM237" s="20" t="s">
        <v>1645</v>
      </c>
    </row>
    <row r="238" spans="2:65" s="1" customFormat="1" ht="22.5" customHeight="1">
      <c r="B238" s="140"/>
      <c r="C238" s="141" t="s">
        <v>1483</v>
      </c>
      <c r="D238" s="141" t="s">
        <v>155</v>
      </c>
      <c r="E238" s="142" t="s">
        <v>1646</v>
      </c>
      <c r="F238" s="241" t="s">
        <v>1647</v>
      </c>
      <c r="G238" s="241"/>
      <c r="H238" s="241"/>
      <c r="I238" s="241"/>
      <c r="J238" s="143" t="s">
        <v>172</v>
      </c>
      <c r="K238" s="144">
        <v>125</v>
      </c>
      <c r="L238" s="242"/>
      <c r="M238" s="242"/>
      <c r="N238" s="242"/>
      <c r="O238" s="242"/>
      <c r="P238" s="242"/>
      <c r="Q238" s="242"/>
      <c r="R238" s="145"/>
      <c r="T238" s="146" t="s">
        <v>5</v>
      </c>
      <c r="U238" s="43" t="s">
        <v>38</v>
      </c>
      <c r="V238" s="147">
        <v>0</v>
      </c>
      <c r="W238" s="147">
        <f t="shared" si="54"/>
        <v>0</v>
      </c>
      <c r="X238" s="147">
        <v>0</v>
      </c>
      <c r="Y238" s="147">
        <f t="shared" si="55"/>
        <v>0</v>
      </c>
      <c r="Z238" s="147">
        <v>0</v>
      </c>
      <c r="AA238" s="148">
        <f t="shared" si="56"/>
        <v>0</v>
      </c>
      <c r="AR238" s="20" t="s">
        <v>159</v>
      </c>
      <c r="AT238" s="20" t="s">
        <v>155</v>
      </c>
      <c r="AU238" s="20" t="s">
        <v>79</v>
      </c>
      <c r="AY238" s="20" t="s">
        <v>153</v>
      </c>
      <c r="BE238" s="149">
        <f t="shared" si="57"/>
        <v>0</v>
      </c>
      <c r="BF238" s="149">
        <f t="shared" si="58"/>
        <v>0</v>
      </c>
      <c r="BG238" s="149">
        <f t="shared" si="59"/>
        <v>0</v>
      </c>
      <c r="BH238" s="149">
        <f t="shared" si="60"/>
        <v>0</v>
      </c>
      <c r="BI238" s="149">
        <f t="shared" si="61"/>
        <v>0</v>
      </c>
      <c r="BJ238" s="20" t="s">
        <v>160</v>
      </c>
      <c r="BK238" s="149">
        <f t="shared" si="62"/>
        <v>0</v>
      </c>
      <c r="BL238" s="20" t="s">
        <v>159</v>
      </c>
      <c r="BM238" s="20" t="s">
        <v>1648</v>
      </c>
    </row>
    <row r="239" spans="2:65" s="1" customFormat="1" ht="31.5" customHeight="1">
      <c r="B239" s="140"/>
      <c r="C239" s="141" t="s">
        <v>1649</v>
      </c>
      <c r="D239" s="141" t="s">
        <v>155</v>
      </c>
      <c r="E239" s="142" t="s">
        <v>1650</v>
      </c>
      <c r="F239" s="241" t="s">
        <v>1638</v>
      </c>
      <c r="G239" s="241"/>
      <c r="H239" s="241"/>
      <c r="I239" s="241"/>
      <c r="J239" s="143" t="s">
        <v>172</v>
      </c>
      <c r="K239" s="144">
        <v>30</v>
      </c>
      <c r="L239" s="242"/>
      <c r="M239" s="242"/>
      <c r="N239" s="242"/>
      <c r="O239" s="242"/>
      <c r="P239" s="242"/>
      <c r="Q239" s="242"/>
      <c r="R239" s="145"/>
      <c r="T239" s="146" t="s">
        <v>5</v>
      </c>
      <c r="U239" s="43" t="s">
        <v>38</v>
      </c>
      <c r="V239" s="147">
        <v>0</v>
      </c>
      <c r="W239" s="147">
        <f t="shared" si="54"/>
        <v>0</v>
      </c>
      <c r="X239" s="147">
        <v>0</v>
      </c>
      <c r="Y239" s="147">
        <f t="shared" si="55"/>
        <v>0</v>
      </c>
      <c r="Z239" s="147">
        <v>0</v>
      </c>
      <c r="AA239" s="148">
        <f t="shared" si="56"/>
        <v>0</v>
      </c>
      <c r="AR239" s="20" t="s">
        <v>159</v>
      </c>
      <c r="AT239" s="20" t="s">
        <v>155</v>
      </c>
      <c r="AU239" s="20" t="s">
        <v>79</v>
      </c>
      <c r="AY239" s="20" t="s">
        <v>153</v>
      </c>
      <c r="BE239" s="149">
        <f t="shared" si="57"/>
        <v>0</v>
      </c>
      <c r="BF239" s="149">
        <f t="shared" si="58"/>
        <v>0</v>
      </c>
      <c r="BG239" s="149">
        <f t="shared" si="59"/>
        <v>0</v>
      </c>
      <c r="BH239" s="149">
        <f t="shared" si="60"/>
        <v>0</v>
      </c>
      <c r="BI239" s="149">
        <f t="shared" si="61"/>
        <v>0</v>
      </c>
      <c r="BJ239" s="20" t="s">
        <v>160</v>
      </c>
      <c r="BK239" s="149">
        <f t="shared" si="62"/>
        <v>0</v>
      </c>
      <c r="BL239" s="20" t="s">
        <v>159</v>
      </c>
      <c r="BM239" s="20" t="s">
        <v>1651</v>
      </c>
    </row>
    <row r="240" spans="2:65" s="1" customFormat="1" ht="22.5" customHeight="1">
      <c r="B240" s="140"/>
      <c r="C240" s="141" t="s">
        <v>1486</v>
      </c>
      <c r="D240" s="141" t="s">
        <v>155</v>
      </c>
      <c r="E240" s="142" t="s">
        <v>1652</v>
      </c>
      <c r="F240" s="241" t="s">
        <v>1653</v>
      </c>
      <c r="G240" s="241"/>
      <c r="H240" s="241"/>
      <c r="I240" s="241"/>
      <c r="J240" s="143" t="s">
        <v>172</v>
      </c>
      <c r="K240" s="144">
        <v>30</v>
      </c>
      <c r="L240" s="242"/>
      <c r="M240" s="242"/>
      <c r="N240" s="242"/>
      <c r="O240" s="242"/>
      <c r="P240" s="242"/>
      <c r="Q240" s="242"/>
      <c r="R240" s="145"/>
      <c r="T240" s="146" t="s">
        <v>5</v>
      </c>
      <c r="U240" s="43" t="s">
        <v>38</v>
      </c>
      <c r="V240" s="147">
        <v>0</v>
      </c>
      <c r="W240" s="147">
        <f t="shared" si="54"/>
        <v>0</v>
      </c>
      <c r="X240" s="147">
        <v>0</v>
      </c>
      <c r="Y240" s="147">
        <f t="shared" si="55"/>
        <v>0</v>
      </c>
      <c r="Z240" s="147">
        <v>0</v>
      </c>
      <c r="AA240" s="148">
        <f t="shared" si="56"/>
        <v>0</v>
      </c>
      <c r="AR240" s="20" t="s">
        <v>159</v>
      </c>
      <c r="AT240" s="20" t="s">
        <v>155</v>
      </c>
      <c r="AU240" s="20" t="s">
        <v>79</v>
      </c>
      <c r="AY240" s="20" t="s">
        <v>153</v>
      </c>
      <c r="BE240" s="149">
        <f t="shared" si="57"/>
        <v>0</v>
      </c>
      <c r="BF240" s="149">
        <f t="shared" si="58"/>
        <v>0</v>
      </c>
      <c r="BG240" s="149">
        <f t="shared" si="59"/>
        <v>0</v>
      </c>
      <c r="BH240" s="149">
        <f t="shared" si="60"/>
        <v>0</v>
      </c>
      <c r="BI240" s="149">
        <f t="shared" si="61"/>
        <v>0</v>
      </c>
      <c r="BJ240" s="20" t="s">
        <v>160</v>
      </c>
      <c r="BK240" s="149">
        <f t="shared" si="62"/>
        <v>0</v>
      </c>
      <c r="BL240" s="20" t="s">
        <v>159</v>
      </c>
      <c r="BM240" s="20" t="s">
        <v>1654</v>
      </c>
    </row>
    <row r="241" spans="2:65" s="1" customFormat="1" ht="31.5" customHeight="1">
      <c r="B241" s="140"/>
      <c r="C241" s="141" t="s">
        <v>1655</v>
      </c>
      <c r="D241" s="141" t="s">
        <v>155</v>
      </c>
      <c r="E241" s="142" t="s">
        <v>1656</v>
      </c>
      <c r="F241" s="241" t="s">
        <v>1638</v>
      </c>
      <c r="G241" s="241"/>
      <c r="H241" s="241"/>
      <c r="I241" s="241"/>
      <c r="J241" s="143" t="s">
        <v>172</v>
      </c>
      <c r="K241" s="144">
        <v>25</v>
      </c>
      <c r="L241" s="242"/>
      <c r="M241" s="242"/>
      <c r="N241" s="242"/>
      <c r="O241" s="242"/>
      <c r="P241" s="242"/>
      <c r="Q241" s="242"/>
      <c r="R241" s="145"/>
      <c r="T241" s="146" t="s">
        <v>5</v>
      </c>
      <c r="U241" s="43" t="s">
        <v>38</v>
      </c>
      <c r="V241" s="147">
        <v>0</v>
      </c>
      <c r="W241" s="147">
        <f t="shared" si="54"/>
        <v>0</v>
      </c>
      <c r="X241" s="147">
        <v>0</v>
      </c>
      <c r="Y241" s="147">
        <f t="shared" si="55"/>
        <v>0</v>
      </c>
      <c r="Z241" s="147">
        <v>0</v>
      </c>
      <c r="AA241" s="148">
        <f t="shared" si="56"/>
        <v>0</v>
      </c>
      <c r="AR241" s="20" t="s">
        <v>159</v>
      </c>
      <c r="AT241" s="20" t="s">
        <v>155</v>
      </c>
      <c r="AU241" s="20" t="s">
        <v>79</v>
      </c>
      <c r="AY241" s="20" t="s">
        <v>153</v>
      </c>
      <c r="BE241" s="149">
        <f t="shared" si="57"/>
        <v>0</v>
      </c>
      <c r="BF241" s="149">
        <f t="shared" si="58"/>
        <v>0</v>
      </c>
      <c r="BG241" s="149">
        <f t="shared" si="59"/>
        <v>0</v>
      </c>
      <c r="BH241" s="149">
        <f t="shared" si="60"/>
        <v>0</v>
      </c>
      <c r="BI241" s="149">
        <f t="shared" si="61"/>
        <v>0</v>
      </c>
      <c r="BJ241" s="20" t="s">
        <v>160</v>
      </c>
      <c r="BK241" s="149">
        <f t="shared" si="62"/>
        <v>0</v>
      </c>
      <c r="BL241" s="20" t="s">
        <v>159</v>
      </c>
      <c r="BM241" s="20" t="s">
        <v>1657</v>
      </c>
    </row>
    <row r="242" spans="2:65" s="1" customFormat="1" ht="22.5" customHeight="1">
      <c r="B242" s="140"/>
      <c r="C242" s="141" t="s">
        <v>1489</v>
      </c>
      <c r="D242" s="141" t="s">
        <v>155</v>
      </c>
      <c r="E242" s="142" t="s">
        <v>1658</v>
      </c>
      <c r="F242" s="241" t="s">
        <v>1659</v>
      </c>
      <c r="G242" s="241"/>
      <c r="H242" s="241"/>
      <c r="I242" s="241"/>
      <c r="J242" s="143" t="s">
        <v>172</v>
      </c>
      <c r="K242" s="144">
        <v>25</v>
      </c>
      <c r="L242" s="242"/>
      <c r="M242" s="242"/>
      <c r="N242" s="242"/>
      <c r="O242" s="242"/>
      <c r="P242" s="242"/>
      <c r="Q242" s="242"/>
      <c r="R242" s="145"/>
      <c r="T242" s="146" t="s">
        <v>5</v>
      </c>
      <c r="U242" s="43" t="s">
        <v>38</v>
      </c>
      <c r="V242" s="147">
        <v>0</v>
      </c>
      <c r="W242" s="147">
        <f t="shared" si="54"/>
        <v>0</v>
      </c>
      <c r="X242" s="147">
        <v>0</v>
      </c>
      <c r="Y242" s="147">
        <f t="shared" si="55"/>
        <v>0</v>
      </c>
      <c r="Z242" s="147">
        <v>0</v>
      </c>
      <c r="AA242" s="148">
        <f t="shared" si="56"/>
        <v>0</v>
      </c>
      <c r="AR242" s="20" t="s">
        <v>159</v>
      </c>
      <c r="AT242" s="20" t="s">
        <v>155</v>
      </c>
      <c r="AU242" s="20" t="s">
        <v>79</v>
      </c>
      <c r="AY242" s="20" t="s">
        <v>153</v>
      </c>
      <c r="BE242" s="149">
        <f t="shared" si="57"/>
        <v>0</v>
      </c>
      <c r="BF242" s="149">
        <f t="shared" si="58"/>
        <v>0</v>
      </c>
      <c r="BG242" s="149">
        <f t="shared" si="59"/>
        <v>0</v>
      </c>
      <c r="BH242" s="149">
        <f t="shared" si="60"/>
        <v>0</v>
      </c>
      <c r="BI242" s="149">
        <f t="shared" si="61"/>
        <v>0</v>
      </c>
      <c r="BJ242" s="20" t="s">
        <v>160</v>
      </c>
      <c r="BK242" s="149">
        <f t="shared" si="62"/>
        <v>0</v>
      </c>
      <c r="BL242" s="20" t="s">
        <v>159</v>
      </c>
      <c r="BM242" s="20" t="s">
        <v>1660</v>
      </c>
    </row>
    <row r="243" spans="2:65" s="1" customFormat="1" ht="22.5" customHeight="1">
      <c r="B243" s="140"/>
      <c r="C243" s="141" t="s">
        <v>1661</v>
      </c>
      <c r="D243" s="141" t="s">
        <v>155</v>
      </c>
      <c r="E243" s="142" t="s">
        <v>1662</v>
      </c>
      <c r="F243" s="241" t="s">
        <v>1663</v>
      </c>
      <c r="G243" s="241"/>
      <c r="H243" s="241"/>
      <c r="I243" s="241"/>
      <c r="J243" s="143" t="s">
        <v>172</v>
      </c>
      <c r="K243" s="144">
        <v>50</v>
      </c>
      <c r="L243" s="242"/>
      <c r="M243" s="242"/>
      <c r="N243" s="242"/>
      <c r="O243" s="242"/>
      <c r="P243" s="242"/>
      <c r="Q243" s="242"/>
      <c r="R243" s="145"/>
      <c r="T243" s="146" t="s">
        <v>5</v>
      </c>
      <c r="U243" s="43" t="s">
        <v>38</v>
      </c>
      <c r="V243" s="147">
        <v>0</v>
      </c>
      <c r="W243" s="147">
        <f t="shared" si="54"/>
        <v>0</v>
      </c>
      <c r="X243" s="147">
        <v>0</v>
      </c>
      <c r="Y243" s="147">
        <f t="shared" si="55"/>
        <v>0</v>
      </c>
      <c r="Z243" s="147">
        <v>0</v>
      </c>
      <c r="AA243" s="148">
        <f t="shared" si="56"/>
        <v>0</v>
      </c>
      <c r="AR243" s="20" t="s">
        <v>159</v>
      </c>
      <c r="AT243" s="20" t="s">
        <v>155</v>
      </c>
      <c r="AU243" s="20" t="s">
        <v>79</v>
      </c>
      <c r="AY243" s="20" t="s">
        <v>153</v>
      </c>
      <c r="BE243" s="149">
        <f t="shared" si="57"/>
        <v>0</v>
      </c>
      <c r="BF243" s="149">
        <f t="shared" si="58"/>
        <v>0</v>
      </c>
      <c r="BG243" s="149">
        <f t="shared" si="59"/>
        <v>0</v>
      </c>
      <c r="BH243" s="149">
        <f t="shared" si="60"/>
        <v>0</v>
      </c>
      <c r="BI243" s="149">
        <f t="shared" si="61"/>
        <v>0</v>
      </c>
      <c r="BJ243" s="20" t="s">
        <v>160</v>
      </c>
      <c r="BK243" s="149">
        <f t="shared" si="62"/>
        <v>0</v>
      </c>
      <c r="BL243" s="20" t="s">
        <v>159</v>
      </c>
      <c r="BM243" s="20" t="s">
        <v>1664</v>
      </c>
    </row>
    <row r="244" spans="2:65" s="1" customFormat="1" ht="22.5" customHeight="1">
      <c r="B244" s="140"/>
      <c r="C244" s="141" t="s">
        <v>1492</v>
      </c>
      <c r="D244" s="141" t="s">
        <v>155</v>
      </c>
      <c r="E244" s="142" t="s">
        <v>1665</v>
      </c>
      <c r="F244" s="241" t="s">
        <v>1666</v>
      </c>
      <c r="G244" s="241"/>
      <c r="H244" s="241"/>
      <c r="I244" s="241"/>
      <c r="J244" s="143" t="s">
        <v>172</v>
      </c>
      <c r="K244" s="144">
        <v>50</v>
      </c>
      <c r="L244" s="242"/>
      <c r="M244" s="242"/>
      <c r="N244" s="242"/>
      <c r="O244" s="242"/>
      <c r="P244" s="242"/>
      <c r="Q244" s="242"/>
      <c r="R244" s="145"/>
      <c r="T244" s="146" t="s">
        <v>5</v>
      </c>
      <c r="U244" s="43" t="s">
        <v>38</v>
      </c>
      <c r="V244" s="147">
        <v>0</v>
      </c>
      <c r="W244" s="147">
        <f t="shared" si="54"/>
        <v>0</v>
      </c>
      <c r="X244" s="147">
        <v>0</v>
      </c>
      <c r="Y244" s="147">
        <f t="shared" si="55"/>
        <v>0</v>
      </c>
      <c r="Z244" s="147">
        <v>0</v>
      </c>
      <c r="AA244" s="148">
        <f t="shared" si="56"/>
        <v>0</v>
      </c>
      <c r="AR244" s="20" t="s">
        <v>159</v>
      </c>
      <c r="AT244" s="20" t="s">
        <v>155</v>
      </c>
      <c r="AU244" s="20" t="s">
        <v>79</v>
      </c>
      <c r="AY244" s="20" t="s">
        <v>153</v>
      </c>
      <c r="BE244" s="149">
        <f t="shared" si="57"/>
        <v>0</v>
      </c>
      <c r="BF244" s="149">
        <f t="shared" si="58"/>
        <v>0</v>
      </c>
      <c r="BG244" s="149">
        <f t="shared" si="59"/>
        <v>0</v>
      </c>
      <c r="BH244" s="149">
        <f t="shared" si="60"/>
        <v>0</v>
      </c>
      <c r="BI244" s="149">
        <f t="shared" si="61"/>
        <v>0</v>
      </c>
      <c r="BJ244" s="20" t="s">
        <v>160</v>
      </c>
      <c r="BK244" s="149">
        <f t="shared" si="62"/>
        <v>0</v>
      </c>
      <c r="BL244" s="20" t="s">
        <v>159</v>
      </c>
      <c r="BM244" s="20" t="s">
        <v>1667</v>
      </c>
    </row>
    <row r="245" spans="2:65" s="1" customFormat="1" ht="22.5" customHeight="1">
      <c r="B245" s="140"/>
      <c r="C245" s="141" t="s">
        <v>1668</v>
      </c>
      <c r="D245" s="141" t="s">
        <v>155</v>
      </c>
      <c r="E245" s="142" t="s">
        <v>1669</v>
      </c>
      <c r="F245" s="241" t="s">
        <v>1670</v>
      </c>
      <c r="G245" s="241"/>
      <c r="H245" s="241"/>
      <c r="I245" s="241"/>
      <c r="J245" s="143" t="s">
        <v>172</v>
      </c>
      <c r="K245" s="144">
        <v>40</v>
      </c>
      <c r="L245" s="242"/>
      <c r="M245" s="242"/>
      <c r="N245" s="242"/>
      <c r="O245" s="242"/>
      <c r="P245" s="242"/>
      <c r="Q245" s="242"/>
      <c r="R245" s="145"/>
      <c r="T245" s="146" t="s">
        <v>5</v>
      </c>
      <c r="U245" s="43" t="s">
        <v>38</v>
      </c>
      <c r="V245" s="147">
        <v>0</v>
      </c>
      <c r="W245" s="147">
        <f t="shared" si="54"/>
        <v>0</v>
      </c>
      <c r="X245" s="147">
        <v>0</v>
      </c>
      <c r="Y245" s="147">
        <f t="shared" si="55"/>
        <v>0</v>
      </c>
      <c r="Z245" s="147">
        <v>0</v>
      </c>
      <c r="AA245" s="148">
        <f t="shared" si="56"/>
        <v>0</v>
      </c>
      <c r="AR245" s="20" t="s">
        <v>159</v>
      </c>
      <c r="AT245" s="20" t="s">
        <v>155</v>
      </c>
      <c r="AU245" s="20" t="s">
        <v>79</v>
      </c>
      <c r="AY245" s="20" t="s">
        <v>153</v>
      </c>
      <c r="BE245" s="149">
        <f t="shared" si="57"/>
        <v>0</v>
      </c>
      <c r="BF245" s="149">
        <f t="shared" si="58"/>
        <v>0</v>
      </c>
      <c r="BG245" s="149">
        <f t="shared" si="59"/>
        <v>0</v>
      </c>
      <c r="BH245" s="149">
        <f t="shared" si="60"/>
        <v>0</v>
      </c>
      <c r="BI245" s="149">
        <f t="shared" si="61"/>
        <v>0</v>
      </c>
      <c r="BJ245" s="20" t="s">
        <v>160</v>
      </c>
      <c r="BK245" s="149">
        <f t="shared" si="62"/>
        <v>0</v>
      </c>
      <c r="BL245" s="20" t="s">
        <v>159</v>
      </c>
      <c r="BM245" s="20" t="s">
        <v>1671</v>
      </c>
    </row>
    <row r="246" spans="2:65" s="1" customFormat="1" ht="22.5" customHeight="1">
      <c r="B246" s="140"/>
      <c r="C246" s="141" t="s">
        <v>1495</v>
      </c>
      <c r="D246" s="141" t="s">
        <v>155</v>
      </c>
      <c r="E246" s="142" t="s">
        <v>1672</v>
      </c>
      <c r="F246" s="241" t="s">
        <v>1673</v>
      </c>
      <c r="G246" s="241"/>
      <c r="H246" s="241"/>
      <c r="I246" s="241"/>
      <c r="J246" s="143" t="s">
        <v>172</v>
      </c>
      <c r="K246" s="144">
        <v>40</v>
      </c>
      <c r="L246" s="242"/>
      <c r="M246" s="242"/>
      <c r="N246" s="242"/>
      <c r="O246" s="242"/>
      <c r="P246" s="242"/>
      <c r="Q246" s="242"/>
      <c r="R246" s="145"/>
      <c r="T246" s="146" t="s">
        <v>5</v>
      </c>
      <c r="U246" s="43" t="s">
        <v>38</v>
      </c>
      <c r="V246" s="147">
        <v>0</v>
      </c>
      <c r="W246" s="147">
        <f t="shared" si="54"/>
        <v>0</v>
      </c>
      <c r="X246" s="147">
        <v>0</v>
      </c>
      <c r="Y246" s="147">
        <f t="shared" si="55"/>
        <v>0</v>
      </c>
      <c r="Z246" s="147">
        <v>0</v>
      </c>
      <c r="AA246" s="148">
        <f t="shared" si="56"/>
        <v>0</v>
      </c>
      <c r="AR246" s="20" t="s">
        <v>159</v>
      </c>
      <c r="AT246" s="20" t="s">
        <v>155</v>
      </c>
      <c r="AU246" s="20" t="s">
        <v>79</v>
      </c>
      <c r="AY246" s="20" t="s">
        <v>153</v>
      </c>
      <c r="BE246" s="149">
        <f t="shared" si="57"/>
        <v>0</v>
      </c>
      <c r="BF246" s="149">
        <f t="shared" si="58"/>
        <v>0</v>
      </c>
      <c r="BG246" s="149">
        <f t="shared" si="59"/>
        <v>0</v>
      </c>
      <c r="BH246" s="149">
        <f t="shared" si="60"/>
        <v>0</v>
      </c>
      <c r="BI246" s="149">
        <f t="shared" si="61"/>
        <v>0</v>
      </c>
      <c r="BJ246" s="20" t="s">
        <v>160</v>
      </c>
      <c r="BK246" s="149">
        <f t="shared" si="62"/>
        <v>0</v>
      </c>
      <c r="BL246" s="20" t="s">
        <v>159</v>
      </c>
      <c r="BM246" s="20" t="s">
        <v>1674</v>
      </c>
    </row>
    <row r="247" spans="2:65" s="1" customFormat="1" ht="31.5" customHeight="1">
      <c r="B247" s="140"/>
      <c r="C247" s="141" t="s">
        <v>1675</v>
      </c>
      <c r="D247" s="141" t="s">
        <v>155</v>
      </c>
      <c r="E247" s="142" t="s">
        <v>1676</v>
      </c>
      <c r="F247" s="241" t="s">
        <v>1677</v>
      </c>
      <c r="G247" s="241"/>
      <c r="H247" s="241"/>
      <c r="I247" s="241"/>
      <c r="J247" s="143" t="s">
        <v>172</v>
      </c>
      <c r="K247" s="144">
        <v>650</v>
      </c>
      <c r="L247" s="242"/>
      <c r="M247" s="242"/>
      <c r="N247" s="242"/>
      <c r="O247" s="242"/>
      <c r="P247" s="242"/>
      <c r="Q247" s="242"/>
      <c r="R247" s="145"/>
      <c r="T247" s="146" t="s">
        <v>5</v>
      </c>
      <c r="U247" s="43" t="s">
        <v>38</v>
      </c>
      <c r="V247" s="147">
        <v>0</v>
      </c>
      <c r="W247" s="147">
        <f t="shared" si="54"/>
        <v>0</v>
      </c>
      <c r="X247" s="147">
        <v>0</v>
      </c>
      <c r="Y247" s="147">
        <f t="shared" si="55"/>
        <v>0</v>
      </c>
      <c r="Z247" s="147">
        <v>0</v>
      </c>
      <c r="AA247" s="148">
        <f t="shared" si="56"/>
        <v>0</v>
      </c>
      <c r="AR247" s="20" t="s">
        <v>159</v>
      </c>
      <c r="AT247" s="20" t="s">
        <v>155</v>
      </c>
      <c r="AU247" s="20" t="s">
        <v>79</v>
      </c>
      <c r="AY247" s="20" t="s">
        <v>153</v>
      </c>
      <c r="BE247" s="149">
        <f t="shared" si="57"/>
        <v>0</v>
      </c>
      <c r="BF247" s="149">
        <f t="shared" si="58"/>
        <v>0</v>
      </c>
      <c r="BG247" s="149">
        <f t="shared" si="59"/>
        <v>0</v>
      </c>
      <c r="BH247" s="149">
        <f t="shared" si="60"/>
        <v>0</v>
      </c>
      <c r="BI247" s="149">
        <f t="shared" si="61"/>
        <v>0</v>
      </c>
      <c r="BJ247" s="20" t="s">
        <v>160</v>
      </c>
      <c r="BK247" s="149">
        <f t="shared" si="62"/>
        <v>0</v>
      </c>
      <c r="BL247" s="20" t="s">
        <v>159</v>
      </c>
      <c r="BM247" s="20" t="s">
        <v>1678</v>
      </c>
    </row>
    <row r="248" spans="2:65" s="1" customFormat="1" ht="22.5" customHeight="1">
      <c r="B248" s="140"/>
      <c r="C248" s="141" t="s">
        <v>1498</v>
      </c>
      <c r="D248" s="141" t="s">
        <v>155</v>
      </c>
      <c r="E248" s="142" t="s">
        <v>1679</v>
      </c>
      <c r="F248" s="241" t="s">
        <v>1680</v>
      </c>
      <c r="G248" s="241"/>
      <c r="H248" s="241"/>
      <c r="I248" s="241"/>
      <c r="J248" s="143" t="s">
        <v>172</v>
      </c>
      <c r="K248" s="144">
        <v>650</v>
      </c>
      <c r="L248" s="242"/>
      <c r="M248" s="242"/>
      <c r="N248" s="242"/>
      <c r="O248" s="242"/>
      <c r="P248" s="242"/>
      <c r="Q248" s="242"/>
      <c r="R248" s="145"/>
      <c r="T248" s="146" t="s">
        <v>5</v>
      </c>
      <c r="U248" s="43" t="s">
        <v>38</v>
      </c>
      <c r="V248" s="147">
        <v>0</v>
      </c>
      <c r="W248" s="147">
        <f t="shared" si="54"/>
        <v>0</v>
      </c>
      <c r="X248" s="147">
        <v>0</v>
      </c>
      <c r="Y248" s="147">
        <f t="shared" si="55"/>
        <v>0</v>
      </c>
      <c r="Z248" s="147">
        <v>0</v>
      </c>
      <c r="AA248" s="148">
        <f t="shared" si="56"/>
        <v>0</v>
      </c>
      <c r="AR248" s="20" t="s">
        <v>159</v>
      </c>
      <c r="AT248" s="20" t="s">
        <v>155</v>
      </c>
      <c r="AU248" s="20" t="s">
        <v>79</v>
      </c>
      <c r="AY248" s="20" t="s">
        <v>153</v>
      </c>
      <c r="BE248" s="149">
        <f t="shared" si="57"/>
        <v>0</v>
      </c>
      <c r="BF248" s="149">
        <f t="shared" si="58"/>
        <v>0</v>
      </c>
      <c r="BG248" s="149">
        <f t="shared" si="59"/>
        <v>0</v>
      </c>
      <c r="BH248" s="149">
        <f t="shared" si="60"/>
        <v>0</v>
      </c>
      <c r="BI248" s="149">
        <f t="shared" si="61"/>
        <v>0</v>
      </c>
      <c r="BJ248" s="20" t="s">
        <v>160</v>
      </c>
      <c r="BK248" s="149">
        <f t="shared" si="62"/>
        <v>0</v>
      </c>
      <c r="BL248" s="20" t="s">
        <v>159</v>
      </c>
      <c r="BM248" s="20" t="s">
        <v>1681</v>
      </c>
    </row>
    <row r="249" spans="2:65" s="9" customFormat="1" ht="37.35" customHeight="1">
      <c r="B249" s="129"/>
      <c r="C249" s="130"/>
      <c r="D249" s="131" t="s">
        <v>1285</v>
      </c>
      <c r="E249" s="131"/>
      <c r="F249" s="131"/>
      <c r="G249" s="131"/>
      <c r="H249" s="131"/>
      <c r="I249" s="131"/>
      <c r="J249" s="131"/>
      <c r="K249" s="131"/>
      <c r="L249" s="131"/>
      <c r="M249" s="131"/>
      <c r="N249" s="265"/>
      <c r="O249" s="266"/>
      <c r="P249" s="266"/>
      <c r="Q249" s="266"/>
      <c r="R249" s="132"/>
      <c r="T249" s="133"/>
      <c r="U249" s="130"/>
      <c r="V249" s="130"/>
      <c r="W249" s="134">
        <f>SUM(W250:W255)</f>
        <v>0</v>
      </c>
      <c r="X249" s="130"/>
      <c r="Y249" s="134">
        <f>SUM(Y250:Y255)</f>
        <v>0</v>
      </c>
      <c r="Z249" s="130"/>
      <c r="AA249" s="135">
        <f>SUM(AA250:AA255)</f>
        <v>0</v>
      </c>
      <c r="AR249" s="136" t="s">
        <v>79</v>
      </c>
      <c r="AT249" s="137" t="s">
        <v>70</v>
      </c>
      <c r="AU249" s="137" t="s">
        <v>71</v>
      </c>
      <c r="AY249" s="136" t="s">
        <v>153</v>
      </c>
      <c r="BK249" s="138">
        <f>SUM(BK250:BK255)</f>
        <v>0</v>
      </c>
    </row>
    <row r="250" spans="2:65" s="1" customFormat="1" ht="31.5" customHeight="1">
      <c r="B250" s="140"/>
      <c r="C250" s="141" t="s">
        <v>1682</v>
      </c>
      <c r="D250" s="141" t="s">
        <v>155</v>
      </c>
      <c r="E250" s="142" t="s">
        <v>1683</v>
      </c>
      <c r="F250" s="241" t="s">
        <v>1684</v>
      </c>
      <c r="G250" s="241"/>
      <c r="H250" s="241"/>
      <c r="I250" s="241"/>
      <c r="J250" s="143" t="s">
        <v>1355</v>
      </c>
      <c r="K250" s="144">
        <v>60</v>
      </c>
      <c r="L250" s="242"/>
      <c r="M250" s="242"/>
      <c r="N250" s="242"/>
      <c r="O250" s="242"/>
      <c r="P250" s="242"/>
      <c r="Q250" s="242"/>
      <c r="R250" s="145"/>
      <c r="T250" s="146" t="s">
        <v>5</v>
      </c>
      <c r="U250" s="43" t="s">
        <v>38</v>
      </c>
      <c r="V250" s="147">
        <v>0</v>
      </c>
      <c r="W250" s="147">
        <f t="shared" ref="W250:W255" si="63">V250*K250</f>
        <v>0</v>
      </c>
      <c r="X250" s="147">
        <v>0</v>
      </c>
      <c r="Y250" s="147">
        <f t="shared" ref="Y250:Y255" si="64">X250*K250</f>
        <v>0</v>
      </c>
      <c r="Z250" s="147">
        <v>0</v>
      </c>
      <c r="AA250" s="148">
        <f t="shared" ref="AA250:AA255" si="65">Z250*K250</f>
        <v>0</v>
      </c>
      <c r="AR250" s="20" t="s">
        <v>159</v>
      </c>
      <c r="AT250" s="20" t="s">
        <v>155</v>
      </c>
      <c r="AU250" s="20" t="s">
        <v>79</v>
      </c>
      <c r="AY250" s="20" t="s">
        <v>153</v>
      </c>
      <c r="BE250" s="149">
        <f t="shared" ref="BE250:BE255" si="66">IF(U250="základná",N250,0)</f>
        <v>0</v>
      </c>
      <c r="BF250" s="149">
        <f t="shared" ref="BF250:BF255" si="67">IF(U250="znížená",N250,0)</f>
        <v>0</v>
      </c>
      <c r="BG250" s="149">
        <f t="shared" ref="BG250:BG255" si="68">IF(U250="zákl. prenesená",N250,0)</f>
        <v>0</v>
      </c>
      <c r="BH250" s="149">
        <f t="shared" ref="BH250:BH255" si="69">IF(U250="zníž. prenesená",N250,0)</f>
        <v>0</v>
      </c>
      <c r="BI250" s="149">
        <f t="shared" ref="BI250:BI255" si="70">IF(U250="nulová",N250,0)</f>
        <v>0</v>
      </c>
      <c r="BJ250" s="20" t="s">
        <v>160</v>
      </c>
      <c r="BK250" s="149">
        <f t="shared" ref="BK250:BK255" si="71">ROUND(L250*K250,2)</f>
        <v>0</v>
      </c>
      <c r="BL250" s="20" t="s">
        <v>159</v>
      </c>
      <c r="BM250" s="20" t="s">
        <v>1685</v>
      </c>
    </row>
    <row r="251" spans="2:65" s="1" customFormat="1" ht="22.5" customHeight="1">
      <c r="B251" s="140"/>
      <c r="C251" s="141" t="s">
        <v>1501</v>
      </c>
      <c r="D251" s="141" t="s">
        <v>155</v>
      </c>
      <c r="E251" s="142" t="s">
        <v>1686</v>
      </c>
      <c r="F251" s="241" t="s">
        <v>1687</v>
      </c>
      <c r="G251" s="241"/>
      <c r="H251" s="241"/>
      <c r="I251" s="241"/>
      <c r="J251" s="143" t="s">
        <v>1355</v>
      </c>
      <c r="K251" s="144">
        <v>85</v>
      </c>
      <c r="L251" s="242"/>
      <c r="M251" s="242"/>
      <c r="N251" s="242"/>
      <c r="O251" s="242"/>
      <c r="P251" s="242"/>
      <c r="Q251" s="242"/>
      <c r="R251" s="145"/>
      <c r="T251" s="146" t="s">
        <v>5</v>
      </c>
      <c r="U251" s="43" t="s">
        <v>38</v>
      </c>
      <c r="V251" s="147">
        <v>0</v>
      </c>
      <c r="W251" s="147">
        <f t="shared" si="63"/>
        <v>0</v>
      </c>
      <c r="X251" s="147">
        <v>0</v>
      </c>
      <c r="Y251" s="147">
        <f t="shared" si="64"/>
        <v>0</v>
      </c>
      <c r="Z251" s="147">
        <v>0</v>
      </c>
      <c r="AA251" s="148">
        <f t="shared" si="65"/>
        <v>0</v>
      </c>
      <c r="AR251" s="20" t="s">
        <v>159</v>
      </c>
      <c r="AT251" s="20" t="s">
        <v>155</v>
      </c>
      <c r="AU251" s="20" t="s">
        <v>79</v>
      </c>
      <c r="AY251" s="20" t="s">
        <v>153</v>
      </c>
      <c r="BE251" s="149">
        <f t="shared" si="66"/>
        <v>0</v>
      </c>
      <c r="BF251" s="149">
        <f t="shared" si="67"/>
        <v>0</v>
      </c>
      <c r="BG251" s="149">
        <f t="shared" si="68"/>
        <v>0</v>
      </c>
      <c r="BH251" s="149">
        <f t="shared" si="69"/>
        <v>0</v>
      </c>
      <c r="BI251" s="149">
        <f t="shared" si="70"/>
        <v>0</v>
      </c>
      <c r="BJ251" s="20" t="s">
        <v>160</v>
      </c>
      <c r="BK251" s="149">
        <f t="shared" si="71"/>
        <v>0</v>
      </c>
      <c r="BL251" s="20" t="s">
        <v>159</v>
      </c>
      <c r="BM251" s="20" t="s">
        <v>1688</v>
      </c>
    </row>
    <row r="252" spans="2:65" s="1" customFormat="1" ht="22.5" customHeight="1">
      <c r="B252" s="140"/>
      <c r="C252" s="141" t="s">
        <v>1689</v>
      </c>
      <c r="D252" s="141" t="s">
        <v>155</v>
      </c>
      <c r="E252" s="142" t="s">
        <v>1690</v>
      </c>
      <c r="F252" s="241" t="s">
        <v>1691</v>
      </c>
      <c r="G252" s="241"/>
      <c r="H252" s="241"/>
      <c r="I252" s="241"/>
      <c r="J252" s="143" t="s">
        <v>1181</v>
      </c>
      <c r="K252" s="144">
        <v>85</v>
      </c>
      <c r="L252" s="242"/>
      <c r="M252" s="242"/>
      <c r="N252" s="242"/>
      <c r="O252" s="242"/>
      <c r="P252" s="242"/>
      <c r="Q252" s="242"/>
      <c r="R252" s="145"/>
      <c r="T252" s="146" t="s">
        <v>5</v>
      </c>
      <c r="U252" s="43" t="s">
        <v>38</v>
      </c>
      <c r="V252" s="147">
        <v>0</v>
      </c>
      <c r="W252" s="147">
        <f t="shared" si="63"/>
        <v>0</v>
      </c>
      <c r="X252" s="147">
        <v>0</v>
      </c>
      <c r="Y252" s="147">
        <f t="shared" si="64"/>
        <v>0</v>
      </c>
      <c r="Z252" s="147">
        <v>0</v>
      </c>
      <c r="AA252" s="148">
        <f t="shared" si="65"/>
        <v>0</v>
      </c>
      <c r="AR252" s="20" t="s">
        <v>159</v>
      </c>
      <c r="AT252" s="20" t="s">
        <v>155</v>
      </c>
      <c r="AU252" s="20" t="s">
        <v>79</v>
      </c>
      <c r="AY252" s="20" t="s">
        <v>153</v>
      </c>
      <c r="BE252" s="149">
        <f t="shared" si="66"/>
        <v>0</v>
      </c>
      <c r="BF252" s="149">
        <f t="shared" si="67"/>
        <v>0</v>
      </c>
      <c r="BG252" s="149">
        <f t="shared" si="68"/>
        <v>0</v>
      </c>
      <c r="BH252" s="149">
        <f t="shared" si="69"/>
        <v>0</v>
      </c>
      <c r="BI252" s="149">
        <f t="shared" si="70"/>
        <v>0</v>
      </c>
      <c r="BJ252" s="20" t="s">
        <v>160</v>
      </c>
      <c r="BK252" s="149">
        <f t="shared" si="71"/>
        <v>0</v>
      </c>
      <c r="BL252" s="20" t="s">
        <v>159</v>
      </c>
      <c r="BM252" s="20" t="s">
        <v>1692</v>
      </c>
    </row>
    <row r="253" spans="2:65" s="1" customFormat="1" ht="22.5" customHeight="1">
      <c r="B253" s="140"/>
      <c r="C253" s="141" t="s">
        <v>1504</v>
      </c>
      <c r="D253" s="141" t="s">
        <v>155</v>
      </c>
      <c r="E253" s="142" t="s">
        <v>1693</v>
      </c>
      <c r="F253" s="241" t="s">
        <v>1694</v>
      </c>
      <c r="G253" s="241"/>
      <c r="H253" s="241"/>
      <c r="I253" s="241"/>
      <c r="J253" s="143" t="s">
        <v>1355</v>
      </c>
      <c r="K253" s="144">
        <v>115</v>
      </c>
      <c r="L253" s="242"/>
      <c r="M253" s="242"/>
      <c r="N253" s="242"/>
      <c r="O253" s="242"/>
      <c r="P253" s="242"/>
      <c r="Q253" s="242"/>
      <c r="R253" s="145"/>
      <c r="T253" s="146" t="s">
        <v>5</v>
      </c>
      <c r="U253" s="43" t="s">
        <v>38</v>
      </c>
      <c r="V253" s="147">
        <v>0</v>
      </c>
      <c r="W253" s="147">
        <f t="shared" si="63"/>
        <v>0</v>
      </c>
      <c r="X253" s="147">
        <v>0</v>
      </c>
      <c r="Y253" s="147">
        <f t="shared" si="64"/>
        <v>0</v>
      </c>
      <c r="Z253" s="147">
        <v>0</v>
      </c>
      <c r="AA253" s="148">
        <f t="shared" si="65"/>
        <v>0</v>
      </c>
      <c r="AR253" s="20" t="s">
        <v>159</v>
      </c>
      <c r="AT253" s="20" t="s">
        <v>155</v>
      </c>
      <c r="AU253" s="20" t="s">
        <v>79</v>
      </c>
      <c r="AY253" s="20" t="s">
        <v>153</v>
      </c>
      <c r="BE253" s="149">
        <f t="shared" si="66"/>
        <v>0</v>
      </c>
      <c r="BF253" s="149">
        <f t="shared" si="67"/>
        <v>0</v>
      </c>
      <c r="BG253" s="149">
        <f t="shared" si="68"/>
        <v>0</v>
      </c>
      <c r="BH253" s="149">
        <f t="shared" si="69"/>
        <v>0</v>
      </c>
      <c r="BI253" s="149">
        <f t="shared" si="70"/>
        <v>0</v>
      </c>
      <c r="BJ253" s="20" t="s">
        <v>160</v>
      </c>
      <c r="BK253" s="149">
        <f t="shared" si="71"/>
        <v>0</v>
      </c>
      <c r="BL253" s="20" t="s">
        <v>159</v>
      </c>
      <c r="BM253" s="20" t="s">
        <v>1695</v>
      </c>
    </row>
    <row r="254" spans="2:65" s="1" customFormat="1" ht="31.5" customHeight="1">
      <c r="B254" s="140"/>
      <c r="C254" s="141" t="s">
        <v>1696</v>
      </c>
      <c r="D254" s="141" t="s">
        <v>155</v>
      </c>
      <c r="E254" s="142" t="s">
        <v>1356</v>
      </c>
      <c r="F254" s="241" t="s">
        <v>1357</v>
      </c>
      <c r="G254" s="241"/>
      <c r="H254" s="241"/>
      <c r="I254" s="241"/>
      <c r="J254" s="143" t="s">
        <v>1355</v>
      </c>
      <c r="K254" s="144">
        <v>120</v>
      </c>
      <c r="L254" s="242"/>
      <c r="M254" s="242"/>
      <c r="N254" s="242"/>
      <c r="O254" s="242"/>
      <c r="P254" s="242"/>
      <c r="Q254" s="242"/>
      <c r="R254" s="145"/>
      <c r="T254" s="146" t="s">
        <v>5</v>
      </c>
      <c r="U254" s="43" t="s">
        <v>38</v>
      </c>
      <c r="V254" s="147">
        <v>0</v>
      </c>
      <c r="W254" s="147">
        <f t="shared" si="63"/>
        <v>0</v>
      </c>
      <c r="X254" s="147">
        <v>0</v>
      </c>
      <c r="Y254" s="147">
        <f t="shared" si="64"/>
        <v>0</v>
      </c>
      <c r="Z254" s="147">
        <v>0</v>
      </c>
      <c r="AA254" s="148">
        <f t="shared" si="65"/>
        <v>0</v>
      </c>
      <c r="AR254" s="20" t="s">
        <v>159</v>
      </c>
      <c r="AT254" s="20" t="s">
        <v>155</v>
      </c>
      <c r="AU254" s="20" t="s">
        <v>79</v>
      </c>
      <c r="AY254" s="20" t="s">
        <v>153</v>
      </c>
      <c r="BE254" s="149">
        <f t="shared" si="66"/>
        <v>0</v>
      </c>
      <c r="BF254" s="149">
        <f t="shared" si="67"/>
        <v>0</v>
      </c>
      <c r="BG254" s="149">
        <f t="shared" si="68"/>
        <v>0</v>
      </c>
      <c r="BH254" s="149">
        <f t="shared" si="69"/>
        <v>0</v>
      </c>
      <c r="BI254" s="149">
        <f t="shared" si="70"/>
        <v>0</v>
      </c>
      <c r="BJ254" s="20" t="s">
        <v>160</v>
      </c>
      <c r="BK254" s="149">
        <f t="shared" si="71"/>
        <v>0</v>
      </c>
      <c r="BL254" s="20" t="s">
        <v>159</v>
      </c>
      <c r="BM254" s="20" t="s">
        <v>1697</v>
      </c>
    </row>
    <row r="255" spans="2:65" s="1" customFormat="1" ht="22.5" customHeight="1">
      <c r="B255" s="140"/>
      <c r="C255" s="141" t="s">
        <v>1507</v>
      </c>
      <c r="D255" s="141" t="s">
        <v>155</v>
      </c>
      <c r="E255" s="142" t="s">
        <v>1698</v>
      </c>
      <c r="F255" s="241" t="s">
        <v>1699</v>
      </c>
      <c r="G255" s="241"/>
      <c r="H255" s="241"/>
      <c r="I255" s="241"/>
      <c r="J255" s="143" t="s">
        <v>158</v>
      </c>
      <c r="K255" s="144">
        <v>1</v>
      </c>
      <c r="L255" s="242"/>
      <c r="M255" s="242"/>
      <c r="N255" s="242"/>
      <c r="O255" s="242"/>
      <c r="P255" s="242"/>
      <c r="Q255" s="242"/>
      <c r="R255" s="145"/>
      <c r="T255" s="146" t="s">
        <v>5</v>
      </c>
      <c r="U255" s="43" t="s">
        <v>38</v>
      </c>
      <c r="V255" s="147">
        <v>0</v>
      </c>
      <c r="W255" s="147">
        <f t="shared" si="63"/>
        <v>0</v>
      </c>
      <c r="X255" s="147">
        <v>0</v>
      </c>
      <c r="Y255" s="147">
        <f t="shared" si="64"/>
        <v>0</v>
      </c>
      <c r="Z255" s="147">
        <v>0</v>
      </c>
      <c r="AA255" s="148">
        <f t="shared" si="65"/>
        <v>0</v>
      </c>
      <c r="AR255" s="20" t="s">
        <v>159</v>
      </c>
      <c r="AT255" s="20" t="s">
        <v>155</v>
      </c>
      <c r="AU255" s="20" t="s">
        <v>79</v>
      </c>
      <c r="AY255" s="20" t="s">
        <v>153</v>
      </c>
      <c r="BE255" s="149">
        <f t="shared" si="66"/>
        <v>0</v>
      </c>
      <c r="BF255" s="149">
        <f t="shared" si="67"/>
        <v>0</v>
      </c>
      <c r="BG255" s="149">
        <f t="shared" si="68"/>
        <v>0</v>
      </c>
      <c r="BH255" s="149">
        <f t="shared" si="69"/>
        <v>0</v>
      </c>
      <c r="BI255" s="149">
        <f t="shared" si="70"/>
        <v>0</v>
      </c>
      <c r="BJ255" s="20" t="s">
        <v>160</v>
      </c>
      <c r="BK255" s="149">
        <f t="shared" si="71"/>
        <v>0</v>
      </c>
      <c r="BL255" s="20" t="s">
        <v>159</v>
      </c>
      <c r="BM255" s="20" t="s">
        <v>1700</v>
      </c>
    </row>
    <row r="256" spans="2:65" s="9" customFormat="1" ht="37.35" customHeight="1">
      <c r="B256" s="129"/>
      <c r="C256" s="130"/>
      <c r="D256" s="131" t="s">
        <v>1371</v>
      </c>
      <c r="E256" s="131"/>
      <c r="F256" s="131"/>
      <c r="G256" s="131"/>
      <c r="H256" s="131"/>
      <c r="I256" s="131"/>
      <c r="J256" s="131"/>
      <c r="K256" s="131"/>
      <c r="L256" s="131"/>
      <c r="M256" s="131"/>
      <c r="N256" s="265"/>
      <c r="O256" s="266"/>
      <c r="P256" s="266"/>
      <c r="Q256" s="266"/>
      <c r="R256" s="132"/>
      <c r="T256" s="133"/>
      <c r="U256" s="130"/>
      <c r="V256" s="130"/>
      <c r="W256" s="134">
        <f>SUM(W257:W258)</f>
        <v>0</v>
      </c>
      <c r="X256" s="130"/>
      <c r="Y256" s="134">
        <f>SUM(Y257:Y258)</f>
        <v>0</v>
      </c>
      <c r="Z256" s="130"/>
      <c r="AA256" s="135">
        <f>SUM(AA257:AA258)</f>
        <v>0</v>
      </c>
      <c r="AR256" s="136" t="s">
        <v>79</v>
      </c>
      <c r="AT256" s="137" t="s">
        <v>70</v>
      </c>
      <c r="AU256" s="137" t="s">
        <v>71</v>
      </c>
      <c r="AY256" s="136" t="s">
        <v>153</v>
      </c>
      <c r="BK256" s="138">
        <f>SUM(BK257:BK258)</f>
        <v>0</v>
      </c>
    </row>
    <row r="257" spans="2:65" s="1" customFormat="1" ht="22.5" customHeight="1">
      <c r="B257" s="140"/>
      <c r="C257" s="141" t="s">
        <v>1701</v>
      </c>
      <c r="D257" s="141" t="s">
        <v>155</v>
      </c>
      <c r="E257" s="142" t="s">
        <v>1702</v>
      </c>
      <c r="F257" s="241" t="s">
        <v>1703</v>
      </c>
      <c r="G257" s="241"/>
      <c r="H257" s="241"/>
      <c r="I257" s="241"/>
      <c r="J257" s="143" t="s">
        <v>172</v>
      </c>
      <c r="K257" s="144">
        <v>120</v>
      </c>
      <c r="L257" s="242"/>
      <c r="M257" s="242"/>
      <c r="N257" s="242"/>
      <c r="O257" s="242"/>
      <c r="P257" s="242"/>
      <c r="Q257" s="242"/>
      <c r="R257" s="145"/>
      <c r="T257" s="146" t="s">
        <v>5</v>
      </c>
      <c r="U257" s="43" t="s">
        <v>38</v>
      </c>
      <c r="V257" s="147">
        <v>0</v>
      </c>
      <c r="W257" s="147">
        <f>V257*K257</f>
        <v>0</v>
      </c>
      <c r="X257" s="147">
        <v>0</v>
      </c>
      <c r="Y257" s="147">
        <f>X257*K257</f>
        <v>0</v>
      </c>
      <c r="Z257" s="147">
        <v>0</v>
      </c>
      <c r="AA257" s="148">
        <f>Z257*K257</f>
        <v>0</v>
      </c>
      <c r="AR257" s="20" t="s">
        <v>159</v>
      </c>
      <c r="AT257" s="20" t="s">
        <v>155</v>
      </c>
      <c r="AU257" s="20" t="s">
        <v>79</v>
      </c>
      <c r="AY257" s="20" t="s">
        <v>153</v>
      </c>
      <c r="BE257" s="149">
        <f>IF(U257="základná",N257,0)</f>
        <v>0</v>
      </c>
      <c r="BF257" s="149">
        <f>IF(U257="znížená",N257,0)</f>
        <v>0</v>
      </c>
      <c r="BG257" s="149">
        <f>IF(U257="zákl. prenesená",N257,0)</f>
        <v>0</v>
      </c>
      <c r="BH257" s="149">
        <f>IF(U257="zníž. prenesená",N257,0)</f>
        <v>0</v>
      </c>
      <c r="BI257" s="149">
        <f>IF(U257="nulová",N257,0)</f>
        <v>0</v>
      </c>
      <c r="BJ257" s="20" t="s">
        <v>160</v>
      </c>
      <c r="BK257" s="149">
        <f>ROUND(L257*K257,2)</f>
        <v>0</v>
      </c>
      <c r="BL257" s="20" t="s">
        <v>159</v>
      </c>
      <c r="BM257" s="20" t="s">
        <v>1704</v>
      </c>
    </row>
    <row r="258" spans="2:65" s="1" customFormat="1" ht="22.5" customHeight="1">
      <c r="B258" s="140"/>
      <c r="C258" s="141" t="s">
        <v>1510</v>
      </c>
      <c r="D258" s="141" t="s">
        <v>155</v>
      </c>
      <c r="E258" s="142" t="s">
        <v>1705</v>
      </c>
      <c r="F258" s="241" t="s">
        <v>1706</v>
      </c>
      <c r="G258" s="241"/>
      <c r="H258" s="241"/>
      <c r="I258" s="241"/>
      <c r="J258" s="143" t="s">
        <v>172</v>
      </c>
      <c r="K258" s="144">
        <v>120</v>
      </c>
      <c r="L258" s="242"/>
      <c r="M258" s="242"/>
      <c r="N258" s="242"/>
      <c r="O258" s="242"/>
      <c r="P258" s="242"/>
      <c r="Q258" s="242"/>
      <c r="R258" s="145"/>
      <c r="T258" s="146" t="s">
        <v>5</v>
      </c>
      <c r="U258" s="43" t="s">
        <v>38</v>
      </c>
      <c r="V258" s="147">
        <v>0</v>
      </c>
      <c r="W258" s="147">
        <f>V258*K258</f>
        <v>0</v>
      </c>
      <c r="X258" s="147">
        <v>0</v>
      </c>
      <c r="Y258" s="147">
        <f>X258*K258</f>
        <v>0</v>
      </c>
      <c r="Z258" s="147">
        <v>0</v>
      </c>
      <c r="AA258" s="148">
        <f>Z258*K258</f>
        <v>0</v>
      </c>
      <c r="AR258" s="20" t="s">
        <v>159</v>
      </c>
      <c r="AT258" s="20" t="s">
        <v>155</v>
      </c>
      <c r="AU258" s="20" t="s">
        <v>79</v>
      </c>
      <c r="AY258" s="20" t="s">
        <v>153</v>
      </c>
      <c r="BE258" s="149">
        <f>IF(U258="základná",N258,0)</f>
        <v>0</v>
      </c>
      <c r="BF258" s="149">
        <f>IF(U258="znížená",N258,0)</f>
        <v>0</v>
      </c>
      <c r="BG258" s="149">
        <f>IF(U258="zákl. prenesená",N258,0)</f>
        <v>0</v>
      </c>
      <c r="BH258" s="149">
        <f>IF(U258="zníž. prenesená",N258,0)</f>
        <v>0</v>
      </c>
      <c r="BI258" s="149">
        <f>IF(U258="nulová",N258,0)</f>
        <v>0</v>
      </c>
      <c r="BJ258" s="20" t="s">
        <v>160</v>
      </c>
      <c r="BK258" s="149">
        <f>ROUND(L258*K258,2)</f>
        <v>0</v>
      </c>
      <c r="BL258" s="20" t="s">
        <v>159</v>
      </c>
      <c r="BM258" s="20" t="s">
        <v>1707</v>
      </c>
    </row>
    <row r="259" spans="2:65" s="9" customFormat="1" ht="37.35" customHeight="1">
      <c r="B259" s="129"/>
      <c r="C259" s="130"/>
      <c r="D259" s="131" t="s">
        <v>1286</v>
      </c>
      <c r="E259" s="131"/>
      <c r="F259" s="131"/>
      <c r="G259" s="131"/>
      <c r="H259" s="131"/>
      <c r="I259" s="131"/>
      <c r="J259" s="131"/>
      <c r="K259" s="131"/>
      <c r="L259" s="131"/>
      <c r="M259" s="131"/>
      <c r="N259" s="265"/>
      <c r="O259" s="266"/>
      <c r="P259" s="266"/>
      <c r="Q259" s="266"/>
      <c r="R259" s="132"/>
      <c r="T259" s="133"/>
      <c r="U259" s="130"/>
      <c r="V259" s="130"/>
      <c r="W259" s="134">
        <f>W260</f>
        <v>0</v>
      </c>
      <c r="X259" s="130"/>
      <c r="Y259" s="134">
        <f>Y260</f>
        <v>0</v>
      </c>
      <c r="Z259" s="130"/>
      <c r="AA259" s="135">
        <f>AA260</f>
        <v>0</v>
      </c>
      <c r="AR259" s="136" t="s">
        <v>79</v>
      </c>
      <c r="AT259" s="137" t="s">
        <v>70</v>
      </c>
      <c r="AU259" s="137" t="s">
        <v>71</v>
      </c>
      <c r="AY259" s="136" t="s">
        <v>153</v>
      </c>
      <c r="BK259" s="138">
        <f>BK260</f>
        <v>0</v>
      </c>
    </row>
    <row r="260" spans="2:65" s="1" customFormat="1" ht="31.5" customHeight="1">
      <c r="B260" s="140"/>
      <c r="C260" s="141" t="s">
        <v>1708</v>
      </c>
      <c r="D260" s="141" t="s">
        <v>155</v>
      </c>
      <c r="E260" s="142" t="s">
        <v>1709</v>
      </c>
      <c r="F260" s="241" t="s">
        <v>1710</v>
      </c>
      <c r="G260" s="241"/>
      <c r="H260" s="241"/>
      <c r="I260" s="241"/>
      <c r="J260" s="143" t="s">
        <v>1115</v>
      </c>
      <c r="K260" s="144">
        <v>43</v>
      </c>
      <c r="L260" s="242"/>
      <c r="M260" s="242"/>
      <c r="N260" s="242"/>
      <c r="O260" s="242"/>
      <c r="P260" s="242"/>
      <c r="Q260" s="242"/>
      <c r="R260" s="145"/>
      <c r="T260" s="146" t="s">
        <v>5</v>
      </c>
      <c r="U260" s="43" t="s">
        <v>38</v>
      </c>
      <c r="V260" s="147">
        <v>0</v>
      </c>
      <c r="W260" s="147">
        <f>V260*K260</f>
        <v>0</v>
      </c>
      <c r="X260" s="147">
        <v>0</v>
      </c>
      <c r="Y260" s="147">
        <f>X260*K260</f>
        <v>0</v>
      </c>
      <c r="Z260" s="147">
        <v>0</v>
      </c>
      <c r="AA260" s="148">
        <f>Z260*K260</f>
        <v>0</v>
      </c>
      <c r="AR260" s="20" t="s">
        <v>159</v>
      </c>
      <c r="AT260" s="20" t="s">
        <v>155</v>
      </c>
      <c r="AU260" s="20" t="s">
        <v>79</v>
      </c>
      <c r="AY260" s="20" t="s">
        <v>153</v>
      </c>
      <c r="BE260" s="149">
        <f>IF(U260="základná",N260,0)</f>
        <v>0</v>
      </c>
      <c r="BF260" s="149">
        <f>IF(U260="znížená",N260,0)</f>
        <v>0</v>
      </c>
      <c r="BG260" s="149">
        <f>IF(U260="zákl. prenesená",N260,0)</f>
        <v>0</v>
      </c>
      <c r="BH260" s="149">
        <f>IF(U260="zníž. prenesená",N260,0)</f>
        <v>0</v>
      </c>
      <c r="BI260" s="149">
        <f>IF(U260="nulová",N260,0)</f>
        <v>0</v>
      </c>
      <c r="BJ260" s="20" t="s">
        <v>160</v>
      </c>
      <c r="BK260" s="149">
        <f>ROUND(L260*K260,2)</f>
        <v>0</v>
      </c>
      <c r="BL260" s="20" t="s">
        <v>159</v>
      </c>
      <c r="BM260" s="20" t="s">
        <v>1711</v>
      </c>
    </row>
    <row r="261" spans="2:65" s="9" customFormat="1" ht="37.35" customHeight="1">
      <c r="B261" s="129"/>
      <c r="C261" s="130"/>
      <c r="D261" s="131" t="s">
        <v>1372</v>
      </c>
      <c r="E261" s="131"/>
      <c r="F261" s="131"/>
      <c r="G261" s="131"/>
      <c r="H261" s="131"/>
      <c r="I261" s="131"/>
      <c r="J261" s="131"/>
      <c r="K261" s="131"/>
      <c r="L261" s="131"/>
      <c r="M261" s="131"/>
      <c r="N261" s="265"/>
      <c r="O261" s="266"/>
      <c r="P261" s="266"/>
      <c r="Q261" s="266"/>
      <c r="R261" s="132"/>
      <c r="T261" s="133"/>
      <c r="U261" s="130"/>
      <c r="V261" s="130"/>
      <c r="W261" s="134">
        <f>W262</f>
        <v>0</v>
      </c>
      <c r="X261" s="130"/>
      <c r="Y261" s="134">
        <f>Y262</f>
        <v>0</v>
      </c>
      <c r="Z261" s="130"/>
      <c r="AA261" s="135">
        <f>AA262</f>
        <v>0</v>
      </c>
      <c r="AR261" s="136" t="s">
        <v>79</v>
      </c>
      <c r="AT261" s="137" t="s">
        <v>70</v>
      </c>
      <c r="AU261" s="137" t="s">
        <v>71</v>
      </c>
      <c r="AY261" s="136" t="s">
        <v>153</v>
      </c>
      <c r="BK261" s="138">
        <f>BK262</f>
        <v>0</v>
      </c>
    </row>
    <row r="262" spans="2:65" s="1" customFormat="1" ht="22.5" customHeight="1">
      <c r="B262" s="140"/>
      <c r="C262" s="141" t="s">
        <v>314</v>
      </c>
      <c r="D262" s="141" t="s">
        <v>155</v>
      </c>
      <c r="E262" s="142" t="s">
        <v>1712</v>
      </c>
      <c r="F262" s="241" t="s">
        <v>1713</v>
      </c>
      <c r="G262" s="241"/>
      <c r="H262" s="241"/>
      <c r="I262" s="241"/>
      <c r="J262" s="143" t="s">
        <v>1714</v>
      </c>
      <c r="K262" s="144">
        <v>2</v>
      </c>
      <c r="L262" s="242"/>
      <c r="M262" s="242"/>
      <c r="N262" s="242"/>
      <c r="O262" s="242"/>
      <c r="P262" s="242"/>
      <c r="Q262" s="242"/>
      <c r="R262" s="145"/>
      <c r="T262" s="146" t="s">
        <v>5</v>
      </c>
      <c r="U262" s="181" t="s">
        <v>38</v>
      </c>
      <c r="V262" s="182">
        <v>0</v>
      </c>
      <c r="W262" s="182">
        <f>V262*K262</f>
        <v>0</v>
      </c>
      <c r="X262" s="182">
        <v>0</v>
      </c>
      <c r="Y262" s="182">
        <f>X262*K262</f>
        <v>0</v>
      </c>
      <c r="Z262" s="182">
        <v>0</v>
      </c>
      <c r="AA262" s="183">
        <f>Z262*K262</f>
        <v>0</v>
      </c>
      <c r="AR262" s="20" t="s">
        <v>159</v>
      </c>
      <c r="AT262" s="20" t="s">
        <v>155</v>
      </c>
      <c r="AU262" s="20" t="s">
        <v>79</v>
      </c>
      <c r="AY262" s="20" t="s">
        <v>153</v>
      </c>
      <c r="BE262" s="149">
        <f>IF(U262="základná",N262,0)</f>
        <v>0</v>
      </c>
      <c r="BF262" s="149">
        <f>IF(U262="znížená",N262,0)</f>
        <v>0</v>
      </c>
      <c r="BG262" s="149">
        <f>IF(U262="zákl. prenesená",N262,0)</f>
        <v>0</v>
      </c>
      <c r="BH262" s="149">
        <f>IF(U262="zníž. prenesená",N262,0)</f>
        <v>0</v>
      </c>
      <c r="BI262" s="149">
        <f>IF(U262="nulová",N262,0)</f>
        <v>0</v>
      </c>
      <c r="BJ262" s="20" t="s">
        <v>160</v>
      </c>
      <c r="BK262" s="149">
        <f>ROUND(L262*K262,2)</f>
        <v>0</v>
      </c>
      <c r="BL262" s="20" t="s">
        <v>159</v>
      </c>
      <c r="BM262" s="20" t="s">
        <v>1715</v>
      </c>
    </row>
    <row r="263" spans="2:65" s="1" customFormat="1" ht="6.9" customHeight="1">
      <c r="B263" s="58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60"/>
    </row>
  </sheetData>
  <mergeCells count="462">
    <mergeCell ref="H1:K1"/>
    <mergeCell ref="S2:AC2"/>
    <mergeCell ref="F262:I262"/>
    <mergeCell ref="L262:M262"/>
    <mergeCell ref="N262:Q262"/>
    <mergeCell ref="N121:Q121"/>
    <mergeCell ref="N123:Q123"/>
    <mergeCell ref="N141:Q141"/>
    <mergeCell ref="N144:Q144"/>
    <mergeCell ref="N153:Q153"/>
    <mergeCell ref="N178:Q178"/>
    <mergeCell ref="N190:Q190"/>
    <mergeCell ref="N204:Q204"/>
    <mergeCell ref="N212:Q212"/>
    <mergeCell ref="N249:Q249"/>
    <mergeCell ref="N256:Q256"/>
    <mergeCell ref="N259:Q259"/>
    <mergeCell ref="N261:Q261"/>
    <mergeCell ref="F257:I257"/>
    <mergeCell ref="L257:M257"/>
    <mergeCell ref="N257:Q257"/>
    <mergeCell ref="F258:I258"/>
    <mergeCell ref="L258:M258"/>
    <mergeCell ref="N258:Q258"/>
    <mergeCell ref="F260:I260"/>
    <mergeCell ref="L260:M260"/>
    <mergeCell ref="N260:Q260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2:I202"/>
    <mergeCell ref="L202:M202"/>
    <mergeCell ref="N202:Q202"/>
    <mergeCell ref="F203:I203"/>
    <mergeCell ref="L203:M203"/>
    <mergeCell ref="N203:Q203"/>
    <mergeCell ref="F205:I205"/>
    <mergeCell ref="L205:M205"/>
    <mergeCell ref="N205:Q205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M117:Q117"/>
    <mergeCell ref="M118:Q118"/>
    <mergeCell ref="F120:I120"/>
    <mergeCell ref="L120:M120"/>
    <mergeCell ref="N120:Q120"/>
    <mergeCell ref="F122:I122"/>
    <mergeCell ref="L122:M122"/>
    <mergeCell ref="N122:Q122"/>
    <mergeCell ref="F124:I124"/>
    <mergeCell ref="L124:M124"/>
    <mergeCell ref="N124:Q124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700-000000000000}"/>
    <hyperlink ref="H1:K1" location="C86" display="2) Rekapitulácia rozpočtu" xr:uid="{00000000-0004-0000-0700-000001000000}"/>
    <hyperlink ref="L1" location="C120" display="3) Rozpočet" xr:uid="{00000000-0004-0000-0700-000002000000}"/>
    <hyperlink ref="S1:T1" location="'Rekapitulácia stavby'!C2" display="Rekapitulácia stavby" xr:uid="{00000000-0004-0000-07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N167"/>
  <sheetViews>
    <sheetView showGridLines="0" workbookViewId="0">
      <pane ySplit="1" topLeftCell="A148" activePane="bottomLeft" state="frozen"/>
      <selection pane="bottomLeft" activeCell="F128" sqref="F128:I128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114</v>
      </c>
      <c r="G1" s="16"/>
      <c r="H1" s="253" t="s">
        <v>115</v>
      </c>
      <c r="I1" s="253"/>
      <c r="J1" s="253"/>
      <c r="K1" s="253"/>
      <c r="L1" s="16" t="s">
        <v>116</v>
      </c>
      <c r="M1" s="14"/>
      <c r="N1" s="14"/>
      <c r="O1" s="15" t="s">
        <v>117</v>
      </c>
      <c r="P1" s="14"/>
      <c r="Q1" s="14"/>
      <c r="R1" s="14"/>
      <c r="S1" s="16" t="s">
        <v>118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85" t="s">
        <v>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0" t="s">
        <v>100</v>
      </c>
    </row>
    <row r="3" spans="1:6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71</v>
      </c>
    </row>
    <row r="4" spans="1:66" ht="36.9" customHeight="1">
      <c r="B4" s="24"/>
      <c r="C4" s="187" t="s">
        <v>2139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"/>
      <c r="T4" s="26" t="s">
        <v>12</v>
      </c>
      <c r="AT4" s="20" t="s">
        <v>6</v>
      </c>
    </row>
    <row r="5" spans="1:66" ht="6.9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15</v>
      </c>
      <c r="E6" s="27"/>
      <c r="F6" s="222" t="str">
        <f>'Rekapitulácia stavby'!K6</f>
        <v>Zvýšenie energet.účinnosti adm.budovy -OÚ a KD Druž./pri Hornáde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7"/>
      <c r="R6" s="25"/>
    </row>
    <row r="7" spans="1:66" s="1" customFormat="1" ht="32.85" customHeight="1">
      <c r="B7" s="34"/>
      <c r="C7" s="35"/>
      <c r="D7" s="30" t="s">
        <v>119</v>
      </c>
      <c r="E7" s="35"/>
      <c r="F7" s="191" t="s">
        <v>1716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5"/>
      <c r="R7" s="36"/>
    </row>
    <row r="8" spans="1:66" s="1" customFormat="1" ht="14.4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1:66" s="1" customFormat="1" ht="14.4" customHeight="1">
      <c r="B9" s="34"/>
      <c r="C9" s="35"/>
      <c r="D9" s="31" t="s">
        <v>19</v>
      </c>
      <c r="E9" s="35"/>
      <c r="F9" s="29" t="s">
        <v>25</v>
      </c>
      <c r="G9" s="35"/>
      <c r="H9" s="35"/>
      <c r="I9" s="35"/>
      <c r="J9" s="35"/>
      <c r="K9" s="35"/>
      <c r="L9" s="35"/>
      <c r="M9" s="31" t="s">
        <v>21</v>
      </c>
      <c r="N9" s="35"/>
      <c r="O9" s="225" t="str">
        <f>'Rekapitulácia stavby'!AN8</f>
        <v>18. 8. 2017</v>
      </c>
      <c r="P9" s="225"/>
      <c r="Q9" s="35"/>
      <c r="R9" s="36"/>
    </row>
    <row r="10" spans="1:66" s="1" customFormat="1" ht="10.9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9" t="str">
        <f>IF('Rekapitulácia stavby'!AN10="","",'Rekapitulácia stavby'!AN10)</f>
        <v/>
      </c>
      <c r="P11" s="189"/>
      <c r="Q11" s="35"/>
      <c r="R11" s="36"/>
    </row>
    <row r="12" spans="1:66" s="1" customFormat="1" ht="18" customHeight="1">
      <c r="B12" s="34"/>
      <c r="C12" s="35"/>
      <c r="D12" s="35"/>
      <c r="E12" s="29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26</v>
      </c>
      <c r="N12" s="35"/>
      <c r="O12" s="189" t="str">
        <f>IF('Rekapitulácia stavby'!AN11="","",'Rekapitulácia stavby'!AN11)</f>
        <v/>
      </c>
      <c r="P12" s="189"/>
      <c r="Q12" s="35"/>
      <c r="R12" s="36"/>
    </row>
    <row r="13" spans="1:66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" customHeight="1">
      <c r="B14" s="34"/>
      <c r="C14" s="35"/>
      <c r="D14" s="31" t="s">
        <v>27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9" t="str">
        <f>IF('Rekapitulácia stavby'!AN13="","",'Rekapitulácia stavby'!AN13)</f>
        <v/>
      </c>
      <c r="P14" s="189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IF('Rekapitulácia stavby'!E14="","",'Rekapitulácia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26</v>
      </c>
      <c r="N15" s="35"/>
      <c r="O15" s="189" t="str">
        <f>IF('Rekapitulácia stavby'!AN14="","",'Rekapitulácia stavby'!AN14)</f>
        <v/>
      </c>
      <c r="P15" s="189"/>
      <c r="Q15" s="35"/>
      <c r="R15" s="36"/>
    </row>
    <row r="16" spans="1:66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31" t="s">
        <v>28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9" t="str">
        <f>IF('Rekapitulácia stavby'!AN16="","",'Rekapitulácia stavby'!AN16)</f>
        <v/>
      </c>
      <c r="P17" s="189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26</v>
      </c>
      <c r="N18" s="35"/>
      <c r="O18" s="189" t="str">
        <f>IF('Rekapitulácia stavby'!AN17="","",'Rekapitulácia stavby'!AN17)</f>
        <v/>
      </c>
      <c r="P18" s="189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31" t="s">
        <v>30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9" t="str">
        <f>IF('Rekapitulácia stavby'!AN19="","",'Rekapitulácia stavby'!AN19)</f>
        <v/>
      </c>
      <c r="P20" s="18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26</v>
      </c>
      <c r="N21" s="35"/>
      <c r="O21" s="189" t="str">
        <f>IF('Rekapitulácia stavby'!AN20="","",'Rekapitulácia stavby'!AN20)</f>
        <v/>
      </c>
      <c r="P21" s="189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31" t="s">
        <v>31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2" t="s">
        <v>5</v>
      </c>
      <c r="F24" s="192"/>
      <c r="G24" s="192"/>
      <c r="H24" s="192"/>
      <c r="I24" s="192"/>
      <c r="J24" s="192"/>
      <c r="K24" s="192"/>
      <c r="L24" s="192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05" t="s">
        <v>121</v>
      </c>
      <c r="E27" s="35"/>
      <c r="F27" s="35"/>
      <c r="G27" s="35"/>
      <c r="H27" s="35"/>
      <c r="I27" s="35"/>
      <c r="J27" s="35"/>
      <c r="K27" s="35"/>
      <c r="L27" s="35"/>
      <c r="M27" s="193">
        <f>N88</f>
        <v>0</v>
      </c>
      <c r="N27" s="193"/>
      <c r="O27" s="193"/>
      <c r="P27" s="193"/>
      <c r="Q27" s="35"/>
      <c r="R27" s="36"/>
    </row>
    <row r="28" spans="2:18" s="1" customFormat="1" ht="14.4" customHeight="1">
      <c r="B28" s="34"/>
      <c r="C28" s="35"/>
      <c r="D28" s="33" t="s">
        <v>122</v>
      </c>
      <c r="E28" s="35"/>
      <c r="F28" s="35"/>
      <c r="G28" s="35"/>
      <c r="H28" s="35"/>
      <c r="I28" s="35"/>
      <c r="J28" s="35"/>
      <c r="K28" s="35"/>
      <c r="L28" s="35"/>
      <c r="M28" s="193">
        <f>N96</f>
        <v>0</v>
      </c>
      <c r="N28" s="193"/>
      <c r="O28" s="193"/>
      <c r="P28" s="193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34</v>
      </c>
      <c r="E30" s="35"/>
      <c r="F30" s="35"/>
      <c r="G30" s="35"/>
      <c r="H30" s="35"/>
      <c r="I30" s="35"/>
      <c r="J30" s="35"/>
      <c r="K30" s="35"/>
      <c r="L30" s="35"/>
      <c r="M30" s="226">
        <f>ROUND(M27+M28,2)</f>
        <v>0</v>
      </c>
      <c r="N30" s="224"/>
      <c r="O30" s="224"/>
      <c r="P30" s="224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35</v>
      </c>
      <c r="E32" s="41" t="s">
        <v>36</v>
      </c>
      <c r="F32" s="42">
        <v>0.2</v>
      </c>
      <c r="G32" s="107" t="s">
        <v>37</v>
      </c>
      <c r="H32" s="227">
        <f>ROUND((SUM(BE96:BE97)+SUM(BE115:BE166)), 2)</f>
        <v>0</v>
      </c>
      <c r="I32" s="224"/>
      <c r="J32" s="224"/>
      <c r="K32" s="35"/>
      <c r="L32" s="35"/>
      <c r="M32" s="227">
        <f>ROUND(ROUND((SUM(BE96:BE97)+SUM(BE115:BE166)), 2)*F32, 2)</f>
        <v>0</v>
      </c>
      <c r="N32" s="224"/>
      <c r="O32" s="224"/>
      <c r="P32" s="224"/>
      <c r="Q32" s="35"/>
      <c r="R32" s="36"/>
    </row>
    <row r="33" spans="2:18" s="1" customFormat="1" ht="14.4" customHeight="1">
      <c r="B33" s="34"/>
      <c r="C33" s="35"/>
      <c r="D33" s="35"/>
      <c r="E33" s="41" t="s">
        <v>38</v>
      </c>
      <c r="F33" s="42">
        <v>0.2</v>
      </c>
      <c r="G33" s="107" t="s">
        <v>37</v>
      </c>
      <c r="H33" s="227">
        <f>ROUND((SUM(BF96:BF97)+SUM(BF115:BF166)), 2)</f>
        <v>0</v>
      </c>
      <c r="I33" s="224"/>
      <c r="J33" s="224"/>
      <c r="K33" s="35"/>
      <c r="L33" s="35"/>
      <c r="M33" s="227">
        <f>ROUND(ROUND((SUM(BF96:BF97)+SUM(BF115:BF166)), 2)*F33, 2)</f>
        <v>0</v>
      </c>
      <c r="N33" s="224"/>
      <c r="O33" s="224"/>
      <c r="P33" s="224"/>
      <c r="Q33" s="35"/>
      <c r="R33" s="36"/>
    </row>
    <row r="34" spans="2:18" s="1" customFormat="1" ht="14.4" hidden="1" customHeight="1">
      <c r="B34" s="34"/>
      <c r="C34" s="35"/>
      <c r="D34" s="35"/>
      <c r="E34" s="41" t="s">
        <v>39</v>
      </c>
      <c r="F34" s="42">
        <v>0.2</v>
      </c>
      <c r="G34" s="107" t="s">
        <v>37</v>
      </c>
      <c r="H34" s="227">
        <f>ROUND((SUM(BG96:BG97)+SUM(BG115:BG166)), 2)</f>
        <v>0</v>
      </c>
      <c r="I34" s="224"/>
      <c r="J34" s="224"/>
      <c r="K34" s="35"/>
      <c r="L34" s="35"/>
      <c r="M34" s="227">
        <v>0</v>
      </c>
      <c r="N34" s="224"/>
      <c r="O34" s="224"/>
      <c r="P34" s="224"/>
      <c r="Q34" s="35"/>
      <c r="R34" s="36"/>
    </row>
    <row r="35" spans="2:18" s="1" customFormat="1" ht="14.4" hidden="1" customHeight="1">
      <c r="B35" s="34"/>
      <c r="C35" s="35"/>
      <c r="D35" s="35"/>
      <c r="E35" s="41" t="s">
        <v>40</v>
      </c>
      <c r="F35" s="42">
        <v>0.2</v>
      </c>
      <c r="G35" s="107" t="s">
        <v>37</v>
      </c>
      <c r="H35" s="227">
        <f>ROUND((SUM(BH96:BH97)+SUM(BH115:BH166)), 2)</f>
        <v>0</v>
      </c>
      <c r="I35" s="224"/>
      <c r="J35" s="224"/>
      <c r="K35" s="35"/>
      <c r="L35" s="35"/>
      <c r="M35" s="227">
        <v>0</v>
      </c>
      <c r="N35" s="224"/>
      <c r="O35" s="224"/>
      <c r="P35" s="224"/>
      <c r="Q35" s="35"/>
      <c r="R35" s="36"/>
    </row>
    <row r="36" spans="2:18" s="1" customFormat="1" ht="14.4" hidden="1" customHeight="1">
      <c r="B36" s="34"/>
      <c r="C36" s="35"/>
      <c r="D36" s="35"/>
      <c r="E36" s="41" t="s">
        <v>41</v>
      </c>
      <c r="F36" s="42">
        <v>0</v>
      </c>
      <c r="G36" s="107" t="s">
        <v>37</v>
      </c>
      <c r="H36" s="227">
        <f>ROUND((SUM(BI96:BI97)+SUM(BI115:BI166)), 2)</f>
        <v>0</v>
      </c>
      <c r="I36" s="224"/>
      <c r="J36" s="224"/>
      <c r="K36" s="35"/>
      <c r="L36" s="35"/>
      <c r="M36" s="227">
        <v>0</v>
      </c>
      <c r="N36" s="224"/>
      <c r="O36" s="224"/>
      <c r="P36" s="224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42</v>
      </c>
      <c r="E38" s="74"/>
      <c r="F38" s="74"/>
      <c r="G38" s="109" t="s">
        <v>43</v>
      </c>
      <c r="H38" s="110" t="s">
        <v>44</v>
      </c>
      <c r="I38" s="74"/>
      <c r="J38" s="74"/>
      <c r="K38" s="74"/>
      <c r="L38" s="228">
        <f>SUM(M30:M36)</f>
        <v>0</v>
      </c>
      <c r="M38" s="228"/>
      <c r="N38" s="228"/>
      <c r="O38" s="228"/>
      <c r="P38" s="229"/>
      <c r="Q38" s="103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4">
      <c r="B50" s="34"/>
      <c r="C50" s="35"/>
      <c r="D50" s="49" t="s">
        <v>45</v>
      </c>
      <c r="E50" s="50"/>
      <c r="F50" s="50"/>
      <c r="G50" s="50"/>
      <c r="H50" s="51"/>
      <c r="I50" s="35"/>
      <c r="J50" s="49" t="s">
        <v>46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 t="s">
        <v>2143</v>
      </c>
      <c r="E52" s="27"/>
      <c r="F52" s="27"/>
      <c r="G52" s="27"/>
      <c r="H52" s="53"/>
      <c r="I52" s="27"/>
      <c r="J52" s="52" t="s">
        <v>2144</v>
      </c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4">
      <c r="B59" s="34"/>
      <c r="C59" s="35"/>
      <c r="D59" s="54" t="s">
        <v>47</v>
      </c>
      <c r="E59" s="55"/>
      <c r="F59" s="55"/>
      <c r="G59" s="56" t="s">
        <v>48</v>
      </c>
      <c r="H59" s="57"/>
      <c r="I59" s="35"/>
      <c r="J59" s="54" t="s">
        <v>47</v>
      </c>
      <c r="K59" s="55"/>
      <c r="L59" s="55"/>
      <c r="M59" s="55"/>
      <c r="N59" s="56" t="s">
        <v>48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4">
      <c r="B61" s="34"/>
      <c r="C61" s="35"/>
      <c r="D61" s="49" t="s">
        <v>49</v>
      </c>
      <c r="E61" s="50"/>
      <c r="F61" s="50"/>
      <c r="G61" s="50"/>
      <c r="H61" s="51"/>
      <c r="I61" s="35"/>
      <c r="J61" s="49" t="s">
        <v>50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4">
      <c r="B70" s="34"/>
      <c r="C70" s="35"/>
      <c r="D70" s="54" t="s">
        <v>47</v>
      </c>
      <c r="E70" s="55"/>
      <c r="F70" s="55"/>
      <c r="G70" s="56" t="s">
        <v>48</v>
      </c>
      <c r="H70" s="57"/>
      <c r="I70" s="35"/>
      <c r="J70" s="54" t="s">
        <v>47</v>
      </c>
      <c r="K70" s="55"/>
      <c r="L70" s="55"/>
      <c r="M70" s="55"/>
      <c r="N70" s="56" t="s">
        <v>48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187" t="s">
        <v>2140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15</v>
      </c>
      <c r="D78" s="35"/>
      <c r="E78" s="35"/>
      <c r="F78" s="222" t="str">
        <f>F6</f>
        <v>Zvýšenie energet.účinnosti adm.budovy -OÚ a KD Druž./pri Hornáde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5"/>
      <c r="R78" s="36"/>
    </row>
    <row r="79" spans="2:18" s="1" customFormat="1" ht="36.9" customHeight="1">
      <c r="B79" s="34"/>
      <c r="C79" s="68" t="s">
        <v>119</v>
      </c>
      <c r="D79" s="35"/>
      <c r="E79" s="35"/>
      <c r="F79" s="207" t="str">
        <f>F7</f>
        <v>08 - Zásuvky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5"/>
      <c r="R79" s="36"/>
    </row>
    <row r="80" spans="2:18" s="1" customFormat="1" ht="6.9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19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21</v>
      </c>
      <c r="L81" s="35"/>
      <c r="M81" s="225" t="str">
        <f>IF(O9="","",O9)</f>
        <v>18. 8. 2017</v>
      </c>
      <c r="N81" s="225"/>
      <c r="O81" s="225"/>
      <c r="P81" s="225"/>
      <c r="Q81" s="35"/>
      <c r="R81" s="36"/>
    </row>
    <row r="82" spans="2:47" s="1" customFormat="1" ht="6.9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3.2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28</v>
      </c>
      <c r="L83" s="35"/>
      <c r="M83" s="189" t="str">
        <f>E18</f>
        <v xml:space="preserve"> </v>
      </c>
      <c r="N83" s="189"/>
      <c r="O83" s="189"/>
      <c r="P83" s="189"/>
      <c r="Q83" s="189"/>
      <c r="R83" s="36"/>
    </row>
    <row r="84" spans="2:47" s="1" customFormat="1" ht="14.4" customHeight="1">
      <c r="B84" s="34"/>
      <c r="C84" s="31" t="s">
        <v>27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30</v>
      </c>
      <c r="L84" s="35"/>
      <c r="M84" s="189" t="str">
        <f>E21</f>
        <v xml:space="preserve"> </v>
      </c>
      <c r="N84" s="189"/>
      <c r="O84" s="189"/>
      <c r="P84" s="189"/>
      <c r="Q84" s="18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30" t="s">
        <v>123</v>
      </c>
      <c r="D86" s="231"/>
      <c r="E86" s="231"/>
      <c r="F86" s="231"/>
      <c r="G86" s="231"/>
      <c r="H86" s="103"/>
      <c r="I86" s="103"/>
      <c r="J86" s="103"/>
      <c r="K86" s="103"/>
      <c r="L86" s="103"/>
      <c r="M86" s="103"/>
      <c r="N86" s="230" t="s">
        <v>124</v>
      </c>
      <c r="O86" s="231"/>
      <c r="P86" s="231"/>
      <c r="Q86" s="231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4">
        <f>N115</f>
        <v>0</v>
      </c>
      <c r="O88" s="232"/>
      <c r="P88" s="232"/>
      <c r="Q88" s="232"/>
      <c r="R88" s="36"/>
      <c r="AU88" s="20" t="s">
        <v>126</v>
      </c>
    </row>
    <row r="89" spans="2:47" s="6" customFormat="1" ht="24.9" customHeight="1">
      <c r="B89" s="112"/>
      <c r="C89" s="113"/>
      <c r="D89" s="114" t="s">
        <v>1283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3">
        <f>N117</f>
        <v>0</v>
      </c>
      <c r="O89" s="234"/>
      <c r="P89" s="234"/>
      <c r="Q89" s="234"/>
      <c r="R89" s="115"/>
    </row>
    <row r="90" spans="2:47" s="6" customFormat="1" ht="24.9" customHeight="1">
      <c r="B90" s="112"/>
      <c r="C90" s="113"/>
      <c r="D90" s="114" t="s">
        <v>1365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3">
        <f>N133</f>
        <v>0</v>
      </c>
      <c r="O90" s="234"/>
      <c r="P90" s="234"/>
      <c r="Q90" s="234"/>
      <c r="R90" s="115"/>
    </row>
    <row r="91" spans="2:47" s="6" customFormat="1" ht="24.9" customHeight="1">
      <c r="B91" s="112"/>
      <c r="C91" s="113"/>
      <c r="D91" s="114" t="s">
        <v>1367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3">
        <f>N135</f>
        <v>0</v>
      </c>
      <c r="O91" s="234"/>
      <c r="P91" s="234"/>
      <c r="Q91" s="234"/>
      <c r="R91" s="115"/>
    </row>
    <row r="92" spans="2:47" s="6" customFormat="1" ht="24.9" customHeight="1">
      <c r="B92" s="112"/>
      <c r="C92" s="113"/>
      <c r="D92" s="114" t="s">
        <v>1370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3">
        <f>N146</f>
        <v>0</v>
      </c>
      <c r="O92" s="234"/>
      <c r="P92" s="234"/>
      <c r="Q92" s="234"/>
      <c r="R92" s="115"/>
    </row>
    <row r="93" spans="2:47" s="6" customFormat="1" ht="24.9" customHeight="1">
      <c r="B93" s="112"/>
      <c r="C93" s="113"/>
      <c r="D93" s="114" t="s">
        <v>1285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3">
        <f>N159</f>
        <v>0</v>
      </c>
      <c r="O93" s="234"/>
      <c r="P93" s="234"/>
      <c r="Q93" s="234"/>
      <c r="R93" s="115"/>
    </row>
    <row r="94" spans="2:47" s="6" customFormat="1" ht="24.9" customHeight="1">
      <c r="B94" s="112"/>
      <c r="C94" s="113"/>
      <c r="D94" s="114" t="s">
        <v>1286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3">
        <f>N165</f>
        <v>0</v>
      </c>
      <c r="O94" s="234"/>
      <c r="P94" s="234"/>
      <c r="Q94" s="234"/>
      <c r="R94" s="115"/>
    </row>
    <row r="95" spans="2:47" s="1" customFormat="1" ht="21.7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47" s="1" customFormat="1" ht="29.25" customHeight="1">
      <c r="B96" s="34"/>
      <c r="C96" s="111" t="s">
        <v>139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232">
        <v>0</v>
      </c>
      <c r="O96" s="237"/>
      <c r="P96" s="237"/>
      <c r="Q96" s="237"/>
      <c r="R96" s="36"/>
      <c r="T96" s="120"/>
      <c r="U96" s="121" t="s">
        <v>35</v>
      </c>
    </row>
    <row r="97" spans="2:18" s="1" customFormat="1" ht="18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</row>
    <row r="98" spans="2:18" s="1" customFormat="1" ht="29.25" customHeight="1">
      <c r="B98" s="34"/>
      <c r="C98" s="102" t="s">
        <v>113</v>
      </c>
      <c r="D98" s="103"/>
      <c r="E98" s="103"/>
      <c r="F98" s="103"/>
      <c r="G98" s="103"/>
      <c r="H98" s="103"/>
      <c r="I98" s="103"/>
      <c r="J98" s="103"/>
      <c r="K98" s="103"/>
      <c r="L98" s="215">
        <f>ROUND(SUM(N88+N96),2)</f>
        <v>0</v>
      </c>
      <c r="M98" s="215"/>
      <c r="N98" s="215"/>
      <c r="O98" s="215"/>
      <c r="P98" s="215"/>
      <c r="Q98" s="215"/>
      <c r="R98" s="36"/>
    </row>
    <row r="99" spans="2:18" s="1" customFormat="1" ht="6.9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</row>
    <row r="103" spans="2:18" s="1" customFormat="1" ht="6.9" customHeight="1"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3"/>
    </row>
    <row r="104" spans="2:18" s="1" customFormat="1" ht="36.9" customHeight="1">
      <c r="B104" s="34"/>
      <c r="C104" s="187" t="s">
        <v>2141</v>
      </c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36"/>
    </row>
    <row r="105" spans="2:18" s="1" customFormat="1" ht="6.9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18" s="1" customFormat="1" ht="30" customHeight="1">
      <c r="B106" s="34"/>
      <c r="C106" s="31" t="s">
        <v>15</v>
      </c>
      <c r="D106" s="35"/>
      <c r="E106" s="35"/>
      <c r="F106" s="222" t="str">
        <f>F6</f>
        <v>Zvýšenie energet.účinnosti adm.budovy -OÚ a KD Druž./pri Hornáde</v>
      </c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35"/>
      <c r="R106" s="36"/>
    </row>
    <row r="107" spans="2:18" s="1" customFormat="1" ht="36.9" customHeight="1">
      <c r="B107" s="34"/>
      <c r="C107" s="68" t="s">
        <v>119</v>
      </c>
      <c r="D107" s="35"/>
      <c r="E107" s="35"/>
      <c r="F107" s="207" t="str">
        <f>F7</f>
        <v>08 - Zásuvky</v>
      </c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35"/>
      <c r="R107" s="36"/>
    </row>
    <row r="108" spans="2:18" s="1" customFormat="1" ht="6.9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18" s="1" customFormat="1" ht="18" customHeight="1">
      <c r="B109" s="34"/>
      <c r="C109" s="31" t="s">
        <v>19</v>
      </c>
      <c r="D109" s="35"/>
      <c r="E109" s="35"/>
      <c r="F109" s="29" t="str">
        <f>F9</f>
        <v xml:space="preserve"> </v>
      </c>
      <c r="G109" s="35"/>
      <c r="H109" s="35"/>
      <c r="I109" s="35"/>
      <c r="J109" s="35"/>
      <c r="K109" s="31" t="s">
        <v>21</v>
      </c>
      <c r="L109" s="35"/>
      <c r="M109" s="225" t="str">
        <f>IF(O9="","",O9)</f>
        <v>18. 8. 2017</v>
      </c>
      <c r="N109" s="225"/>
      <c r="O109" s="225"/>
      <c r="P109" s="225"/>
      <c r="Q109" s="35"/>
      <c r="R109" s="36"/>
    </row>
    <row r="110" spans="2:18" s="1" customFormat="1" ht="6.9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13.2">
      <c r="B111" s="34"/>
      <c r="C111" s="31" t="s">
        <v>23</v>
      </c>
      <c r="D111" s="35"/>
      <c r="E111" s="35"/>
      <c r="F111" s="29" t="str">
        <f>E12</f>
        <v xml:space="preserve"> </v>
      </c>
      <c r="G111" s="35"/>
      <c r="H111" s="35"/>
      <c r="I111" s="35"/>
      <c r="J111" s="35"/>
      <c r="K111" s="31" t="s">
        <v>28</v>
      </c>
      <c r="L111" s="35"/>
      <c r="M111" s="189" t="str">
        <f>E18</f>
        <v xml:space="preserve"> </v>
      </c>
      <c r="N111" s="189"/>
      <c r="O111" s="189"/>
      <c r="P111" s="189"/>
      <c r="Q111" s="189"/>
      <c r="R111" s="36"/>
    </row>
    <row r="112" spans="2:18" s="1" customFormat="1" ht="14.4" customHeight="1">
      <c r="B112" s="34"/>
      <c r="C112" s="31" t="s">
        <v>27</v>
      </c>
      <c r="D112" s="35"/>
      <c r="E112" s="35"/>
      <c r="F112" s="29" t="str">
        <f>IF(E15="","",E15)</f>
        <v xml:space="preserve"> </v>
      </c>
      <c r="G112" s="35"/>
      <c r="H112" s="35"/>
      <c r="I112" s="35"/>
      <c r="J112" s="35"/>
      <c r="K112" s="31" t="s">
        <v>30</v>
      </c>
      <c r="L112" s="35"/>
      <c r="M112" s="189" t="str">
        <f>E21</f>
        <v xml:space="preserve"> </v>
      </c>
      <c r="N112" s="189"/>
      <c r="O112" s="189"/>
      <c r="P112" s="189"/>
      <c r="Q112" s="189"/>
      <c r="R112" s="36"/>
    </row>
    <row r="113" spans="2:65" s="1" customFormat="1" ht="10.3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8" customFormat="1" ht="29.25" customHeight="1">
      <c r="B114" s="122"/>
      <c r="C114" s="123" t="s">
        <v>140</v>
      </c>
      <c r="D114" s="124" t="s">
        <v>141</v>
      </c>
      <c r="E114" s="124" t="s">
        <v>53</v>
      </c>
      <c r="F114" s="238" t="s">
        <v>142</v>
      </c>
      <c r="G114" s="238"/>
      <c r="H114" s="238"/>
      <c r="I114" s="238"/>
      <c r="J114" s="124" t="s">
        <v>143</v>
      </c>
      <c r="K114" s="124" t="s">
        <v>144</v>
      </c>
      <c r="L114" s="239" t="s">
        <v>145</v>
      </c>
      <c r="M114" s="239"/>
      <c r="N114" s="238" t="s">
        <v>124</v>
      </c>
      <c r="O114" s="238"/>
      <c r="P114" s="238"/>
      <c r="Q114" s="240"/>
      <c r="R114" s="125"/>
      <c r="T114" s="75" t="s">
        <v>146</v>
      </c>
      <c r="U114" s="76" t="s">
        <v>35</v>
      </c>
      <c r="V114" s="76" t="s">
        <v>147</v>
      </c>
      <c r="W114" s="76" t="s">
        <v>148</v>
      </c>
      <c r="X114" s="76" t="s">
        <v>149</v>
      </c>
      <c r="Y114" s="76" t="s">
        <v>150</v>
      </c>
      <c r="Z114" s="76" t="s">
        <v>151</v>
      </c>
      <c r="AA114" s="77" t="s">
        <v>152</v>
      </c>
    </row>
    <row r="115" spans="2:65" s="1" customFormat="1" ht="29.25" customHeight="1">
      <c r="B115" s="34"/>
      <c r="C115" s="79" t="s">
        <v>121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263">
        <f>BK115</f>
        <v>0</v>
      </c>
      <c r="O115" s="264"/>
      <c r="P115" s="264"/>
      <c r="Q115" s="264"/>
      <c r="R115" s="36"/>
      <c r="T115" s="78"/>
      <c r="U115" s="50"/>
      <c r="V115" s="50"/>
      <c r="W115" s="126">
        <f>W116+W117+W133+W135+W146+W159+W165</f>
        <v>0</v>
      </c>
      <c r="X115" s="50"/>
      <c r="Y115" s="126">
        <f>Y116+Y117+Y133+Y135+Y146+Y159+Y165</f>
        <v>0</v>
      </c>
      <c r="Z115" s="50"/>
      <c r="AA115" s="127">
        <f>AA116+AA117+AA133+AA135+AA146+AA159+AA165</f>
        <v>0</v>
      </c>
      <c r="AT115" s="20" t="s">
        <v>70</v>
      </c>
      <c r="AU115" s="20" t="s">
        <v>126</v>
      </c>
      <c r="BK115" s="128">
        <f>BK116+BK117+BK133+BK135+BK146+BK159+BK165</f>
        <v>0</v>
      </c>
    </row>
    <row r="116" spans="2:65" s="1" customFormat="1" ht="22.5" customHeight="1">
      <c r="B116" s="140"/>
      <c r="C116" s="141" t="s">
        <v>71</v>
      </c>
      <c r="D116" s="141" t="s">
        <v>155</v>
      </c>
      <c r="E116" s="142" t="s">
        <v>1287</v>
      </c>
      <c r="F116" s="241" t="s">
        <v>1288</v>
      </c>
      <c r="G116" s="241"/>
      <c r="H116" s="241"/>
      <c r="I116" s="241"/>
      <c r="J116" s="143" t="s">
        <v>1289</v>
      </c>
      <c r="K116" s="144">
        <v>0</v>
      </c>
      <c r="L116" s="242"/>
      <c r="M116" s="242"/>
      <c r="N116" s="242"/>
      <c r="O116" s="242"/>
      <c r="P116" s="242"/>
      <c r="Q116" s="242"/>
      <c r="R116" s="145"/>
      <c r="T116" s="146" t="s">
        <v>5</v>
      </c>
      <c r="U116" s="43" t="s">
        <v>38</v>
      </c>
      <c r="V116" s="147">
        <v>0</v>
      </c>
      <c r="W116" s="147">
        <f>V116*K116</f>
        <v>0</v>
      </c>
      <c r="X116" s="147">
        <v>0</v>
      </c>
      <c r="Y116" s="147">
        <f>X116*K116</f>
        <v>0</v>
      </c>
      <c r="Z116" s="147">
        <v>0</v>
      </c>
      <c r="AA116" s="148">
        <f>Z116*K116</f>
        <v>0</v>
      </c>
      <c r="AR116" s="20" t="s">
        <v>159</v>
      </c>
      <c r="AT116" s="20" t="s">
        <v>155</v>
      </c>
      <c r="AU116" s="20" t="s">
        <v>71</v>
      </c>
      <c r="AY116" s="20" t="s">
        <v>153</v>
      </c>
      <c r="BE116" s="149">
        <f>IF(U116="základná",N116,0)</f>
        <v>0</v>
      </c>
      <c r="BF116" s="149">
        <f>IF(U116="znížená",N116,0)</f>
        <v>0</v>
      </c>
      <c r="BG116" s="149">
        <f>IF(U116="zákl. prenesená",N116,0)</f>
        <v>0</v>
      </c>
      <c r="BH116" s="149">
        <f>IF(U116="zníž. prenesená",N116,0)</f>
        <v>0</v>
      </c>
      <c r="BI116" s="149">
        <f>IF(U116="nulová",N116,0)</f>
        <v>0</v>
      </c>
      <c r="BJ116" s="20" t="s">
        <v>160</v>
      </c>
      <c r="BK116" s="149">
        <f>ROUND(L116*K116,2)</f>
        <v>0</v>
      </c>
      <c r="BL116" s="20" t="s">
        <v>159</v>
      </c>
      <c r="BM116" s="20" t="s">
        <v>160</v>
      </c>
    </row>
    <row r="117" spans="2:65" s="9" customFormat="1" ht="37.35" customHeight="1">
      <c r="B117" s="129"/>
      <c r="C117" s="130"/>
      <c r="D117" s="131" t="s">
        <v>1283</v>
      </c>
      <c r="E117" s="131"/>
      <c r="F117" s="131"/>
      <c r="G117" s="131"/>
      <c r="H117" s="131"/>
      <c r="I117" s="131"/>
      <c r="J117" s="131"/>
      <c r="K117" s="131"/>
      <c r="L117" s="131"/>
      <c r="M117" s="131"/>
      <c r="N117" s="265"/>
      <c r="O117" s="266"/>
      <c r="P117" s="266"/>
      <c r="Q117" s="266"/>
      <c r="R117" s="132"/>
      <c r="T117" s="133"/>
      <c r="U117" s="130"/>
      <c r="V117" s="130"/>
      <c r="W117" s="134">
        <f>SUM(W118:W132)</f>
        <v>0</v>
      </c>
      <c r="X117" s="130"/>
      <c r="Y117" s="134">
        <f>SUM(Y118:Y132)</f>
        <v>0</v>
      </c>
      <c r="Z117" s="130"/>
      <c r="AA117" s="135">
        <f>SUM(AA118:AA132)</f>
        <v>0</v>
      </c>
      <c r="AR117" s="136" t="s">
        <v>79</v>
      </c>
      <c r="AT117" s="137" t="s">
        <v>70</v>
      </c>
      <c r="AU117" s="137" t="s">
        <v>71</v>
      </c>
      <c r="AY117" s="136" t="s">
        <v>153</v>
      </c>
      <c r="BK117" s="138">
        <f>SUM(BK118:BK132)</f>
        <v>0</v>
      </c>
    </row>
    <row r="118" spans="2:65" s="1" customFormat="1" ht="31.5" customHeight="1">
      <c r="B118" s="140"/>
      <c r="C118" s="141" t="s">
        <v>79</v>
      </c>
      <c r="D118" s="141" t="s">
        <v>155</v>
      </c>
      <c r="E118" s="142" t="s">
        <v>1373</v>
      </c>
      <c r="F118" s="241" t="s">
        <v>1374</v>
      </c>
      <c r="G118" s="241"/>
      <c r="H118" s="241"/>
      <c r="I118" s="241"/>
      <c r="J118" s="143" t="s">
        <v>172</v>
      </c>
      <c r="K118" s="144">
        <v>100</v>
      </c>
      <c r="L118" s="242"/>
      <c r="M118" s="242"/>
      <c r="N118" s="242"/>
      <c r="O118" s="242"/>
      <c r="P118" s="242"/>
      <c r="Q118" s="242"/>
      <c r="R118" s="145"/>
      <c r="T118" s="146" t="s">
        <v>5</v>
      </c>
      <c r="U118" s="43" t="s">
        <v>38</v>
      </c>
      <c r="V118" s="147">
        <v>0</v>
      </c>
      <c r="W118" s="147">
        <f t="shared" ref="W118:W132" si="0">V118*K118</f>
        <v>0</v>
      </c>
      <c r="X118" s="147">
        <v>0</v>
      </c>
      <c r="Y118" s="147">
        <f t="shared" ref="Y118:Y132" si="1">X118*K118</f>
        <v>0</v>
      </c>
      <c r="Z118" s="147">
        <v>0</v>
      </c>
      <c r="AA118" s="148">
        <f t="shared" ref="AA118:AA132" si="2">Z118*K118</f>
        <v>0</v>
      </c>
      <c r="AR118" s="20" t="s">
        <v>159</v>
      </c>
      <c r="AT118" s="20" t="s">
        <v>155</v>
      </c>
      <c r="AU118" s="20" t="s">
        <v>79</v>
      </c>
      <c r="AY118" s="20" t="s">
        <v>153</v>
      </c>
      <c r="BE118" s="149">
        <f t="shared" ref="BE118:BE132" si="3">IF(U118="základná",N118,0)</f>
        <v>0</v>
      </c>
      <c r="BF118" s="149">
        <f t="shared" ref="BF118:BF132" si="4">IF(U118="znížená",N118,0)</f>
        <v>0</v>
      </c>
      <c r="BG118" s="149">
        <f t="shared" ref="BG118:BG132" si="5">IF(U118="zákl. prenesená",N118,0)</f>
        <v>0</v>
      </c>
      <c r="BH118" s="149">
        <f t="shared" ref="BH118:BH132" si="6">IF(U118="zníž. prenesená",N118,0)</f>
        <v>0</v>
      </c>
      <c r="BI118" s="149">
        <f t="shared" ref="BI118:BI132" si="7">IF(U118="nulová",N118,0)</f>
        <v>0</v>
      </c>
      <c r="BJ118" s="20" t="s">
        <v>160</v>
      </c>
      <c r="BK118" s="149">
        <f t="shared" ref="BK118:BK132" si="8">ROUND(L118*K118,2)</f>
        <v>0</v>
      </c>
      <c r="BL118" s="20" t="s">
        <v>159</v>
      </c>
      <c r="BM118" s="20" t="s">
        <v>159</v>
      </c>
    </row>
    <row r="119" spans="2:65" s="1" customFormat="1" ht="31.5" customHeight="1">
      <c r="B119" s="140"/>
      <c r="C119" s="141" t="s">
        <v>160</v>
      </c>
      <c r="D119" s="141" t="s">
        <v>155</v>
      </c>
      <c r="E119" s="142" t="s">
        <v>1375</v>
      </c>
      <c r="F119" s="241" t="s">
        <v>2208</v>
      </c>
      <c r="G119" s="241"/>
      <c r="H119" s="241"/>
      <c r="I119" s="241"/>
      <c r="J119" s="143" t="s">
        <v>172</v>
      </c>
      <c r="K119" s="144">
        <v>100</v>
      </c>
      <c r="L119" s="242"/>
      <c r="M119" s="242"/>
      <c r="N119" s="242"/>
      <c r="O119" s="242"/>
      <c r="P119" s="242"/>
      <c r="Q119" s="242"/>
      <c r="R119" s="145"/>
      <c r="T119" s="146" t="s">
        <v>5</v>
      </c>
      <c r="U119" s="43" t="s">
        <v>38</v>
      </c>
      <c r="V119" s="147">
        <v>0</v>
      </c>
      <c r="W119" s="147">
        <f t="shared" si="0"/>
        <v>0</v>
      </c>
      <c r="X119" s="147">
        <v>0</v>
      </c>
      <c r="Y119" s="147">
        <f t="shared" si="1"/>
        <v>0</v>
      </c>
      <c r="Z119" s="147">
        <v>0</v>
      </c>
      <c r="AA119" s="148">
        <f t="shared" si="2"/>
        <v>0</v>
      </c>
      <c r="AR119" s="20" t="s">
        <v>159</v>
      </c>
      <c r="AT119" s="20" t="s">
        <v>155</v>
      </c>
      <c r="AU119" s="20" t="s">
        <v>79</v>
      </c>
      <c r="AY119" s="20" t="s">
        <v>153</v>
      </c>
      <c r="BE119" s="149">
        <f t="shared" si="3"/>
        <v>0</v>
      </c>
      <c r="BF119" s="149">
        <f t="shared" si="4"/>
        <v>0</v>
      </c>
      <c r="BG119" s="149">
        <f t="shared" si="5"/>
        <v>0</v>
      </c>
      <c r="BH119" s="149">
        <f t="shared" si="6"/>
        <v>0</v>
      </c>
      <c r="BI119" s="149">
        <f t="shared" si="7"/>
        <v>0</v>
      </c>
      <c r="BJ119" s="20" t="s">
        <v>160</v>
      </c>
      <c r="BK119" s="149">
        <f t="shared" si="8"/>
        <v>0</v>
      </c>
      <c r="BL119" s="20" t="s">
        <v>159</v>
      </c>
      <c r="BM119" s="20" t="s">
        <v>196</v>
      </c>
    </row>
    <row r="120" spans="2:65" s="1" customFormat="1" ht="31.5" customHeight="1">
      <c r="B120" s="140"/>
      <c r="C120" s="141" t="s">
        <v>184</v>
      </c>
      <c r="D120" s="141" t="s">
        <v>155</v>
      </c>
      <c r="E120" s="142" t="s">
        <v>1376</v>
      </c>
      <c r="F120" s="241" t="s">
        <v>1377</v>
      </c>
      <c r="G120" s="241"/>
      <c r="H120" s="241"/>
      <c r="I120" s="241"/>
      <c r="J120" s="143" t="s">
        <v>172</v>
      </c>
      <c r="K120" s="144">
        <v>400</v>
      </c>
      <c r="L120" s="242"/>
      <c r="M120" s="242"/>
      <c r="N120" s="242"/>
      <c r="O120" s="242"/>
      <c r="P120" s="242"/>
      <c r="Q120" s="242"/>
      <c r="R120" s="145"/>
      <c r="T120" s="146" t="s">
        <v>5</v>
      </c>
      <c r="U120" s="43" t="s">
        <v>38</v>
      </c>
      <c r="V120" s="147">
        <v>0</v>
      </c>
      <c r="W120" s="147">
        <f t="shared" si="0"/>
        <v>0</v>
      </c>
      <c r="X120" s="147">
        <v>0</v>
      </c>
      <c r="Y120" s="147">
        <f t="shared" si="1"/>
        <v>0</v>
      </c>
      <c r="Z120" s="147">
        <v>0</v>
      </c>
      <c r="AA120" s="148">
        <f t="shared" si="2"/>
        <v>0</v>
      </c>
      <c r="AR120" s="20" t="s">
        <v>159</v>
      </c>
      <c r="AT120" s="20" t="s">
        <v>155</v>
      </c>
      <c r="AU120" s="20" t="s">
        <v>79</v>
      </c>
      <c r="AY120" s="20" t="s">
        <v>153</v>
      </c>
      <c r="BE120" s="149">
        <f t="shared" si="3"/>
        <v>0</v>
      </c>
      <c r="BF120" s="149">
        <f t="shared" si="4"/>
        <v>0</v>
      </c>
      <c r="BG120" s="149">
        <f t="shared" si="5"/>
        <v>0</v>
      </c>
      <c r="BH120" s="149">
        <f t="shared" si="6"/>
        <v>0</v>
      </c>
      <c r="BI120" s="149">
        <f t="shared" si="7"/>
        <v>0</v>
      </c>
      <c r="BJ120" s="20" t="s">
        <v>160</v>
      </c>
      <c r="BK120" s="149">
        <f t="shared" si="8"/>
        <v>0</v>
      </c>
      <c r="BL120" s="20" t="s">
        <v>159</v>
      </c>
      <c r="BM120" s="20" t="s">
        <v>208</v>
      </c>
    </row>
    <row r="121" spans="2:65" s="1" customFormat="1" ht="31.5" customHeight="1">
      <c r="B121" s="140"/>
      <c r="C121" s="141" t="s">
        <v>159</v>
      </c>
      <c r="D121" s="141" t="s">
        <v>155</v>
      </c>
      <c r="E121" s="142" t="s">
        <v>1378</v>
      </c>
      <c r="F121" s="241" t="s">
        <v>2209</v>
      </c>
      <c r="G121" s="241"/>
      <c r="H121" s="241"/>
      <c r="I121" s="241"/>
      <c r="J121" s="143" t="s">
        <v>172</v>
      </c>
      <c r="K121" s="144">
        <v>400</v>
      </c>
      <c r="L121" s="242"/>
      <c r="M121" s="242"/>
      <c r="N121" s="242"/>
      <c r="O121" s="242"/>
      <c r="P121" s="242"/>
      <c r="Q121" s="242"/>
      <c r="R121" s="145"/>
      <c r="T121" s="146" t="s">
        <v>5</v>
      </c>
      <c r="U121" s="43" t="s">
        <v>38</v>
      </c>
      <c r="V121" s="147">
        <v>0</v>
      </c>
      <c r="W121" s="147">
        <f t="shared" si="0"/>
        <v>0</v>
      </c>
      <c r="X121" s="147">
        <v>0</v>
      </c>
      <c r="Y121" s="147">
        <f t="shared" si="1"/>
        <v>0</v>
      </c>
      <c r="Z121" s="147">
        <v>0</v>
      </c>
      <c r="AA121" s="148">
        <f t="shared" si="2"/>
        <v>0</v>
      </c>
      <c r="AR121" s="20" t="s">
        <v>159</v>
      </c>
      <c r="AT121" s="20" t="s">
        <v>155</v>
      </c>
      <c r="AU121" s="20" t="s">
        <v>79</v>
      </c>
      <c r="AY121" s="20" t="s">
        <v>153</v>
      </c>
      <c r="BE121" s="149">
        <f t="shared" si="3"/>
        <v>0</v>
      </c>
      <c r="BF121" s="149">
        <f t="shared" si="4"/>
        <v>0</v>
      </c>
      <c r="BG121" s="149">
        <f t="shared" si="5"/>
        <v>0</v>
      </c>
      <c r="BH121" s="149">
        <f t="shared" si="6"/>
        <v>0</v>
      </c>
      <c r="BI121" s="149">
        <f t="shared" si="7"/>
        <v>0</v>
      </c>
      <c r="BJ121" s="20" t="s">
        <v>160</v>
      </c>
      <c r="BK121" s="149">
        <f t="shared" si="8"/>
        <v>0</v>
      </c>
      <c r="BL121" s="20" t="s">
        <v>159</v>
      </c>
      <c r="BM121" s="20" t="s">
        <v>104</v>
      </c>
    </row>
    <row r="122" spans="2:65" s="1" customFormat="1" ht="31.5" customHeight="1">
      <c r="B122" s="140"/>
      <c r="C122" s="141" t="s">
        <v>191</v>
      </c>
      <c r="D122" s="141" t="s">
        <v>155</v>
      </c>
      <c r="E122" s="142" t="s">
        <v>1379</v>
      </c>
      <c r="F122" s="241" t="s">
        <v>1380</v>
      </c>
      <c r="G122" s="241"/>
      <c r="H122" s="241"/>
      <c r="I122" s="241"/>
      <c r="J122" s="143" t="s">
        <v>1115</v>
      </c>
      <c r="K122" s="144">
        <v>400</v>
      </c>
      <c r="L122" s="242"/>
      <c r="M122" s="242"/>
      <c r="N122" s="242"/>
      <c r="O122" s="242"/>
      <c r="P122" s="242"/>
      <c r="Q122" s="242"/>
      <c r="R122" s="145"/>
      <c r="T122" s="146" t="s">
        <v>5</v>
      </c>
      <c r="U122" s="43" t="s">
        <v>38</v>
      </c>
      <c r="V122" s="147">
        <v>0</v>
      </c>
      <c r="W122" s="147">
        <f t="shared" si="0"/>
        <v>0</v>
      </c>
      <c r="X122" s="147">
        <v>0</v>
      </c>
      <c r="Y122" s="147">
        <f t="shared" si="1"/>
        <v>0</v>
      </c>
      <c r="Z122" s="147">
        <v>0</v>
      </c>
      <c r="AA122" s="148">
        <f t="shared" si="2"/>
        <v>0</v>
      </c>
      <c r="AR122" s="20" t="s">
        <v>159</v>
      </c>
      <c r="AT122" s="20" t="s">
        <v>155</v>
      </c>
      <c r="AU122" s="20" t="s">
        <v>79</v>
      </c>
      <c r="AY122" s="20" t="s">
        <v>153</v>
      </c>
      <c r="BE122" s="149">
        <f t="shared" si="3"/>
        <v>0</v>
      </c>
      <c r="BF122" s="149">
        <f t="shared" si="4"/>
        <v>0</v>
      </c>
      <c r="BG122" s="149">
        <f t="shared" si="5"/>
        <v>0</v>
      </c>
      <c r="BH122" s="149">
        <f t="shared" si="6"/>
        <v>0</v>
      </c>
      <c r="BI122" s="149">
        <f t="shared" si="7"/>
        <v>0</v>
      </c>
      <c r="BJ122" s="20" t="s">
        <v>160</v>
      </c>
      <c r="BK122" s="149">
        <f t="shared" si="8"/>
        <v>0</v>
      </c>
      <c r="BL122" s="20" t="s">
        <v>159</v>
      </c>
      <c r="BM122" s="20" t="s">
        <v>389</v>
      </c>
    </row>
    <row r="123" spans="2:65" s="1" customFormat="1" ht="31.5" customHeight="1">
      <c r="B123" s="140"/>
      <c r="C123" s="141" t="s">
        <v>196</v>
      </c>
      <c r="D123" s="141" t="s">
        <v>155</v>
      </c>
      <c r="E123" s="142" t="s">
        <v>1381</v>
      </c>
      <c r="F123" s="241" t="s">
        <v>1382</v>
      </c>
      <c r="G123" s="241"/>
      <c r="H123" s="241"/>
      <c r="I123" s="241"/>
      <c r="J123" s="143" t="s">
        <v>172</v>
      </c>
      <c r="K123" s="144">
        <v>65</v>
      </c>
      <c r="L123" s="242"/>
      <c r="M123" s="242"/>
      <c r="N123" s="242"/>
      <c r="O123" s="242"/>
      <c r="P123" s="242"/>
      <c r="Q123" s="242"/>
      <c r="R123" s="145"/>
      <c r="T123" s="146" t="s">
        <v>5</v>
      </c>
      <c r="U123" s="43" t="s">
        <v>38</v>
      </c>
      <c r="V123" s="147">
        <v>0</v>
      </c>
      <c r="W123" s="147">
        <f t="shared" si="0"/>
        <v>0</v>
      </c>
      <c r="X123" s="147">
        <v>0</v>
      </c>
      <c r="Y123" s="147">
        <f t="shared" si="1"/>
        <v>0</v>
      </c>
      <c r="Z123" s="147">
        <v>0</v>
      </c>
      <c r="AA123" s="148">
        <f t="shared" si="2"/>
        <v>0</v>
      </c>
      <c r="AR123" s="20" t="s">
        <v>159</v>
      </c>
      <c r="AT123" s="20" t="s">
        <v>155</v>
      </c>
      <c r="AU123" s="20" t="s">
        <v>79</v>
      </c>
      <c r="AY123" s="20" t="s">
        <v>153</v>
      </c>
      <c r="BE123" s="149">
        <f t="shared" si="3"/>
        <v>0</v>
      </c>
      <c r="BF123" s="149">
        <f t="shared" si="4"/>
        <v>0</v>
      </c>
      <c r="BG123" s="149">
        <f t="shared" si="5"/>
        <v>0</v>
      </c>
      <c r="BH123" s="149">
        <f t="shared" si="6"/>
        <v>0</v>
      </c>
      <c r="BI123" s="149">
        <f t="shared" si="7"/>
        <v>0</v>
      </c>
      <c r="BJ123" s="20" t="s">
        <v>160</v>
      </c>
      <c r="BK123" s="149">
        <f t="shared" si="8"/>
        <v>0</v>
      </c>
      <c r="BL123" s="20" t="s">
        <v>159</v>
      </c>
      <c r="BM123" s="20" t="s">
        <v>365</v>
      </c>
    </row>
    <row r="124" spans="2:65" s="1" customFormat="1" ht="31.5" customHeight="1">
      <c r="B124" s="140"/>
      <c r="C124" s="141" t="s">
        <v>200</v>
      </c>
      <c r="D124" s="141" t="s">
        <v>155</v>
      </c>
      <c r="E124" s="142" t="s">
        <v>1383</v>
      </c>
      <c r="F124" s="241" t="s">
        <v>1384</v>
      </c>
      <c r="G124" s="241"/>
      <c r="H124" s="241"/>
      <c r="I124" s="241"/>
      <c r="J124" s="143" t="s">
        <v>172</v>
      </c>
      <c r="K124" s="144">
        <v>65</v>
      </c>
      <c r="L124" s="242"/>
      <c r="M124" s="242"/>
      <c r="N124" s="242"/>
      <c r="O124" s="242"/>
      <c r="P124" s="242"/>
      <c r="Q124" s="242"/>
      <c r="R124" s="145"/>
      <c r="T124" s="146" t="s">
        <v>5</v>
      </c>
      <c r="U124" s="43" t="s">
        <v>38</v>
      </c>
      <c r="V124" s="147">
        <v>0</v>
      </c>
      <c r="W124" s="147">
        <f t="shared" si="0"/>
        <v>0</v>
      </c>
      <c r="X124" s="147">
        <v>0</v>
      </c>
      <c r="Y124" s="147">
        <f t="shared" si="1"/>
        <v>0</v>
      </c>
      <c r="Z124" s="147">
        <v>0</v>
      </c>
      <c r="AA124" s="148">
        <f t="shared" si="2"/>
        <v>0</v>
      </c>
      <c r="AR124" s="20" t="s">
        <v>159</v>
      </c>
      <c r="AT124" s="20" t="s">
        <v>155</v>
      </c>
      <c r="AU124" s="20" t="s">
        <v>79</v>
      </c>
      <c r="AY124" s="20" t="s">
        <v>153</v>
      </c>
      <c r="BE124" s="149">
        <f t="shared" si="3"/>
        <v>0</v>
      </c>
      <c r="BF124" s="149">
        <f t="shared" si="4"/>
        <v>0</v>
      </c>
      <c r="BG124" s="149">
        <f t="shared" si="5"/>
        <v>0</v>
      </c>
      <c r="BH124" s="149">
        <f t="shared" si="6"/>
        <v>0</v>
      </c>
      <c r="BI124" s="149">
        <f t="shared" si="7"/>
        <v>0</v>
      </c>
      <c r="BJ124" s="20" t="s">
        <v>160</v>
      </c>
      <c r="BK124" s="149">
        <f t="shared" si="8"/>
        <v>0</v>
      </c>
      <c r="BL124" s="20" t="s">
        <v>159</v>
      </c>
      <c r="BM124" s="20" t="s">
        <v>169</v>
      </c>
    </row>
    <row r="125" spans="2:65" s="1" customFormat="1" ht="44.25" customHeight="1">
      <c r="B125" s="140"/>
      <c r="C125" s="141" t="s">
        <v>208</v>
      </c>
      <c r="D125" s="141" t="s">
        <v>155</v>
      </c>
      <c r="E125" s="142" t="s">
        <v>1385</v>
      </c>
      <c r="F125" s="241" t="s">
        <v>1386</v>
      </c>
      <c r="G125" s="241"/>
      <c r="H125" s="241"/>
      <c r="I125" s="241"/>
      <c r="J125" s="143" t="s">
        <v>172</v>
      </c>
      <c r="K125" s="144">
        <v>50</v>
      </c>
      <c r="L125" s="242"/>
      <c r="M125" s="242"/>
      <c r="N125" s="242"/>
      <c r="O125" s="242"/>
      <c r="P125" s="242"/>
      <c r="Q125" s="242"/>
      <c r="R125" s="145"/>
      <c r="T125" s="146" t="s">
        <v>5</v>
      </c>
      <c r="U125" s="43" t="s">
        <v>38</v>
      </c>
      <c r="V125" s="147">
        <v>0</v>
      </c>
      <c r="W125" s="147">
        <f t="shared" si="0"/>
        <v>0</v>
      </c>
      <c r="X125" s="147">
        <v>0</v>
      </c>
      <c r="Y125" s="147">
        <f t="shared" si="1"/>
        <v>0</v>
      </c>
      <c r="Z125" s="147">
        <v>0</v>
      </c>
      <c r="AA125" s="148">
        <f t="shared" si="2"/>
        <v>0</v>
      </c>
      <c r="AR125" s="20" t="s">
        <v>159</v>
      </c>
      <c r="AT125" s="20" t="s">
        <v>155</v>
      </c>
      <c r="AU125" s="20" t="s">
        <v>79</v>
      </c>
      <c r="AY125" s="20" t="s">
        <v>153</v>
      </c>
      <c r="BE125" s="149">
        <f t="shared" si="3"/>
        <v>0</v>
      </c>
      <c r="BF125" s="149">
        <f t="shared" si="4"/>
        <v>0</v>
      </c>
      <c r="BG125" s="149">
        <f t="shared" si="5"/>
        <v>0</v>
      </c>
      <c r="BH125" s="149">
        <f t="shared" si="6"/>
        <v>0</v>
      </c>
      <c r="BI125" s="149">
        <f t="shared" si="7"/>
        <v>0</v>
      </c>
      <c r="BJ125" s="20" t="s">
        <v>160</v>
      </c>
      <c r="BK125" s="149">
        <f t="shared" si="8"/>
        <v>0</v>
      </c>
      <c r="BL125" s="20" t="s">
        <v>159</v>
      </c>
      <c r="BM125" s="20" t="s">
        <v>461</v>
      </c>
    </row>
    <row r="126" spans="2:65" s="1" customFormat="1" ht="31.5" customHeight="1">
      <c r="B126" s="140"/>
      <c r="C126" s="141" t="s">
        <v>385</v>
      </c>
      <c r="D126" s="141" t="s">
        <v>155</v>
      </c>
      <c r="E126" s="142" t="s">
        <v>1387</v>
      </c>
      <c r="F126" s="241" t="s">
        <v>2212</v>
      </c>
      <c r="G126" s="241"/>
      <c r="H126" s="241"/>
      <c r="I126" s="241"/>
      <c r="J126" s="143" t="s">
        <v>172</v>
      </c>
      <c r="K126" s="144">
        <v>50</v>
      </c>
      <c r="L126" s="242"/>
      <c r="M126" s="242"/>
      <c r="N126" s="242"/>
      <c r="O126" s="242"/>
      <c r="P126" s="242"/>
      <c r="Q126" s="242"/>
      <c r="R126" s="145"/>
      <c r="T126" s="146" t="s">
        <v>5</v>
      </c>
      <c r="U126" s="43" t="s">
        <v>38</v>
      </c>
      <c r="V126" s="147">
        <v>0</v>
      </c>
      <c r="W126" s="147">
        <f t="shared" si="0"/>
        <v>0</v>
      </c>
      <c r="X126" s="147">
        <v>0</v>
      </c>
      <c r="Y126" s="147">
        <f t="shared" si="1"/>
        <v>0</v>
      </c>
      <c r="Z126" s="147">
        <v>0</v>
      </c>
      <c r="AA126" s="148">
        <f t="shared" si="2"/>
        <v>0</v>
      </c>
      <c r="AR126" s="20" t="s">
        <v>159</v>
      </c>
      <c r="AT126" s="20" t="s">
        <v>155</v>
      </c>
      <c r="AU126" s="20" t="s">
        <v>79</v>
      </c>
      <c r="AY126" s="20" t="s">
        <v>153</v>
      </c>
      <c r="BE126" s="149">
        <f t="shared" si="3"/>
        <v>0</v>
      </c>
      <c r="BF126" s="149">
        <f t="shared" si="4"/>
        <v>0</v>
      </c>
      <c r="BG126" s="149">
        <f t="shared" si="5"/>
        <v>0</v>
      </c>
      <c r="BH126" s="149">
        <f t="shared" si="6"/>
        <v>0</v>
      </c>
      <c r="BI126" s="149">
        <f t="shared" si="7"/>
        <v>0</v>
      </c>
      <c r="BJ126" s="20" t="s">
        <v>160</v>
      </c>
      <c r="BK126" s="149">
        <f t="shared" si="8"/>
        <v>0</v>
      </c>
      <c r="BL126" s="20" t="s">
        <v>159</v>
      </c>
      <c r="BM126" s="20" t="s">
        <v>10</v>
      </c>
    </row>
    <row r="127" spans="2:65" s="1" customFormat="1" ht="31.5" customHeight="1">
      <c r="B127" s="140"/>
      <c r="C127" s="141" t="s">
        <v>104</v>
      </c>
      <c r="D127" s="141" t="s">
        <v>155</v>
      </c>
      <c r="E127" s="142" t="s">
        <v>1388</v>
      </c>
      <c r="F127" s="241" t="s">
        <v>1389</v>
      </c>
      <c r="G127" s="241"/>
      <c r="H127" s="241"/>
      <c r="I127" s="241"/>
      <c r="J127" s="143" t="s">
        <v>1115</v>
      </c>
      <c r="K127" s="144">
        <v>95</v>
      </c>
      <c r="L127" s="242"/>
      <c r="M127" s="242"/>
      <c r="N127" s="242"/>
      <c r="O127" s="242"/>
      <c r="P127" s="242"/>
      <c r="Q127" s="242"/>
      <c r="R127" s="145"/>
      <c r="T127" s="146" t="s">
        <v>5</v>
      </c>
      <c r="U127" s="43" t="s">
        <v>38</v>
      </c>
      <c r="V127" s="147">
        <v>0</v>
      </c>
      <c r="W127" s="147">
        <f t="shared" si="0"/>
        <v>0</v>
      </c>
      <c r="X127" s="147">
        <v>0</v>
      </c>
      <c r="Y127" s="147">
        <f t="shared" si="1"/>
        <v>0</v>
      </c>
      <c r="Z127" s="147">
        <v>0</v>
      </c>
      <c r="AA127" s="148">
        <f t="shared" si="2"/>
        <v>0</v>
      </c>
      <c r="AR127" s="20" t="s">
        <v>159</v>
      </c>
      <c r="AT127" s="20" t="s">
        <v>155</v>
      </c>
      <c r="AU127" s="20" t="s">
        <v>79</v>
      </c>
      <c r="AY127" s="20" t="s">
        <v>153</v>
      </c>
      <c r="BE127" s="149">
        <f t="shared" si="3"/>
        <v>0</v>
      </c>
      <c r="BF127" s="149">
        <f t="shared" si="4"/>
        <v>0</v>
      </c>
      <c r="BG127" s="149">
        <f t="shared" si="5"/>
        <v>0</v>
      </c>
      <c r="BH127" s="149">
        <f t="shared" si="6"/>
        <v>0</v>
      </c>
      <c r="BI127" s="149">
        <f t="shared" si="7"/>
        <v>0</v>
      </c>
      <c r="BJ127" s="20" t="s">
        <v>160</v>
      </c>
      <c r="BK127" s="149">
        <f t="shared" si="8"/>
        <v>0</v>
      </c>
      <c r="BL127" s="20" t="s">
        <v>159</v>
      </c>
      <c r="BM127" s="20" t="s">
        <v>527</v>
      </c>
    </row>
    <row r="128" spans="2:65" s="1" customFormat="1" ht="31.5" customHeight="1">
      <c r="B128" s="140"/>
      <c r="C128" s="141" t="s">
        <v>107</v>
      </c>
      <c r="D128" s="141" t="s">
        <v>155</v>
      </c>
      <c r="E128" s="142" t="s">
        <v>1390</v>
      </c>
      <c r="F128" s="241" t="s">
        <v>1391</v>
      </c>
      <c r="G128" s="241"/>
      <c r="H128" s="241"/>
      <c r="I128" s="241"/>
      <c r="J128" s="143" t="s">
        <v>1115</v>
      </c>
      <c r="K128" s="144">
        <v>95</v>
      </c>
      <c r="L128" s="242"/>
      <c r="M128" s="242"/>
      <c r="N128" s="242"/>
      <c r="O128" s="242"/>
      <c r="P128" s="242"/>
      <c r="Q128" s="242"/>
      <c r="R128" s="145"/>
      <c r="T128" s="146" t="s">
        <v>5</v>
      </c>
      <c r="U128" s="43" t="s">
        <v>38</v>
      </c>
      <c r="V128" s="147">
        <v>0</v>
      </c>
      <c r="W128" s="147">
        <f t="shared" si="0"/>
        <v>0</v>
      </c>
      <c r="X128" s="147">
        <v>0</v>
      </c>
      <c r="Y128" s="147">
        <f t="shared" si="1"/>
        <v>0</v>
      </c>
      <c r="Z128" s="147">
        <v>0</v>
      </c>
      <c r="AA128" s="148">
        <f t="shared" si="2"/>
        <v>0</v>
      </c>
      <c r="AR128" s="20" t="s">
        <v>159</v>
      </c>
      <c r="AT128" s="20" t="s">
        <v>155</v>
      </c>
      <c r="AU128" s="20" t="s">
        <v>79</v>
      </c>
      <c r="AY128" s="20" t="s">
        <v>153</v>
      </c>
      <c r="BE128" s="149">
        <f t="shared" si="3"/>
        <v>0</v>
      </c>
      <c r="BF128" s="149">
        <f t="shared" si="4"/>
        <v>0</v>
      </c>
      <c r="BG128" s="149">
        <f t="shared" si="5"/>
        <v>0</v>
      </c>
      <c r="BH128" s="149">
        <f t="shared" si="6"/>
        <v>0</v>
      </c>
      <c r="BI128" s="149">
        <f t="shared" si="7"/>
        <v>0</v>
      </c>
      <c r="BJ128" s="20" t="s">
        <v>160</v>
      </c>
      <c r="BK128" s="149">
        <f t="shared" si="8"/>
        <v>0</v>
      </c>
      <c r="BL128" s="20" t="s">
        <v>159</v>
      </c>
      <c r="BM128" s="20" t="s">
        <v>256</v>
      </c>
    </row>
    <row r="129" spans="2:65" s="1" customFormat="1" ht="31.5" customHeight="1">
      <c r="B129" s="140"/>
      <c r="C129" s="141" t="s">
        <v>389</v>
      </c>
      <c r="D129" s="141" t="s">
        <v>155</v>
      </c>
      <c r="E129" s="142" t="s">
        <v>1395</v>
      </c>
      <c r="F129" s="241" t="s">
        <v>1396</v>
      </c>
      <c r="G129" s="241"/>
      <c r="H129" s="241"/>
      <c r="I129" s="241"/>
      <c r="J129" s="143" t="s">
        <v>1115</v>
      </c>
      <c r="K129" s="144">
        <v>6</v>
      </c>
      <c r="L129" s="242"/>
      <c r="M129" s="242"/>
      <c r="N129" s="242"/>
      <c r="O129" s="242"/>
      <c r="P129" s="242"/>
      <c r="Q129" s="242"/>
      <c r="R129" s="145"/>
      <c r="T129" s="146" t="s">
        <v>5</v>
      </c>
      <c r="U129" s="43" t="s">
        <v>38</v>
      </c>
      <c r="V129" s="147">
        <v>0</v>
      </c>
      <c r="W129" s="147">
        <f t="shared" si="0"/>
        <v>0</v>
      </c>
      <c r="X129" s="147">
        <v>0</v>
      </c>
      <c r="Y129" s="147">
        <f t="shared" si="1"/>
        <v>0</v>
      </c>
      <c r="Z129" s="147">
        <v>0</v>
      </c>
      <c r="AA129" s="148">
        <f t="shared" si="2"/>
        <v>0</v>
      </c>
      <c r="AR129" s="20" t="s">
        <v>159</v>
      </c>
      <c r="AT129" s="20" t="s">
        <v>155</v>
      </c>
      <c r="AU129" s="20" t="s">
        <v>79</v>
      </c>
      <c r="AY129" s="20" t="s">
        <v>153</v>
      </c>
      <c r="BE129" s="149">
        <f t="shared" si="3"/>
        <v>0</v>
      </c>
      <c r="BF129" s="149">
        <f t="shared" si="4"/>
        <v>0</v>
      </c>
      <c r="BG129" s="149">
        <f t="shared" si="5"/>
        <v>0</v>
      </c>
      <c r="BH129" s="149">
        <f t="shared" si="6"/>
        <v>0</v>
      </c>
      <c r="BI129" s="149">
        <f t="shared" si="7"/>
        <v>0</v>
      </c>
      <c r="BJ129" s="20" t="s">
        <v>160</v>
      </c>
      <c r="BK129" s="149">
        <f t="shared" si="8"/>
        <v>0</v>
      </c>
      <c r="BL129" s="20" t="s">
        <v>159</v>
      </c>
      <c r="BM129" s="20" t="s">
        <v>551</v>
      </c>
    </row>
    <row r="130" spans="2:65" s="1" customFormat="1" ht="22.5" customHeight="1">
      <c r="B130" s="140"/>
      <c r="C130" s="141" t="s">
        <v>373</v>
      </c>
      <c r="D130" s="141" t="s">
        <v>155</v>
      </c>
      <c r="E130" s="142" t="s">
        <v>1397</v>
      </c>
      <c r="F130" s="241" t="s">
        <v>1398</v>
      </c>
      <c r="G130" s="241"/>
      <c r="H130" s="241"/>
      <c r="I130" s="241"/>
      <c r="J130" s="143" t="s">
        <v>1115</v>
      </c>
      <c r="K130" s="144">
        <v>6</v>
      </c>
      <c r="L130" s="242"/>
      <c r="M130" s="242"/>
      <c r="N130" s="242"/>
      <c r="O130" s="242"/>
      <c r="P130" s="242"/>
      <c r="Q130" s="242"/>
      <c r="R130" s="145"/>
      <c r="T130" s="146" t="s">
        <v>5</v>
      </c>
      <c r="U130" s="43" t="s">
        <v>38</v>
      </c>
      <c r="V130" s="147">
        <v>0</v>
      </c>
      <c r="W130" s="147">
        <f t="shared" si="0"/>
        <v>0</v>
      </c>
      <c r="X130" s="147">
        <v>0</v>
      </c>
      <c r="Y130" s="147">
        <f t="shared" si="1"/>
        <v>0</v>
      </c>
      <c r="Z130" s="147">
        <v>0</v>
      </c>
      <c r="AA130" s="148">
        <f t="shared" si="2"/>
        <v>0</v>
      </c>
      <c r="AR130" s="20" t="s">
        <v>159</v>
      </c>
      <c r="AT130" s="20" t="s">
        <v>155</v>
      </c>
      <c r="AU130" s="20" t="s">
        <v>79</v>
      </c>
      <c r="AY130" s="20" t="s">
        <v>153</v>
      </c>
      <c r="BE130" s="149">
        <f t="shared" si="3"/>
        <v>0</v>
      </c>
      <c r="BF130" s="149">
        <f t="shared" si="4"/>
        <v>0</v>
      </c>
      <c r="BG130" s="149">
        <f t="shared" si="5"/>
        <v>0</v>
      </c>
      <c r="BH130" s="149">
        <f t="shared" si="6"/>
        <v>0</v>
      </c>
      <c r="BI130" s="149">
        <f t="shared" si="7"/>
        <v>0</v>
      </c>
      <c r="BJ130" s="20" t="s">
        <v>160</v>
      </c>
      <c r="BK130" s="149">
        <f t="shared" si="8"/>
        <v>0</v>
      </c>
      <c r="BL130" s="20" t="s">
        <v>159</v>
      </c>
      <c r="BM130" s="20" t="s">
        <v>271</v>
      </c>
    </row>
    <row r="131" spans="2:65" s="1" customFormat="1" ht="44.25" customHeight="1">
      <c r="B131" s="140"/>
      <c r="C131" s="141" t="s">
        <v>365</v>
      </c>
      <c r="D131" s="141" t="s">
        <v>155</v>
      </c>
      <c r="E131" s="142" t="s">
        <v>1399</v>
      </c>
      <c r="F131" s="241" t="s">
        <v>1400</v>
      </c>
      <c r="G131" s="241"/>
      <c r="H131" s="241"/>
      <c r="I131" s="241"/>
      <c r="J131" s="143" t="s">
        <v>1115</v>
      </c>
      <c r="K131" s="144">
        <v>610</v>
      </c>
      <c r="L131" s="242"/>
      <c r="M131" s="242"/>
      <c r="N131" s="242"/>
      <c r="O131" s="242"/>
      <c r="P131" s="242"/>
      <c r="Q131" s="242"/>
      <c r="R131" s="145"/>
      <c r="T131" s="146" t="s">
        <v>5</v>
      </c>
      <c r="U131" s="43" t="s">
        <v>38</v>
      </c>
      <c r="V131" s="147">
        <v>0</v>
      </c>
      <c r="W131" s="147">
        <f t="shared" si="0"/>
        <v>0</v>
      </c>
      <c r="X131" s="147">
        <v>0</v>
      </c>
      <c r="Y131" s="147">
        <f t="shared" si="1"/>
        <v>0</v>
      </c>
      <c r="Z131" s="147">
        <v>0</v>
      </c>
      <c r="AA131" s="148">
        <f t="shared" si="2"/>
        <v>0</v>
      </c>
      <c r="AR131" s="20" t="s">
        <v>159</v>
      </c>
      <c r="AT131" s="20" t="s">
        <v>155</v>
      </c>
      <c r="AU131" s="20" t="s">
        <v>79</v>
      </c>
      <c r="AY131" s="20" t="s">
        <v>153</v>
      </c>
      <c r="BE131" s="149">
        <f t="shared" si="3"/>
        <v>0</v>
      </c>
      <c r="BF131" s="149">
        <f t="shared" si="4"/>
        <v>0</v>
      </c>
      <c r="BG131" s="149">
        <f t="shared" si="5"/>
        <v>0</v>
      </c>
      <c r="BH131" s="149">
        <f t="shared" si="6"/>
        <v>0</v>
      </c>
      <c r="BI131" s="149">
        <f t="shared" si="7"/>
        <v>0</v>
      </c>
      <c r="BJ131" s="20" t="s">
        <v>160</v>
      </c>
      <c r="BK131" s="149">
        <f t="shared" si="8"/>
        <v>0</v>
      </c>
      <c r="BL131" s="20" t="s">
        <v>159</v>
      </c>
      <c r="BM131" s="20" t="s">
        <v>650</v>
      </c>
    </row>
    <row r="132" spans="2:65" s="1" customFormat="1" ht="22.5" customHeight="1">
      <c r="B132" s="140"/>
      <c r="C132" s="141" t="s">
        <v>381</v>
      </c>
      <c r="D132" s="141" t="s">
        <v>155</v>
      </c>
      <c r="E132" s="142" t="s">
        <v>1401</v>
      </c>
      <c r="F132" s="241" t="s">
        <v>1402</v>
      </c>
      <c r="G132" s="241"/>
      <c r="H132" s="241"/>
      <c r="I132" s="241"/>
      <c r="J132" s="143" t="s">
        <v>1115</v>
      </c>
      <c r="K132" s="144">
        <v>610</v>
      </c>
      <c r="L132" s="242"/>
      <c r="M132" s="242"/>
      <c r="N132" s="242"/>
      <c r="O132" s="242"/>
      <c r="P132" s="242"/>
      <c r="Q132" s="242"/>
      <c r="R132" s="145"/>
      <c r="T132" s="146" t="s">
        <v>5</v>
      </c>
      <c r="U132" s="43" t="s">
        <v>38</v>
      </c>
      <c r="V132" s="147">
        <v>0</v>
      </c>
      <c r="W132" s="147">
        <f t="shared" si="0"/>
        <v>0</v>
      </c>
      <c r="X132" s="147">
        <v>0</v>
      </c>
      <c r="Y132" s="147">
        <f t="shared" si="1"/>
        <v>0</v>
      </c>
      <c r="Z132" s="147">
        <v>0</v>
      </c>
      <c r="AA132" s="148">
        <f t="shared" si="2"/>
        <v>0</v>
      </c>
      <c r="AR132" s="20" t="s">
        <v>159</v>
      </c>
      <c r="AT132" s="20" t="s">
        <v>155</v>
      </c>
      <c r="AU132" s="20" t="s">
        <v>79</v>
      </c>
      <c r="AY132" s="20" t="s">
        <v>153</v>
      </c>
      <c r="BE132" s="149">
        <f t="shared" si="3"/>
        <v>0</v>
      </c>
      <c r="BF132" s="149">
        <f t="shared" si="4"/>
        <v>0</v>
      </c>
      <c r="BG132" s="149">
        <f t="shared" si="5"/>
        <v>0</v>
      </c>
      <c r="BH132" s="149">
        <f t="shared" si="6"/>
        <v>0</v>
      </c>
      <c r="BI132" s="149">
        <f t="shared" si="7"/>
        <v>0</v>
      </c>
      <c r="BJ132" s="20" t="s">
        <v>160</v>
      </c>
      <c r="BK132" s="149">
        <f t="shared" si="8"/>
        <v>0</v>
      </c>
      <c r="BL132" s="20" t="s">
        <v>159</v>
      </c>
      <c r="BM132" s="20" t="s">
        <v>297</v>
      </c>
    </row>
    <row r="133" spans="2:65" s="9" customFormat="1" ht="37.35" customHeight="1">
      <c r="B133" s="129"/>
      <c r="C133" s="130"/>
      <c r="D133" s="131" t="s">
        <v>1365</v>
      </c>
      <c r="E133" s="131"/>
      <c r="F133" s="131"/>
      <c r="G133" s="131"/>
      <c r="H133" s="131"/>
      <c r="I133" s="131"/>
      <c r="J133" s="131"/>
      <c r="K133" s="131"/>
      <c r="L133" s="131"/>
      <c r="M133" s="131"/>
      <c r="N133" s="265"/>
      <c r="O133" s="266"/>
      <c r="P133" s="266"/>
      <c r="Q133" s="266"/>
      <c r="R133" s="132"/>
      <c r="T133" s="133"/>
      <c r="U133" s="130"/>
      <c r="V133" s="130"/>
      <c r="W133" s="134">
        <f>W134</f>
        <v>0</v>
      </c>
      <c r="X133" s="130"/>
      <c r="Y133" s="134">
        <f>Y134</f>
        <v>0</v>
      </c>
      <c r="Z133" s="130"/>
      <c r="AA133" s="135">
        <f>AA134</f>
        <v>0</v>
      </c>
      <c r="AR133" s="136" t="s">
        <v>79</v>
      </c>
      <c r="AT133" s="137" t="s">
        <v>70</v>
      </c>
      <c r="AU133" s="137" t="s">
        <v>71</v>
      </c>
      <c r="AY133" s="136" t="s">
        <v>153</v>
      </c>
      <c r="BK133" s="138">
        <f>BK134</f>
        <v>0</v>
      </c>
    </row>
    <row r="134" spans="2:65" s="1" customFormat="1" ht="31.5" customHeight="1">
      <c r="B134" s="140"/>
      <c r="C134" s="141" t="s">
        <v>169</v>
      </c>
      <c r="D134" s="141" t="s">
        <v>155</v>
      </c>
      <c r="E134" s="142" t="s">
        <v>1405</v>
      </c>
      <c r="F134" s="241" t="s">
        <v>1406</v>
      </c>
      <c r="G134" s="241"/>
      <c r="H134" s="241"/>
      <c r="I134" s="241"/>
      <c r="J134" s="143" t="s">
        <v>172</v>
      </c>
      <c r="K134" s="144">
        <v>1410</v>
      </c>
      <c r="L134" s="242"/>
      <c r="M134" s="242"/>
      <c r="N134" s="242"/>
      <c r="O134" s="242"/>
      <c r="P134" s="242"/>
      <c r="Q134" s="242"/>
      <c r="R134" s="145"/>
      <c r="T134" s="146" t="s">
        <v>5</v>
      </c>
      <c r="U134" s="43" t="s">
        <v>38</v>
      </c>
      <c r="V134" s="147">
        <v>0</v>
      </c>
      <c r="W134" s="147">
        <f>V134*K134</f>
        <v>0</v>
      </c>
      <c r="X134" s="147">
        <v>0</v>
      </c>
      <c r="Y134" s="147">
        <f>X134*K134</f>
        <v>0</v>
      </c>
      <c r="Z134" s="147">
        <v>0</v>
      </c>
      <c r="AA134" s="148">
        <f>Z134*K134</f>
        <v>0</v>
      </c>
      <c r="AR134" s="20" t="s">
        <v>159</v>
      </c>
      <c r="AT134" s="20" t="s">
        <v>155</v>
      </c>
      <c r="AU134" s="20" t="s">
        <v>79</v>
      </c>
      <c r="AY134" s="20" t="s">
        <v>153</v>
      </c>
      <c r="BE134" s="149">
        <f>IF(U134="základná",N134,0)</f>
        <v>0</v>
      </c>
      <c r="BF134" s="149">
        <f>IF(U134="znížená",N134,0)</f>
        <v>0</v>
      </c>
      <c r="BG134" s="149">
        <f>IF(U134="zákl. prenesená",N134,0)</f>
        <v>0</v>
      </c>
      <c r="BH134" s="149">
        <f>IF(U134="zníž. prenesená",N134,0)</f>
        <v>0</v>
      </c>
      <c r="BI134" s="149">
        <f>IF(U134="nulová",N134,0)</f>
        <v>0</v>
      </c>
      <c r="BJ134" s="20" t="s">
        <v>160</v>
      </c>
      <c r="BK134" s="149">
        <f>ROUND(L134*K134,2)</f>
        <v>0</v>
      </c>
      <c r="BL134" s="20" t="s">
        <v>159</v>
      </c>
      <c r="BM134" s="20" t="s">
        <v>305</v>
      </c>
    </row>
    <row r="135" spans="2:65" s="9" customFormat="1" ht="37.35" customHeight="1">
      <c r="B135" s="129"/>
      <c r="C135" s="130"/>
      <c r="D135" s="131" t="s">
        <v>1367</v>
      </c>
      <c r="E135" s="131"/>
      <c r="F135" s="131"/>
      <c r="G135" s="131"/>
      <c r="H135" s="131"/>
      <c r="I135" s="131"/>
      <c r="J135" s="131"/>
      <c r="K135" s="131"/>
      <c r="L135" s="131"/>
      <c r="M135" s="131"/>
      <c r="N135" s="265"/>
      <c r="O135" s="266"/>
      <c r="P135" s="266"/>
      <c r="Q135" s="266"/>
      <c r="R135" s="132"/>
      <c r="T135" s="133"/>
      <c r="U135" s="130"/>
      <c r="V135" s="130"/>
      <c r="W135" s="134">
        <f>SUM(W136:W145)</f>
        <v>0</v>
      </c>
      <c r="X135" s="130"/>
      <c r="Y135" s="134">
        <f>SUM(Y136:Y145)</f>
        <v>0</v>
      </c>
      <c r="Z135" s="130"/>
      <c r="AA135" s="135">
        <f>SUM(AA136:AA145)</f>
        <v>0</v>
      </c>
      <c r="AR135" s="136" t="s">
        <v>79</v>
      </c>
      <c r="AT135" s="137" t="s">
        <v>70</v>
      </c>
      <c r="AU135" s="137" t="s">
        <v>71</v>
      </c>
      <c r="AY135" s="136" t="s">
        <v>153</v>
      </c>
      <c r="BK135" s="138">
        <f>SUM(BK136:BK145)</f>
        <v>0</v>
      </c>
    </row>
    <row r="136" spans="2:65" s="1" customFormat="1" ht="22.5" customHeight="1">
      <c r="B136" s="140"/>
      <c r="C136" s="141" t="s">
        <v>465</v>
      </c>
      <c r="D136" s="141" t="s">
        <v>155</v>
      </c>
      <c r="E136" s="142" t="s">
        <v>1717</v>
      </c>
      <c r="F136" s="241" t="s">
        <v>1718</v>
      </c>
      <c r="G136" s="241"/>
      <c r="H136" s="241"/>
      <c r="I136" s="241"/>
      <c r="J136" s="143" t="s">
        <v>1115</v>
      </c>
      <c r="K136" s="144">
        <v>1</v>
      </c>
      <c r="L136" s="242"/>
      <c r="M136" s="242"/>
      <c r="N136" s="242"/>
      <c r="O136" s="242"/>
      <c r="P136" s="242"/>
      <c r="Q136" s="242"/>
      <c r="R136" s="145"/>
      <c r="T136" s="146" t="s">
        <v>5</v>
      </c>
      <c r="U136" s="43" t="s">
        <v>38</v>
      </c>
      <c r="V136" s="147">
        <v>0</v>
      </c>
      <c r="W136" s="147">
        <f t="shared" ref="W136:W145" si="9">V136*K136</f>
        <v>0</v>
      </c>
      <c r="X136" s="147">
        <v>0</v>
      </c>
      <c r="Y136" s="147">
        <f t="shared" ref="Y136:Y145" si="10">X136*K136</f>
        <v>0</v>
      </c>
      <c r="Z136" s="147">
        <v>0</v>
      </c>
      <c r="AA136" s="148">
        <f t="shared" ref="AA136:AA145" si="11">Z136*K136</f>
        <v>0</v>
      </c>
      <c r="AR136" s="20" t="s">
        <v>159</v>
      </c>
      <c r="AT136" s="20" t="s">
        <v>155</v>
      </c>
      <c r="AU136" s="20" t="s">
        <v>79</v>
      </c>
      <c r="AY136" s="20" t="s">
        <v>153</v>
      </c>
      <c r="BE136" s="149">
        <f t="shared" ref="BE136:BE145" si="12">IF(U136="základná",N136,0)</f>
        <v>0</v>
      </c>
      <c r="BF136" s="149">
        <f t="shared" ref="BF136:BF145" si="13">IF(U136="znížená",N136,0)</f>
        <v>0</v>
      </c>
      <c r="BG136" s="149">
        <f t="shared" ref="BG136:BG145" si="14">IF(U136="zákl. prenesená",N136,0)</f>
        <v>0</v>
      </c>
      <c r="BH136" s="149">
        <f t="shared" ref="BH136:BH145" si="15">IF(U136="zníž. prenesená",N136,0)</f>
        <v>0</v>
      </c>
      <c r="BI136" s="149">
        <f t="shared" ref="BI136:BI145" si="16">IF(U136="nulová",N136,0)</f>
        <v>0</v>
      </c>
      <c r="BJ136" s="20" t="s">
        <v>160</v>
      </c>
      <c r="BK136" s="149">
        <f t="shared" ref="BK136:BK145" si="17">ROUND(L136*K136,2)</f>
        <v>0</v>
      </c>
      <c r="BL136" s="20" t="s">
        <v>159</v>
      </c>
      <c r="BM136" s="20" t="s">
        <v>815</v>
      </c>
    </row>
    <row r="137" spans="2:65" s="1" customFormat="1" ht="22.5" customHeight="1">
      <c r="B137" s="140"/>
      <c r="C137" s="141" t="s">
        <v>461</v>
      </c>
      <c r="D137" s="141" t="s">
        <v>155</v>
      </c>
      <c r="E137" s="142" t="s">
        <v>1719</v>
      </c>
      <c r="F137" s="241" t="s">
        <v>1720</v>
      </c>
      <c r="G137" s="241"/>
      <c r="H137" s="241"/>
      <c r="I137" s="241"/>
      <c r="J137" s="143" t="s">
        <v>1115</v>
      </c>
      <c r="K137" s="144">
        <v>1</v>
      </c>
      <c r="L137" s="242"/>
      <c r="M137" s="242"/>
      <c r="N137" s="242"/>
      <c r="O137" s="242"/>
      <c r="P137" s="242"/>
      <c r="Q137" s="242"/>
      <c r="R137" s="145"/>
      <c r="T137" s="146" t="s">
        <v>5</v>
      </c>
      <c r="U137" s="43" t="s">
        <v>38</v>
      </c>
      <c r="V137" s="147">
        <v>0</v>
      </c>
      <c r="W137" s="147">
        <f t="shared" si="9"/>
        <v>0</v>
      </c>
      <c r="X137" s="147">
        <v>0</v>
      </c>
      <c r="Y137" s="147">
        <f t="shared" si="10"/>
        <v>0</v>
      </c>
      <c r="Z137" s="147">
        <v>0</v>
      </c>
      <c r="AA137" s="148">
        <f t="shared" si="11"/>
        <v>0</v>
      </c>
      <c r="AR137" s="20" t="s">
        <v>159</v>
      </c>
      <c r="AT137" s="20" t="s">
        <v>155</v>
      </c>
      <c r="AU137" s="20" t="s">
        <v>79</v>
      </c>
      <c r="AY137" s="20" t="s">
        <v>153</v>
      </c>
      <c r="BE137" s="149">
        <f t="shared" si="12"/>
        <v>0</v>
      </c>
      <c r="BF137" s="149">
        <f t="shared" si="13"/>
        <v>0</v>
      </c>
      <c r="BG137" s="149">
        <f t="shared" si="14"/>
        <v>0</v>
      </c>
      <c r="BH137" s="149">
        <f t="shared" si="15"/>
        <v>0</v>
      </c>
      <c r="BI137" s="149">
        <f t="shared" si="16"/>
        <v>0</v>
      </c>
      <c r="BJ137" s="20" t="s">
        <v>160</v>
      </c>
      <c r="BK137" s="149">
        <f t="shared" si="17"/>
        <v>0</v>
      </c>
      <c r="BL137" s="20" t="s">
        <v>159</v>
      </c>
      <c r="BM137" s="20" t="s">
        <v>322</v>
      </c>
    </row>
    <row r="138" spans="2:65" s="1" customFormat="1" ht="31.5" customHeight="1">
      <c r="B138" s="140"/>
      <c r="C138" s="141" t="s">
        <v>220</v>
      </c>
      <c r="D138" s="141" t="s">
        <v>155</v>
      </c>
      <c r="E138" s="142" t="s">
        <v>1455</v>
      </c>
      <c r="F138" s="241" t="s">
        <v>1456</v>
      </c>
      <c r="G138" s="241"/>
      <c r="H138" s="241"/>
      <c r="I138" s="241"/>
      <c r="J138" s="143" t="s">
        <v>1115</v>
      </c>
      <c r="K138" s="144">
        <v>4</v>
      </c>
      <c r="L138" s="242"/>
      <c r="M138" s="242"/>
      <c r="N138" s="242"/>
      <c r="O138" s="242"/>
      <c r="P138" s="242"/>
      <c r="Q138" s="242"/>
      <c r="R138" s="145"/>
      <c r="T138" s="146" t="s">
        <v>5</v>
      </c>
      <c r="U138" s="43" t="s">
        <v>38</v>
      </c>
      <c r="V138" s="147">
        <v>0</v>
      </c>
      <c r="W138" s="147">
        <f t="shared" si="9"/>
        <v>0</v>
      </c>
      <c r="X138" s="147">
        <v>0</v>
      </c>
      <c r="Y138" s="147">
        <f t="shared" si="10"/>
        <v>0</v>
      </c>
      <c r="Z138" s="147">
        <v>0</v>
      </c>
      <c r="AA138" s="148">
        <f t="shared" si="11"/>
        <v>0</v>
      </c>
      <c r="AR138" s="20" t="s">
        <v>159</v>
      </c>
      <c r="AT138" s="20" t="s">
        <v>155</v>
      </c>
      <c r="AU138" s="20" t="s">
        <v>79</v>
      </c>
      <c r="AY138" s="20" t="s">
        <v>153</v>
      </c>
      <c r="BE138" s="149">
        <f t="shared" si="12"/>
        <v>0</v>
      </c>
      <c r="BF138" s="149">
        <f t="shared" si="13"/>
        <v>0</v>
      </c>
      <c r="BG138" s="149">
        <f t="shared" si="14"/>
        <v>0</v>
      </c>
      <c r="BH138" s="149">
        <f t="shared" si="15"/>
        <v>0</v>
      </c>
      <c r="BI138" s="149">
        <f t="shared" si="16"/>
        <v>0</v>
      </c>
      <c r="BJ138" s="20" t="s">
        <v>160</v>
      </c>
      <c r="BK138" s="149">
        <f t="shared" si="17"/>
        <v>0</v>
      </c>
      <c r="BL138" s="20" t="s">
        <v>159</v>
      </c>
      <c r="BM138" s="20" t="s">
        <v>340</v>
      </c>
    </row>
    <row r="139" spans="2:65" s="1" customFormat="1" ht="31.5" customHeight="1">
      <c r="B139" s="140"/>
      <c r="C139" s="141" t="s">
        <v>10</v>
      </c>
      <c r="D139" s="141" t="s">
        <v>155</v>
      </c>
      <c r="E139" s="142" t="s">
        <v>1721</v>
      </c>
      <c r="F139" s="241" t="s">
        <v>1722</v>
      </c>
      <c r="G139" s="241"/>
      <c r="H139" s="241"/>
      <c r="I139" s="241"/>
      <c r="J139" s="143" t="s">
        <v>1115</v>
      </c>
      <c r="K139" s="144">
        <v>4</v>
      </c>
      <c r="L139" s="242"/>
      <c r="M139" s="242"/>
      <c r="N139" s="242"/>
      <c r="O139" s="242"/>
      <c r="P139" s="242"/>
      <c r="Q139" s="242"/>
      <c r="R139" s="145"/>
      <c r="T139" s="146" t="s">
        <v>5</v>
      </c>
      <c r="U139" s="43" t="s">
        <v>38</v>
      </c>
      <c r="V139" s="147">
        <v>0</v>
      </c>
      <c r="W139" s="147">
        <f t="shared" si="9"/>
        <v>0</v>
      </c>
      <c r="X139" s="147">
        <v>0</v>
      </c>
      <c r="Y139" s="147">
        <f t="shared" si="10"/>
        <v>0</v>
      </c>
      <c r="Z139" s="147">
        <v>0</v>
      </c>
      <c r="AA139" s="148">
        <f t="shared" si="11"/>
        <v>0</v>
      </c>
      <c r="AR139" s="20" t="s">
        <v>159</v>
      </c>
      <c r="AT139" s="20" t="s">
        <v>155</v>
      </c>
      <c r="AU139" s="20" t="s">
        <v>79</v>
      </c>
      <c r="AY139" s="20" t="s">
        <v>153</v>
      </c>
      <c r="BE139" s="149">
        <f t="shared" si="12"/>
        <v>0</v>
      </c>
      <c r="BF139" s="149">
        <f t="shared" si="13"/>
        <v>0</v>
      </c>
      <c r="BG139" s="149">
        <f t="shared" si="14"/>
        <v>0</v>
      </c>
      <c r="BH139" s="149">
        <f t="shared" si="15"/>
        <v>0</v>
      </c>
      <c r="BI139" s="149">
        <f t="shared" si="16"/>
        <v>0</v>
      </c>
      <c r="BJ139" s="20" t="s">
        <v>160</v>
      </c>
      <c r="BK139" s="149">
        <f t="shared" si="17"/>
        <v>0</v>
      </c>
      <c r="BL139" s="20" t="s">
        <v>159</v>
      </c>
      <c r="BM139" s="20" t="s">
        <v>162</v>
      </c>
    </row>
    <row r="140" spans="2:65" s="1" customFormat="1" ht="31.5" customHeight="1">
      <c r="B140" s="140"/>
      <c r="C140" s="141" t="s">
        <v>508</v>
      </c>
      <c r="D140" s="141" t="s">
        <v>155</v>
      </c>
      <c r="E140" s="142" t="s">
        <v>1723</v>
      </c>
      <c r="F140" s="241" t="s">
        <v>1724</v>
      </c>
      <c r="G140" s="241"/>
      <c r="H140" s="241"/>
      <c r="I140" s="241"/>
      <c r="J140" s="143" t="s">
        <v>1115</v>
      </c>
      <c r="K140" s="144">
        <v>95</v>
      </c>
      <c r="L140" s="242"/>
      <c r="M140" s="242"/>
      <c r="N140" s="242"/>
      <c r="O140" s="242"/>
      <c r="P140" s="242"/>
      <c r="Q140" s="242"/>
      <c r="R140" s="145"/>
      <c r="T140" s="146" t="s">
        <v>5</v>
      </c>
      <c r="U140" s="43" t="s">
        <v>38</v>
      </c>
      <c r="V140" s="147">
        <v>0</v>
      </c>
      <c r="W140" s="147">
        <f t="shared" si="9"/>
        <v>0</v>
      </c>
      <c r="X140" s="147">
        <v>0</v>
      </c>
      <c r="Y140" s="147">
        <f t="shared" si="10"/>
        <v>0</v>
      </c>
      <c r="Z140" s="147">
        <v>0</v>
      </c>
      <c r="AA140" s="148">
        <f t="shared" si="11"/>
        <v>0</v>
      </c>
      <c r="AR140" s="20" t="s">
        <v>159</v>
      </c>
      <c r="AT140" s="20" t="s">
        <v>155</v>
      </c>
      <c r="AU140" s="20" t="s">
        <v>79</v>
      </c>
      <c r="AY140" s="20" t="s">
        <v>153</v>
      </c>
      <c r="BE140" s="149">
        <f t="shared" si="12"/>
        <v>0</v>
      </c>
      <c r="BF140" s="149">
        <f t="shared" si="13"/>
        <v>0</v>
      </c>
      <c r="BG140" s="149">
        <f t="shared" si="14"/>
        <v>0</v>
      </c>
      <c r="BH140" s="149">
        <f t="shared" si="15"/>
        <v>0</v>
      </c>
      <c r="BI140" s="149">
        <f t="shared" si="16"/>
        <v>0</v>
      </c>
      <c r="BJ140" s="20" t="s">
        <v>160</v>
      </c>
      <c r="BK140" s="149">
        <f t="shared" si="17"/>
        <v>0</v>
      </c>
      <c r="BL140" s="20" t="s">
        <v>159</v>
      </c>
      <c r="BM140" s="20" t="s">
        <v>351</v>
      </c>
    </row>
    <row r="141" spans="2:65" s="1" customFormat="1" ht="31.5" customHeight="1">
      <c r="B141" s="140"/>
      <c r="C141" s="141" t="s">
        <v>527</v>
      </c>
      <c r="D141" s="141" t="s">
        <v>155</v>
      </c>
      <c r="E141" s="142" t="s">
        <v>1725</v>
      </c>
      <c r="F141" s="241" t="s">
        <v>1726</v>
      </c>
      <c r="G141" s="241"/>
      <c r="H141" s="241"/>
      <c r="I141" s="241"/>
      <c r="J141" s="143" t="s">
        <v>1115</v>
      </c>
      <c r="K141" s="144">
        <v>95</v>
      </c>
      <c r="L141" s="242"/>
      <c r="M141" s="242"/>
      <c r="N141" s="242"/>
      <c r="O141" s="242"/>
      <c r="P141" s="242"/>
      <c r="Q141" s="242"/>
      <c r="R141" s="145"/>
      <c r="T141" s="146" t="s">
        <v>5</v>
      </c>
      <c r="U141" s="43" t="s">
        <v>38</v>
      </c>
      <c r="V141" s="147">
        <v>0</v>
      </c>
      <c r="W141" s="147">
        <f t="shared" si="9"/>
        <v>0</v>
      </c>
      <c r="X141" s="147">
        <v>0</v>
      </c>
      <c r="Y141" s="147">
        <f t="shared" si="10"/>
        <v>0</v>
      </c>
      <c r="Z141" s="147">
        <v>0</v>
      </c>
      <c r="AA141" s="148">
        <f t="shared" si="11"/>
        <v>0</v>
      </c>
      <c r="AR141" s="20" t="s">
        <v>159</v>
      </c>
      <c r="AT141" s="20" t="s">
        <v>155</v>
      </c>
      <c r="AU141" s="20" t="s">
        <v>79</v>
      </c>
      <c r="AY141" s="20" t="s">
        <v>153</v>
      </c>
      <c r="BE141" s="149">
        <f t="shared" si="12"/>
        <v>0</v>
      </c>
      <c r="BF141" s="149">
        <f t="shared" si="13"/>
        <v>0</v>
      </c>
      <c r="BG141" s="149">
        <f t="shared" si="14"/>
        <v>0</v>
      </c>
      <c r="BH141" s="149">
        <f t="shared" si="15"/>
        <v>0</v>
      </c>
      <c r="BI141" s="149">
        <f t="shared" si="16"/>
        <v>0</v>
      </c>
      <c r="BJ141" s="20" t="s">
        <v>160</v>
      </c>
      <c r="BK141" s="149">
        <f t="shared" si="17"/>
        <v>0</v>
      </c>
      <c r="BL141" s="20" t="s">
        <v>159</v>
      </c>
      <c r="BM141" s="20" t="s">
        <v>312</v>
      </c>
    </row>
    <row r="142" spans="2:65" s="1" customFormat="1" ht="31.5" customHeight="1">
      <c r="B142" s="140"/>
      <c r="C142" s="141" t="s">
        <v>252</v>
      </c>
      <c r="D142" s="141" t="s">
        <v>155</v>
      </c>
      <c r="E142" s="142" t="s">
        <v>1472</v>
      </c>
      <c r="F142" s="241" t="s">
        <v>1473</v>
      </c>
      <c r="G142" s="241"/>
      <c r="H142" s="241"/>
      <c r="I142" s="241"/>
      <c r="J142" s="143" t="s">
        <v>1115</v>
      </c>
      <c r="K142" s="144">
        <v>40</v>
      </c>
      <c r="L142" s="242"/>
      <c r="M142" s="242"/>
      <c r="N142" s="242"/>
      <c r="O142" s="242"/>
      <c r="P142" s="242"/>
      <c r="Q142" s="242"/>
      <c r="R142" s="145"/>
      <c r="T142" s="146" t="s">
        <v>5</v>
      </c>
      <c r="U142" s="43" t="s">
        <v>38</v>
      </c>
      <c r="V142" s="147">
        <v>0</v>
      </c>
      <c r="W142" s="147">
        <f t="shared" si="9"/>
        <v>0</v>
      </c>
      <c r="X142" s="147">
        <v>0</v>
      </c>
      <c r="Y142" s="147">
        <f t="shared" si="10"/>
        <v>0</v>
      </c>
      <c r="Z142" s="147">
        <v>0</v>
      </c>
      <c r="AA142" s="148">
        <f t="shared" si="11"/>
        <v>0</v>
      </c>
      <c r="AR142" s="20" t="s">
        <v>159</v>
      </c>
      <c r="AT142" s="20" t="s">
        <v>155</v>
      </c>
      <c r="AU142" s="20" t="s">
        <v>79</v>
      </c>
      <c r="AY142" s="20" t="s">
        <v>153</v>
      </c>
      <c r="BE142" s="149">
        <f t="shared" si="12"/>
        <v>0</v>
      </c>
      <c r="BF142" s="149">
        <f t="shared" si="13"/>
        <v>0</v>
      </c>
      <c r="BG142" s="149">
        <f t="shared" si="14"/>
        <v>0</v>
      </c>
      <c r="BH142" s="149">
        <f t="shared" si="15"/>
        <v>0</v>
      </c>
      <c r="BI142" s="149">
        <f t="shared" si="16"/>
        <v>0</v>
      </c>
      <c r="BJ142" s="20" t="s">
        <v>160</v>
      </c>
      <c r="BK142" s="149">
        <f t="shared" si="17"/>
        <v>0</v>
      </c>
      <c r="BL142" s="20" t="s">
        <v>159</v>
      </c>
      <c r="BM142" s="20" t="s">
        <v>318</v>
      </c>
    </row>
    <row r="143" spans="2:65" s="1" customFormat="1" ht="31.5" customHeight="1">
      <c r="B143" s="140"/>
      <c r="C143" s="141" t="s">
        <v>256</v>
      </c>
      <c r="D143" s="141" t="s">
        <v>155</v>
      </c>
      <c r="E143" s="142" t="s">
        <v>1475</v>
      </c>
      <c r="F143" s="241" t="s">
        <v>1476</v>
      </c>
      <c r="G143" s="241"/>
      <c r="H143" s="241"/>
      <c r="I143" s="241"/>
      <c r="J143" s="143" t="s">
        <v>1115</v>
      </c>
      <c r="K143" s="144">
        <v>40</v>
      </c>
      <c r="L143" s="242"/>
      <c r="M143" s="242"/>
      <c r="N143" s="242"/>
      <c r="O143" s="242"/>
      <c r="P143" s="242"/>
      <c r="Q143" s="242"/>
      <c r="R143" s="145"/>
      <c r="T143" s="146" t="s">
        <v>5</v>
      </c>
      <c r="U143" s="43" t="s">
        <v>38</v>
      </c>
      <c r="V143" s="147">
        <v>0</v>
      </c>
      <c r="W143" s="147">
        <f t="shared" si="9"/>
        <v>0</v>
      </c>
      <c r="X143" s="147">
        <v>0</v>
      </c>
      <c r="Y143" s="147">
        <f t="shared" si="10"/>
        <v>0</v>
      </c>
      <c r="Z143" s="147">
        <v>0</v>
      </c>
      <c r="AA143" s="148">
        <f t="shared" si="11"/>
        <v>0</v>
      </c>
      <c r="AR143" s="20" t="s">
        <v>159</v>
      </c>
      <c r="AT143" s="20" t="s">
        <v>155</v>
      </c>
      <c r="AU143" s="20" t="s">
        <v>79</v>
      </c>
      <c r="AY143" s="20" t="s">
        <v>153</v>
      </c>
      <c r="BE143" s="149">
        <f t="shared" si="12"/>
        <v>0</v>
      </c>
      <c r="BF143" s="149">
        <f t="shared" si="13"/>
        <v>0</v>
      </c>
      <c r="BG143" s="149">
        <f t="shared" si="14"/>
        <v>0</v>
      </c>
      <c r="BH143" s="149">
        <f t="shared" si="15"/>
        <v>0</v>
      </c>
      <c r="BI143" s="149">
        <f t="shared" si="16"/>
        <v>0</v>
      </c>
      <c r="BJ143" s="20" t="s">
        <v>160</v>
      </c>
      <c r="BK143" s="149">
        <f t="shared" si="17"/>
        <v>0</v>
      </c>
      <c r="BL143" s="20" t="s">
        <v>159</v>
      </c>
      <c r="BM143" s="20" t="s">
        <v>332</v>
      </c>
    </row>
    <row r="144" spans="2:65" s="1" customFormat="1" ht="31.5" customHeight="1">
      <c r="B144" s="140"/>
      <c r="C144" s="141" t="s">
        <v>538</v>
      </c>
      <c r="D144" s="141" t="s">
        <v>155</v>
      </c>
      <c r="E144" s="142" t="s">
        <v>1727</v>
      </c>
      <c r="F144" s="241" t="s">
        <v>1728</v>
      </c>
      <c r="G144" s="241"/>
      <c r="H144" s="241"/>
      <c r="I144" s="241"/>
      <c r="J144" s="143" t="s">
        <v>1115</v>
      </c>
      <c r="K144" s="144">
        <v>4</v>
      </c>
      <c r="L144" s="242"/>
      <c r="M144" s="242"/>
      <c r="N144" s="242"/>
      <c r="O144" s="242"/>
      <c r="P144" s="242"/>
      <c r="Q144" s="242"/>
      <c r="R144" s="145"/>
      <c r="T144" s="146" t="s">
        <v>5</v>
      </c>
      <c r="U144" s="43" t="s">
        <v>38</v>
      </c>
      <c r="V144" s="147">
        <v>0</v>
      </c>
      <c r="W144" s="147">
        <f t="shared" si="9"/>
        <v>0</v>
      </c>
      <c r="X144" s="147">
        <v>0</v>
      </c>
      <c r="Y144" s="147">
        <f t="shared" si="10"/>
        <v>0</v>
      </c>
      <c r="Z144" s="147">
        <v>0</v>
      </c>
      <c r="AA144" s="148">
        <f t="shared" si="11"/>
        <v>0</v>
      </c>
      <c r="AR144" s="20" t="s">
        <v>159</v>
      </c>
      <c r="AT144" s="20" t="s">
        <v>155</v>
      </c>
      <c r="AU144" s="20" t="s">
        <v>79</v>
      </c>
      <c r="AY144" s="20" t="s">
        <v>153</v>
      </c>
      <c r="BE144" s="149">
        <f t="shared" si="12"/>
        <v>0</v>
      </c>
      <c r="BF144" s="149">
        <f t="shared" si="13"/>
        <v>0</v>
      </c>
      <c r="BG144" s="149">
        <f t="shared" si="14"/>
        <v>0</v>
      </c>
      <c r="BH144" s="149">
        <f t="shared" si="15"/>
        <v>0</v>
      </c>
      <c r="BI144" s="149">
        <f t="shared" si="16"/>
        <v>0</v>
      </c>
      <c r="BJ144" s="20" t="s">
        <v>160</v>
      </c>
      <c r="BK144" s="149">
        <f t="shared" si="17"/>
        <v>0</v>
      </c>
      <c r="BL144" s="20" t="s">
        <v>159</v>
      </c>
      <c r="BM144" s="20" t="s">
        <v>338</v>
      </c>
    </row>
    <row r="145" spans="2:65" s="1" customFormat="1" ht="31.5" customHeight="1">
      <c r="B145" s="140"/>
      <c r="C145" s="141" t="s">
        <v>551</v>
      </c>
      <c r="D145" s="141" t="s">
        <v>155</v>
      </c>
      <c r="E145" s="142" t="s">
        <v>1729</v>
      </c>
      <c r="F145" s="241" t="s">
        <v>1730</v>
      </c>
      <c r="G145" s="241"/>
      <c r="H145" s="241"/>
      <c r="I145" s="241"/>
      <c r="J145" s="143" t="s">
        <v>1115</v>
      </c>
      <c r="K145" s="144">
        <v>4</v>
      </c>
      <c r="L145" s="242"/>
      <c r="M145" s="242"/>
      <c r="N145" s="242"/>
      <c r="O145" s="242"/>
      <c r="P145" s="242"/>
      <c r="Q145" s="242"/>
      <c r="R145" s="145"/>
      <c r="T145" s="146" t="s">
        <v>5</v>
      </c>
      <c r="U145" s="43" t="s">
        <v>38</v>
      </c>
      <c r="V145" s="147">
        <v>0</v>
      </c>
      <c r="W145" s="147">
        <f t="shared" si="9"/>
        <v>0</v>
      </c>
      <c r="X145" s="147">
        <v>0</v>
      </c>
      <c r="Y145" s="147">
        <f t="shared" si="10"/>
        <v>0</v>
      </c>
      <c r="Z145" s="147">
        <v>0</v>
      </c>
      <c r="AA145" s="148">
        <f t="shared" si="11"/>
        <v>0</v>
      </c>
      <c r="AR145" s="20" t="s">
        <v>159</v>
      </c>
      <c r="AT145" s="20" t="s">
        <v>155</v>
      </c>
      <c r="AU145" s="20" t="s">
        <v>79</v>
      </c>
      <c r="AY145" s="20" t="s">
        <v>153</v>
      </c>
      <c r="BE145" s="149">
        <f t="shared" si="12"/>
        <v>0</v>
      </c>
      <c r="BF145" s="149">
        <f t="shared" si="13"/>
        <v>0</v>
      </c>
      <c r="BG145" s="149">
        <f t="shared" si="14"/>
        <v>0</v>
      </c>
      <c r="BH145" s="149">
        <f t="shared" si="15"/>
        <v>0</v>
      </c>
      <c r="BI145" s="149">
        <f t="shared" si="16"/>
        <v>0</v>
      </c>
      <c r="BJ145" s="20" t="s">
        <v>160</v>
      </c>
      <c r="BK145" s="149">
        <f t="shared" si="17"/>
        <v>0</v>
      </c>
      <c r="BL145" s="20" t="s">
        <v>159</v>
      </c>
      <c r="BM145" s="20" t="s">
        <v>505</v>
      </c>
    </row>
    <row r="146" spans="2:65" s="9" customFormat="1" ht="37.35" customHeight="1">
      <c r="B146" s="129"/>
      <c r="C146" s="130"/>
      <c r="D146" s="131" t="s">
        <v>1370</v>
      </c>
      <c r="E146" s="131"/>
      <c r="F146" s="131"/>
      <c r="G146" s="131"/>
      <c r="H146" s="131"/>
      <c r="I146" s="131"/>
      <c r="J146" s="131"/>
      <c r="K146" s="131"/>
      <c r="L146" s="131"/>
      <c r="M146" s="131"/>
      <c r="N146" s="265"/>
      <c r="O146" s="266"/>
      <c r="P146" s="266"/>
      <c r="Q146" s="266"/>
      <c r="R146" s="132"/>
      <c r="T146" s="133"/>
      <c r="U146" s="130"/>
      <c r="V146" s="130"/>
      <c r="W146" s="134">
        <f>SUM(W147:W158)</f>
        <v>0</v>
      </c>
      <c r="X146" s="130"/>
      <c r="Y146" s="134">
        <f>SUM(Y147:Y158)</f>
        <v>0</v>
      </c>
      <c r="Z146" s="130"/>
      <c r="AA146" s="135">
        <f>SUM(AA147:AA158)</f>
        <v>0</v>
      </c>
      <c r="AR146" s="136" t="s">
        <v>79</v>
      </c>
      <c r="AT146" s="137" t="s">
        <v>70</v>
      </c>
      <c r="AU146" s="137" t="s">
        <v>71</v>
      </c>
      <c r="AY146" s="136" t="s">
        <v>153</v>
      </c>
      <c r="BK146" s="138">
        <f>SUM(BK147:BK158)</f>
        <v>0</v>
      </c>
    </row>
    <row r="147" spans="2:65" s="1" customFormat="1" ht="31.5" customHeight="1">
      <c r="B147" s="140"/>
      <c r="C147" s="141" t="s">
        <v>267</v>
      </c>
      <c r="D147" s="141" t="s">
        <v>155</v>
      </c>
      <c r="E147" s="142" t="s">
        <v>1584</v>
      </c>
      <c r="F147" s="241" t="s">
        <v>1585</v>
      </c>
      <c r="G147" s="241"/>
      <c r="H147" s="241"/>
      <c r="I147" s="241"/>
      <c r="J147" s="143" t="s">
        <v>172</v>
      </c>
      <c r="K147" s="144">
        <v>15</v>
      </c>
      <c r="L147" s="242"/>
      <c r="M147" s="242"/>
      <c r="N147" s="242"/>
      <c r="O147" s="242"/>
      <c r="P147" s="242"/>
      <c r="Q147" s="242"/>
      <c r="R147" s="145"/>
      <c r="T147" s="146" t="s">
        <v>5</v>
      </c>
      <c r="U147" s="43" t="s">
        <v>38</v>
      </c>
      <c r="V147" s="147">
        <v>0</v>
      </c>
      <c r="W147" s="147">
        <f t="shared" ref="W147:W158" si="18">V147*K147</f>
        <v>0</v>
      </c>
      <c r="X147" s="147">
        <v>0</v>
      </c>
      <c r="Y147" s="147">
        <f t="shared" ref="Y147:Y158" si="19">X147*K147</f>
        <v>0</v>
      </c>
      <c r="Z147" s="147">
        <v>0</v>
      </c>
      <c r="AA147" s="148">
        <f t="shared" ref="AA147:AA158" si="20">Z147*K147</f>
        <v>0</v>
      </c>
      <c r="AR147" s="20" t="s">
        <v>159</v>
      </c>
      <c r="AT147" s="20" t="s">
        <v>155</v>
      </c>
      <c r="AU147" s="20" t="s">
        <v>79</v>
      </c>
      <c r="AY147" s="20" t="s">
        <v>153</v>
      </c>
      <c r="BE147" s="149">
        <f t="shared" ref="BE147:BE158" si="21">IF(U147="základná",N147,0)</f>
        <v>0</v>
      </c>
      <c r="BF147" s="149">
        <f t="shared" ref="BF147:BF158" si="22">IF(U147="znížená",N147,0)</f>
        <v>0</v>
      </c>
      <c r="BG147" s="149">
        <f t="shared" ref="BG147:BG158" si="23">IF(U147="zákl. prenesená",N147,0)</f>
        <v>0</v>
      </c>
      <c r="BH147" s="149">
        <f t="shared" ref="BH147:BH158" si="24">IF(U147="zníž. prenesená",N147,0)</f>
        <v>0</v>
      </c>
      <c r="BI147" s="149">
        <f t="shared" ref="BI147:BI158" si="25">IF(U147="nulová",N147,0)</f>
        <v>0</v>
      </c>
      <c r="BJ147" s="20" t="s">
        <v>160</v>
      </c>
      <c r="BK147" s="149">
        <f t="shared" ref="BK147:BK158" si="26">ROUND(L147*K147,2)</f>
        <v>0</v>
      </c>
      <c r="BL147" s="20" t="s">
        <v>159</v>
      </c>
      <c r="BM147" s="20" t="s">
        <v>245</v>
      </c>
    </row>
    <row r="148" spans="2:65" s="1" customFormat="1" ht="22.5" customHeight="1">
      <c r="B148" s="140"/>
      <c r="C148" s="141" t="s">
        <v>271</v>
      </c>
      <c r="D148" s="141" t="s">
        <v>155</v>
      </c>
      <c r="E148" s="142" t="s">
        <v>1587</v>
      </c>
      <c r="F148" s="241" t="s">
        <v>1588</v>
      </c>
      <c r="G148" s="241"/>
      <c r="H148" s="241"/>
      <c r="I148" s="241"/>
      <c r="J148" s="143" t="s">
        <v>172</v>
      </c>
      <c r="K148" s="144">
        <v>15</v>
      </c>
      <c r="L148" s="242"/>
      <c r="M148" s="242"/>
      <c r="N148" s="242"/>
      <c r="O148" s="242"/>
      <c r="P148" s="242"/>
      <c r="Q148" s="242"/>
      <c r="R148" s="145"/>
      <c r="T148" s="146" t="s">
        <v>5</v>
      </c>
      <c r="U148" s="43" t="s">
        <v>38</v>
      </c>
      <c r="V148" s="147">
        <v>0</v>
      </c>
      <c r="W148" s="147">
        <f t="shared" si="18"/>
        <v>0</v>
      </c>
      <c r="X148" s="147">
        <v>0</v>
      </c>
      <c r="Y148" s="147">
        <f t="shared" si="19"/>
        <v>0</v>
      </c>
      <c r="Z148" s="147">
        <v>0</v>
      </c>
      <c r="AA148" s="148">
        <f t="shared" si="20"/>
        <v>0</v>
      </c>
      <c r="AR148" s="20" t="s">
        <v>159</v>
      </c>
      <c r="AT148" s="20" t="s">
        <v>155</v>
      </c>
      <c r="AU148" s="20" t="s">
        <v>79</v>
      </c>
      <c r="AY148" s="20" t="s">
        <v>153</v>
      </c>
      <c r="BE148" s="149">
        <f t="shared" si="21"/>
        <v>0</v>
      </c>
      <c r="BF148" s="149">
        <f t="shared" si="22"/>
        <v>0</v>
      </c>
      <c r="BG148" s="149">
        <f t="shared" si="23"/>
        <v>0</v>
      </c>
      <c r="BH148" s="149">
        <f t="shared" si="24"/>
        <v>0</v>
      </c>
      <c r="BI148" s="149">
        <f t="shared" si="25"/>
        <v>0</v>
      </c>
      <c r="BJ148" s="20" t="s">
        <v>160</v>
      </c>
      <c r="BK148" s="149">
        <f t="shared" si="26"/>
        <v>0</v>
      </c>
      <c r="BL148" s="20" t="s">
        <v>159</v>
      </c>
      <c r="BM148" s="20" t="s">
        <v>260</v>
      </c>
    </row>
    <row r="149" spans="2:65" s="1" customFormat="1" ht="31.5" customHeight="1">
      <c r="B149" s="140"/>
      <c r="C149" s="141" t="s">
        <v>292</v>
      </c>
      <c r="D149" s="141" t="s">
        <v>155</v>
      </c>
      <c r="E149" s="142" t="s">
        <v>1603</v>
      </c>
      <c r="F149" s="241" t="s">
        <v>1604</v>
      </c>
      <c r="G149" s="241"/>
      <c r="H149" s="241"/>
      <c r="I149" s="241"/>
      <c r="J149" s="143" t="s">
        <v>172</v>
      </c>
      <c r="K149" s="144">
        <v>2330</v>
      </c>
      <c r="L149" s="242"/>
      <c r="M149" s="242"/>
      <c r="N149" s="242"/>
      <c r="O149" s="242"/>
      <c r="P149" s="242"/>
      <c r="Q149" s="242"/>
      <c r="R149" s="145"/>
      <c r="T149" s="146" t="s">
        <v>5</v>
      </c>
      <c r="U149" s="43" t="s">
        <v>38</v>
      </c>
      <c r="V149" s="147">
        <v>0</v>
      </c>
      <c r="W149" s="147">
        <f t="shared" si="18"/>
        <v>0</v>
      </c>
      <c r="X149" s="147">
        <v>0</v>
      </c>
      <c r="Y149" s="147">
        <f t="shared" si="19"/>
        <v>0</v>
      </c>
      <c r="Z149" s="147">
        <v>0</v>
      </c>
      <c r="AA149" s="148">
        <f t="shared" si="20"/>
        <v>0</v>
      </c>
      <c r="AR149" s="20" t="s">
        <v>159</v>
      </c>
      <c r="AT149" s="20" t="s">
        <v>155</v>
      </c>
      <c r="AU149" s="20" t="s">
        <v>79</v>
      </c>
      <c r="AY149" s="20" t="s">
        <v>153</v>
      </c>
      <c r="BE149" s="149">
        <f t="shared" si="21"/>
        <v>0</v>
      </c>
      <c r="BF149" s="149">
        <f t="shared" si="22"/>
        <v>0</v>
      </c>
      <c r="BG149" s="149">
        <f t="shared" si="23"/>
        <v>0</v>
      </c>
      <c r="BH149" s="149">
        <f t="shared" si="24"/>
        <v>0</v>
      </c>
      <c r="BI149" s="149">
        <f t="shared" si="25"/>
        <v>0</v>
      </c>
      <c r="BJ149" s="20" t="s">
        <v>160</v>
      </c>
      <c r="BK149" s="149">
        <f t="shared" si="26"/>
        <v>0</v>
      </c>
      <c r="BL149" s="20" t="s">
        <v>159</v>
      </c>
      <c r="BM149" s="20" t="s">
        <v>422</v>
      </c>
    </row>
    <row r="150" spans="2:65" s="1" customFormat="1" ht="22.5" customHeight="1">
      <c r="B150" s="140"/>
      <c r="C150" s="141" t="s">
        <v>650</v>
      </c>
      <c r="D150" s="141" t="s">
        <v>155</v>
      </c>
      <c r="E150" s="142" t="s">
        <v>1606</v>
      </c>
      <c r="F150" s="241" t="s">
        <v>1607</v>
      </c>
      <c r="G150" s="241"/>
      <c r="H150" s="241"/>
      <c r="I150" s="241"/>
      <c r="J150" s="143" t="s">
        <v>172</v>
      </c>
      <c r="K150" s="144">
        <v>2330</v>
      </c>
      <c r="L150" s="242"/>
      <c r="M150" s="242"/>
      <c r="N150" s="242"/>
      <c r="O150" s="242"/>
      <c r="P150" s="242"/>
      <c r="Q150" s="242"/>
      <c r="R150" s="145"/>
      <c r="T150" s="146" t="s">
        <v>5</v>
      </c>
      <c r="U150" s="43" t="s">
        <v>38</v>
      </c>
      <c r="V150" s="147">
        <v>0</v>
      </c>
      <c r="W150" s="147">
        <f t="shared" si="18"/>
        <v>0</v>
      </c>
      <c r="X150" s="147">
        <v>0</v>
      </c>
      <c r="Y150" s="147">
        <f t="shared" si="19"/>
        <v>0</v>
      </c>
      <c r="Z150" s="147">
        <v>0</v>
      </c>
      <c r="AA150" s="148">
        <f t="shared" si="20"/>
        <v>0</v>
      </c>
      <c r="AR150" s="20" t="s">
        <v>159</v>
      </c>
      <c r="AT150" s="20" t="s">
        <v>155</v>
      </c>
      <c r="AU150" s="20" t="s">
        <v>79</v>
      </c>
      <c r="AY150" s="20" t="s">
        <v>153</v>
      </c>
      <c r="BE150" s="149">
        <f t="shared" si="21"/>
        <v>0</v>
      </c>
      <c r="BF150" s="149">
        <f t="shared" si="22"/>
        <v>0</v>
      </c>
      <c r="BG150" s="149">
        <f t="shared" si="23"/>
        <v>0</v>
      </c>
      <c r="BH150" s="149">
        <f t="shared" si="24"/>
        <v>0</v>
      </c>
      <c r="BI150" s="149">
        <f t="shared" si="25"/>
        <v>0</v>
      </c>
      <c r="BJ150" s="20" t="s">
        <v>160</v>
      </c>
      <c r="BK150" s="149">
        <f t="shared" si="26"/>
        <v>0</v>
      </c>
      <c r="BL150" s="20" t="s">
        <v>159</v>
      </c>
      <c r="BM150" s="20" t="s">
        <v>413</v>
      </c>
    </row>
    <row r="151" spans="2:65" s="1" customFormat="1" ht="22.5" customHeight="1">
      <c r="B151" s="140"/>
      <c r="C151" s="141" t="s">
        <v>655</v>
      </c>
      <c r="D151" s="141" t="s">
        <v>155</v>
      </c>
      <c r="E151" s="142" t="s">
        <v>1731</v>
      </c>
      <c r="F151" s="241" t="s">
        <v>1732</v>
      </c>
      <c r="G151" s="241"/>
      <c r="H151" s="241"/>
      <c r="I151" s="241"/>
      <c r="J151" s="143" t="s">
        <v>172</v>
      </c>
      <c r="K151" s="144">
        <v>30</v>
      </c>
      <c r="L151" s="242"/>
      <c r="M151" s="242"/>
      <c r="N151" s="242"/>
      <c r="O151" s="242"/>
      <c r="P151" s="242"/>
      <c r="Q151" s="242"/>
      <c r="R151" s="145"/>
      <c r="T151" s="146" t="s">
        <v>5</v>
      </c>
      <c r="U151" s="43" t="s">
        <v>38</v>
      </c>
      <c r="V151" s="147">
        <v>0</v>
      </c>
      <c r="W151" s="147">
        <f t="shared" si="18"/>
        <v>0</v>
      </c>
      <c r="X151" s="147">
        <v>0</v>
      </c>
      <c r="Y151" s="147">
        <f t="shared" si="19"/>
        <v>0</v>
      </c>
      <c r="Z151" s="147">
        <v>0</v>
      </c>
      <c r="AA151" s="148">
        <f t="shared" si="20"/>
        <v>0</v>
      </c>
      <c r="AR151" s="20" t="s">
        <v>159</v>
      </c>
      <c r="AT151" s="20" t="s">
        <v>155</v>
      </c>
      <c r="AU151" s="20" t="s">
        <v>79</v>
      </c>
      <c r="AY151" s="20" t="s">
        <v>153</v>
      </c>
      <c r="BE151" s="149">
        <f t="shared" si="21"/>
        <v>0</v>
      </c>
      <c r="BF151" s="149">
        <f t="shared" si="22"/>
        <v>0</v>
      </c>
      <c r="BG151" s="149">
        <f t="shared" si="23"/>
        <v>0</v>
      </c>
      <c r="BH151" s="149">
        <f t="shared" si="24"/>
        <v>0</v>
      </c>
      <c r="BI151" s="149">
        <f t="shared" si="25"/>
        <v>0</v>
      </c>
      <c r="BJ151" s="20" t="s">
        <v>160</v>
      </c>
      <c r="BK151" s="149">
        <f t="shared" si="26"/>
        <v>0</v>
      </c>
      <c r="BL151" s="20" t="s">
        <v>159</v>
      </c>
      <c r="BM151" s="20" t="s">
        <v>359</v>
      </c>
    </row>
    <row r="152" spans="2:65" s="1" customFormat="1" ht="22.5" customHeight="1">
      <c r="B152" s="140"/>
      <c r="C152" s="141" t="s">
        <v>297</v>
      </c>
      <c r="D152" s="141" t="s">
        <v>155</v>
      </c>
      <c r="E152" s="142" t="s">
        <v>1733</v>
      </c>
      <c r="F152" s="241" t="s">
        <v>1734</v>
      </c>
      <c r="G152" s="241"/>
      <c r="H152" s="241"/>
      <c r="I152" s="241"/>
      <c r="J152" s="143" t="s">
        <v>172</v>
      </c>
      <c r="K152" s="144">
        <v>30</v>
      </c>
      <c r="L152" s="242"/>
      <c r="M152" s="242"/>
      <c r="N152" s="242"/>
      <c r="O152" s="242"/>
      <c r="P152" s="242"/>
      <c r="Q152" s="242"/>
      <c r="R152" s="145"/>
      <c r="T152" s="146" t="s">
        <v>5</v>
      </c>
      <c r="U152" s="43" t="s">
        <v>38</v>
      </c>
      <c r="V152" s="147">
        <v>0</v>
      </c>
      <c r="W152" s="147">
        <f t="shared" si="18"/>
        <v>0</v>
      </c>
      <c r="X152" s="147">
        <v>0</v>
      </c>
      <c r="Y152" s="147">
        <f t="shared" si="19"/>
        <v>0</v>
      </c>
      <c r="Z152" s="147">
        <v>0</v>
      </c>
      <c r="AA152" s="148">
        <f t="shared" si="20"/>
        <v>0</v>
      </c>
      <c r="AR152" s="20" t="s">
        <v>159</v>
      </c>
      <c r="AT152" s="20" t="s">
        <v>155</v>
      </c>
      <c r="AU152" s="20" t="s">
        <v>79</v>
      </c>
      <c r="AY152" s="20" t="s">
        <v>153</v>
      </c>
      <c r="BE152" s="149">
        <f t="shared" si="21"/>
        <v>0</v>
      </c>
      <c r="BF152" s="149">
        <f t="shared" si="22"/>
        <v>0</v>
      </c>
      <c r="BG152" s="149">
        <f t="shared" si="23"/>
        <v>0</v>
      </c>
      <c r="BH152" s="149">
        <f t="shared" si="24"/>
        <v>0</v>
      </c>
      <c r="BI152" s="149">
        <f t="shared" si="25"/>
        <v>0</v>
      </c>
      <c r="BJ152" s="20" t="s">
        <v>160</v>
      </c>
      <c r="BK152" s="149">
        <f t="shared" si="26"/>
        <v>0</v>
      </c>
      <c r="BL152" s="20" t="s">
        <v>159</v>
      </c>
      <c r="BM152" s="20" t="s">
        <v>404</v>
      </c>
    </row>
    <row r="153" spans="2:65" s="1" customFormat="1" ht="31.5" customHeight="1">
      <c r="B153" s="140"/>
      <c r="C153" s="141" t="s">
        <v>663</v>
      </c>
      <c r="D153" s="141" t="s">
        <v>155</v>
      </c>
      <c r="E153" s="142" t="s">
        <v>1630</v>
      </c>
      <c r="F153" s="241" t="s">
        <v>1631</v>
      </c>
      <c r="G153" s="241"/>
      <c r="H153" s="241"/>
      <c r="I153" s="241"/>
      <c r="J153" s="143" t="s">
        <v>172</v>
      </c>
      <c r="K153" s="144">
        <v>190</v>
      </c>
      <c r="L153" s="242"/>
      <c r="M153" s="242"/>
      <c r="N153" s="242"/>
      <c r="O153" s="242"/>
      <c r="P153" s="242"/>
      <c r="Q153" s="242"/>
      <c r="R153" s="145"/>
      <c r="T153" s="146" t="s">
        <v>5</v>
      </c>
      <c r="U153" s="43" t="s">
        <v>38</v>
      </c>
      <c r="V153" s="147">
        <v>0</v>
      </c>
      <c r="W153" s="147">
        <f t="shared" si="18"/>
        <v>0</v>
      </c>
      <c r="X153" s="147">
        <v>0</v>
      </c>
      <c r="Y153" s="147">
        <f t="shared" si="19"/>
        <v>0</v>
      </c>
      <c r="Z153" s="147">
        <v>0</v>
      </c>
      <c r="AA153" s="148">
        <f t="shared" si="20"/>
        <v>0</v>
      </c>
      <c r="AR153" s="20" t="s">
        <v>159</v>
      </c>
      <c r="AT153" s="20" t="s">
        <v>155</v>
      </c>
      <c r="AU153" s="20" t="s">
        <v>79</v>
      </c>
      <c r="AY153" s="20" t="s">
        <v>153</v>
      </c>
      <c r="BE153" s="149">
        <f t="shared" si="21"/>
        <v>0</v>
      </c>
      <c r="BF153" s="149">
        <f t="shared" si="22"/>
        <v>0</v>
      </c>
      <c r="BG153" s="149">
        <f t="shared" si="23"/>
        <v>0</v>
      </c>
      <c r="BH153" s="149">
        <f t="shared" si="24"/>
        <v>0</v>
      </c>
      <c r="BI153" s="149">
        <f t="shared" si="25"/>
        <v>0</v>
      </c>
      <c r="BJ153" s="20" t="s">
        <v>160</v>
      </c>
      <c r="BK153" s="149">
        <f t="shared" si="26"/>
        <v>0</v>
      </c>
      <c r="BL153" s="20" t="s">
        <v>159</v>
      </c>
      <c r="BM153" s="20" t="s">
        <v>416</v>
      </c>
    </row>
    <row r="154" spans="2:65" s="1" customFormat="1" ht="22.5" customHeight="1">
      <c r="B154" s="140"/>
      <c r="C154" s="141" t="s">
        <v>305</v>
      </c>
      <c r="D154" s="141" t="s">
        <v>155</v>
      </c>
      <c r="E154" s="142" t="s">
        <v>1633</v>
      </c>
      <c r="F154" s="241" t="s">
        <v>1634</v>
      </c>
      <c r="G154" s="241"/>
      <c r="H154" s="241"/>
      <c r="I154" s="241"/>
      <c r="J154" s="143" t="s">
        <v>172</v>
      </c>
      <c r="K154" s="144">
        <v>190</v>
      </c>
      <c r="L154" s="242"/>
      <c r="M154" s="242"/>
      <c r="N154" s="242"/>
      <c r="O154" s="242"/>
      <c r="P154" s="242"/>
      <c r="Q154" s="242"/>
      <c r="R154" s="145"/>
      <c r="T154" s="146" t="s">
        <v>5</v>
      </c>
      <c r="U154" s="43" t="s">
        <v>38</v>
      </c>
      <c r="V154" s="147">
        <v>0</v>
      </c>
      <c r="W154" s="147">
        <f t="shared" si="18"/>
        <v>0</v>
      </c>
      <c r="X154" s="147">
        <v>0</v>
      </c>
      <c r="Y154" s="147">
        <f t="shared" si="19"/>
        <v>0</v>
      </c>
      <c r="Z154" s="147">
        <v>0</v>
      </c>
      <c r="AA154" s="148">
        <f t="shared" si="20"/>
        <v>0</v>
      </c>
      <c r="AR154" s="20" t="s">
        <v>159</v>
      </c>
      <c r="AT154" s="20" t="s">
        <v>155</v>
      </c>
      <c r="AU154" s="20" t="s">
        <v>79</v>
      </c>
      <c r="AY154" s="20" t="s">
        <v>153</v>
      </c>
      <c r="BE154" s="149">
        <f t="shared" si="21"/>
        <v>0</v>
      </c>
      <c r="BF154" s="149">
        <f t="shared" si="22"/>
        <v>0</v>
      </c>
      <c r="BG154" s="149">
        <f t="shared" si="23"/>
        <v>0</v>
      </c>
      <c r="BH154" s="149">
        <f t="shared" si="24"/>
        <v>0</v>
      </c>
      <c r="BI154" s="149">
        <f t="shared" si="25"/>
        <v>0</v>
      </c>
      <c r="BJ154" s="20" t="s">
        <v>160</v>
      </c>
      <c r="BK154" s="149">
        <f t="shared" si="26"/>
        <v>0</v>
      </c>
      <c r="BL154" s="20" t="s">
        <v>159</v>
      </c>
      <c r="BM154" s="20" t="s">
        <v>440</v>
      </c>
    </row>
    <row r="155" spans="2:65" s="1" customFormat="1" ht="31.5" customHeight="1">
      <c r="B155" s="140"/>
      <c r="C155" s="141" t="s">
        <v>819</v>
      </c>
      <c r="D155" s="141" t="s">
        <v>155</v>
      </c>
      <c r="E155" s="142" t="s">
        <v>1637</v>
      </c>
      <c r="F155" s="241" t="s">
        <v>1638</v>
      </c>
      <c r="G155" s="241"/>
      <c r="H155" s="241"/>
      <c r="I155" s="241"/>
      <c r="J155" s="143" t="s">
        <v>172</v>
      </c>
      <c r="K155" s="144">
        <v>70</v>
      </c>
      <c r="L155" s="242"/>
      <c r="M155" s="242"/>
      <c r="N155" s="242"/>
      <c r="O155" s="242"/>
      <c r="P155" s="242"/>
      <c r="Q155" s="242"/>
      <c r="R155" s="145"/>
      <c r="T155" s="146" t="s">
        <v>5</v>
      </c>
      <c r="U155" s="43" t="s">
        <v>38</v>
      </c>
      <c r="V155" s="147">
        <v>0</v>
      </c>
      <c r="W155" s="147">
        <f t="shared" si="18"/>
        <v>0</v>
      </c>
      <c r="X155" s="147">
        <v>0</v>
      </c>
      <c r="Y155" s="147">
        <f t="shared" si="19"/>
        <v>0</v>
      </c>
      <c r="Z155" s="147">
        <v>0</v>
      </c>
      <c r="AA155" s="148">
        <f t="shared" si="20"/>
        <v>0</v>
      </c>
      <c r="AR155" s="20" t="s">
        <v>159</v>
      </c>
      <c r="AT155" s="20" t="s">
        <v>155</v>
      </c>
      <c r="AU155" s="20" t="s">
        <v>79</v>
      </c>
      <c r="AY155" s="20" t="s">
        <v>153</v>
      </c>
      <c r="BE155" s="149">
        <f t="shared" si="21"/>
        <v>0</v>
      </c>
      <c r="BF155" s="149">
        <f t="shared" si="22"/>
        <v>0</v>
      </c>
      <c r="BG155" s="149">
        <f t="shared" si="23"/>
        <v>0</v>
      </c>
      <c r="BH155" s="149">
        <f t="shared" si="24"/>
        <v>0</v>
      </c>
      <c r="BI155" s="149">
        <f t="shared" si="25"/>
        <v>0</v>
      </c>
      <c r="BJ155" s="20" t="s">
        <v>160</v>
      </c>
      <c r="BK155" s="149">
        <f t="shared" si="26"/>
        <v>0</v>
      </c>
      <c r="BL155" s="20" t="s">
        <v>159</v>
      </c>
      <c r="BM155" s="20" t="s">
        <v>428</v>
      </c>
    </row>
    <row r="156" spans="2:65" s="1" customFormat="1" ht="22.5" customHeight="1">
      <c r="B156" s="140"/>
      <c r="C156" s="141" t="s">
        <v>815</v>
      </c>
      <c r="D156" s="141" t="s">
        <v>155</v>
      </c>
      <c r="E156" s="142" t="s">
        <v>1640</v>
      </c>
      <c r="F156" s="241" t="s">
        <v>1641</v>
      </c>
      <c r="G156" s="241"/>
      <c r="H156" s="241"/>
      <c r="I156" s="241"/>
      <c r="J156" s="143" t="s">
        <v>172</v>
      </c>
      <c r="K156" s="144">
        <v>70</v>
      </c>
      <c r="L156" s="242"/>
      <c r="M156" s="242"/>
      <c r="N156" s="242"/>
      <c r="O156" s="242"/>
      <c r="P156" s="242"/>
      <c r="Q156" s="242"/>
      <c r="R156" s="145"/>
      <c r="T156" s="146" t="s">
        <v>5</v>
      </c>
      <c r="U156" s="43" t="s">
        <v>38</v>
      </c>
      <c r="V156" s="147">
        <v>0</v>
      </c>
      <c r="W156" s="147">
        <f t="shared" si="18"/>
        <v>0</v>
      </c>
      <c r="X156" s="147">
        <v>0</v>
      </c>
      <c r="Y156" s="147">
        <f t="shared" si="19"/>
        <v>0</v>
      </c>
      <c r="Z156" s="147">
        <v>0</v>
      </c>
      <c r="AA156" s="148">
        <f t="shared" si="20"/>
        <v>0</v>
      </c>
      <c r="AR156" s="20" t="s">
        <v>159</v>
      </c>
      <c r="AT156" s="20" t="s">
        <v>155</v>
      </c>
      <c r="AU156" s="20" t="s">
        <v>79</v>
      </c>
      <c r="AY156" s="20" t="s">
        <v>153</v>
      </c>
      <c r="BE156" s="149">
        <f t="shared" si="21"/>
        <v>0</v>
      </c>
      <c r="BF156" s="149">
        <f t="shared" si="22"/>
        <v>0</v>
      </c>
      <c r="BG156" s="149">
        <f t="shared" si="23"/>
        <v>0</v>
      </c>
      <c r="BH156" s="149">
        <f t="shared" si="24"/>
        <v>0</v>
      </c>
      <c r="BI156" s="149">
        <f t="shared" si="25"/>
        <v>0</v>
      </c>
      <c r="BJ156" s="20" t="s">
        <v>160</v>
      </c>
      <c r="BK156" s="149">
        <f t="shared" si="26"/>
        <v>0</v>
      </c>
      <c r="BL156" s="20" t="s">
        <v>159</v>
      </c>
      <c r="BM156" s="20" t="s">
        <v>369</v>
      </c>
    </row>
    <row r="157" spans="2:65" s="1" customFormat="1" ht="31.5" customHeight="1">
      <c r="B157" s="140"/>
      <c r="C157" s="141" t="s">
        <v>320</v>
      </c>
      <c r="D157" s="141" t="s">
        <v>155</v>
      </c>
      <c r="E157" s="142" t="s">
        <v>1644</v>
      </c>
      <c r="F157" s="241" t="s">
        <v>1638</v>
      </c>
      <c r="G157" s="241"/>
      <c r="H157" s="241"/>
      <c r="I157" s="241"/>
      <c r="J157" s="143" t="s">
        <v>172</v>
      </c>
      <c r="K157" s="144">
        <v>75</v>
      </c>
      <c r="L157" s="242"/>
      <c r="M157" s="242"/>
      <c r="N157" s="242"/>
      <c r="O157" s="242"/>
      <c r="P157" s="242"/>
      <c r="Q157" s="242"/>
      <c r="R157" s="145"/>
      <c r="T157" s="146" t="s">
        <v>5</v>
      </c>
      <c r="U157" s="43" t="s">
        <v>38</v>
      </c>
      <c r="V157" s="147">
        <v>0</v>
      </c>
      <c r="W157" s="147">
        <f t="shared" si="18"/>
        <v>0</v>
      </c>
      <c r="X157" s="147">
        <v>0</v>
      </c>
      <c r="Y157" s="147">
        <f t="shared" si="19"/>
        <v>0</v>
      </c>
      <c r="Z157" s="147">
        <v>0</v>
      </c>
      <c r="AA157" s="148">
        <f t="shared" si="20"/>
        <v>0</v>
      </c>
      <c r="AR157" s="20" t="s">
        <v>159</v>
      </c>
      <c r="AT157" s="20" t="s">
        <v>155</v>
      </c>
      <c r="AU157" s="20" t="s">
        <v>79</v>
      </c>
      <c r="AY157" s="20" t="s">
        <v>153</v>
      </c>
      <c r="BE157" s="149">
        <f t="shared" si="21"/>
        <v>0</v>
      </c>
      <c r="BF157" s="149">
        <f t="shared" si="22"/>
        <v>0</v>
      </c>
      <c r="BG157" s="149">
        <f t="shared" si="23"/>
        <v>0</v>
      </c>
      <c r="BH157" s="149">
        <f t="shared" si="24"/>
        <v>0</v>
      </c>
      <c r="BI157" s="149">
        <f t="shared" si="25"/>
        <v>0</v>
      </c>
      <c r="BJ157" s="20" t="s">
        <v>160</v>
      </c>
      <c r="BK157" s="149">
        <f t="shared" si="26"/>
        <v>0</v>
      </c>
      <c r="BL157" s="20" t="s">
        <v>159</v>
      </c>
      <c r="BM157" s="20" t="s">
        <v>393</v>
      </c>
    </row>
    <row r="158" spans="2:65" s="1" customFormat="1" ht="22.5" customHeight="1">
      <c r="B158" s="140"/>
      <c r="C158" s="141" t="s">
        <v>322</v>
      </c>
      <c r="D158" s="141" t="s">
        <v>155</v>
      </c>
      <c r="E158" s="142" t="s">
        <v>1652</v>
      </c>
      <c r="F158" s="241" t="s">
        <v>1653</v>
      </c>
      <c r="G158" s="241"/>
      <c r="H158" s="241"/>
      <c r="I158" s="241"/>
      <c r="J158" s="143" t="s">
        <v>172</v>
      </c>
      <c r="K158" s="144">
        <v>75</v>
      </c>
      <c r="L158" s="242"/>
      <c r="M158" s="242"/>
      <c r="N158" s="242"/>
      <c r="O158" s="242"/>
      <c r="P158" s="242"/>
      <c r="Q158" s="242"/>
      <c r="R158" s="145"/>
      <c r="T158" s="146" t="s">
        <v>5</v>
      </c>
      <c r="U158" s="43" t="s">
        <v>38</v>
      </c>
      <c r="V158" s="147">
        <v>0</v>
      </c>
      <c r="W158" s="147">
        <f t="shared" si="18"/>
        <v>0</v>
      </c>
      <c r="X158" s="147">
        <v>0</v>
      </c>
      <c r="Y158" s="147">
        <f t="shared" si="19"/>
        <v>0</v>
      </c>
      <c r="Z158" s="147">
        <v>0</v>
      </c>
      <c r="AA158" s="148">
        <f t="shared" si="20"/>
        <v>0</v>
      </c>
      <c r="AR158" s="20" t="s">
        <v>159</v>
      </c>
      <c r="AT158" s="20" t="s">
        <v>155</v>
      </c>
      <c r="AU158" s="20" t="s">
        <v>79</v>
      </c>
      <c r="AY158" s="20" t="s">
        <v>153</v>
      </c>
      <c r="BE158" s="149">
        <f t="shared" si="21"/>
        <v>0</v>
      </c>
      <c r="BF158" s="149">
        <f t="shared" si="22"/>
        <v>0</v>
      </c>
      <c r="BG158" s="149">
        <f t="shared" si="23"/>
        <v>0</v>
      </c>
      <c r="BH158" s="149">
        <f t="shared" si="24"/>
        <v>0</v>
      </c>
      <c r="BI158" s="149">
        <f t="shared" si="25"/>
        <v>0</v>
      </c>
      <c r="BJ158" s="20" t="s">
        <v>160</v>
      </c>
      <c r="BK158" s="149">
        <f t="shared" si="26"/>
        <v>0</v>
      </c>
      <c r="BL158" s="20" t="s">
        <v>159</v>
      </c>
      <c r="BM158" s="20" t="s">
        <v>443</v>
      </c>
    </row>
    <row r="159" spans="2:65" s="9" customFormat="1" ht="37.35" customHeight="1">
      <c r="B159" s="129"/>
      <c r="C159" s="130"/>
      <c r="D159" s="131" t="s">
        <v>1285</v>
      </c>
      <c r="E159" s="131"/>
      <c r="F159" s="131"/>
      <c r="G159" s="131"/>
      <c r="H159" s="131"/>
      <c r="I159" s="131"/>
      <c r="J159" s="131"/>
      <c r="K159" s="131"/>
      <c r="L159" s="131"/>
      <c r="M159" s="131"/>
      <c r="N159" s="265"/>
      <c r="O159" s="266"/>
      <c r="P159" s="266"/>
      <c r="Q159" s="266"/>
      <c r="R159" s="132"/>
      <c r="T159" s="133"/>
      <c r="U159" s="130"/>
      <c r="V159" s="130"/>
      <c r="W159" s="134">
        <f>SUM(W160:W164)</f>
        <v>0</v>
      </c>
      <c r="X159" s="130"/>
      <c r="Y159" s="134">
        <f>SUM(Y160:Y164)</f>
        <v>0</v>
      </c>
      <c r="Z159" s="130"/>
      <c r="AA159" s="135">
        <f>SUM(AA160:AA164)</f>
        <v>0</v>
      </c>
      <c r="AR159" s="136" t="s">
        <v>79</v>
      </c>
      <c r="AT159" s="137" t="s">
        <v>70</v>
      </c>
      <c r="AU159" s="137" t="s">
        <v>71</v>
      </c>
      <c r="AY159" s="136" t="s">
        <v>153</v>
      </c>
      <c r="BK159" s="138">
        <f>SUM(BK160:BK164)</f>
        <v>0</v>
      </c>
    </row>
    <row r="160" spans="2:65" s="1" customFormat="1" ht="31.5" customHeight="1">
      <c r="B160" s="140"/>
      <c r="C160" s="141" t="s">
        <v>702</v>
      </c>
      <c r="D160" s="141" t="s">
        <v>155</v>
      </c>
      <c r="E160" s="142" t="s">
        <v>1683</v>
      </c>
      <c r="F160" s="241" t="s">
        <v>1684</v>
      </c>
      <c r="G160" s="241"/>
      <c r="H160" s="241"/>
      <c r="I160" s="241"/>
      <c r="J160" s="143" t="s">
        <v>1355</v>
      </c>
      <c r="K160" s="144">
        <v>40</v>
      </c>
      <c r="L160" s="242"/>
      <c r="M160" s="242"/>
      <c r="N160" s="242"/>
      <c r="O160" s="242"/>
      <c r="P160" s="242"/>
      <c r="Q160" s="242"/>
      <c r="R160" s="145"/>
      <c r="T160" s="146" t="s">
        <v>5</v>
      </c>
      <c r="U160" s="43" t="s">
        <v>38</v>
      </c>
      <c r="V160" s="147">
        <v>0</v>
      </c>
      <c r="W160" s="147">
        <f>V160*K160</f>
        <v>0</v>
      </c>
      <c r="X160" s="147">
        <v>0</v>
      </c>
      <c r="Y160" s="147">
        <f>X160*K160</f>
        <v>0</v>
      </c>
      <c r="Z160" s="147">
        <v>0</v>
      </c>
      <c r="AA160" s="148">
        <f>Z160*K160</f>
        <v>0</v>
      </c>
      <c r="AR160" s="20" t="s">
        <v>159</v>
      </c>
      <c r="AT160" s="20" t="s">
        <v>155</v>
      </c>
      <c r="AU160" s="20" t="s">
        <v>79</v>
      </c>
      <c r="AY160" s="20" t="s">
        <v>153</v>
      </c>
      <c r="BE160" s="149">
        <f>IF(U160="základná",N160,0)</f>
        <v>0</v>
      </c>
      <c r="BF160" s="149">
        <f>IF(U160="znížená",N160,0)</f>
        <v>0</v>
      </c>
      <c r="BG160" s="149">
        <f>IF(U160="zákl. prenesená",N160,0)</f>
        <v>0</v>
      </c>
      <c r="BH160" s="149">
        <f>IF(U160="zníž. prenesená",N160,0)</f>
        <v>0</v>
      </c>
      <c r="BI160" s="149">
        <f>IF(U160="nulová",N160,0)</f>
        <v>0</v>
      </c>
      <c r="BJ160" s="20" t="s">
        <v>160</v>
      </c>
      <c r="BK160" s="149">
        <f>ROUND(L160*K160,2)</f>
        <v>0</v>
      </c>
      <c r="BL160" s="20" t="s">
        <v>159</v>
      </c>
      <c r="BM160" s="20" t="s">
        <v>285</v>
      </c>
    </row>
    <row r="161" spans="2:65" s="1" customFormat="1" ht="22.5" customHeight="1">
      <c r="B161" s="140"/>
      <c r="C161" s="141" t="s">
        <v>340</v>
      </c>
      <c r="D161" s="141" t="s">
        <v>155</v>
      </c>
      <c r="E161" s="142" t="s">
        <v>1686</v>
      </c>
      <c r="F161" s="241" t="s">
        <v>1687</v>
      </c>
      <c r="G161" s="241"/>
      <c r="H161" s="241"/>
      <c r="I161" s="241"/>
      <c r="J161" s="143" t="s">
        <v>1355</v>
      </c>
      <c r="K161" s="144">
        <v>65</v>
      </c>
      <c r="L161" s="242"/>
      <c r="M161" s="242"/>
      <c r="N161" s="242"/>
      <c r="O161" s="242"/>
      <c r="P161" s="242"/>
      <c r="Q161" s="242"/>
      <c r="R161" s="145"/>
      <c r="T161" s="146" t="s">
        <v>5</v>
      </c>
      <c r="U161" s="43" t="s">
        <v>38</v>
      </c>
      <c r="V161" s="147">
        <v>0</v>
      </c>
      <c r="W161" s="147">
        <f>V161*K161</f>
        <v>0</v>
      </c>
      <c r="X161" s="147">
        <v>0</v>
      </c>
      <c r="Y161" s="147">
        <f>X161*K161</f>
        <v>0</v>
      </c>
      <c r="Z161" s="147">
        <v>0</v>
      </c>
      <c r="AA161" s="148">
        <f>Z161*K161</f>
        <v>0</v>
      </c>
      <c r="AR161" s="20" t="s">
        <v>159</v>
      </c>
      <c r="AT161" s="20" t="s">
        <v>155</v>
      </c>
      <c r="AU161" s="20" t="s">
        <v>79</v>
      </c>
      <c r="AY161" s="20" t="s">
        <v>153</v>
      </c>
      <c r="BE161" s="149">
        <f>IF(U161="základná",N161,0)</f>
        <v>0</v>
      </c>
      <c r="BF161" s="149">
        <f>IF(U161="znížená",N161,0)</f>
        <v>0</v>
      </c>
      <c r="BG161" s="149">
        <f>IF(U161="zákl. prenesená",N161,0)</f>
        <v>0</v>
      </c>
      <c r="BH161" s="149">
        <f>IF(U161="zníž. prenesená",N161,0)</f>
        <v>0</v>
      </c>
      <c r="BI161" s="149">
        <f>IF(U161="nulová",N161,0)</f>
        <v>0</v>
      </c>
      <c r="BJ161" s="20" t="s">
        <v>160</v>
      </c>
      <c r="BK161" s="149">
        <f>ROUND(L161*K161,2)</f>
        <v>0</v>
      </c>
      <c r="BL161" s="20" t="s">
        <v>159</v>
      </c>
      <c r="BM161" s="20" t="s">
        <v>154</v>
      </c>
    </row>
    <row r="162" spans="2:65" s="1" customFormat="1" ht="22.5" customHeight="1">
      <c r="B162" s="140"/>
      <c r="C162" s="141" t="s">
        <v>175</v>
      </c>
      <c r="D162" s="141" t="s">
        <v>155</v>
      </c>
      <c r="E162" s="142" t="s">
        <v>1690</v>
      </c>
      <c r="F162" s="241" t="s">
        <v>1691</v>
      </c>
      <c r="G162" s="241"/>
      <c r="H162" s="241"/>
      <c r="I162" s="241"/>
      <c r="J162" s="143" t="s">
        <v>1181</v>
      </c>
      <c r="K162" s="144">
        <v>65</v>
      </c>
      <c r="L162" s="242"/>
      <c r="M162" s="242"/>
      <c r="N162" s="242"/>
      <c r="O162" s="242"/>
      <c r="P162" s="242"/>
      <c r="Q162" s="242"/>
      <c r="R162" s="145"/>
      <c r="T162" s="146" t="s">
        <v>5</v>
      </c>
      <c r="U162" s="43" t="s">
        <v>38</v>
      </c>
      <c r="V162" s="147">
        <v>0</v>
      </c>
      <c r="W162" s="147">
        <f>V162*K162</f>
        <v>0</v>
      </c>
      <c r="X162" s="147">
        <v>0</v>
      </c>
      <c r="Y162" s="147">
        <f>X162*K162</f>
        <v>0</v>
      </c>
      <c r="Z162" s="147">
        <v>0</v>
      </c>
      <c r="AA162" s="148">
        <f>Z162*K162</f>
        <v>0</v>
      </c>
      <c r="AR162" s="20" t="s">
        <v>159</v>
      </c>
      <c r="AT162" s="20" t="s">
        <v>155</v>
      </c>
      <c r="AU162" s="20" t="s">
        <v>79</v>
      </c>
      <c r="AY162" s="20" t="s">
        <v>153</v>
      </c>
      <c r="BE162" s="149">
        <f>IF(U162="základná",N162,0)</f>
        <v>0</v>
      </c>
      <c r="BF162" s="149">
        <f>IF(U162="znížená",N162,0)</f>
        <v>0</v>
      </c>
      <c r="BG162" s="149">
        <f>IF(U162="zákl. prenesená",N162,0)</f>
        <v>0</v>
      </c>
      <c r="BH162" s="149">
        <f>IF(U162="zníž. prenesená",N162,0)</f>
        <v>0</v>
      </c>
      <c r="BI162" s="149">
        <f>IF(U162="nulová",N162,0)</f>
        <v>0</v>
      </c>
      <c r="BJ162" s="20" t="s">
        <v>160</v>
      </c>
      <c r="BK162" s="149">
        <f>ROUND(L162*K162,2)</f>
        <v>0</v>
      </c>
      <c r="BL162" s="20" t="s">
        <v>159</v>
      </c>
      <c r="BM162" s="20" t="s">
        <v>204</v>
      </c>
    </row>
    <row r="163" spans="2:65" s="1" customFormat="1" ht="22.5" customHeight="1">
      <c r="B163" s="140"/>
      <c r="C163" s="141" t="s">
        <v>162</v>
      </c>
      <c r="D163" s="141" t="s">
        <v>155</v>
      </c>
      <c r="E163" s="142" t="s">
        <v>1735</v>
      </c>
      <c r="F163" s="241" t="s">
        <v>1736</v>
      </c>
      <c r="G163" s="241"/>
      <c r="H163" s="241"/>
      <c r="I163" s="241"/>
      <c r="J163" s="143" t="s">
        <v>1355</v>
      </c>
      <c r="K163" s="144">
        <v>30</v>
      </c>
      <c r="L163" s="242"/>
      <c r="M163" s="242"/>
      <c r="N163" s="242"/>
      <c r="O163" s="242"/>
      <c r="P163" s="242"/>
      <c r="Q163" s="242"/>
      <c r="R163" s="145"/>
      <c r="T163" s="146" t="s">
        <v>5</v>
      </c>
      <c r="U163" s="43" t="s">
        <v>38</v>
      </c>
      <c r="V163" s="147">
        <v>0</v>
      </c>
      <c r="W163" s="147">
        <f>V163*K163</f>
        <v>0</v>
      </c>
      <c r="X163" s="147">
        <v>0</v>
      </c>
      <c r="Y163" s="147">
        <f>X163*K163</f>
        <v>0</v>
      </c>
      <c r="Z163" s="147">
        <v>0</v>
      </c>
      <c r="AA163" s="148">
        <f>Z163*K163</f>
        <v>0</v>
      </c>
      <c r="AR163" s="20" t="s">
        <v>159</v>
      </c>
      <c r="AT163" s="20" t="s">
        <v>155</v>
      </c>
      <c r="AU163" s="20" t="s">
        <v>79</v>
      </c>
      <c r="AY163" s="20" t="s">
        <v>153</v>
      </c>
      <c r="BE163" s="149">
        <f>IF(U163="základná",N163,0)</f>
        <v>0</v>
      </c>
      <c r="BF163" s="149">
        <f>IF(U163="znížená",N163,0)</f>
        <v>0</v>
      </c>
      <c r="BG163" s="149">
        <f>IF(U163="zákl. prenesená",N163,0)</f>
        <v>0</v>
      </c>
      <c r="BH163" s="149">
        <f>IF(U163="zníž. prenesená",N163,0)</f>
        <v>0</v>
      </c>
      <c r="BI163" s="149">
        <f>IF(U163="nulová",N163,0)</f>
        <v>0</v>
      </c>
      <c r="BJ163" s="20" t="s">
        <v>160</v>
      </c>
      <c r="BK163" s="149">
        <f>ROUND(L163*K163,2)</f>
        <v>0</v>
      </c>
      <c r="BL163" s="20" t="s">
        <v>159</v>
      </c>
      <c r="BM163" s="20" t="s">
        <v>1174</v>
      </c>
    </row>
    <row r="164" spans="2:65" s="1" customFormat="1" ht="31.5" customHeight="1">
      <c r="B164" s="140"/>
      <c r="C164" s="141" t="s">
        <v>344</v>
      </c>
      <c r="D164" s="141" t="s">
        <v>155</v>
      </c>
      <c r="E164" s="142" t="s">
        <v>1356</v>
      </c>
      <c r="F164" s="241" t="s">
        <v>1357</v>
      </c>
      <c r="G164" s="241"/>
      <c r="H164" s="241"/>
      <c r="I164" s="241"/>
      <c r="J164" s="143" t="s">
        <v>1355</v>
      </c>
      <c r="K164" s="144">
        <v>60</v>
      </c>
      <c r="L164" s="242"/>
      <c r="M164" s="242"/>
      <c r="N164" s="242"/>
      <c r="O164" s="242"/>
      <c r="P164" s="242"/>
      <c r="Q164" s="242"/>
      <c r="R164" s="145"/>
      <c r="T164" s="146" t="s">
        <v>5</v>
      </c>
      <c r="U164" s="43" t="s">
        <v>38</v>
      </c>
      <c r="V164" s="147">
        <v>0</v>
      </c>
      <c r="W164" s="147">
        <f>V164*K164</f>
        <v>0</v>
      </c>
      <c r="X164" s="147">
        <v>0</v>
      </c>
      <c r="Y164" s="147">
        <f>X164*K164</f>
        <v>0</v>
      </c>
      <c r="Z164" s="147">
        <v>0</v>
      </c>
      <c r="AA164" s="148">
        <f>Z164*K164</f>
        <v>0</v>
      </c>
      <c r="AR164" s="20" t="s">
        <v>159</v>
      </c>
      <c r="AT164" s="20" t="s">
        <v>155</v>
      </c>
      <c r="AU164" s="20" t="s">
        <v>79</v>
      </c>
      <c r="AY164" s="20" t="s">
        <v>153</v>
      </c>
      <c r="BE164" s="149">
        <f>IF(U164="základná",N164,0)</f>
        <v>0</v>
      </c>
      <c r="BF164" s="149">
        <f>IF(U164="znížená",N164,0)</f>
        <v>0</v>
      </c>
      <c r="BG164" s="149">
        <f>IF(U164="zákl. prenesená",N164,0)</f>
        <v>0</v>
      </c>
      <c r="BH164" s="149">
        <f>IF(U164="zníž. prenesená",N164,0)</f>
        <v>0</v>
      </c>
      <c r="BI164" s="149">
        <f>IF(U164="nulová",N164,0)</f>
        <v>0</v>
      </c>
      <c r="BJ164" s="20" t="s">
        <v>160</v>
      </c>
      <c r="BK164" s="149">
        <f>ROUND(L164*K164,2)</f>
        <v>0</v>
      </c>
      <c r="BL164" s="20" t="s">
        <v>159</v>
      </c>
      <c r="BM164" s="20" t="s">
        <v>1058</v>
      </c>
    </row>
    <row r="165" spans="2:65" s="9" customFormat="1" ht="37.35" customHeight="1">
      <c r="B165" s="129"/>
      <c r="C165" s="130"/>
      <c r="D165" s="131" t="s">
        <v>1286</v>
      </c>
      <c r="E165" s="131"/>
      <c r="F165" s="131"/>
      <c r="G165" s="131"/>
      <c r="H165" s="131"/>
      <c r="I165" s="131"/>
      <c r="J165" s="131"/>
      <c r="K165" s="131"/>
      <c r="L165" s="131"/>
      <c r="M165" s="131"/>
      <c r="N165" s="265"/>
      <c r="O165" s="266"/>
      <c r="P165" s="266"/>
      <c r="Q165" s="266"/>
      <c r="R165" s="132"/>
      <c r="T165" s="133"/>
      <c r="U165" s="130"/>
      <c r="V165" s="130"/>
      <c r="W165" s="134">
        <f>W166</f>
        <v>0</v>
      </c>
      <c r="X165" s="130"/>
      <c r="Y165" s="134">
        <f>Y166</f>
        <v>0</v>
      </c>
      <c r="Z165" s="130"/>
      <c r="AA165" s="135">
        <f>AA166</f>
        <v>0</v>
      </c>
      <c r="AR165" s="136" t="s">
        <v>79</v>
      </c>
      <c r="AT165" s="137" t="s">
        <v>70</v>
      </c>
      <c r="AU165" s="137" t="s">
        <v>71</v>
      </c>
      <c r="AY165" s="136" t="s">
        <v>153</v>
      </c>
      <c r="BK165" s="138">
        <f>BK166</f>
        <v>0</v>
      </c>
    </row>
    <row r="166" spans="2:65" s="1" customFormat="1" ht="31.5" customHeight="1">
      <c r="B166" s="140"/>
      <c r="C166" s="141" t="s">
        <v>351</v>
      </c>
      <c r="D166" s="141" t="s">
        <v>155</v>
      </c>
      <c r="E166" s="142" t="s">
        <v>1737</v>
      </c>
      <c r="F166" s="241" t="s">
        <v>1710</v>
      </c>
      <c r="G166" s="241"/>
      <c r="H166" s="241"/>
      <c r="I166" s="241"/>
      <c r="J166" s="143" t="s">
        <v>1115</v>
      </c>
      <c r="K166" s="144">
        <v>47</v>
      </c>
      <c r="L166" s="242"/>
      <c r="M166" s="242"/>
      <c r="N166" s="242"/>
      <c r="O166" s="242"/>
      <c r="P166" s="242"/>
      <c r="Q166" s="242"/>
      <c r="R166" s="145"/>
      <c r="T166" s="146" t="s">
        <v>5</v>
      </c>
      <c r="U166" s="181" t="s">
        <v>38</v>
      </c>
      <c r="V166" s="182">
        <v>0</v>
      </c>
      <c r="W166" s="182">
        <f>V166*K166</f>
        <v>0</v>
      </c>
      <c r="X166" s="182">
        <v>0</v>
      </c>
      <c r="Y166" s="182">
        <f>X166*K166</f>
        <v>0</v>
      </c>
      <c r="Z166" s="182">
        <v>0</v>
      </c>
      <c r="AA166" s="183">
        <f>Z166*K166</f>
        <v>0</v>
      </c>
      <c r="AR166" s="20" t="s">
        <v>159</v>
      </c>
      <c r="AT166" s="20" t="s">
        <v>155</v>
      </c>
      <c r="AU166" s="20" t="s">
        <v>79</v>
      </c>
      <c r="AY166" s="20" t="s">
        <v>153</v>
      </c>
      <c r="BE166" s="149">
        <f>IF(U166="základná",N166,0)</f>
        <v>0</v>
      </c>
      <c r="BF166" s="149">
        <f>IF(U166="znížená",N166,0)</f>
        <v>0</v>
      </c>
      <c r="BG166" s="149">
        <f>IF(U166="zákl. prenesená",N166,0)</f>
        <v>0</v>
      </c>
      <c r="BH166" s="149">
        <f>IF(U166="zníž. prenesená",N166,0)</f>
        <v>0</v>
      </c>
      <c r="BI166" s="149">
        <f>IF(U166="nulová",N166,0)</f>
        <v>0</v>
      </c>
      <c r="BJ166" s="20" t="s">
        <v>160</v>
      </c>
      <c r="BK166" s="149">
        <f>ROUND(L166*K166,2)</f>
        <v>0</v>
      </c>
      <c r="BL166" s="20" t="s">
        <v>159</v>
      </c>
      <c r="BM166" s="20" t="s">
        <v>1133</v>
      </c>
    </row>
    <row r="167" spans="2:65" s="1" customFormat="1" ht="6.9" customHeight="1">
      <c r="B167" s="58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60"/>
    </row>
  </sheetData>
  <mergeCells count="198">
    <mergeCell ref="H1:K1"/>
    <mergeCell ref="S2:AC2"/>
    <mergeCell ref="F164:I164"/>
    <mergeCell ref="L164:M164"/>
    <mergeCell ref="N164:Q164"/>
    <mergeCell ref="F166:I166"/>
    <mergeCell ref="L166:M166"/>
    <mergeCell ref="N166:Q166"/>
    <mergeCell ref="N115:Q115"/>
    <mergeCell ref="N117:Q117"/>
    <mergeCell ref="N133:Q133"/>
    <mergeCell ref="N135:Q135"/>
    <mergeCell ref="N146:Q146"/>
    <mergeCell ref="N159:Q159"/>
    <mergeCell ref="N165:Q165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6:I116"/>
    <mergeCell ref="L116:M116"/>
    <mergeCell ref="N116:Q116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800-000000000000}"/>
    <hyperlink ref="H1:K1" location="C86" display="2) Rekapitulácia rozpočtu" xr:uid="{00000000-0004-0000-0800-000001000000}"/>
    <hyperlink ref="L1" location="C114" display="3) Rozpočet" xr:uid="{00000000-0004-0000-0800-000002000000}"/>
    <hyperlink ref="S1:T1" location="'Rekapitulácia stavby'!C2" display="Rekapitulácia stavby" xr:uid="{00000000-0004-0000-08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24</vt:i4>
      </vt:variant>
    </vt:vector>
  </HeadingPairs>
  <TitlesOfParts>
    <vt:vector size="36" baseType="lpstr">
      <vt:lpstr>Rekapitulácia stavby</vt:lpstr>
      <vt:lpstr>01 - Zadanie - Strecha</vt:lpstr>
      <vt:lpstr>02 - Zadanie -Zatepl obv. stien</vt:lpstr>
      <vt:lpstr>03 - Zadanie - Otvor konštr</vt:lpstr>
      <vt:lpstr>04 - Zadanie - Ostané</vt:lpstr>
      <vt:lpstr>05 - Zadanie- Výťah</vt:lpstr>
      <vt:lpstr>06 - Zadanie- Bleskozvod</vt:lpstr>
      <vt:lpstr>07 - Zadanie- Osv a napojen...</vt:lpstr>
      <vt:lpstr>08 - Zadanie - Zásuvky</vt:lpstr>
      <vt:lpstr>09 - Zadanie- Ústredné vyku</vt:lpstr>
      <vt:lpstr>10 - Zadanie - Vzduchotechnika</vt:lpstr>
      <vt:lpstr>11 - Zadanie -  Zdrav.-ohrev...</vt:lpstr>
      <vt:lpstr>'01 - Zadanie - Strecha'!Názvy_tlače</vt:lpstr>
      <vt:lpstr>'02 - Zadanie -Zatepl obv. stien'!Názvy_tlače</vt:lpstr>
      <vt:lpstr>'03 - Zadanie - Otvor konštr'!Názvy_tlače</vt:lpstr>
      <vt:lpstr>'04 - Zadanie - Ostané'!Názvy_tlače</vt:lpstr>
      <vt:lpstr>'05 - Zadanie- Výťah'!Názvy_tlače</vt:lpstr>
      <vt:lpstr>'06 - Zadanie- Bleskozvod'!Názvy_tlače</vt:lpstr>
      <vt:lpstr>'07 - Zadanie- Osv a napojen...'!Názvy_tlače</vt:lpstr>
      <vt:lpstr>'08 - Zadanie - Zásuvky'!Názvy_tlače</vt:lpstr>
      <vt:lpstr>'09 - Zadanie- Ústredné vyku'!Názvy_tlače</vt:lpstr>
      <vt:lpstr>'10 - Zadanie - Vzduchotechnika'!Názvy_tlače</vt:lpstr>
      <vt:lpstr>'11 - Zadanie -  Zdrav.-ohrev...'!Názvy_tlače</vt:lpstr>
      <vt:lpstr>'Rekapitulácia stavby'!Názvy_tlače</vt:lpstr>
      <vt:lpstr>'01 - Zadanie - Strecha'!Oblasť_tlače</vt:lpstr>
      <vt:lpstr>'02 - Zadanie -Zatepl obv. stien'!Oblasť_tlače</vt:lpstr>
      <vt:lpstr>'03 - Zadanie - Otvor konštr'!Oblasť_tlače</vt:lpstr>
      <vt:lpstr>'04 - Zadanie - Ostané'!Oblasť_tlače</vt:lpstr>
      <vt:lpstr>'05 - Zadanie- Výťah'!Oblasť_tlače</vt:lpstr>
      <vt:lpstr>'06 - Zadanie- Bleskozvod'!Oblasť_tlače</vt:lpstr>
      <vt:lpstr>'07 - Zadanie- Osv a napojen...'!Oblasť_tlače</vt:lpstr>
      <vt:lpstr>'08 - Zadanie - Zásuvky'!Oblasť_tlače</vt:lpstr>
      <vt:lpstr>'09 - Zadanie- Ústredné vyku'!Oblasť_tlače</vt:lpstr>
      <vt:lpstr>'10 - Zadanie - Vzduchotechnika'!Oblasť_tlače</vt:lpstr>
      <vt:lpstr>'11 - Zadanie -  Zdrav.-ohrev...'!Oblasť_tlače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abc-PC\abc</dc:creator>
  <cp:lastModifiedBy>pouzivatel</cp:lastModifiedBy>
  <dcterms:created xsi:type="dcterms:W3CDTF">2017-08-27T15:38:13Z</dcterms:created>
  <dcterms:modified xsi:type="dcterms:W3CDTF">2020-02-04T12:05:04Z</dcterms:modified>
</cp:coreProperties>
</file>