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01 - STAVEBNÉ ÚPRAVY BLOK A" sheetId="2" r:id="rId2"/>
    <sheet name="02 - VÝMENA OTVOROVÝCH KO..." sheetId="3" r:id="rId3"/>
    <sheet name="03 - VÝMENA STREŠNEJ KRYTINY" sheetId="4" r:id="rId4"/>
    <sheet name="04 - ZATEPLENIE OBVODOVÝC..." sheetId="5" r:id="rId5"/>
    <sheet name="01 - Prístroje a zariadenia" sheetId="6" r:id="rId6"/>
    <sheet name="02 - Káble a nosné systémy" sheetId="7" r:id="rId7"/>
    <sheet name="04 - Rozvádzače" sheetId="8" r:id="rId8"/>
    <sheet name="05 - Bleskozvod a uzemnenie" sheetId="9" r:id="rId9"/>
    <sheet name="03 - Svietidlá" sheetId="10" r:id="rId10"/>
    <sheet name="01 - Štrukturovaná kabeláž" sheetId="11" r:id="rId11"/>
    <sheet name="02 - EZS" sheetId="12" r:id="rId12"/>
    <sheet name="03 - KS" sheetId="13" r:id="rId13"/>
    <sheet name="05 - E5_Vykurovanie" sheetId="14" r:id="rId14"/>
    <sheet name="06 - E6_ZTI " sheetId="15" r:id="rId15"/>
    <sheet name="07 - E7_VZT" sheetId="16" r:id="rId16"/>
    <sheet name="08 - E8_Chladenie " sheetId="17" r:id="rId17"/>
    <sheet name="10 - E10_HSP" sheetId="18" r:id="rId18"/>
    <sheet name="11 - SO 03 Spevnene plochy" sheetId="19" r:id="rId19"/>
  </sheets>
  <definedNames>
    <definedName name="_xlnm.Print_Area" localSheetId="0">'Rekapitulácia stavby'!$D$4:$AO$76,'Rekapitulácia stavby'!$C$82:$AQ$116</definedName>
    <definedName name="_xlnm.Print_Titles" localSheetId="0">'Rekapitulácia stavby'!$92:$92</definedName>
    <definedName name="_xlnm._FilterDatabase" localSheetId="1" hidden="1">'01 - STAVEBNÉ ÚPRAVY BLOK A'!$C$138:$K$344</definedName>
    <definedName name="_xlnm.Print_Area" localSheetId="1">'01 - STAVEBNÉ ÚPRAVY BLOK A'!$C$4:$J$76,'01 - STAVEBNÉ ÚPRAVY BLOK A'!$C$82:$J$118,'01 - STAVEBNÉ ÚPRAVY BLOK A'!$C$124:$J$344</definedName>
    <definedName name="_xlnm.Print_Titles" localSheetId="1">'01 - STAVEBNÉ ÚPRAVY BLOK A'!$138:$138</definedName>
    <definedName name="_xlnm._FilterDatabase" localSheetId="2" hidden="1">'02 - VÝMENA OTVOROVÝCH KO...'!$C$128:$K$207</definedName>
    <definedName name="_xlnm.Print_Area" localSheetId="2">'02 - VÝMENA OTVOROVÝCH KO...'!$C$4:$J$76,'02 - VÝMENA OTVOROVÝCH KO...'!$C$82:$J$108,'02 - VÝMENA OTVOROVÝCH KO...'!$C$114:$J$207</definedName>
    <definedName name="_xlnm.Print_Titles" localSheetId="2">'02 - VÝMENA OTVOROVÝCH KO...'!$128:$128</definedName>
    <definedName name="_xlnm._FilterDatabase" localSheetId="3" hidden="1">'03 - VÝMENA STREŠNEJ KRYTINY'!$C$129:$K$206</definedName>
    <definedName name="_xlnm.Print_Area" localSheetId="3">'03 - VÝMENA STREŠNEJ KRYTINY'!$C$4:$J$76,'03 - VÝMENA STREŠNEJ KRYTINY'!$C$82:$J$109,'03 - VÝMENA STREŠNEJ KRYTINY'!$C$115:$J$206</definedName>
    <definedName name="_xlnm.Print_Titles" localSheetId="3">'03 - VÝMENA STREŠNEJ KRYTINY'!$129:$129</definedName>
    <definedName name="_xlnm._FilterDatabase" localSheetId="4" hidden="1">'04 - ZATEPLENIE OBVODOVÝC...'!$C$124:$K$159</definedName>
    <definedName name="_xlnm.Print_Area" localSheetId="4">'04 - ZATEPLENIE OBVODOVÝC...'!$C$4:$J$76,'04 - ZATEPLENIE OBVODOVÝC...'!$C$82:$J$104,'04 - ZATEPLENIE OBVODOVÝC...'!$C$110:$J$159</definedName>
    <definedName name="_xlnm.Print_Titles" localSheetId="4">'04 - ZATEPLENIE OBVODOVÝC...'!$124:$124</definedName>
    <definedName name="_xlnm._FilterDatabase" localSheetId="5" hidden="1">'01 - Prístroje a zariadenia'!$C$125:$K$172</definedName>
    <definedName name="_xlnm.Print_Area" localSheetId="5">'01 - Prístroje a zariadenia'!$C$4:$J$76,'01 - Prístroje a zariadenia'!$C$82:$J$105,'01 - Prístroje a zariadenia'!$C$111:$J$172</definedName>
    <definedName name="_xlnm.Print_Titles" localSheetId="5">'01 - Prístroje a zariadenia'!$125:$125</definedName>
    <definedName name="_xlnm._FilterDatabase" localSheetId="6" hidden="1">'02 - Káble a nosné systémy'!$C$121:$K$162</definedName>
    <definedName name="_xlnm.Print_Area" localSheetId="6">'02 - Káble a nosné systémy'!$C$4:$J$76,'02 - Káble a nosné systémy'!$C$82:$J$101,'02 - Káble a nosné systémy'!$C$107:$J$162</definedName>
    <definedName name="_xlnm.Print_Titles" localSheetId="6">'02 - Káble a nosné systémy'!$121:$121</definedName>
    <definedName name="_xlnm._FilterDatabase" localSheetId="7" hidden="1">'04 - Rozvádzače'!$C$121:$K$130</definedName>
    <definedName name="_xlnm.Print_Area" localSheetId="7">'04 - Rozvádzače'!$C$4:$J$76,'04 - Rozvádzače'!$C$82:$J$101,'04 - Rozvádzače'!$C$107:$J$130</definedName>
    <definedName name="_xlnm.Print_Titles" localSheetId="7">'04 - Rozvádzače'!$121:$121</definedName>
    <definedName name="_xlnm._FilterDatabase" localSheetId="8" hidden="1">'05 - Bleskozvod a uzemnenie'!$C$125:$K$169</definedName>
    <definedName name="_xlnm.Print_Area" localSheetId="8">'05 - Bleskozvod a uzemnenie'!$C$4:$J$76,'05 - Bleskozvod a uzemnenie'!$C$82:$J$105,'05 - Bleskozvod a uzemnenie'!$C$111:$J$169</definedName>
    <definedName name="_xlnm.Print_Titles" localSheetId="8">'05 - Bleskozvod a uzemnenie'!$125:$125</definedName>
    <definedName name="_xlnm._FilterDatabase" localSheetId="9" hidden="1">'03 - Svietidlá'!$C$121:$K$137</definedName>
    <definedName name="_xlnm.Print_Area" localSheetId="9">'03 - Svietidlá'!$C$4:$J$76,'03 - Svietidlá'!$C$82:$J$101,'03 - Svietidlá'!$C$107:$J$137</definedName>
    <definedName name="_xlnm.Print_Titles" localSheetId="9">'03 - Svietidlá'!$121:$121</definedName>
    <definedName name="_xlnm._FilterDatabase" localSheetId="10" hidden="1">'01 - Štrukturovaná kabeláž'!$C$123:$K$173</definedName>
    <definedName name="_xlnm.Print_Area" localSheetId="10">'01 - Štrukturovaná kabeláž'!$C$4:$J$76,'01 - Štrukturovaná kabeláž'!$C$82:$J$103,'01 - Štrukturovaná kabeláž'!$C$109:$J$173</definedName>
    <definedName name="_xlnm.Print_Titles" localSheetId="10">'01 - Štrukturovaná kabeláž'!$123:$123</definedName>
    <definedName name="_xlnm._FilterDatabase" localSheetId="11" hidden="1">'02 - EZS'!$C$123:$K$158</definedName>
    <definedName name="_xlnm.Print_Area" localSheetId="11">'02 - EZS'!$C$4:$J$76,'02 - EZS'!$C$82:$J$103,'02 - EZS'!$C$109:$J$158</definedName>
    <definedName name="_xlnm.Print_Titles" localSheetId="11">'02 - EZS'!$123:$123</definedName>
    <definedName name="_xlnm._FilterDatabase" localSheetId="12" hidden="1">'03 - KS'!$C$123:$K$142</definedName>
    <definedName name="_xlnm.Print_Area" localSheetId="12">'03 - KS'!$C$4:$J$76,'03 - KS'!$C$82:$J$103,'03 - KS'!$C$109:$J$142</definedName>
    <definedName name="_xlnm.Print_Titles" localSheetId="12">'03 - KS'!$123:$123</definedName>
    <definedName name="_xlnm._FilterDatabase" localSheetId="13" hidden="1">'05 - E5_Vykurovanie'!$C$117:$K$122</definedName>
    <definedName name="_xlnm.Print_Area" localSheetId="13">'05 - E5_Vykurovanie'!$C$4:$J$76,'05 - E5_Vykurovanie'!$C$82:$J$99,'05 - E5_Vykurovanie'!$C$105:$J$122</definedName>
    <definedName name="_xlnm.Print_Titles" localSheetId="13">'05 - E5_Vykurovanie'!$117:$117</definedName>
    <definedName name="_xlnm._FilterDatabase" localSheetId="14" hidden="1">'06 - E6_ZTI '!$C$117:$K$122</definedName>
    <definedName name="_xlnm.Print_Area" localSheetId="14">'06 - E6_ZTI '!$C$4:$J$76,'06 - E6_ZTI '!$C$82:$J$99,'06 - E6_ZTI '!$C$105:$J$122</definedName>
    <definedName name="_xlnm.Print_Titles" localSheetId="14">'06 - E6_ZTI '!$117:$117</definedName>
    <definedName name="_xlnm._FilterDatabase" localSheetId="15" hidden="1">'07 - E7_VZT'!$C$117:$K$122</definedName>
    <definedName name="_xlnm.Print_Area" localSheetId="15">'07 - E7_VZT'!$C$4:$J$76,'07 - E7_VZT'!$C$82:$J$99,'07 - E7_VZT'!$C$105:$J$122</definedName>
    <definedName name="_xlnm.Print_Titles" localSheetId="15">'07 - E7_VZT'!$117:$117</definedName>
    <definedName name="_xlnm._FilterDatabase" localSheetId="16" hidden="1">'08 - E8_Chladenie '!$C$117:$K$122</definedName>
    <definedName name="_xlnm.Print_Area" localSheetId="16">'08 - E8_Chladenie '!$C$4:$J$76,'08 - E8_Chladenie '!$C$82:$J$99,'08 - E8_Chladenie '!$C$105:$J$122</definedName>
    <definedName name="_xlnm.Print_Titles" localSheetId="16">'08 - E8_Chladenie '!$117:$117</definedName>
    <definedName name="_xlnm._FilterDatabase" localSheetId="17" hidden="1">'10 - E10_HSP'!$C$122:$K$161</definedName>
    <definedName name="_xlnm.Print_Area" localSheetId="17">'10 - E10_HSP'!$C$4:$J$76,'10 - E10_HSP'!$C$82:$J$104,'10 - E10_HSP'!$C$110:$J$161</definedName>
    <definedName name="_xlnm.Print_Titles" localSheetId="17">'10 - E10_HSP'!$122:$122</definedName>
    <definedName name="_xlnm._FilterDatabase" localSheetId="18" hidden="1">'11 - SO 03 Spevnene plochy'!$C$120:$K$149</definedName>
    <definedName name="_xlnm.Print_Area" localSheetId="18">'11 - SO 03 Spevnene plochy'!$C$4:$J$76,'11 - SO 03 Spevnene plochy'!$C$82:$J$102,'11 - SO 03 Spevnene plochy'!$C$108:$J$149</definedName>
    <definedName name="_xlnm.Print_Titles" localSheetId="18">'11 - SO 03 Spevnene plochy'!$120:$120</definedName>
  </definedNames>
  <calcPr/>
</workbook>
</file>

<file path=xl/calcChain.xml><?xml version="1.0" encoding="utf-8"?>
<calcChain xmlns="http://schemas.openxmlformats.org/spreadsheetml/2006/main">
  <c i="19" l="1" r="J37"/>
  <c r="J36"/>
  <c i="1" r="AY115"/>
  <c i="19" r="J35"/>
  <c i="1" r="AX115"/>
  <c i="19"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18" r="J37"/>
  <c r="J36"/>
  <c i="1" r="AY114"/>
  <c i="18" r="J35"/>
  <c i="1" r="AX114"/>
  <c i="18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17" r="J37"/>
  <c r="J36"/>
  <c i="1" r="AY113"/>
  <c i="17" r="J35"/>
  <c i="1" r="AX113"/>
  <c i="17" r="BI121"/>
  <c r="BH121"/>
  <c r="BG121"/>
  <c r="BE121"/>
  <c r="T121"/>
  <c r="T120"/>
  <c r="T119"/>
  <c r="T118"/>
  <c r="R121"/>
  <c r="R120"/>
  <c r="R119"/>
  <c r="R118"/>
  <c r="P121"/>
  <c r="P120"/>
  <c r="P119"/>
  <c r="P118"/>
  <c i="1" r="AU113"/>
  <c i="17" r="J115"/>
  <c r="J114"/>
  <c r="F114"/>
  <c r="F112"/>
  <c r="E110"/>
  <c r="J92"/>
  <c r="J91"/>
  <c r="F91"/>
  <c r="F89"/>
  <c r="E87"/>
  <c r="J18"/>
  <c r="E18"/>
  <c r="F115"/>
  <c r="J17"/>
  <c r="J12"/>
  <c r="J89"/>
  <c r="E7"/>
  <c r="E85"/>
  <c i="16" r="J37"/>
  <c r="J36"/>
  <c i="1" r="AY112"/>
  <c i="16" r="J35"/>
  <c i="1" r="AX112"/>
  <c i="16" r="BI121"/>
  <c r="BH121"/>
  <c r="BG121"/>
  <c r="BE121"/>
  <c r="T121"/>
  <c r="T120"/>
  <c r="T119"/>
  <c r="T118"/>
  <c r="R121"/>
  <c r="R120"/>
  <c r="R119"/>
  <c r="R118"/>
  <c r="P121"/>
  <c r="P120"/>
  <c r="P119"/>
  <c r="P118"/>
  <c i="1" r="AU112"/>
  <c i="16"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15" r="J37"/>
  <c r="J36"/>
  <c i="1" r="AY111"/>
  <c i="15" r="J35"/>
  <c i="1" r="AX111"/>
  <c i="15" r="BI121"/>
  <c r="BH121"/>
  <c r="BG121"/>
  <c r="BE121"/>
  <c r="T121"/>
  <c r="T120"/>
  <c r="T119"/>
  <c r="T118"/>
  <c r="R121"/>
  <c r="R120"/>
  <c r="R119"/>
  <c r="R118"/>
  <c r="P121"/>
  <c r="P120"/>
  <c r="P119"/>
  <c r="P118"/>
  <c i="1" r="AU111"/>
  <c i="15" r="J115"/>
  <c r="J114"/>
  <c r="F114"/>
  <c r="F112"/>
  <c r="E110"/>
  <c r="J92"/>
  <c r="J91"/>
  <c r="F91"/>
  <c r="F89"/>
  <c r="E87"/>
  <c r="J18"/>
  <c r="E18"/>
  <c r="F115"/>
  <c r="J17"/>
  <c r="J12"/>
  <c r="J89"/>
  <c r="E7"/>
  <c r="E85"/>
  <c i="14" r="J37"/>
  <c r="J36"/>
  <c i="1" r="AY110"/>
  <c i="14" r="J35"/>
  <c i="1" r="AX110"/>
  <c i="14" r="BI121"/>
  <c r="BH121"/>
  <c r="BG121"/>
  <c r="BE121"/>
  <c r="T121"/>
  <c r="T120"/>
  <c r="T119"/>
  <c r="T118"/>
  <c r="R121"/>
  <c r="R120"/>
  <c r="R119"/>
  <c r="R118"/>
  <c r="P121"/>
  <c r="P120"/>
  <c r="P119"/>
  <c r="P118"/>
  <c i="1" r="AU110"/>
  <c i="14" r="J115"/>
  <c r="J114"/>
  <c r="F114"/>
  <c r="F112"/>
  <c r="E110"/>
  <c r="J92"/>
  <c r="J91"/>
  <c r="F91"/>
  <c r="F89"/>
  <c r="E87"/>
  <c r="J18"/>
  <c r="E18"/>
  <c r="F92"/>
  <c r="J17"/>
  <c r="J12"/>
  <c r="J112"/>
  <c r="E7"/>
  <c r="E85"/>
  <c i="13" r="J39"/>
  <c r="J38"/>
  <c i="1" r="AY109"/>
  <c i="13" r="J37"/>
  <c i="1" r="AX109"/>
  <c i="13"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85"/>
  <c i="12" r="J39"/>
  <c r="J38"/>
  <c i="1" r="AY108"/>
  <c i="12" r="J37"/>
  <c i="1" r="AX108"/>
  <c i="12"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4"/>
  <c r="J93"/>
  <c r="F93"/>
  <c r="F91"/>
  <c r="E89"/>
  <c r="J20"/>
  <c r="E20"/>
  <c r="F94"/>
  <c r="J19"/>
  <c r="J14"/>
  <c r="J118"/>
  <c r="E7"/>
  <c r="E85"/>
  <c i="11" r="J39"/>
  <c r="J38"/>
  <c i="1" r="AY107"/>
  <c i="11" r="J37"/>
  <c i="1" r="AX107"/>
  <c i="11"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4"/>
  <c r="J93"/>
  <c r="F93"/>
  <c r="F91"/>
  <c r="E89"/>
  <c r="J20"/>
  <c r="E20"/>
  <c r="F94"/>
  <c r="J19"/>
  <c r="J14"/>
  <c r="J91"/>
  <c r="E7"/>
  <c r="E112"/>
  <c i="10" r="J39"/>
  <c r="J38"/>
  <c i="1" r="AY105"/>
  <c i="10" r="J37"/>
  <c i="1" r="AX105"/>
  <c i="10"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9" r="J39"/>
  <c r="J38"/>
  <c i="1" r="AY104"/>
  <c i="9" r="J37"/>
  <c i="1" r="AX104"/>
  <c i="9"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T128"/>
  <c r="T127"/>
  <c r="R129"/>
  <c r="R128"/>
  <c r="R127"/>
  <c r="P129"/>
  <c r="P128"/>
  <c r="P127"/>
  <c r="J123"/>
  <c r="J122"/>
  <c r="F122"/>
  <c r="F120"/>
  <c r="E118"/>
  <c r="J94"/>
  <c r="J93"/>
  <c r="F93"/>
  <c r="F91"/>
  <c r="E89"/>
  <c r="J20"/>
  <c r="E20"/>
  <c r="F94"/>
  <c r="J19"/>
  <c r="J14"/>
  <c r="J120"/>
  <c r="E7"/>
  <c r="E85"/>
  <c i="8" r="J39"/>
  <c r="J38"/>
  <c i="1" r="AY103"/>
  <c i="8" r="J37"/>
  <c i="1" r="AX103"/>
  <c i="8"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7" r="J39"/>
  <c r="J38"/>
  <c i="1" r="AY102"/>
  <c i="7" r="J37"/>
  <c i="1" r="AX102"/>
  <c i="7"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91"/>
  <c r="E7"/>
  <c r="E110"/>
  <c i="6" r="J39"/>
  <c r="J38"/>
  <c i="1" r="AY101"/>
  <c i="6" r="J37"/>
  <c i="1" r="AX101"/>
  <c i="6"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J123"/>
  <c r="J122"/>
  <c r="F122"/>
  <c r="F120"/>
  <c r="E118"/>
  <c r="J94"/>
  <c r="J93"/>
  <c r="F93"/>
  <c r="F91"/>
  <c r="E89"/>
  <c r="J20"/>
  <c r="E20"/>
  <c r="F94"/>
  <c r="J19"/>
  <c r="J14"/>
  <c r="J120"/>
  <c r="E7"/>
  <c r="E114"/>
  <c i="5" r="J39"/>
  <c r="J38"/>
  <c i="1" r="AY99"/>
  <c i="5" r="J37"/>
  <c i="1" r="AX99"/>
  <c i="5" r="BI159"/>
  <c r="BH159"/>
  <c r="BG159"/>
  <c r="BE159"/>
  <c r="T159"/>
  <c r="T158"/>
  <c r="R159"/>
  <c r="R158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91"/>
  <c r="E7"/>
  <c r="E113"/>
  <c i="4" r="J39"/>
  <c r="J38"/>
  <c i="1" r="AY98"/>
  <c i="4" r="J37"/>
  <c i="1" r="AX98"/>
  <c i="4" r="BI206"/>
  <c r="BH206"/>
  <c r="BG206"/>
  <c r="BE206"/>
  <c r="T206"/>
  <c r="T205"/>
  <c r="R206"/>
  <c r="R205"/>
  <c r="P206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127"/>
  <c r="J126"/>
  <c r="F126"/>
  <c r="F124"/>
  <c r="E122"/>
  <c r="J94"/>
  <c r="J93"/>
  <c r="F93"/>
  <c r="F91"/>
  <c r="E89"/>
  <c r="J20"/>
  <c r="E20"/>
  <c r="F127"/>
  <c r="J19"/>
  <c r="J14"/>
  <c r="J91"/>
  <c r="E7"/>
  <c r="E118"/>
  <c i="3" r="J39"/>
  <c r="J38"/>
  <c i="1" r="AY97"/>
  <c i="3" r="J37"/>
  <c i="1" r="AX97"/>
  <c i="3"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3"/>
  <c r="BH153"/>
  <c r="BG153"/>
  <c r="BE153"/>
  <c r="T153"/>
  <c r="T152"/>
  <c r="R153"/>
  <c r="R152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126"/>
  <c r="J19"/>
  <c r="J14"/>
  <c r="J91"/>
  <c r="E7"/>
  <c r="E85"/>
  <c i="2" r="J39"/>
  <c r="J38"/>
  <c i="1" r="AY96"/>
  <c i="2" r="J37"/>
  <c i="1" r="AX96"/>
  <c i="2" r="BI343"/>
  <c r="BH343"/>
  <c r="BG343"/>
  <c r="BE343"/>
  <c r="T343"/>
  <c r="T342"/>
  <c r="T341"/>
  <c r="R343"/>
  <c r="R342"/>
  <c r="R341"/>
  <c r="P343"/>
  <c r="P342"/>
  <c r="P341"/>
  <c r="BI339"/>
  <c r="BH339"/>
  <c r="BG339"/>
  <c r="BE339"/>
  <c r="T339"/>
  <c r="R339"/>
  <c r="P339"/>
  <c r="BI338"/>
  <c r="BH338"/>
  <c r="BG338"/>
  <c r="BE338"/>
  <c r="T338"/>
  <c r="R338"/>
  <c r="P338"/>
  <c r="BI336"/>
  <c r="BH336"/>
  <c r="BG336"/>
  <c r="BE336"/>
  <c r="T336"/>
  <c r="R336"/>
  <c r="P336"/>
  <c r="BI335"/>
  <c r="BH335"/>
  <c r="BG335"/>
  <c r="BE335"/>
  <c r="T335"/>
  <c r="R335"/>
  <c r="P335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2"/>
  <c r="BH212"/>
  <c r="BG212"/>
  <c r="BE212"/>
  <c r="T212"/>
  <c r="T211"/>
  <c r="R212"/>
  <c r="R211"/>
  <c r="P212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J136"/>
  <c r="J135"/>
  <c r="F135"/>
  <c r="F133"/>
  <c r="E131"/>
  <c r="J94"/>
  <c r="J93"/>
  <c r="F93"/>
  <c r="F91"/>
  <c r="E89"/>
  <c r="J20"/>
  <c r="E20"/>
  <c r="F136"/>
  <c r="J19"/>
  <c r="J14"/>
  <c r="J133"/>
  <c r="E7"/>
  <c r="E127"/>
  <c i="1" r="L90"/>
  <c r="AM90"/>
  <c r="AM89"/>
  <c r="L89"/>
  <c r="AM87"/>
  <c r="L87"/>
  <c r="L85"/>
  <c r="L84"/>
  <c i="2" r="J332"/>
  <c r="BK326"/>
  <c r="J322"/>
  <c r="BK317"/>
  <c r="J312"/>
  <c r="BK307"/>
  <c r="J302"/>
  <c r="J295"/>
  <c r="J289"/>
  <c r="J283"/>
  <c r="J280"/>
  <c r="J276"/>
  <c r="J265"/>
  <c r="J254"/>
  <c r="J245"/>
  <c r="J238"/>
  <c r="BK234"/>
  <c r="BK229"/>
  <c r="BK222"/>
  <c r="BK212"/>
  <c r="J207"/>
  <c r="BK204"/>
  <c r="J197"/>
  <c r="BK192"/>
  <c r="J183"/>
  <c r="BK176"/>
  <c r="BK168"/>
  <c r="BK161"/>
  <c r="BK154"/>
  <c r="J150"/>
  <c r="BK143"/>
  <c r="J343"/>
  <c r="BK338"/>
  <c r="J335"/>
  <c r="BK330"/>
  <c r="J327"/>
  <c r="J313"/>
  <c r="J307"/>
  <c r="BK292"/>
  <c r="BK282"/>
  <c r="J271"/>
  <c r="J262"/>
  <c r="BK251"/>
  <c r="BK243"/>
  <c r="BK236"/>
  <c r="J226"/>
  <c r="BK217"/>
  <c r="BK207"/>
  <c r="J199"/>
  <c r="J188"/>
  <c r="BK179"/>
  <c r="J172"/>
  <c r="BK166"/>
  <c r="J156"/>
  <c r="J145"/>
  <c r="J339"/>
  <c r="J333"/>
  <c r="J326"/>
  <c r="J318"/>
  <c r="BK309"/>
  <c r="J304"/>
  <c r="BK302"/>
  <c r="J291"/>
  <c r="J284"/>
  <c r="J275"/>
  <c r="J263"/>
  <c r="BK255"/>
  <c r="J246"/>
  <c r="BK237"/>
  <c r="BK228"/>
  <c r="J222"/>
  <c r="J208"/>
  <c r="BK203"/>
  <c r="BK200"/>
  <c r="BK194"/>
  <c r="J190"/>
  <c r="BK186"/>
  <c r="J181"/>
  <c r="J175"/>
  <c r="BK167"/>
  <c r="BK162"/>
  <c r="BK156"/>
  <c r="J148"/>
  <c r="BK144"/>
  <c r="J301"/>
  <c r="BK296"/>
  <c r="BK294"/>
  <c r="J288"/>
  <c r="J279"/>
  <c r="BK277"/>
  <c r="J270"/>
  <c r="BK267"/>
  <c r="BK262"/>
  <c r="BK256"/>
  <c r="J252"/>
  <c r="BK246"/>
  <c r="J236"/>
  <c r="J228"/>
  <c r="BK225"/>
  <c r="BK221"/>
  <c r="BK216"/>
  <c r="J204"/>
  <c r="BK197"/>
  <c r="J194"/>
  <c r="J186"/>
  <c r="BK180"/>
  <c r="BK175"/>
  <c r="BK172"/>
  <c r="J164"/>
  <c r="BK158"/>
  <c r="BK147"/>
  <c i="1" r="AS106"/>
  <c i="3" r="J189"/>
  <c r="J181"/>
  <c r="BK165"/>
  <c r="J158"/>
  <c r="J139"/>
  <c r="BK133"/>
  <c r="BK199"/>
  <c r="BK156"/>
  <c r="BK136"/>
  <c r="J132"/>
  <c r="BK204"/>
  <c r="BK195"/>
  <c r="J192"/>
  <c r="J190"/>
  <c r="J188"/>
  <c r="J184"/>
  <c r="J182"/>
  <c r="BK178"/>
  <c r="BK174"/>
  <c r="BK173"/>
  <c r="BK170"/>
  <c r="BK168"/>
  <c r="J165"/>
  <c r="BK161"/>
  <c r="J150"/>
  <c r="BK148"/>
  <c r="BK147"/>
  <c r="BK145"/>
  <c r="J144"/>
  <c r="J142"/>
  <c r="BK140"/>
  <c r="BK139"/>
  <c r="J135"/>
  <c r="J202"/>
  <c r="J195"/>
  <c r="BK187"/>
  <c r="BK182"/>
  <c r="J179"/>
  <c r="BK171"/>
  <c r="BK169"/>
  <c r="BK167"/>
  <c r="J166"/>
  <c r="BK164"/>
  <c r="J163"/>
  <c r="J162"/>
  <c r="J161"/>
  <c r="J157"/>
  <c r="J156"/>
  <c r="J153"/>
  <c i="4" r="J198"/>
  <c r="J193"/>
  <c r="BK187"/>
  <c r="J177"/>
  <c r="BK171"/>
  <c r="J166"/>
  <c r="J159"/>
  <c r="J154"/>
  <c r="J149"/>
  <c r="BK144"/>
  <c r="BK204"/>
  <c r="BK199"/>
  <c r="BK192"/>
  <c r="J188"/>
  <c r="BK180"/>
  <c r="BK174"/>
  <c r="BK165"/>
  <c r="J157"/>
  <c r="J151"/>
  <c r="J144"/>
  <c r="J137"/>
  <c r="J133"/>
  <c r="BK197"/>
  <c r="BK189"/>
  <c r="J182"/>
  <c r="BK176"/>
  <c r="J172"/>
  <c r="J161"/>
  <c r="BK157"/>
  <c r="BK152"/>
  <c r="J147"/>
  <c r="J139"/>
  <c r="J134"/>
  <c r="BK196"/>
  <c r="J191"/>
  <c r="J184"/>
  <c r="J176"/>
  <c r="J162"/>
  <c r="BK151"/>
  <c r="BK139"/>
  <c i="5" r="BK159"/>
  <c r="BK153"/>
  <c r="J150"/>
  <c r="J142"/>
  <c r="J139"/>
  <c r="J132"/>
  <c r="J159"/>
  <c r="J156"/>
  <c r="BK151"/>
  <c r="J145"/>
  <c r="BK141"/>
  <c r="BK137"/>
  <c r="BK133"/>
  <c r="BK130"/>
  <c r="BK156"/>
  <c r="J153"/>
  <c r="J147"/>
  <c r="J144"/>
  <c r="J140"/>
  <c r="J133"/>
  <c r="J129"/>
  <c i="6" r="J162"/>
  <c r="BK157"/>
  <c r="J149"/>
  <c r="BK142"/>
  <c r="J132"/>
  <c r="BK172"/>
  <c r="J170"/>
  <c r="J165"/>
  <c r="BK162"/>
  <c r="J153"/>
  <c r="BK145"/>
  <c r="BK139"/>
  <c r="BK132"/>
  <c r="BK170"/>
  <c r="J158"/>
  <c r="BK154"/>
  <c r="J151"/>
  <c r="J145"/>
  <c r="J142"/>
  <c r="J137"/>
  <c r="BK129"/>
  <c r="J169"/>
  <c r="BK166"/>
  <c r="BK160"/>
  <c r="BK153"/>
  <c r="J146"/>
  <c r="BK140"/>
  <c r="BK135"/>
  <c i="7" r="BK160"/>
  <c r="J152"/>
  <c r="BK148"/>
  <c r="BK144"/>
  <c r="J139"/>
  <c r="J136"/>
  <c r="J130"/>
  <c r="BK127"/>
  <c r="J159"/>
  <c r="BK152"/>
  <c r="BK147"/>
  <c r="BK137"/>
  <c r="BK134"/>
  <c r="J129"/>
  <c r="J125"/>
  <c r="J160"/>
  <c r="J155"/>
  <c r="BK146"/>
  <c r="BK142"/>
  <c r="BK133"/>
  <c r="BK126"/>
  <c r="BK157"/>
  <c r="BK151"/>
  <c r="J142"/>
  <c r="J138"/>
  <c r="BK128"/>
  <c i="8" r="J130"/>
  <c r="BK128"/>
  <c r="J126"/>
  <c r="BK125"/>
  <c i="9" r="BK167"/>
  <c r="J157"/>
  <c r="J148"/>
  <c r="BK144"/>
  <c r="J138"/>
  <c r="BK129"/>
  <c r="BK160"/>
  <c r="BK151"/>
  <c r="BK141"/>
  <c r="J140"/>
  <c r="BK138"/>
  <c r="J137"/>
  <c r="J136"/>
  <c r="J167"/>
  <c r="BK163"/>
  <c r="J160"/>
  <c r="BK155"/>
  <c r="J150"/>
  <c r="J146"/>
  <c r="J143"/>
  <c r="BK137"/>
  <c r="BK133"/>
  <c r="J165"/>
  <c r="J156"/>
  <c r="J153"/>
  <c r="BK142"/>
  <c r="J133"/>
  <c i="10" r="BK134"/>
  <c r="BK132"/>
  <c r="J128"/>
  <c r="J137"/>
  <c r="BK135"/>
  <c r="BK131"/>
  <c r="BK128"/>
  <c r="J132"/>
  <c r="J126"/>
  <c i="11" r="J167"/>
  <c r="BK160"/>
  <c r="J154"/>
  <c r="J146"/>
  <c r="BK144"/>
  <c r="J137"/>
  <c r="J133"/>
  <c r="BK128"/>
  <c r="BK172"/>
  <c r="J169"/>
  <c r="BK167"/>
  <c r="J156"/>
  <c r="J147"/>
  <c r="J140"/>
  <c r="J139"/>
  <c r="J135"/>
  <c r="J131"/>
  <c r="J129"/>
  <c r="J172"/>
  <c r="BK166"/>
  <c r="J162"/>
  <c r="J158"/>
  <c r="BK157"/>
  <c r="J155"/>
  <c r="BK150"/>
  <c r="J149"/>
  <c r="BK147"/>
  <c r="BK137"/>
  <c r="BK133"/>
  <c r="J127"/>
  <c r="BK169"/>
  <c r="J166"/>
  <c r="BK162"/>
  <c r="BK132"/>
  <c i="12" r="BK145"/>
  <c r="BK142"/>
  <c r="J140"/>
  <c r="J137"/>
  <c r="J158"/>
  <c r="J153"/>
  <c r="BK152"/>
  <c r="BK143"/>
  <c r="J142"/>
  <c r="J141"/>
  <c r="BK136"/>
  <c r="J134"/>
  <c r="J128"/>
  <c r="J127"/>
  <c i="13" r="J142"/>
  <c r="J141"/>
  <c r="J140"/>
  <c r="J137"/>
  <c r="BK136"/>
  <c r="J133"/>
  <c r="J128"/>
  <c r="J136"/>
  <c r="BK133"/>
  <c r="BK127"/>
  <c r="BK140"/>
  <c r="BK134"/>
  <c r="BK128"/>
  <c i="14" r="BK121"/>
  <c r="F35"/>
  <c i="1" r="BB110"/>
  <c i="14" r="F36"/>
  <c i="1" r="BC110"/>
  <c i="15" r="J121"/>
  <c r="F36"/>
  <c i="1" r="BC111"/>
  <c i="16" r="BK121"/>
  <c r="F35"/>
  <c i="1" r="BB112"/>
  <c i="16" r="J33"/>
  <c i="1" r="AV112"/>
  <c i="17" r="F36"/>
  <c i="1" r="BC113"/>
  <c i="18" r="J155"/>
  <c r="BK148"/>
  <c r="BK142"/>
  <c r="J137"/>
  <c r="BK159"/>
  <c r="BK150"/>
  <c r="J143"/>
  <c r="J135"/>
  <c r="J129"/>
  <c r="J161"/>
  <c r="J153"/>
  <c r="BK147"/>
  <c r="BK141"/>
  <c r="BK139"/>
  <c r="BK136"/>
  <c r="J131"/>
  <c r="J152"/>
  <c r="J148"/>
  <c r="BK143"/>
  <c r="BK130"/>
  <c i="19" r="BK149"/>
  <c r="J137"/>
  <c r="BK132"/>
  <c r="BK128"/>
  <c r="J143"/>
  <c r="J140"/>
  <c r="BK125"/>
  <c r="BK141"/>
  <c r="BK137"/>
  <c r="BK133"/>
  <c r="BK126"/>
  <c r="J149"/>
  <c r="BK143"/>
  <c r="J133"/>
  <c r="J129"/>
  <c r="J125"/>
  <c i="2" r="J328"/>
  <c r="J324"/>
  <c r="BK320"/>
  <c r="J316"/>
  <c r="BK310"/>
  <c r="BK306"/>
  <c r="BK300"/>
  <c r="BK290"/>
  <c r="BK284"/>
  <c r="J281"/>
  <c r="BK278"/>
  <c r="BK275"/>
  <c r="J264"/>
  <c r="BK252"/>
  <c r="J242"/>
  <c r="J237"/>
  <c r="BK232"/>
  <c r="BK226"/>
  <c r="BK219"/>
  <c r="J210"/>
  <c r="J206"/>
  <c r="J202"/>
  <c r="J195"/>
  <c r="BK185"/>
  <c r="J179"/>
  <c r="J173"/>
  <c r="J166"/>
  <c r="J159"/>
  <c r="J157"/>
  <c r="BK152"/>
  <c r="J147"/>
  <c r="BK339"/>
  <c r="J336"/>
  <c r="BK333"/>
  <c r="J329"/>
  <c r="J321"/>
  <c r="BK312"/>
  <c r="J305"/>
  <c r="BK285"/>
  <c r="J272"/>
  <c r="J268"/>
  <c r="BK257"/>
  <c r="J248"/>
  <c r="J240"/>
  <c r="BK231"/>
  <c r="J221"/>
  <c r="BK210"/>
  <c r="BK201"/>
  <c r="J189"/>
  <c r="BK181"/>
  <c r="BK170"/>
  <c r="BK163"/>
  <c r="J153"/>
  <c r="BK148"/>
  <c r="BK343"/>
  <c r="BK335"/>
  <c r="BK329"/>
  <c r="BK321"/>
  <c r="BK314"/>
  <c r="BK308"/>
  <c r="BK303"/>
  <c r="BK297"/>
  <c r="J290"/>
  <c r="BK279"/>
  <c r="BK272"/>
  <c r="J257"/>
  <c r="BK247"/>
  <c r="J241"/>
  <c r="BK215"/>
  <c r="BK205"/>
  <c r="BK202"/>
  <c r="J196"/>
  <c r="J191"/>
  <c r="BK189"/>
  <c r="J182"/>
  <c r="BK177"/>
  <c r="J170"/>
  <c r="BK164"/>
  <c r="J160"/>
  <c r="J154"/>
  <c r="BK146"/>
  <c r="J142"/>
  <c r="J297"/>
  <c r="BK295"/>
  <c r="BK291"/>
  <c r="J286"/>
  <c r="J278"/>
  <c r="J273"/>
  <c r="J269"/>
  <c r="BK265"/>
  <c r="BK258"/>
  <c r="J255"/>
  <c r="BK250"/>
  <c r="BK241"/>
  <c r="J234"/>
  <c r="J227"/>
  <c r="BK223"/>
  <c r="BK218"/>
  <c r="BK208"/>
  <c r="BK199"/>
  <c r="BK195"/>
  <c r="BK190"/>
  <c r="BK184"/>
  <c r="BK178"/>
  <c r="BK171"/>
  <c r="J168"/>
  <c r="J162"/>
  <c r="J152"/>
  <c r="J146"/>
  <c i="3" r="J204"/>
  <c r="BK202"/>
  <c r="J196"/>
  <c r="BK190"/>
  <c r="BK185"/>
  <c r="J170"/>
  <c r="J164"/>
  <c r="J151"/>
  <c r="BK138"/>
  <c r="BK132"/>
  <c r="BK160"/>
  <c r="BK153"/>
  <c r="BK135"/>
  <c r="J207"/>
  <c r="J201"/>
  <c r="BK193"/>
  <c r="BK191"/>
  <c r="BK189"/>
  <c r="J187"/>
  <c r="BK183"/>
  <c r="BK179"/>
  <c r="BK176"/>
  <c r="J172"/>
  <c r="J169"/>
  <c r="BK166"/>
  <c r="BK163"/>
  <c r="BK158"/>
  <c r="BK149"/>
  <c r="J147"/>
  <c r="J146"/>
  <c r="BK144"/>
  <c r="J143"/>
  <c r="BK141"/>
  <c r="J140"/>
  <c r="J136"/>
  <c r="BK203"/>
  <c r="BK196"/>
  <c r="J193"/>
  <c r="J183"/>
  <c r="BK180"/>
  <c r="J173"/>
  <c i="4" r="J201"/>
  <c r="J194"/>
  <c r="BK188"/>
  <c r="J183"/>
  <c r="J174"/>
  <c r="J169"/>
  <c r="BK161"/>
  <c r="BK156"/>
  <c r="BK150"/>
  <c r="BK146"/>
  <c r="BK138"/>
  <c r="J202"/>
  <c r="BK198"/>
  <c r="J189"/>
  <c r="BK181"/>
  <c r="BK177"/>
  <c r="J171"/>
  <c r="BK162"/>
  <c r="BK153"/>
  <c r="J146"/>
  <c r="J138"/>
  <c r="BK134"/>
  <c r="J199"/>
  <c r="BK195"/>
  <c r="BK186"/>
  <c r="J181"/>
  <c r="BK173"/>
  <c r="BK169"/>
  <c r="BK166"/>
  <c r="BK159"/>
  <c r="BK155"/>
  <c r="J148"/>
  <c r="BK143"/>
  <c r="J135"/>
  <c r="BK202"/>
  <c r="BK193"/>
  <c r="BK190"/>
  <c r="BK182"/>
  <c r="BK172"/>
  <c r="J158"/>
  <c r="J152"/>
  <c r="BK145"/>
  <c r="BK133"/>
  <c i="5" r="BK155"/>
  <c r="J151"/>
  <c r="BK147"/>
  <c r="BK140"/>
  <c r="BK135"/>
  <c r="BK157"/>
  <c r="J154"/>
  <c r="BK146"/>
  <c r="J143"/>
  <c r="BK138"/>
  <c r="J134"/>
  <c r="J131"/>
  <c r="BK128"/>
  <c r="BK152"/>
  <c r="J146"/>
  <c r="BK143"/>
  <c r="J137"/>
  <c r="BK131"/>
  <c i="6" r="J172"/>
  <c r="J160"/>
  <c r="J152"/>
  <c r="J147"/>
  <c r="J140"/>
  <c r="BK130"/>
  <c r="BK171"/>
  <c r="J168"/>
  <c r="J163"/>
  <c r="J159"/>
  <c r="BK148"/>
  <c r="J141"/>
  <c r="J135"/>
  <c r="J129"/>
  <c r="J166"/>
  <c r="BK155"/>
  <c r="BK150"/>
  <c r="BK147"/>
  <c r="J143"/>
  <c r="BK138"/>
  <c r="BK133"/>
  <c r="BK168"/>
  <c r="BK165"/>
  <c r="BK159"/>
  <c r="BK151"/>
  <c r="BK143"/>
  <c r="J138"/>
  <c r="BK134"/>
  <c i="7" r="J161"/>
  <c r="BK154"/>
  <c r="J150"/>
  <c r="J147"/>
  <c r="J143"/>
  <c r="BK138"/>
  <c r="BK135"/>
  <c r="J126"/>
  <c r="BK155"/>
  <c r="BK150"/>
  <c r="BK141"/>
  <c r="BK136"/>
  <c r="J133"/>
  <c r="J128"/>
  <c r="BK162"/>
  <c r="J157"/>
  <c r="J151"/>
  <c r="BK145"/>
  <c r="BK139"/>
  <c r="BK130"/>
  <c r="BK158"/>
  <c r="BK153"/>
  <c r="J144"/>
  <c r="BK132"/>
  <c r="BK125"/>
  <c i="8" r="BK129"/>
  <c r="BK130"/>
  <c r="BK127"/>
  <c r="J127"/>
  <c i="9" r="J169"/>
  <c r="J161"/>
  <c r="BK145"/>
  <c r="BK139"/>
  <c r="J132"/>
  <c r="J163"/>
  <c r="BK153"/>
  <c r="BK149"/>
  <c r="BK143"/>
  <c r="BK169"/>
  <c r="BK165"/>
  <c r="BK161"/>
  <c r="BK156"/>
  <c r="J152"/>
  <c r="J147"/>
  <c r="J144"/>
  <c r="J141"/>
  <c r="J134"/>
  <c r="J166"/>
  <c r="J158"/>
  <c r="J155"/>
  <c r="BK152"/>
  <c r="J139"/>
  <c r="BK132"/>
  <c i="10" r="BK133"/>
  <c r="BK129"/>
  <c r="BK126"/>
  <c r="J136"/>
  <c r="J133"/>
  <c r="J129"/>
  <c r="BK137"/>
  <c r="J127"/>
  <c i="11" r="J164"/>
  <c r="BK159"/>
  <c r="BK156"/>
  <c r="BK149"/>
  <c r="J143"/>
  <c r="J134"/>
  <c r="J130"/>
  <c r="J173"/>
  <c r="BK171"/>
  <c r="J168"/>
  <c r="J160"/>
  <c r="BK151"/>
  <c i="12" r="J131"/>
  <c r="J150"/>
  <c i="13" r="BK142"/>
  <c r="BK132"/>
  <c r="BK141"/>
  <c r="BK137"/>
  <c r="BK130"/>
  <c r="J131"/>
  <c i="14" r="J33"/>
  <c i="1" r="AV110"/>
  <c i="15" r="F35"/>
  <c i="1" r="BB111"/>
  <c i="16" r="J121"/>
  <c r="F36"/>
  <c i="1" r="BC112"/>
  <c i="17" r="J121"/>
  <c r="F35"/>
  <c i="1" r="BB113"/>
  <c i="17" r="J33"/>
  <c i="1" r="AV113"/>
  <c i="18" r="BK152"/>
  <c r="J139"/>
  <c r="BK131"/>
  <c r="J127"/>
  <c r="BK154"/>
  <c r="J147"/>
  <c r="J136"/>
  <c r="J130"/>
  <c r="J126"/>
  <c r="J154"/>
  <c r="J149"/>
  <c r="J142"/>
  <c r="J138"/>
  <c r="J134"/>
  <c r="BK157"/>
  <c r="J151"/>
  <c r="J146"/>
  <c r="BK140"/>
  <c r="BK129"/>
  <c i="19" r="J147"/>
  <c r="J144"/>
  <c r="J135"/>
  <c r="BK130"/>
  <c r="BK144"/>
  <c r="J141"/>
  <c r="BK129"/>
  <c r="J146"/>
  <c r="BK139"/>
  <c r="BK134"/>
  <c r="J127"/>
  <c r="BK124"/>
  <c r="J145"/>
  <c r="J136"/>
  <c r="J130"/>
  <c r="J126"/>
  <c i="1" r="AS100"/>
  <c i="2" r="J323"/>
  <c r="J310"/>
  <c r="J294"/>
  <c r="BK286"/>
  <c r="BK273"/>
  <c r="BK269"/>
  <c r="BK260"/>
  <c r="J247"/>
  <c r="BK238"/>
  <c r="J229"/>
  <c r="J219"/>
  <c r="J209"/>
  <c r="J198"/>
  <c r="BK183"/>
  <c r="J176"/>
  <c r="J167"/>
  <c r="BK157"/>
  <c r="BK149"/>
  <c r="J143"/>
  <c r="BK336"/>
  <c r="J330"/>
  <c r="BK322"/>
  <c r="J317"/>
  <c r="BK311"/>
  <c r="BK305"/>
  <c r="BK301"/>
  <c r="J292"/>
  <c r="BK280"/>
  <c r="BK274"/>
  <c r="J260"/>
  <c r="BK254"/>
  <c r="J243"/>
  <c r="BK233"/>
  <c r="J223"/>
  <c r="J218"/>
  <c r="J331"/>
  <c r="BK327"/>
  <c r="BK323"/>
  <c r="BK318"/>
  <c r="J314"/>
  <c r="J309"/>
  <c r="BK304"/>
  <c r="BK298"/>
  <c r="J293"/>
  <c r="J285"/>
  <c r="J282"/>
  <c r="J277"/>
  <c r="J267"/>
  <c r="J256"/>
  <c r="J250"/>
  <c r="BK239"/>
  <c r="J235"/>
  <c r="J231"/>
  <c r="J225"/>
  <c r="J216"/>
  <c r="BK209"/>
  <c r="J205"/>
  <c r="J201"/>
  <c r="J193"/>
  <c r="BK182"/>
  <c r="J174"/>
  <c r="J171"/>
  <c r="J163"/>
  <c r="J158"/>
  <c r="BK153"/>
  <c r="J149"/>
  <c i="1" r="AS95"/>
  <c i="2" r="BK331"/>
  <c r="BK328"/>
  <c r="BK316"/>
  <c r="J311"/>
  <c r="J303"/>
  <c r="BK289"/>
  <c r="BK281"/>
  <c r="BK263"/>
  <c r="J253"/>
  <c r="BK245"/>
  <c r="J239"/>
  <c r="BK235"/>
  <c r="J224"/>
  <c r="J212"/>
  <c r="J203"/>
  <c r="BK191"/>
  <c r="J184"/>
  <c r="J178"/>
  <c r="BK169"/>
  <c r="J161"/>
  <c r="BK150"/>
  <c r="J144"/>
  <c r="J338"/>
  <c r="BK332"/>
  <c r="BK324"/>
  <c r="J320"/>
  <c r="BK313"/>
  <c r="J306"/>
  <c r="J298"/>
  <c r="J296"/>
  <c r="BK288"/>
  <c r="BK276"/>
  <c r="BK270"/>
  <c r="J258"/>
  <c r="J251"/>
  <c r="BK242"/>
  <c r="J232"/>
  <c r="BK227"/>
  <c r="BK220"/>
  <c r="J217"/>
  <c r="BK206"/>
  <c r="BK198"/>
  <c r="J192"/>
  <c r="BK188"/>
  <c r="J180"/>
  <c r="BK173"/>
  <c r="J165"/>
  <c r="BK159"/>
  <c r="J151"/>
  <c r="BK145"/>
  <c r="J308"/>
  <c r="J300"/>
  <c r="BK293"/>
  <c r="BK283"/>
  <c r="J274"/>
  <c r="BK271"/>
  <c r="BK268"/>
  <c r="BK264"/>
  <c r="BK253"/>
  <c r="BK248"/>
  <c r="BK240"/>
  <c r="J233"/>
  <c r="BK224"/>
  <c r="J220"/>
  <c r="J215"/>
  <c r="J200"/>
  <c r="BK196"/>
  <c r="BK193"/>
  <c r="J185"/>
  <c r="J177"/>
  <c r="BK174"/>
  <c r="J169"/>
  <c r="BK165"/>
  <c r="BK160"/>
  <c r="BK151"/>
  <c r="BK142"/>
  <c i="3" r="J203"/>
  <c r="J199"/>
  <c r="J198"/>
  <c r="BK194"/>
  <c r="BK186"/>
  <c r="BK184"/>
  <c r="J168"/>
  <c r="J160"/>
  <c r="BK150"/>
  <c r="BK137"/>
  <c r="BK207"/>
  <c r="BK157"/>
  <c r="J137"/>
  <c r="J133"/>
  <c r="J206"/>
  <c r="BK198"/>
  <c r="BK192"/>
  <c r="J191"/>
  <c r="BK188"/>
  <c r="J185"/>
  <c r="J180"/>
  <c r="J178"/>
  <c r="J174"/>
  <c r="BK172"/>
  <c r="J171"/>
  <c r="J167"/>
  <c r="BK162"/>
  <c r="BK151"/>
  <c r="J149"/>
  <c r="J148"/>
  <c r="BK146"/>
  <c r="J145"/>
  <c r="BK143"/>
  <c r="BK142"/>
  <c r="J141"/>
  <c r="J138"/>
  <c r="BK206"/>
  <c r="BK201"/>
  <c r="J194"/>
  <c r="J186"/>
  <c r="BK181"/>
  <c r="J176"/>
  <c i="4" r="BK206"/>
  <c r="J196"/>
  <c r="BK191"/>
  <c r="BK184"/>
  <c r="BK175"/>
  <c r="J170"/>
  <c r="J165"/>
  <c r="BK158"/>
  <c r="J153"/>
  <c r="BK148"/>
  <c r="BK136"/>
  <c r="BK201"/>
  <c r="J195"/>
  <c r="J190"/>
  <c r="J186"/>
  <c r="J179"/>
  <c r="J173"/>
  <c r="J163"/>
  <c r="BK154"/>
  <c r="BK147"/>
  <c r="J143"/>
  <c r="BK135"/>
  <c r="J206"/>
  <c r="BK194"/>
  <c r="BK183"/>
  <c r="J180"/>
  <c r="J175"/>
  <c r="BK170"/>
  <c r="BK168"/>
  <c r="J156"/>
  <c r="BK149"/>
  <c r="J145"/>
  <c r="J136"/>
  <c r="J204"/>
  <c r="J197"/>
  <c r="J192"/>
  <c r="J187"/>
  <c r="BK179"/>
  <c r="J168"/>
  <c r="BK163"/>
  <c r="J155"/>
  <c r="J150"/>
  <c r="BK137"/>
  <c i="5" r="J157"/>
  <c r="J152"/>
  <c r="BK149"/>
  <c r="J141"/>
  <c r="J138"/>
  <c r="J128"/>
  <c r="J155"/>
  <c r="BK150"/>
  <c r="BK144"/>
  <c r="BK139"/>
  <c r="J135"/>
  <c r="BK132"/>
  <c r="BK129"/>
  <c r="BK154"/>
  <c r="J149"/>
  <c r="BK145"/>
  <c r="BK142"/>
  <c r="BK134"/>
  <c r="J130"/>
  <c i="6" r="BK167"/>
  <c r="BK158"/>
  <c r="J150"/>
  <c r="BK146"/>
  <c r="BK136"/>
  <c r="J154"/>
  <c r="BK144"/>
  <c r="BK137"/>
  <c r="J130"/>
  <c r="BK169"/>
  <c r="J157"/>
  <c r="BK152"/>
  <c r="J148"/>
  <c r="J144"/>
  <c r="J139"/>
  <c r="J134"/>
  <c r="J171"/>
  <c r="J167"/>
  <c r="BK163"/>
  <c r="J155"/>
  <c r="BK149"/>
  <c r="BK141"/>
  <c r="J136"/>
  <c r="J133"/>
  <c i="7" r="J158"/>
  <c r="J153"/>
  <c r="BK149"/>
  <c r="J146"/>
  <c r="J141"/>
  <c r="J137"/>
  <c r="BK129"/>
  <c r="J162"/>
  <c r="J154"/>
  <c r="J148"/>
  <c r="J140"/>
  <c r="J135"/>
  <c r="J132"/>
  <c r="J127"/>
  <c r="BK161"/>
  <c r="J156"/>
  <c r="J149"/>
  <c r="BK143"/>
  <c r="J134"/>
  <c r="BK131"/>
  <c r="BK159"/>
  <c r="BK156"/>
  <c r="J145"/>
  <c r="BK140"/>
  <c r="J131"/>
  <c i="8" r="J125"/>
  <c r="J129"/>
  <c r="J128"/>
  <c r="BK126"/>
  <c i="9" r="J168"/>
  <c r="J151"/>
  <c r="J149"/>
  <c r="BK140"/>
  <c r="BK134"/>
  <c r="BK168"/>
  <c r="BK157"/>
  <c r="BK150"/>
  <c r="BK146"/>
  <c r="J135"/>
  <c r="BK166"/>
  <c r="J162"/>
  <c r="BK158"/>
  <c r="J154"/>
  <c r="BK148"/>
  <c r="J145"/>
  <c r="J142"/>
  <c r="BK136"/>
  <c r="J129"/>
  <c r="BK162"/>
  <c r="BK154"/>
  <c r="BK147"/>
  <c r="BK135"/>
  <c i="10" r="J135"/>
  <c r="BK130"/>
  <c r="BK127"/>
  <c r="BK136"/>
  <c r="J134"/>
  <c r="J130"/>
  <c r="J125"/>
  <c r="J131"/>
  <c r="BK125"/>
  <c i="11" r="J171"/>
  <c r="BK163"/>
  <c r="BK158"/>
  <c r="BK152"/>
  <c r="BK140"/>
  <c r="BK136"/>
  <c r="J132"/>
  <c r="J163"/>
  <c r="J153"/>
  <c r="BK146"/>
  <c r="J144"/>
  <c r="J128"/>
  <c r="J165"/>
  <c r="BK164"/>
  <c r="BK161"/>
  <c r="BK153"/>
  <c r="J148"/>
  <c r="BK145"/>
  <c r="BK143"/>
  <c r="BK142"/>
  <c r="J141"/>
  <c r="BK139"/>
  <c r="BK135"/>
  <c r="BK130"/>
  <c r="BK173"/>
  <c r="BK168"/>
  <c r="BK165"/>
  <c r="J161"/>
  <c r="J159"/>
  <c r="J157"/>
  <c r="BK155"/>
  <c r="BK154"/>
  <c r="J152"/>
  <c r="J151"/>
  <c r="J150"/>
  <c r="BK148"/>
  <c r="J145"/>
  <c r="J142"/>
  <c r="BK141"/>
  <c r="J136"/>
  <c r="BK134"/>
  <c r="BK131"/>
  <c r="BK129"/>
  <c r="BK127"/>
  <c i="12" r="BK153"/>
  <c r="BK151"/>
  <c r="BK150"/>
  <c r="BK149"/>
  <c r="BK148"/>
  <c r="J147"/>
  <c r="BK146"/>
  <c r="J145"/>
  <c r="J144"/>
  <c r="J143"/>
  <c r="BK140"/>
  <c r="BK138"/>
  <c r="BK135"/>
  <c r="BK133"/>
  <c r="BK130"/>
  <c r="BK128"/>
  <c r="BK158"/>
  <c r="J157"/>
  <c r="BK156"/>
  <c r="BK155"/>
  <c r="J152"/>
  <c r="J151"/>
  <c r="J149"/>
  <c r="J148"/>
  <c r="BK147"/>
  <c r="J146"/>
  <c r="BK144"/>
  <c r="BK141"/>
  <c r="J138"/>
  <c r="J136"/>
  <c r="J133"/>
  <c r="J132"/>
  <c r="J130"/>
  <c r="BK127"/>
  <c r="BK157"/>
  <c r="BK137"/>
  <c r="BK134"/>
  <c r="BK132"/>
  <c r="BK131"/>
  <c r="BK129"/>
  <c r="J156"/>
  <c r="J155"/>
  <c r="J135"/>
  <c r="J129"/>
  <c i="13" r="BK138"/>
  <c r="J134"/>
  <c r="BK131"/>
  <c r="J138"/>
  <c r="BK135"/>
  <c r="J130"/>
  <c r="J135"/>
  <c r="J132"/>
  <c r="J127"/>
  <c i="14" r="J121"/>
  <c r="F37"/>
  <c i="1" r="BD110"/>
  <c i="15" r="BK121"/>
  <c r="F37"/>
  <c i="1" r="BD111"/>
  <c i="15" r="J33"/>
  <c i="1" r="AV111"/>
  <c i="16" r="F37"/>
  <c i="1" r="BD112"/>
  <c i="17" r="BK121"/>
  <c r="F37"/>
  <c i="1" r="BD113"/>
  <c i="18" r="J159"/>
  <c r="BK153"/>
  <c r="J144"/>
  <c r="BK138"/>
  <c r="BK134"/>
  <c r="BK161"/>
  <c r="BK149"/>
  <c r="J141"/>
  <c r="BK132"/>
  <c r="BK127"/>
  <c r="J157"/>
  <c r="BK151"/>
  <c r="BK146"/>
  <c r="J140"/>
  <c r="BK137"/>
  <c r="J132"/>
  <c r="BK155"/>
  <c r="J150"/>
  <c r="BK144"/>
  <c r="BK135"/>
  <c r="BK126"/>
  <c i="19" r="BK146"/>
  <c r="J139"/>
  <c r="J134"/>
  <c r="BK145"/>
  <c r="J142"/>
  <c r="BK135"/>
  <c r="BK140"/>
  <c r="BK136"/>
  <c r="J128"/>
  <c r="BK147"/>
  <c r="BK142"/>
  <c r="J132"/>
  <c r="BK127"/>
  <c r="J124"/>
  <c i="2" l="1" r="R141"/>
  <c r="BK155"/>
  <c r="J155"/>
  <c r="J101"/>
  <c r="BK187"/>
  <c r="J187"/>
  <c r="J102"/>
  <c r="BK214"/>
  <c r="J214"/>
  <c r="J105"/>
  <c r="BK230"/>
  <c r="J230"/>
  <c r="J106"/>
  <c r="BK244"/>
  <c r="J244"/>
  <c r="J107"/>
  <c r="BK249"/>
  <c r="J249"/>
  <c r="J108"/>
  <c r="BK266"/>
  <c r="J266"/>
  <c r="J109"/>
  <c r="BK287"/>
  <c r="J287"/>
  <c r="J110"/>
  <c r="BK299"/>
  <c r="J299"/>
  <c r="J111"/>
  <c r="BK315"/>
  <c r="J315"/>
  <c r="J112"/>
  <c r="BK319"/>
  <c r="J319"/>
  <c r="J113"/>
  <c r="BK325"/>
  <c r="J325"/>
  <c r="J114"/>
  <c r="BK334"/>
  <c r="J334"/>
  <c r="J115"/>
  <c i="3" r="T131"/>
  <c r="P134"/>
  <c r="BK155"/>
  <c r="J155"/>
  <c r="J104"/>
  <c r="BK159"/>
  <c r="J159"/>
  <c r="J105"/>
  <c r="BK197"/>
  <c r="J197"/>
  <c r="J106"/>
  <c r="BK205"/>
  <c r="J205"/>
  <c r="J107"/>
  <c i="4" r="P132"/>
  <c r="P131"/>
  <c r="BK142"/>
  <c r="J142"/>
  <c r="J102"/>
  <c r="T160"/>
  <c r="R164"/>
  <c r="T167"/>
  <c r="R178"/>
  <c r="R200"/>
  <c i="5" r="P127"/>
  <c r="BK136"/>
  <c r="J136"/>
  <c r="J101"/>
  <c r="BK148"/>
  <c r="J148"/>
  <c r="J102"/>
  <c i="6" r="R128"/>
  <c r="R127"/>
  <c r="P131"/>
  <c r="P156"/>
  <c r="P161"/>
  <c r="P164"/>
  <c i="7" r="BK124"/>
  <c r="BK123"/>
  <c r="J123"/>
  <c r="J99"/>
  <c i="8" r="R124"/>
  <c r="R123"/>
  <c r="R122"/>
  <c i="9" r="BK131"/>
  <c r="J131"/>
  <c r="J102"/>
  <c r="BK159"/>
  <c r="J159"/>
  <c r="J103"/>
  <c r="BK164"/>
  <c r="J164"/>
  <c r="J104"/>
  <c i="10" r="P124"/>
  <c r="P123"/>
  <c r="P122"/>
  <c i="1" r="AU105"/>
  <c i="11" r="T126"/>
  <c r="P138"/>
  <c r="P170"/>
  <c i="12" r="R126"/>
  <c r="R139"/>
  <c r="P154"/>
  <c i="13" r="T126"/>
  <c r="T129"/>
  <c r="T139"/>
  <c i="18" r="P125"/>
  <c r="P128"/>
  <c r="BK133"/>
  <c r="J133"/>
  <c r="J100"/>
  <c r="P145"/>
  <c r="BK158"/>
  <c r="J158"/>
  <c r="J103"/>
  <c i="19" r="P131"/>
  <c i="2" r="P141"/>
  <c r="P155"/>
  <c r="P187"/>
  <c r="R214"/>
  <c r="R230"/>
  <c r="T244"/>
  <c r="R249"/>
  <c r="T266"/>
  <c r="T287"/>
  <c r="P299"/>
  <c r="R315"/>
  <c r="R319"/>
  <c r="P325"/>
  <c r="P334"/>
  <c i="3" r="BK131"/>
  <c r="J131"/>
  <c r="J100"/>
  <c r="BK134"/>
  <c r="J134"/>
  <c r="J101"/>
  <c r="T155"/>
  <c r="R159"/>
  <c r="T197"/>
  <c r="T205"/>
  <c i="4" r="R132"/>
  <c r="R131"/>
  <c r="P142"/>
  <c r="R160"/>
  <c r="T164"/>
  <c r="R167"/>
  <c r="P178"/>
  <c r="P200"/>
  <c i="5" r="R127"/>
  <c r="P136"/>
  <c r="R148"/>
  <c i="6" r="P128"/>
  <c r="P127"/>
  <c r="P126"/>
  <c i="1" r="AU101"/>
  <c i="6" r="R131"/>
  <c r="R156"/>
  <c r="R161"/>
  <c r="R164"/>
  <c i="7" r="P124"/>
  <c r="P123"/>
  <c r="P122"/>
  <c i="1" r="AU102"/>
  <c i="8" r="P124"/>
  <c r="P123"/>
  <c r="P122"/>
  <c i="1" r="AU103"/>
  <c i="9" r="P131"/>
  <c r="P130"/>
  <c r="P126"/>
  <c i="1" r="AU104"/>
  <c i="9" r="P159"/>
  <c r="P164"/>
  <c i="10" r="T124"/>
  <c r="T123"/>
  <c r="T122"/>
  <c i="11" r="BK126"/>
  <c r="BK138"/>
  <c r="J138"/>
  <c r="J101"/>
  <c r="BK170"/>
  <c r="J170"/>
  <c r="J102"/>
  <c i="12" r="T126"/>
  <c r="T139"/>
  <c r="T154"/>
  <c i="13" r="P126"/>
  <c r="P129"/>
  <c r="P139"/>
  <c i="18" r="R125"/>
  <c r="R128"/>
  <c r="R133"/>
  <c r="BK145"/>
  <c r="J145"/>
  <c r="J101"/>
  <c r="P158"/>
  <c i="19" r="P123"/>
  <c r="R123"/>
  <c r="R131"/>
  <c r="R138"/>
  <c i="2" r="BK141"/>
  <c r="J141"/>
  <c r="J100"/>
  <c r="T155"/>
  <c r="R187"/>
  <c r="P214"/>
  <c r="P230"/>
  <c r="P244"/>
  <c r="P249"/>
  <c r="R266"/>
  <c r="R287"/>
  <c r="T299"/>
  <c r="T315"/>
  <c r="T319"/>
  <c r="R325"/>
  <c r="T334"/>
  <c i="3" r="P131"/>
  <c r="P130"/>
  <c r="T134"/>
  <c r="P155"/>
  <c r="T159"/>
  <c r="P197"/>
  <c r="P205"/>
  <c i="4" r="T132"/>
  <c r="T131"/>
  <c r="R142"/>
  <c r="R141"/>
  <c r="BK160"/>
  <c r="J160"/>
  <c r="J103"/>
  <c r="BK164"/>
  <c r="J164"/>
  <c r="J104"/>
  <c r="BK167"/>
  <c r="J167"/>
  <c r="J105"/>
  <c r="T178"/>
  <c r="T200"/>
  <c i="5" r="BK127"/>
  <c r="J127"/>
  <c r="J100"/>
  <c r="T136"/>
  <c r="P148"/>
  <c i="6" r="BK128"/>
  <c r="BK127"/>
  <c r="BK131"/>
  <c r="J131"/>
  <c r="J101"/>
  <c r="BK156"/>
  <c r="J156"/>
  <c r="J102"/>
  <c r="BK161"/>
  <c r="J161"/>
  <c r="J103"/>
  <c r="BK164"/>
  <c r="J164"/>
  <c r="J104"/>
  <c i="7" r="R124"/>
  <c r="R123"/>
  <c r="R122"/>
  <c i="8" r="BK124"/>
  <c r="J124"/>
  <c r="J100"/>
  <c i="9" r="R131"/>
  <c r="R130"/>
  <c r="R126"/>
  <c r="T159"/>
  <c r="R164"/>
  <c i="10" r="BK124"/>
  <c r="J124"/>
  <c r="J100"/>
  <c i="11" r="R126"/>
  <c r="T138"/>
  <c r="T170"/>
  <c i="12" r="BK126"/>
  <c r="J126"/>
  <c r="J100"/>
  <c r="BK139"/>
  <c r="J139"/>
  <c r="J101"/>
  <c r="BK154"/>
  <c r="J154"/>
  <c r="J102"/>
  <c i="13" r="R126"/>
  <c r="R129"/>
  <c r="R139"/>
  <c i="18" r="T125"/>
  <c r="T128"/>
  <c r="T133"/>
  <c r="R145"/>
  <c r="R158"/>
  <c i="19" r="BK123"/>
  <c r="J123"/>
  <c r="J98"/>
  <c r="BK131"/>
  <c r="J131"/>
  <c r="J99"/>
  <c r="BK138"/>
  <c r="J138"/>
  <c r="J100"/>
  <c r="P138"/>
  <c i="2" r="T141"/>
  <c r="R155"/>
  <c r="T187"/>
  <c r="T214"/>
  <c r="T230"/>
  <c r="R244"/>
  <c r="T249"/>
  <c r="P266"/>
  <c r="P287"/>
  <c r="R299"/>
  <c r="P315"/>
  <c r="P319"/>
  <c r="T325"/>
  <c r="R334"/>
  <c i="3" r="R131"/>
  <c r="R134"/>
  <c r="R155"/>
  <c r="P159"/>
  <c r="R197"/>
  <c r="R205"/>
  <c i="4" r="BK132"/>
  <c r="J132"/>
  <c r="J100"/>
  <c r="T142"/>
  <c r="T141"/>
  <c r="P160"/>
  <c r="P164"/>
  <c r="P167"/>
  <c r="BK178"/>
  <c r="J178"/>
  <c r="J106"/>
  <c r="BK200"/>
  <c r="J200"/>
  <c r="J107"/>
  <c i="5" r="T127"/>
  <c r="R136"/>
  <c r="T148"/>
  <c i="6" r="T128"/>
  <c r="T127"/>
  <c r="T131"/>
  <c r="T156"/>
  <c r="T161"/>
  <c r="T164"/>
  <c i="7" r="T124"/>
  <c r="T123"/>
  <c r="T122"/>
  <c i="8" r="T124"/>
  <c r="T123"/>
  <c r="T122"/>
  <c i="9" r="T131"/>
  <c r="T130"/>
  <c r="T126"/>
  <c r="R159"/>
  <c r="T164"/>
  <c i="10" r="R124"/>
  <c r="R123"/>
  <c r="R122"/>
  <c i="11" r="P126"/>
  <c r="P125"/>
  <c r="P124"/>
  <c i="1" r="AU107"/>
  <c i="11" r="R138"/>
  <c r="R170"/>
  <c i="12" r="P126"/>
  <c r="P125"/>
  <c r="P124"/>
  <c i="1" r="AU108"/>
  <c i="12" r="P139"/>
  <c r="R154"/>
  <c i="13" r="BK126"/>
  <c r="J126"/>
  <c r="J100"/>
  <c r="BK129"/>
  <c r="J129"/>
  <c r="J101"/>
  <c r="BK139"/>
  <c r="J139"/>
  <c r="J102"/>
  <c i="18" r="BK125"/>
  <c r="J125"/>
  <c r="J98"/>
  <c r="BK128"/>
  <c r="J128"/>
  <c r="J99"/>
  <c r="P133"/>
  <c r="T145"/>
  <c r="T158"/>
  <c i="19" r="T123"/>
  <c r="T131"/>
  <c r="T138"/>
  <c i="2" r="BK211"/>
  <c r="J211"/>
  <c r="J103"/>
  <c r="BK342"/>
  <c r="J342"/>
  <c r="J117"/>
  <c i="15" r="BK120"/>
  <c r="J120"/>
  <c r="J98"/>
  <c i="16" r="BK120"/>
  <c r="J120"/>
  <c r="J98"/>
  <c i="3" r="BK152"/>
  <c r="J152"/>
  <c r="J102"/>
  <c i="18" r="BK156"/>
  <c r="J156"/>
  <c r="J102"/>
  <c i="5" r="BK158"/>
  <c r="J158"/>
  <c r="J103"/>
  <c i="14" r="BK120"/>
  <c r="BK119"/>
  <c r="BK118"/>
  <c r="J118"/>
  <c r="J96"/>
  <c i="17" r="BK120"/>
  <c r="J120"/>
  <c r="J98"/>
  <c i="19" r="BK148"/>
  <c r="J148"/>
  <c r="J101"/>
  <c i="4" r="BK205"/>
  <c r="J205"/>
  <c r="J108"/>
  <c i="9" r="BK128"/>
  <c r="J128"/>
  <c r="J100"/>
  <c i="19" r="E111"/>
  <c r="BF124"/>
  <c r="BF125"/>
  <c r="BF128"/>
  <c r="BF130"/>
  <c r="BF133"/>
  <c r="BF135"/>
  <c r="BF140"/>
  <c r="F92"/>
  <c r="BF127"/>
  <c r="BF136"/>
  <c r="BF137"/>
  <c r="BF141"/>
  <c r="BF145"/>
  <c r="J115"/>
  <c r="BF126"/>
  <c r="BF132"/>
  <c r="BF134"/>
  <c r="BF139"/>
  <c r="BF142"/>
  <c r="BF147"/>
  <c r="BF149"/>
  <c r="BF129"/>
  <c r="BF143"/>
  <c r="BF144"/>
  <c r="BF146"/>
  <c i="18" r="F92"/>
  <c r="J117"/>
  <c r="BF134"/>
  <c r="BF135"/>
  <c r="BF147"/>
  <c r="BF149"/>
  <c r="BF150"/>
  <c r="BF153"/>
  <c r="E85"/>
  <c r="BF130"/>
  <c r="BF131"/>
  <c r="BF136"/>
  <c r="BF137"/>
  <c r="BF139"/>
  <c r="BF140"/>
  <c r="BF141"/>
  <c r="BF143"/>
  <c r="BF144"/>
  <c r="BF148"/>
  <c r="BF151"/>
  <c r="BF155"/>
  <c r="BF159"/>
  <c r="BF126"/>
  <c r="BF127"/>
  <c r="BF129"/>
  <c r="BF138"/>
  <c r="BF154"/>
  <c r="BF132"/>
  <c r="BF142"/>
  <c r="BF146"/>
  <c r="BF152"/>
  <c r="BF157"/>
  <c r="BF161"/>
  <c i="17" r="E108"/>
  <c r="J112"/>
  <c r="BF121"/>
  <c r="F92"/>
  <c i="16" r="F92"/>
  <c r="E108"/>
  <c r="J89"/>
  <c r="BF121"/>
  <c i="15" r="E108"/>
  <c r="J112"/>
  <c r="BF121"/>
  <c i="14" r="J120"/>
  <c r="J98"/>
  <c r="J119"/>
  <c r="J97"/>
  <c i="15" r="F92"/>
  <c i="14" r="E108"/>
  <c r="BF121"/>
  <c r="J89"/>
  <c r="F115"/>
  <c i="13" r="J91"/>
  <c r="E112"/>
  <c r="BF127"/>
  <c r="BF130"/>
  <c r="BF135"/>
  <c r="BF142"/>
  <c r="F94"/>
  <c r="BF128"/>
  <c r="BF134"/>
  <c r="BF137"/>
  <c r="BF141"/>
  <c r="BF131"/>
  <c r="BF132"/>
  <c r="BF133"/>
  <c r="BF136"/>
  <c r="BF138"/>
  <c r="BF140"/>
  <c i="11" r="J126"/>
  <c r="J100"/>
  <c i="12" r="E112"/>
  <c r="BF127"/>
  <c r="BF128"/>
  <c r="BF132"/>
  <c r="BF135"/>
  <c r="BF144"/>
  <c r="BF145"/>
  <c r="BF151"/>
  <c r="BF155"/>
  <c r="BF158"/>
  <c r="J91"/>
  <c r="F121"/>
  <c r="BF130"/>
  <c r="BF134"/>
  <c r="BF136"/>
  <c r="BF148"/>
  <c r="BF149"/>
  <c r="BF152"/>
  <c r="BF156"/>
  <c r="BF129"/>
  <c r="BF131"/>
  <c r="BF138"/>
  <c r="BF140"/>
  <c r="BF141"/>
  <c r="BF142"/>
  <c r="BF147"/>
  <c r="BF153"/>
  <c r="BF133"/>
  <c r="BF137"/>
  <c r="BF143"/>
  <c r="BF146"/>
  <c r="BF150"/>
  <c r="BF157"/>
  <c i="11" r="J118"/>
  <c r="F121"/>
  <c r="BF128"/>
  <c r="BF135"/>
  <c r="BF141"/>
  <c r="BF144"/>
  <c r="BF149"/>
  <c r="BF150"/>
  <c r="BF153"/>
  <c r="BF157"/>
  <c r="BF158"/>
  <c r="BF160"/>
  <c r="BF165"/>
  <c r="BF173"/>
  <c r="E85"/>
  <c r="BF133"/>
  <c r="BF140"/>
  <c r="BF142"/>
  <c r="BF147"/>
  <c r="BF148"/>
  <c r="BF151"/>
  <c r="BF154"/>
  <c r="BF155"/>
  <c r="BF164"/>
  <c r="BF171"/>
  <c r="BF127"/>
  <c r="BF130"/>
  <c r="BF134"/>
  <c r="BF137"/>
  <c r="BF143"/>
  <c r="BF145"/>
  <c r="BF146"/>
  <c r="BF152"/>
  <c r="BF162"/>
  <c r="BF167"/>
  <c r="BF168"/>
  <c r="BF169"/>
  <c r="BF129"/>
  <c r="BF131"/>
  <c r="BF132"/>
  <c r="BF136"/>
  <c r="BF139"/>
  <c r="BF156"/>
  <c r="BF159"/>
  <c r="BF161"/>
  <c r="BF163"/>
  <c r="BF166"/>
  <c r="BF172"/>
  <c i="10" r="E85"/>
  <c r="F94"/>
  <c r="BF128"/>
  <c r="BF129"/>
  <c r="BF131"/>
  <c r="BF132"/>
  <c r="BF136"/>
  <c r="BF137"/>
  <c r="J91"/>
  <c r="BF125"/>
  <c r="BF126"/>
  <c r="BF127"/>
  <c r="BF134"/>
  <c r="BF135"/>
  <c r="BF130"/>
  <c r="BF133"/>
  <c i="9" r="J91"/>
  <c r="E114"/>
  <c r="F123"/>
  <c r="BF132"/>
  <c r="BF134"/>
  <c r="BF141"/>
  <c r="BF145"/>
  <c r="BF146"/>
  <c r="BF152"/>
  <c r="BF153"/>
  <c r="BF154"/>
  <c r="BF156"/>
  <c r="BF157"/>
  <c r="BF161"/>
  <c r="BF165"/>
  <c r="BF167"/>
  <c r="BF133"/>
  <c r="BF136"/>
  <c r="BF140"/>
  <c r="BF142"/>
  <c r="BF158"/>
  <c r="BF160"/>
  <c r="BF163"/>
  <c r="BF168"/>
  <c r="BF169"/>
  <c r="BF135"/>
  <c r="BF143"/>
  <c r="BF144"/>
  <c r="BF149"/>
  <c r="BF155"/>
  <c r="BF162"/>
  <c r="BF129"/>
  <c r="BF137"/>
  <c r="BF138"/>
  <c r="BF139"/>
  <c r="BF147"/>
  <c r="BF148"/>
  <c r="BF150"/>
  <c r="BF151"/>
  <c r="BF166"/>
  <c i="7" r="BK122"/>
  <c r="J122"/>
  <c r="J98"/>
  <c i="8" r="J91"/>
  <c r="F94"/>
  <c r="BF125"/>
  <c r="BF127"/>
  <c r="BF128"/>
  <c i="7" r="J124"/>
  <c r="J100"/>
  <c i="8" r="BF129"/>
  <c r="E85"/>
  <c r="BF126"/>
  <c r="BF130"/>
  <c i="7" r="F94"/>
  <c r="BF130"/>
  <c r="BF137"/>
  <c r="BF141"/>
  <c r="BF143"/>
  <c r="BF144"/>
  <c r="BF153"/>
  <c r="BF156"/>
  <c r="BF160"/>
  <c r="BF161"/>
  <c r="BF162"/>
  <c i="6" r="J128"/>
  <c r="J100"/>
  <c i="7" r="J116"/>
  <c r="BF133"/>
  <c r="BF145"/>
  <c r="BF147"/>
  <c r="BF148"/>
  <c r="BF150"/>
  <c r="BF151"/>
  <c r="BF155"/>
  <c r="BF159"/>
  <c i="6" r="J127"/>
  <c r="J99"/>
  <c i="7" r="E85"/>
  <c r="BF127"/>
  <c r="BF128"/>
  <c r="BF131"/>
  <c r="BF132"/>
  <c r="BF134"/>
  <c r="BF136"/>
  <c r="BF139"/>
  <c r="BF154"/>
  <c r="BF158"/>
  <c r="BF125"/>
  <c r="BF126"/>
  <c r="BF129"/>
  <c r="BF135"/>
  <c r="BF138"/>
  <c r="BF140"/>
  <c r="BF142"/>
  <c r="BF146"/>
  <c r="BF149"/>
  <c r="BF152"/>
  <c r="BF157"/>
  <c i="6" r="J91"/>
  <c r="F123"/>
  <c r="BF132"/>
  <c r="BF134"/>
  <c r="BF138"/>
  <c r="BF140"/>
  <c r="BF143"/>
  <c r="BF145"/>
  <c r="BF146"/>
  <c r="BF152"/>
  <c r="BF154"/>
  <c r="BF157"/>
  <c r="BF170"/>
  <c r="E85"/>
  <c r="BF133"/>
  <c r="BF136"/>
  <c r="BF144"/>
  <c r="BF147"/>
  <c r="BF150"/>
  <c r="BF159"/>
  <c r="BF165"/>
  <c r="BF129"/>
  <c r="BF130"/>
  <c r="BF135"/>
  <c r="BF142"/>
  <c r="BF153"/>
  <c r="BF158"/>
  <c r="BF160"/>
  <c r="BF162"/>
  <c r="BF163"/>
  <c r="BF168"/>
  <c r="BF172"/>
  <c r="BF137"/>
  <c r="BF139"/>
  <c r="BF141"/>
  <c r="BF148"/>
  <c r="BF149"/>
  <c r="BF151"/>
  <c r="BF155"/>
  <c r="BF166"/>
  <c r="BF167"/>
  <c r="BF169"/>
  <c r="BF171"/>
  <c i="5" r="E85"/>
  <c r="J119"/>
  <c r="F122"/>
  <c r="BF131"/>
  <c r="BF134"/>
  <c r="BF137"/>
  <c r="BF138"/>
  <c r="BF140"/>
  <c r="BF149"/>
  <c r="BF150"/>
  <c r="BF154"/>
  <c i="4" r="BK141"/>
  <c r="J141"/>
  <c r="J101"/>
  <c i="5" r="BF130"/>
  <c r="BF139"/>
  <c r="BF141"/>
  <c r="BF146"/>
  <c r="BF147"/>
  <c r="BF151"/>
  <c r="BF152"/>
  <c r="BF153"/>
  <c r="BF155"/>
  <c r="BF156"/>
  <c r="BF157"/>
  <c i="4" r="BK131"/>
  <c r="BK130"/>
  <c r="J130"/>
  <c r="J98"/>
  <c i="5" r="BF128"/>
  <c r="BF129"/>
  <c r="BF132"/>
  <c r="BF133"/>
  <c r="BF135"/>
  <c r="BF142"/>
  <c r="BF143"/>
  <c r="BF144"/>
  <c r="BF145"/>
  <c r="BF159"/>
  <c i="3" r="BK130"/>
  <c r="J130"/>
  <c r="J99"/>
  <c i="4" r="BF144"/>
  <c r="BF149"/>
  <c r="BF151"/>
  <c r="BF154"/>
  <c r="BF157"/>
  <c r="BF161"/>
  <c r="BF165"/>
  <c r="BF166"/>
  <c r="BF175"/>
  <c r="BF176"/>
  <c r="BF183"/>
  <c r="BF186"/>
  <c r="BF190"/>
  <c r="BF191"/>
  <c r="BF195"/>
  <c r="BF196"/>
  <c r="BF204"/>
  <c r="BF206"/>
  <c r="F94"/>
  <c r="J124"/>
  <c r="BF133"/>
  <c r="BF134"/>
  <c r="BF135"/>
  <c r="BF138"/>
  <c r="BF147"/>
  <c r="BF155"/>
  <c r="BF159"/>
  <c r="BF174"/>
  <c r="BF179"/>
  <c r="BF180"/>
  <c r="BF181"/>
  <c r="BF187"/>
  <c r="BF193"/>
  <c r="BF198"/>
  <c r="E85"/>
  <c r="BF136"/>
  <c r="BF139"/>
  <c r="BF143"/>
  <c r="BF145"/>
  <c r="BF146"/>
  <c r="BF148"/>
  <c r="BF150"/>
  <c r="BF153"/>
  <c r="BF156"/>
  <c r="BF162"/>
  <c r="BF168"/>
  <c r="BF171"/>
  <c r="BF172"/>
  <c r="BF177"/>
  <c r="BF182"/>
  <c r="BF184"/>
  <c r="BF188"/>
  <c r="BF189"/>
  <c r="BF194"/>
  <c r="BF201"/>
  <c r="BF137"/>
  <c r="BF152"/>
  <c r="BF158"/>
  <c r="BF163"/>
  <c r="BF169"/>
  <c r="BF170"/>
  <c r="BF173"/>
  <c r="BF192"/>
  <c r="BF197"/>
  <c r="BF199"/>
  <c r="BF202"/>
  <c i="3" r="BF157"/>
  <c r="BF160"/>
  <c r="BF164"/>
  <c r="BF166"/>
  <c r="BF167"/>
  <c r="BF170"/>
  <c r="BF178"/>
  <c r="BF179"/>
  <c r="BF184"/>
  <c r="BF193"/>
  <c r="BF194"/>
  <c r="BF201"/>
  <c r="BF202"/>
  <c r="BF206"/>
  <c r="F94"/>
  <c r="J123"/>
  <c r="BF138"/>
  <c r="BF139"/>
  <c r="BF140"/>
  <c r="BF141"/>
  <c r="BF142"/>
  <c r="BF143"/>
  <c r="BF144"/>
  <c r="BF145"/>
  <c r="BF146"/>
  <c r="BF147"/>
  <c r="BF148"/>
  <c r="BF150"/>
  <c r="BF151"/>
  <c r="BF153"/>
  <c r="BF156"/>
  <c r="BF161"/>
  <c r="BF165"/>
  <c r="BF169"/>
  <c r="BF171"/>
  <c r="BF172"/>
  <c r="BF173"/>
  <c r="BF174"/>
  <c r="BF176"/>
  <c r="BF180"/>
  <c r="BF185"/>
  <c r="BF186"/>
  <c r="BF187"/>
  <c r="BF190"/>
  <c r="BF191"/>
  <c r="BF199"/>
  <c r="BF207"/>
  <c i="2" r="BK140"/>
  <c i="3" r="E117"/>
  <c r="BF132"/>
  <c r="BF136"/>
  <c r="BF158"/>
  <c r="BF162"/>
  <c r="BF203"/>
  <c r="BF204"/>
  <c r="BF133"/>
  <c r="BF135"/>
  <c r="BF137"/>
  <c r="BF149"/>
  <c r="BF163"/>
  <c r="BF168"/>
  <c r="BF181"/>
  <c r="BF182"/>
  <c r="BF183"/>
  <c r="BF188"/>
  <c r="BF189"/>
  <c r="BF192"/>
  <c r="BF195"/>
  <c r="BF196"/>
  <c r="BF198"/>
  <c i="2" r="J91"/>
  <c r="BF145"/>
  <c r="BF146"/>
  <c r="BF151"/>
  <c r="BF157"/>
  <c r="BF167"/>
  <c r="BF168"/>
  <c r="BF171"/>
  <c r="BF177"/>
  <c r="BF184"/>
  <c r="BF185"/>
  <c r="BF193"/>
  <c r="BF196"/>
  <c r="BF198"/>
  <c r="BF199"/>
  <c r="BF212"/>
  <c r="BF219"/>
  <c r="BF224"/>
  <c r="BF226"/>
  <c r="BF233"/>
  <c r="BF235"/>
  <c r="BF237"/>
  <c r="BF238"/>
  <c r="BF248"/>
  <c r="BF268"/>
  <c r="BF270"/>
  <c r="BF273"/>
  <c r="BF274"/>
  <c r="BF277"/>
  <c r="BF278"/>
  <c r="BF279"/>
  <c r="BF283"/>
  <c r="BF284"/>
  <c r="BF286"/>
  <c r="BF297"/>
  <c r="BF306"/>
  <c r="E85"/>
  <c r="F94"/>
  <c r="BF147"/>
  <c r="BF149"/>
  <c r="BF150"/>
  <c r="BF153"/>
  <c r="BF159"/>
  <c r="BF161"/>
  <c r="BF174"/>
  <c r="BF176"/>
  <c r="BF179"/>
  <c r="BF180"/>
  <c r="BF183"/>
  <c r="BF189"/>
  <c r="BF190"/>
  <c r="BF191"/>
  <c r="BF195"/>
  <c r="BF202"/>
  <c r="BF204"/>
  <c r="BF207"/>
  <c r="BF210"/>
  <c r="BF216"/>
  <c r="BF221"/>
  <c r="BF222"/>
  <c r="BF227"/>
  <c r="BF231"/>
  <c r="BF240"/>
  <c r="BF242"/>
  <c r="BF254"/>
  <c r="BF256"/>
  <c r="BF258"/>
  <c r="BF262"/>
  <c r="BF264"/>
  <c r="BF269"/>
  <c r="BF275"/>
  <c r="BF282"/>
  <c r="BF285"/>
  <c r="BF289"/>
  <c r="BF291"/>
  <c r="BF292"/>
  <c r="BF294"/>
  <c r="BF298"/>
  <c r="BF303"/>
  <c r="BF304"/>
  <c r="BF305"/>
  <c r="BF311"/>
  <c r="BF314"/>
  <c r="BF322"/>
  <c r="BF326"/>
  <c r="BF327"/>
  <c r="BF336"/>
  <c r="BF343"/>
  <c r="BF142"/>
  <c r="BF143"/>
  <c r="BF144"/>
  <c r="BF152"/>
  <c r="BF154"/>
  <c r="BF156"/>
  <c r="BF158"/>
  <c r="BF160"/>
  <c r="BF164"/>
  <c r="BF169"/>
  <c r="BF186"/>
  <c r="BF197"/>
  <c r="BF218"/>
  <c r="BF220"/>
  <c r="BF223"/>
  <c r="BF225"/>
  <c r="BF228"/>
  <c r="BF239"/>
  <c r="BF246"/>
  <c r="BF247"/>
  <c r="BF250"/>
  <c r="BF252"/>
  <c r="BF260"/>
  <c r="BF271"/>
  <c r="BF290"/>
  <c r="BF293"/>
  <c r="BF307"/>
  <c r="BF316"/>
  <c r="BF317"/>
  <c r="BF318"/>
  <c r="BF320"/>
  <c r="BF324"/>
  <c r="BF331"/>
  <c r="BF332"/>
  <c r="BF338"/>
  <c r="BF339"/>
  <c r="BF148"/>
  <c r="BF162"/>
  <c r="BF163"/>
  <c r="BF165"/>
  <c r="BF166"/>
  <c r="BF170"/>
  <c r="BF172"/>
  <c r="BF173"/>
  <c r="BF175"/>
  <c r="BF178"/>
  <c r="BF181"/>
  <c r="BF182"/>
  <c r="BF188"/>
  <c r="BF192"/>
  <c r="BF194"/>
  <c r="BF200"/>
  <c r="BF201"/>
  <c r="BF203"/>
  <c r="BF205"/>
  <c r="BF206"/>
  <c r="BF208"/>
  <c r="BF209"/>
  <c r="BF215"/>
  <c r="BF217"/>
  <c r="BF229"/>
  <c r="BF232"/>
  <c r="BF234"/>
  <c r="BF236"/>
  <c r="BF241"/>
  <c r="BF243"/>
  <c r="BF245"/>
  <c r="BF251"/>
  <c r="BF253"/>
  <c r="BF255"/>
  <c r="BF257"/>
  <c r="BF263"/>
  <c r="BF265"/>
  <c r="BF267"/>
  <c r="BF272"/>
  <c r="BF276"/>
  <c r="BF280"/>
  <c r="BF281"/>
  <c r="BF288"/>
  <c r="BF295"/>
  <c r="BF296"/>
  <c r="BF300"/>
  <c r="BF301"/>
  <c r="BF302"/>
  <c r="BF308"/>
  <c r="BF309"/>
  <c r="BF310"/>
  <c r="BF312"/>
  <c r="BF313"/>
  <c r="BF321"/>
  <c r="BF323"/>
  <c r="BF328"/>
  <c r="BF329"/>
  <c r="BF330"/>
  <c r="BF333"/>
  <c r="BF335"/>
  <c r="F38"/>
  <c i="1" r="BC96"/>
  <c i="2" r="F39"/>
  <c i="1" r="BD96"/>
  <c i="4" r="F35"/>
  <c i="1" r="AZ98"/>
  <c i="5" r="F35"/>
  <c i="1" r="AZ99"/>
  <c i="5" r="F38"/>
  <c i="1" r="BC99"/>
  <c i="5" r="F37"/>
  <c i="1" r="BB99"/>
  <c i="6" r="F38"/>
  <c i="1" r="BC101"/>
  <c i="6" r="F39"/>
  <c i="1" r="BD101"/>
  <c i="7" r="F38"/>
  <c i="1" r="BC102"/>
  <c i="7" r="J35"/>
  <c i="1" r="AV102"/>
  <c i="8" r="F35"/>
  <c i="1" r="AZ103"/>
  <c i="8" r="F39"/>
  <c i="1" r="BD103"/>
  <c i="9" r="F37"/>
  <c i="1" r="BB104"/>
  <c i="10" r="F35"/>
  <c i="1" r="AZ105"/>
  <c i="10" r="F39"/>
  <c i="1" r="BD105"/>
  <c i="11" r="F35"/>
  <c i="1" r="AZ107"/>
  <c i="11" r="J35"/>
  <c i="1" r="AV107"/>
  <c i="12" r="F38"/>
  <c i="1" r="BC108"/>
  <c i="12" r="J35"/>
  <c i="1" r="AV108"/>
  <c i="13" r="F38"/>
  <c i="1" r="BC109"/>
  <c i="14" r="F34"/>
  <c i="1" r="BA110"/>
  <c i="14" r="F33"/>
  <c i="1" r="AZ110"/>
  <c i="16" r="F33"/>
  <c i="1" r="AZ112"/>
  <c i="19" r="F37"/>
  <c i="1" r="BD115"/>
  <c i="2" r="F37"/>
  <c i="1" r="BB96"/>
  <c r="AS94"/>
  <c i="3" r="F35"/>
  <c i="1" r="AZ97"/>
  <c i="3" r="F37"/>
  <c i="1" r="BB97"/>
  <c i="4" r="F38"/>
  <c i="1" r="BC98"/>
  <c i="4" r="F37"/>
  <c i="1" r="BB98"/>
  <c i="4" r="F39"/>
  <c i="1" r="BD98"/>
  <c i="5" r="F39"/>
  <c i="1" r="BD99"/>
  <c i="5" r="J35"/>
  <c i="1" r="AV99"/>
  <c i="6" r="F35"/>
  <c i="1" r="AZ101"/>
  <c i="6" r="J35"/>
  <c i="1" r="AV101"/>
  <c i="6" r="F37"/>
  <c i="1" r="BB101"/>
  <c i="7" r="F39"/>
  <c i="1" r="BD102"/>
  <c i="7" r="F37"/>
  <c i="1" r="BB102"/>
  <c i="8" r="F37"/>
  <c i="1" r="BB103"/>
  <c i="9" r="F35"/>
  <c i="1" r="AZ104"/>
  <c i="9" r="J35"/>
  <c i="1" r="AV104"/>
  <c i="10" r="F37"/>
  <c i="1" r="BB105"/>
  <c i="10" r="F38"/>
  <c i="1" r="BC105"/>
  <c i="11" r="F38"/>
  <c i="1" r="BC107"/>
  <c i="12" r="F39"/>
  <c i="1" r="BD108"/>
  <c i="12" r="F35"/>
  <c i="1" r="AZ108"/>
  <c i="13" r="F35"/>
  <c i="1" r="AZ109"/>
  <c i="13" r="F37"/>
  <c i="1" r="BB109"/>
  <c i="15" r="J34"/>
  <c i="1" r="AW111"/>
  <c r="AT111"/>
  <c i="17" r="F34"/>
  <c i="1" r="BA113"/>
  <c i="18" r="F33"/>
  <c i="1" r="AZ114"/>
  <c i="18" r="F36"/>
  <c i="1" r="BC114"/>
  <c i="19" r="F35"/>
  <c i="1" r="BB115"/>
  <c i="19" r="F33"/>
  <c i="1" r="AZ115"/>
  <c i="19" r="F36"/>
  <c i="1" r="BC115"/>
  <c i="2" r="F35"/>
  <c i="1" r="AZ96"/>
  <c i="2" r="J35"/>
  <c i="1" r="AV96"/>
  <c i="3" r="F39"/>
  <c i="1" r="BD97"/>
  <c i="3" r="J35"/>
  <c i="1" r="AV97"/>
  <c i="3" r="F38"/>
  <c i="1" r="BC97"/>
  <c i="4" r="J35"/>
  <c i="1" r="AV98"/>
  <c i="7" r="F35"/>
  <c i="1" r="AZ102"/>
  <c i="8" r="J35"/>
  <c i="1" r="AV103"/>
  <c i="8" r="F38"/>
  <c i="1" r="BC103"/>
  <c i="9" r="F39"/>
  <c i="1" r="BD104"/>
  <c i="9" r="F38"/>
  <c i="1" r="BC104"/>
  <c i="10" r="J35"/>
  <c i="1" r="AV105"/>
  <c i="11" r="F37"/>
  <c i="1" r="BB107"/>
  <c i="11" r="F39"/>
  <c i="1" r="BD107"/>
  <c i="12" r="F37"/>
  <c i="1" r="BB108"/>
  <c i="13" r="F39"/>
  <c i="1" r="BD109"/>
  <c i="13" r="J35"/>
  <c i="1" r="AV109"/>
  <c i="14" r="J30"/>
  <c i="15" r="F33"/>
  <c i="1" r="AZ111"/>
  <c i="16" r="F34"/>
  <c i="1" r="BA112"/>
  <c i="17" r="F33"/>
  <c i="1" r="AZ113"/>
  <c i="18" r="F37"/>
  <c i="1" r="BD114"/>
  <c i="18" r="J33"/>
  <c i="1" r="AV114"/>
  <c i="18" r="F35"/>
  <c i="1" r="BB114"/>
  <c i="19" r="J33"/>
  <c i="1" r="AV115"/>
  <c i="12" l="1" r="T125"/>
  <c r="T124"/>
  <c i="2" r="R213"/>
  <c i="5" r="P126"/>
  <c r="P125"/>
  <c i="1" r="AU99"/>
  <c i="6" r="T126"/>
  <c i="5" r="T126"/>
  <c r="T125"/>
  <c i="3" r="R154"/>
  <c i="6" r="BK126"/>
  <c r="J126"/>
  <c i="19" r="R122"/>
  <c r="R121"/>
  <c i="13" r="T125"/>
  <c r="T124"/>
  <c i="2" r="T213"/>
  <c i="11" r="R125"/>
  <c r="R124"/>
  <c i="4" r="T130"/>
  <c i="19" r="P122"/>
  <c r="P121"/>
  <c i="1" r="AU115"/>
  <c i="18" r="R124"/>
  <c r="R123"/>
  <c i="5" r="R126"/>
  <c r="R125"/>
  <c i="4" r="P141"/>
  <c i="3" r="T154"/>
  <c i="18" r="P124"/>
  <c r="P123"/>
  <c i="1" r="AU114"/>
  <c i="6" r="R126"/>
  <c i="4" r="P130"/>
  <c i="1" r="AU98"/>
  <c i="3" r="T130"/>
  <c r="T129"/>
  <c i="2" r="R140"/>
  <c r="R139"/>
  <c i="19" r="T122"/>
  <c r="T121"/>
  <c i="3" r="R130"/>
  <c r="R129"/>
  <c i="2" r="T140"/>
  <c r="T139"/>
  <c i="18" r="T124"/>
  <c r="T123"/>
  <c i="13" r="R125"/>
  <c r="R124"/>
  <c i="3" r="P154"/>
  <c r="P129"/>
  <c i="1" r="AU97"/>
  <c i="2" r="P213"/>
  <c i="13" r="P125"/>
  <c r="P124"/>
  <c i="1" r="AU109"/>
  <c i="11" r="BK125"/>
  <c r="J125"/>
  <c r="J99"/>
  <c i="4" r="R130"/>
  <c i="2" r="P140"/>
  <c r="P139"/>
  <c i="1" r="AU96"/>
  <c i="12" r="R125"/>
  <c r="R124"/>
  <c i="11" r="T125"/>
  <c r="T124"/>
  <c i="2" r="BK213"/>
  <c r="J213"/>
  <c r="J104"/>
  <c r="BK341"/>
  <c r="J341"/>
  <c r="J116"/>
  <c i="8" r="BK123"/>
  <c r="J123"/>
  <c r="J99"/>
  <c i="16" r="BK119"/>
  <c r="J119"/>
  <c r="J97"/>
  <c i="17" r="BK119"/>
  <c r="J119"/>
  <c r="J97"/>
  <c i="3" r="BK154"/>
  <c r="J154"/>
  <c r="J103"/>
  <c i="5" r="BK126"/>
  <c r="J126"/>
  <c r="J99"/>
  <c i="9" r="BK127"/>
  <c r="J127"/>
  <c r="J99"/>
  <c i="10" r="BK123"/>
  <c r="J123"/>
  <c r="J99"/>
  <c i="13" r="BK125"/>
  <c r="J125"/>
  <c r="J99"/>
  <c i="18" r="BK124"/>
  <c r="J124"/>
  <c r="J97"/>
  <c i="9" r="BK130"/>
  <c r="J130"/>
  <c r="J101"/>
  <c i="12" r="BK125"/>
  <c r="J125"/>
  <c r="J99"/>
  <c i="15" r="BK119"/>
  <c r="J119"/>
  <c r="J97"/>
  <c i="19" r="BK122"/>
  <c r="J122"/>
  <c r="J97"/>
  <c i="1" r="AG110"/>
  <c i="4" r="J131"/>
  <c r="J99"/>
  <c i="3" r="BK129"/>
  <c r="J129"/>
  <c r="J98"/>
  <c i="2" r="J140"/>
  <c r="J99"/>
  <c i="1" r="AU106"/>
  <c i="2" r="J36"/>
  <c i="1" r="AW96"/>
  <c r="AT96"/>
  <c r="BB95"/>
  <c r="AX95"/>
  <c i="7" r="J36"/>
  <c i="1" r="AW102"/>
  <c r="AT102"/>
  <c i="9" r="F36"/>
  <c i="1" r="BA104"/>
  <c r="BD100"/>
  <c i="12" r="J36"/>
  <c i="1" r="AW108"/>
  <c r="AT108"/>
  <c r="BB106"/>
  <c r="AX106"/>
  <c r="BC106"/>
  <c r="AY106"/>
  <c i="14" r="J34"/>
  <c i="1" r="AW110"/>
  <c r="AT110"/>
  <c r="AN110"/>
  <c i="18" r="F34"/>
  <c i="1" r="BA114"/>
  <c i="6" r="J32"/>
  <c i="1" r="AG101"/>
  <c i="2" r="F36"/>
  <c i="1" r="BA96"/>
  <c r="BC95"/>
  <c r="AY95"/>
  <c i="6" r="J36"/>
  <c i="1" r="AW101"/>
  <c r="AT101"/>
  <c r="AN101"/>
  <c i="8" r="F36"/>
  <c i="1" r="BA103"/>
  <c i="10" r="J36"/>
  <c i="1" r="AW105"/>
  <c r="AT105"/>
  <c i="10" r="F36"/>
  <c i="1" r="BA105"/>
  <c i="11" r="J36"/>
  <c i="1" r="AW107"/>
  <c r="AT107"/>
  <c i="13" r="F36"/>
  <c i="1" r="BA109"/>
  <c i="15" r="F34"/>
  <c i="1" r="BA111"/>
  <c i="18" r="J34"/>
  <c i="1" r="AW114"/>
  <c r="AT114"/>
  <c r="AU100"/>
  <c i="3" r="F36"/>
  <c i="1" r="BA97"/>
  <c i="4" r="J36"/>
  <c i="1" r="AW98"/>
  <c r="AT98"/>
  <c r="BD95"/>
  <c i="5" r="J36"/>
  <c i="1" r="AW99"/>
  <c r="AT99"/>
  <c i="6" r="F36"/>
  <c i="1" r="BA101"/>
  <c i="7" r="J32"/>
  <c i="1" r="AG102"/>
  <c i="9" r="J36"/>
  <c i="1" r="AW104"/>
  <c r="AT104"/>
  <c i="12" r="F36"/>
  <c i="1" r="BA108"/>
  <c i="13" r="J36"/>
  <c i="1" r="AW109"/>
  <c r="AT109"/>
  <c i="17" r="J34"/>
  <c i="1" r="AW113"/>
  <c r="AT113"/>
  <c i="19" r="J34"/>
  <c i="1" r="AW115"/>
  <c r="AT115"/>
  <c i="3" r="J36"/>
  <c i="1" r="AW97"/>
  <c r="AT97"/>
  <c i="4" r="F36"/>
  <c i="1" r="BA98"/>
  <c i="4" r="J32"/>
  <c i="1" r="AG98"/>
  <c i="5" r="F36"/>
  <c i="1" r="BA99"/>
  <c r="AZ95"/>
  <c r="AV95"/>
  <c i="7" r="F36"/>
  <c i="1" r="BA102"/>
  <c i="8" r="J36"/>
  <c i="1" r="AW103"/>
  <c r="AT103"/>
  <c r="BB100"/>
  <c r="AX100"/>
  <c r="BC100"/>
  <c r="AY100"/>
  <c r="AZ100"/>
  <c r="AV100"/>
  <c i="11" r="F36"/>
  <c i="1" r="BA107"/>
  <c r="BD106"/>
  <c r="AZ106"/>
  <c r="AV106"/>
  <c i="16" r="J34"/>
  <c i="1" r="AW112"/>
  <c r="AT112"/>
  <c i="19" r="F34"/>
  <c i="1" r="BA115"/>
  <c i="11" l="1" r="BK124"/>
  <c r="J124"/>
  <c i="6" r="J98"/>
  <c i="9" r="BK126"/>
  <c r="J126"/>
  <c i="10" r="BK122"/>
  <c r="J122"/>
  <c r="J98"/>
  <c i="8" r="BK122"/>
  <c r="J122"/>
  <c r="J98"/>
  <c i="13" r="BK124"/>
  <c r="J124"/>
  <c i="18" r="BK123"/>
  <c r="J123"/>
  <c r="J96"/>
  <c i="2" r="BK139"/>
  <c r="J139"/>
  <c i="19" r="BK121"/>
  <c r="J121"/>
  <c r="J96"/>
  <c i="12" r="BK124"/>
  <c r="J124"/>
  <c i="5" r="BK125"/>
  <c r="J125"/>
  <c r="J98"/>
  <c i="15" r="BK118"/>
  <c r="J118"/>
  <c r="J96"/>
  <c i="16" r="BK118"/>
  <c r="J118"/>
  <c i="17" r="BK118"/>
  <c r="J118"/>
  <c r="J96"/>
  <c i="14" r="J39"/>
  <c i="1" r="AN102"/>
  <c i="7" r="J41"/>
  <c i="6" r="J41"/>
  <c i="1" r="AN98"/>
  <c i="4" r="J41"/>
  <c i="1" r="AU95"/>
  <c r="AU94"/>
  <c i="2" r="J32"/>
  <c i="1" r="AG96"/>
  <c i="12" r="J32"/>
  <c i="1" r="AG108"/>
  <c r="BA95"/>
  <c r="BD94"/>
  <c r="W33"/>
  <c i="11" r="J32"/>
  <c i="1" r="AG107"/>
  <c i="9" r="J32"/>
  <c i="1" r="AG104"/>
  <c i="16" r="J30"/>
  <c i="1" r="AG112"/>
  <c r="BB94"/>
  <c r="W31"/>
  <c i="13" r="J32"/>
  <c i="1" r="AG109"/>
  <c i="3" r="J32"/>
  <c i="1" r="AG97"/>
  <c r="BA100"/>
  <c r="AW100"/>
  <c r="AT100"/>
  <c r="BC94"/>
  <c r="W32"/>
  <c r="BA106"/>
  <c r="AW106"/>
  <c r="AT106"/>
  <c r="AZ94"/>
  <c r="W29"/>
  <c i="11" l="1" r="J41"/>
  <c i="12" r="J41"/>
  <c i="13" r="J41"/>
  <c i="16" r="J39"/>
  <c i="2" r="J41"/>
  <c i="9" r="J41"/>
  <c i="16" r="J96"/>
  <c i="12" r="J98"/>
  <c i="13" r="J98"/>
  <c i="9" r="J98"/>
  <c i="2" r="J98"/>
  <c i="11" r="J98"/>
  <c i="3" r="J41"/>
  <c i="1" r="AN97"/>
  <c r="AN96"/>
  <c r="AN108"/>
  <c r="AN107"/>
  <c r="AN104"/>
  <c r="AN109"/>
  <c r="AN112"/>
  <c i="10" r="J32"/>
  <c i="1" r="AG105"/>
  <c r="AV94"/>
  <c r="AK29"/>
  <c i="19" r="J30"/>
  <c i="1" r="AG115"/>
  <c i="15" r="J30"/>
  <c r="J39"/>
  <c i="18" r="J30"/>
  <c i="1" r="AG114"/>
  <c i="8" r="J32"/>
  <c i="1" r="AG103"/>
  <c r="BA94"/>
  <c r="AW94"/>
  <c r="AK30"/>
  <c i="17" r="J30"/>
  <c i="1" r="AG113"/>
  <c r="AW95"/>
  <c r="AT95"/>
  <c r="AX94"/>
  <c i="5" r="J32"/>
  <c i="1" r="AG99"/>
  <c r="AG95"/>
  <c r="AG106"/>
  <c r="AY94"/>
  <c i="19" l="1" r="J39"/>
  <c i="18" r="J39"/>
  <c i="1" r="AG111"/>
  <c r="AN111"/>
  <c i="10" r="J41"/>
  <c i="5" r="J41"/>
  <c i="17" r="J39"/>
  <c i="8" r="J41"/>
  <c i="1" r="AN105"/>
  <c r="AN114"/>
  <c r="AN99"/>
  <c r="AN113"/>
  <c r="AN115"/>
  <c r="AN103"/>
  <c r="AN106"/>
  <c r="AN95"/>
  <c r="AG100"/>
  <c r="AT94"/>
  <c r="W30"/>
  <c l="1" r="AN100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<sst xmlns="http://schemas.openxmlformats.org/spreadsheetml/2006/main">
  <si>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</si>
  <si>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</si>
  <si>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</si>
  <si>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</si>
  <si>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{2aa7c569-9d5f-4a63-a42a-e39a85058547}</t>
  </si>
  <si>
    <t xml:space="preserve">&gt;&gt;  skryté stĺpce  &lt;&lt;</t>
  </si>
  <si>
    <t>0,001</t>
  </si>
  <si>
    <t>23</t>
  </si>
  <si>
    <t>0,01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</si>
  <si>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</si>
  <si>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</si>
  <si>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</si>
  <si>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</si>
  <si>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2025-03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</si>
  <si>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</si>
  <si>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</si>
  <si>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ADMINISTRATÍVNEJ BUDOVY KOMENSKÉHO ULICA - ÚRAD BBSK (BLOK A)</t>
  </si>
  <si>
    <t>JKSO:</t>
  </si>
  <si>
    <t>KS:</t>
  </si>
  <si>
    <t>Miesto:</t>
  </si>
  <si>
    <t>k.ú. B. Bystrica, s.č. 837/12, p.č. KN/C - 1909/1</t>
  </si>
  <si>
    <t>Dátum:</t>
  </si>
  <si>
    <t>21. 1. 2025</t>
  </si>
  <si>
    <t>Objednávateľ:</t>
  </si>
  <si>
    <t>IČO:</t>
  </si>
  <si>
    <t>Banskobystrický samosprávny kraj, Námestie SNP 23/</t>
  </si>
  <si>
    <t>IČ DPH:</t>
  </si>
  <si>
    <t>Zhotoviteľ:</t>
  </si>
  <si>
    <t>Vyplň údaj</t>
  </si>
  <si>
    <t>Projektant:</t>
  </si>
  <si>
    <t>45354618</t>
  </si>
  <si>
    <t>HLINA s.r.o.</t>
  </si>
  <si>
    <t>SK2022982467</t>
  </si>
  <si>
    <t>True</t>
  </si>
  <si>
    <t>Spracovateľ:</t>
  </si>
  <si>
    <t>55 634 303</t>
  </si>
  <si>
    <t>STAVCEN s.r.o., www.rozpoctar.org</t>
  </si>
  <si>
    <t>SK2122051338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</si>
  <si>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</si>
  <si>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</si>
  <si>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</si>
  <si>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</si>
  <si>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</si>
  <si>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</si>
  <si>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</si>
  <si>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</si>
  <si>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</si>
  <si>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</si>
  <si>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</si>
  <si>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</si>
  <si>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</si>
  <si>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</si>
  <si>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</si>
  <si>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</si>
  <si>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</si>
  <si>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</si>
  <si>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</si>
  <si>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</si>
  <si>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</si>
  <si>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</si>
  <si>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</si>
  <si>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</si>
  <si>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</si>
  <si>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</si>
  <si>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</si>
  <si>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</si>
  <si>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</si>
  <si>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</si>
  <si>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</si>
  <si>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</si>
  <si>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</si>
  <si>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</si>
  <si>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</si>
  <si>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</si>
  <si>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</si>
  <si>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</si>
  <si>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</si>
  <si>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</si>
  <si>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</si>
  <si>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</si>
  <si>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</si>
  <si>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</si>
  <si>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</si>
  <si>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</si>
  <si>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>E1 ARCH a E2 Statika</t>
  </si>
  <si>
    <t>STA</t>
  </si>
  <si>
    <t>1</t>
  </si>
  <si>
    <t>{d76c6959-6de5-4326-bdb9-178a5b849bbc}</t>
  </si>
  <si>
    <t>/</t>
  </si>
  <si>
    <t>STAVEBNÉ ÚPRAVY BLOK A</t>
  </si>
  <si>
    <t>Časť</t>
  </si>
  <si>
    <t>2</t>
  </si>
  <si>
    <t>{51149e77-561b-454e-a9f5-d2e72e1abccb}</t>
  </si>
  <si>
    <t>02</t>
  </si>
  <si>
    <t>VÝMENA OTVOROVÝCH KONŠTRUKCII V OBVODOVOM MURIVE</t>
  </si>
  <si>
    <t>{c3b443ad-c6cd-4aaa-9a48-6dd302234605}</t>
  </si>
  <si>
    <t>03</t>
  </si>
  <si>
    <t>VÝMENA STREŠNEJ KRYTINY</t>
  </si>
  <si>
    <t>{415e03a7-1f45-4688-9fcd-65ca5fdbc4c8}</t>
  </si>
  <si>
    <t>04</t>
  </si>
  <si>
    <t>ZATEPLENIE OBVODOVÝCH STIEN</t>
  </si>
  <si>
    <t>{a492cf28-7b32-4fc2-b5cb-fdfc6ab8196b}</t>
  </si>
  <si>
    <t xml:space="preserve">E3_Elektro_silnoprud </t>
  </si>
  <si>
    <t>{5414292f-8702-4997-973c-936dc903b6fb}</t>
  </si>
  <si>
    <t>Prístroje a zariadenia</t>
  </si>
  <si>
    <t>{f467ca28-507f-4926-991c-eacd8c9d10b8}</t>
  </si>
  <si>
    <t>Káble a nosné systémy</t>
  </si>
  <si>
    <t>{c4423188-fc63-4361-9e0c-6d23b199a02d}</t>
  </si>
  <si>
    <t>Rozvádzače</t>
  </si>
  <si>
    <t>{2edd8157-f579-40b2-874b-07764086a061}</t>
  </si>
  <si>
    <t>05</t>
  </si>
  <si>
    <t>Bleskozvod a uzemnenie</t>
  </si>
  <si>
    <t>{472a84e7-2c19-40b4-ae0a-cb06165b9d33}</t>
  </si>
  <si>
    <t>Svietidlá</t>
  </si>
  <si>
    <t>{c956a3d3-eae5-4edd-8836-abed3299d5d6}</t>
  </si>
  <si>
    <t xml:space="preserve">E4_Elektro_slaboprud </t>
  </si>
  <si>
    <t>{567d0bff-c86b-454b-a7c1-c3215a068ea3}</t>
  </si>
  <si>
    <t>Štrukturovaná kabeláž</t>
  </si>
  <si>
    <t>{9082ff0a-325a-464d-85a4-5606b4c69c42}</t>
  </si>
  <si>
    <t>EZS</t>
  </si>
  <si>
    <t>{1b90c92e-e748-4aae-8341-2bd8836b65c0}</t>
  </si>
  <si>
    <t>KS</t>
  </si>
  <si>
    <t>{664b6837-538b-44fd-9af1-ee2929af2908}</t>
  </si>
  <si>
    <t>E5_Vykurovanie</t>
  </si>
  <si>
    <t>{c3f07389-0552-416c-a756-f5a5bb6a81ef}</t>
  </si>
  <si>
    <t>06</t>
  </si>
  <si>
    <t xml:space="preserve">E6_ZTI </t>
  </si>
  <si>
    <t>{c927c26d-582e-4a60-86f6-8de5b88a77e5}</t>
  </si>
  <si>
    <t>07</t>
  </si>
  <si>
    <t>E7_VZT</t>
  </si>
  <si>
    <t>{988842b9-33c4-405c-a9f1-8e0015939697}</t>
  </si>
  <si>
    <t>08</t>
  </si>
  <si>
    <t xml:space="preserve">E8_Chladenie </t>
  </si>
  <si>
    <t>{9cdc9ce3-6898-4efb-9625-46d28e040fa6}</t>
  </si>
  <si>
    <t>10</t>
  </si>
  <si>
    <t>E10_HSP</t>
  </si>
  <si>
    <t>{996e1e62-babc-4e25-9c8a-f3e61939139f}</t>
  </si>
  <si>
    <t>11</t>
  </si>
  <si>
    <t>SO 03 Spevnene plochy</t>
  </si>
  <si>
    <t>{f94bc0f4-dc9a-4201-9ff0-4a78ceb18c3a}</t>
  </si>
  <si>
    <t>KRYCÍ LIST ROZPOČTU</t>
  </si>
  <si>
    <t>Objekt:</t>
  </si>
  <si>
    <t>01 - E1 ARCH a E2 Statika</t>
  </si>
  <si>
    <t>Časť:</t>
  </si>
  <si>
    <t>01 - STAVEBNÉ ÚPRAVY BLOK 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</si>
  <si>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</si>
  <si>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</si>
  <si>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</si>
  <si>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</si>
  <si>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</si>
  <si>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</si>
  <si>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</si>
  <si>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</si>
  <si>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</si>
  <si>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</si>
  <si>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</si>
  <si>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</si>
  <si>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</si>
  <si>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722 - Zdravotechnika - vnútorný vodovod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</si>
  <si>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</si>
  <si>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</si>
  <si>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</si>
  <si>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776 - Podlahy povlakové</t>
  </si>
  <si>
    <t xml:space="preserve">    777 - Podlahy syntetické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</si>
  <si>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</si>
  <si>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</si>
  <si>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</si>
  <si>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</si>
  <si>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33-M - Montáže dopravných zariadení, skladových zariadení a váh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</si>
  <si>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</si>
  <si>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</si>
  <si>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</si>
  <si>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</si>
  <si>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</si>
  <si>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</si>
  <si>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</si>
  <si>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</si>
  <si>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</si>
  <si>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</si>
  <si>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</si>
  <si>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</si>
  <si>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</si>
  <si>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</si>
  <si>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</si>
  <si>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</si>
  <si>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</si>
  <si>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</si>
  <si>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317941121.S</t>
  </si>
  <si>
    <t>Osadenie oceľových valcovaných nosníkov (na murive) I, IE,U,UE,L do č.12 alebo výšky do 120 mm</t>
  </si>
  <si>
    <t>t</t>
  </si>
  <si>
    <t>4</t>
  </si>
  <si>
    <t>-55524646</t>
  </si>
  <si>
    <t>M</t>
  </si>
  <si>
    <t>133310003100.S</t>
  </si>
  <si>
    <t>Tyč oceľová prierezu L rovnoramenný uholník 75x75x8 mm, ozn. 11 373 podľa EN ISO S235JRG1</t>
  </si>
  <si>
    <t>8</t>
  </si>
  <si>
    <t>-481891944</t>
  </si>
  <si>
    <t>133320000600.R</t>
  </si>
  <si>
    <t>Tyč oceľová prierezu L nerovnoramenný uholník 100x50x10 mm, ozn. 11 373, podľa EN ISO S235JRG1</t>
  </si>
  <si>
    <t>1328830154</t>
  </si>
  <si>
    <t>133320000601.R</t>
  </si>
  <si>
    <t>Tyč oceľová prierezu L nerovnoramenný uholník 125x75x10 mm, ozn. 11 373, podľa EN ISO S235JRG1</t>
  </si>
  <si>
    <t>-718291007</t>
  </si>
  <si>
    <t>5</t>
  </si>
  <si>
    <t>317941123.S</t>
  </si>
  <si>
    <t>Osadenie oceľových valcovaných nosníkov (na murive) I, IE,U,UE,L č.14-22 alebo výšky do 220 mm</t>
  </si>
  <si>
    <t>-1161233139</t>
  </si>
  <si>
    <t>6</t>
  </si>
  <si>
    <t>133840000400.R</t>
  </si>
  <si>
    <t>Tyč oceľová prierezu UPE 140 mm, ozn. 11 373, podľa EN ISO S235JRG1</t>
  </si>
  <si>
    <t>1691349400</t>
  </si>
  <si>
    <t>7</t>
  </si>
  <si>
    <t>340238237.S</t>
  </si>
  <si>
    <t>Zamurovanie otvorov plochy od 0,25 do 1 m2 z pórobetónových tvárnic hladkých hrúbky 250 mm</t>
  </si>
  <si>
    <t>m2</t>
  </si>
  <si>
    <t>-186168250</t>
  </si>
  <si>
    <t>340238240.S</t>
  </si>
  <si>
    <t>Zamurovanie otvorov plochy od 0,25 do 1 m2 z pórobetónových tvárnic hladkých hrúbky 450mm</t>
  </si>
  <si>
    <t>2046124132</t>
  </si>
  <si>
    <t>9</t>
  </si>
  <si>
    <t>340239240.S</t>
  </si>
  <si>
    <t>Zamurovanie otvorov plochy nad 1 do 4 m2 z pórobetónových tvárnic hladkých hrúbky 450 mm</t>
  </si>
  <si>
    <t>-1799342742</t>
  </si>
  <si>
    <t>340239263.S</t>
  </si>
  <si>
    <t>Zamurovanie otvorov plochy nad 1 do 4 m2 z pórobetónových tvárnic hladkých hrúbky 100 mm</t>
  </si>
  <si>
    <t>716959085</t>
  </si>
  <si>
    <t>340239265.S</t>
  </si>
  <si>
    <t>Zamurovanie otvorov plochy nad 1 do 4 m2 z pórobetónových tvárnic hladkých hrúbky 150 mm</t>
  </si>
  <si>
    <t>1960818982</t>
  </si>
  <si>
    <t>12</t>
  </si>
  <si>
    <t>340239269.S</t>
  </si>
  <si>
    <t>Zamurovanie otvorov plochy nad 1 do 4 m2 z pórobetónových tvárnic hladkých hrúbky 500 mm</t>
  </si>
  <si>
    <t>410646768</t>
  </si>
  <si>
    <t>13</t>
  </si>
  <si>
    <t>389381001.R</t>
  </si>
  <si>
    <t>Dobetónovanie prekladov - oceľových nosníkov</t>
  </si>
  <si>
    <t>m3</t>
  </si>
  <si>
    <t>910877964</t>
  </si>
  <si>
    <t>Úpravy povrchov, podlahy, osadenie</t>
  </si>
  <si>
    <t>14</t>
  </si>
  <si>
    <t>610991111.S</t>
  </si>
  <si>
    <t>Zakrývanie výplní vnútorných okenných otvorov, predmetov a konštrukcií</t>
  </si>
  <si>
    <t>-827825082</t>
  </si>
  <si>
    <t>15</t>
  </si>
  <si>
    <t>611421331.S</t>
  </si>
  <si>
    <t>Oprava vnútorných vápenných omietok stropov železobetónových rovných tvárnicových a klenieb, opravovaná plocha nad 10 do 30 % štukových</t>
  </si>
  <si>
    <t>56043347</t>
  </si>
  <si>
    <t>16</t>
  </si>
  <si>
    <t>611460121.S</t>
  </si>
  <si>
    <t>Príprava vnútorného podkladu stropov penetráciou základnou</t>
  </si>
  <si>
    <t>804822675</t>
  </si>
  <si>
    <t>17</t>
  </si>
  <si>
    <t>611460208.S</t>
  </si>
  <si>
    <t>Vnútorná omietka stropov vápenná štuková (jemná), hr. 5 mm</t>
  </si>
  <si>
    <t>-224834646</t>
  </si>
  <si>
    <t>18</t>
  </si>
  <si>
    <t>611481119.S</t>
  </si>
  <si>
    <t>Potiahnutie vnútorných stropov sklotextilnou mriežkou s celoplošným prilepením</t>
  </si>
  <si>
    <t>-1673569276</t>
  </si>
  <si>
    <t>19</t>
  </si>
  <si>
    <t>612421331.S</t>
  </si>
  <si>
    <t>Oprava vnútorných vápenných omietok stien, v množstve opravenej plochy nad 10 do 30 % štukových</t>
  </si>
  <si>
    <t>-990269116</t>
  </si>
  <si>
    <t>20</t>
  </si>
  <si>
    <t>612425921.R</t>
  </si>
  <si>
    <t>Omietka vápenná vnútorného ostenia okenného alebo dverného hrubá</t>
  </si>
  <si>
    <t>1748096213</t>
  </si>
  <si>
    <t>21</t>
  </si>
  <si>
    <t>612425931.S</t>
  </si>
  <si>
    <t>Omietka vápenná vnútorného ostenia okenného alebo dverného štuková</t>
  </si>
  <si>
    <t>-1609855001</t>
  </si>
  <si>
    <t>22</t>
  </si>
  <si>
    <t>612460121.S</t>
  </si>
  <si>
    <t>Príprava vnútorného podkladu stien penetráciou základnou</t>
  </si>
  <si>
    <t>-1845867288</t>
  </si>
  <si>
    <t>612460208.S</t>
  </si>
  <si>
    <t>Vnútorná omietka stien vápenná štuková (jemná), hr. 5 mm</t>
  </si>
  <si>
    <t>-1601057829</t>
  </si>
  <si>
    <t>24</t>
  </si>
  <si>
    <t>612481119.S</t>
  </si>
  <si>
    <t>Potiahnutie vnútorných stien sklotextilnou mriežkou s celoplošným prilepením</t>
  </si>
  <si>
    <t>630586190</t>
  </si>
  <si>
    <t>25</t>
  </si>
  <si>
    <t>631313711.S</t>
  </si>
  <si>
    <t>Mazanina z betónu prostého (m3) tr. C 25/30 hr.nad 80 do 120 mm</t>
  </si>
  <si>
    <t>474119804</t>
  </si>
  <si>
    <t>26</t>
  </si>
  <si>
    <t>631362422.S</t>
  </si>
  <si>
    <t>Výstuž mazanín z betónov (z kameniva) a z ľahkých betónov zo sietí KARI, priemer drôtu 6/6 mm, veľkosť oka 150x150 mm</t>
  </si>
  <si>
    <t>-1215105137</t>
  </si>
  <si>
    <t>27</t>
  </si>
  <si>
    <t>632001021.S</t>
  </si>
  <si>
    <t>Zhotovenie okrajovej dilatačnej pásky z PE</t>
  </si>
  <si>
    <t>m</t>
  </si>
  <si>
    <t>1769253806</t>
  </si>
  <si>
    <t>28</t>
  </si>
  <si>
    <t>283320004800.S</t>
  </si>
  <si>
    <t>Okrajová dilatačná páska z PE 100/5 mm bez fólie na oddilatovanie poterov od stenových konštrukcií</t>
  </si>
  <si>
    <t>-1026376177</t>
  </si>
  <si>
    <t>29</t>
  </si>
  <si>
    <t>632001051.S</t>
  </si>
  <si>
    <t>Zhotovenie jednonásobného penetračného náteru pre potery a stierky</t>
  </si>
  <si>
    <t>-513683119</t>
  </si>
  <si>
    <t>30</t>
  </si>
  <si>
    <t>585520008700.S</t>
  </si>
  <si>
    <t>Penetračný náter na nasiakavé podklady pod potery, samonivelizačné hmoty a stavebné lepidlá</t>
  </si>
  <si>
    <t>kg</t>
  </si>
  <si>
    <t>745787456</t>
  </si>
  <si>
    <t>31</t>
  </si>
  <si>
    <t>632452296.S</t>
  </si>
  <si>
    <t>Cementový poter (vhodný aj ako spádový), pevnosti v tlaku 30 MPa, hr. 80 mm</t>
  </si>
  <si>
    <t>-224766069</t>
  </si>
  <si>
    <t>32</t>
  </si>
  <si>
    <t>632452684.S</t>
  </si>
  <si>
    <t>Cementová samonivelizačná stierka, pevnosti v tlaku 30 MPa, hr. 5 mm</t>
  </si>
  <si>
    <t>170401</t>
  </si>
  <si>
    <t>33</t>
  </si>
  <si>
    <t>642944121.S</t>
  </si>
  <si>
    <t>Dodatočná montáž oceľovej dverovej zárubne, plochy otvoru do 2,5 m2</t>
  </si>
  <si>
    <t>ks</t>
  </si>
  <si>
    <t>-2069807022</t>
  </si>
  <si>
    <t>34</t>
  </si>
  <si>
    <t>553310003510.A-D1</t>
  </si>
  <si>
    <t>Zárubňa oceľová obložková šxv 900x1970 mm, jednokrídlové</t>
  </si>
  <si>
    <t>-1422967754</t>
  </si>
  <si>
    <t>35</t>
  </si>
  <si>
    <t>553310003510.A-D2</t>
  </si>
  <si>
    <t>Zárubňa oceľová obložková šxv 800x1970 mm, jednokrídlové</t>
  </si>
  <si>
    <t>38408022</t>
  </si>
  <si>
    <t>36</t>
  </si>
  <si>
    <t>553310003510.A-D3</t>
  </si>
  <si>
    <t>1752618252</t>
  </si>
  <si>
    <t>37</t>
  </si>
  <si>
    <t>553310003510.A-D4</t>
  </si>
  <si>
    <t>-162725187</t>
  </si>
  <si>
    <t>38</t>
  </si>
  <si>
    <t>553310003510.A-D5</t>
  </si>
  <si>
    <t>192687056</t>
  </si>
  <si>
    <t>39</t>
  </si>
  <si>
    <t>553310003510.A-D6</t>
  </si>
  <si>
    <t>Zárubňa oceľová obložková šxv 700x1970 mm, jednokrídlové</t>
  </si>
  <si>
    <t>-199492177</t>
  </si>
  <si>
    <t>40</t>
  </si>
  <si>
    <t>553310003510.A-D11</t>
  </si>
  <si>
    <t>Zárubňa oceľová obložková šxv 600x1970 mm, jednokrídlové</t>
  </si>
  <si>
    <t>1318485775</t>
  </si>
  <si>
    <t>41</t>
  </si>
  <si>
    <t>642944221.S</t>
  </si>
  <si>
    <t>Dodatočná montáž oceľovej dverovej zárubne, plochy otvoru 2,5 - 4,5 m2</t>
  </si>
  <si>
    <t>-1622306334</t>
  </si>
  <si>
    <t>42</t>
  </si>
  <si>
    <t>553310002300.A-D10</t>
  </si>
  <si>
    <t>Zárubňa oceľová obložková šxv 1600x1970 mm, dvojkrídlové</t>
  </si>
  <si>
    <t>181052295</t>
  </si>
  <si>
    <t>43</t>
  </si>
  <si>
    <t>642945111.S</t>
  </si>
  <si>
    <t>Osadenie oceľ. zárubní protipož. dverí s obetónov. jednokrídlové do 2,5 m2</t>
  </si>
  <si>
    <t>-403463792</t>
  </si>
  <si>
    <t>44</t>
  </si>
  <si>
    <t>553310001700.A-D8</t>
  </si>
  <si>
    <t>Zárubňa požiarna oceľová, obložková, šxvxhr 900x1970x100 mm, bez povrchovej úpravy, EW 30/D3-C</t>
  </si>
  <si>
    <t>837907030</t>
  </si>
  <si>
    <t>Ostatné konštrukcie a práce-búranie</t>
  </si>
  <si>
    <t>45</t>
  </si>
  <si>
    <t>941955002.S</t>
  </si>
  <si>
    <t>Lešenie ľahké pracovné pomocné s výškou lešeňovej podlahy nad 1,20 do 1,90 m</t>
  </si>
  <si>
    <t>-2031200847</t>
  </si>
  <si>
    <t>46</t>
  </si>
  <si>
    <t>953995421.S</t>
  </si>
  <si>
    <t>Rohový profil s integrovanou sieťovinou - pevný</t>
  </si>
  <si>
    <t>-1910601714</t>
  </si>
  <si>
    <t>47</t>
  </si>
  <si>
    <t>962031133.S</t>
  </si>
  <si>
    <t xml:space="preserve">Búranie priečok alebo vybúranie otvorov plochy nad 4 m2 z tehál pálených plných alebo dutých maloformátových na maltu vápennú alebo vápennocementovú hr. od 100 do 150 mm,  -0,261t</t>
  </si>
  <si>
    <t>-1221183840</t>
  </si>
  <si>
    <t>48</t>
  </si>
  <si>
    <t>962032241.S</t>
  </si>
  <si>
    <t>Búranie muriva alebo vybúranie otvorov plochy nad 4 m2 nadzákladového z tehál pálených maloformátových alebo vápennopieskových, na maltu cementovú, -1,950 t</t>
  </si>
  <si>
    <t>-1194738188</t>
  </si>
  <si>
    <t>49</t>
  </si>
  <si>
    <t>965042141.S</t>
  </si>
  <si>
    <t>Búranie podkladov pod dlažby, liatych dlažieb a mazanín,betón alebo liaty asfalt hr.do 100 mm, plochy nad 4 m2 -2,20000t</t>
  </si>
  <si>
    <t>-29433926</t>
  </si>
  <si>
    <t>50</t>
  </si>
  <si>
    <t>965042241.S</t>
  </si>
  <si>
    <t>Búranie podkladov pod dlažby, liatych dlažieb a mazanín,betón,liaty asfalt hr.nad 100 mm, plochy nad 4 m2 -2,20000t</t>
  </si>
  <si>
    <t>1590848932</t>
  </si>
  <si>
    <t>51</t>
  </si>
  <si>
    <t>965044201.S</t>
  </si>
  <si>
    <t>Brúsenie existujúcich betónových podláh, zbrúsenie hrúbky do 3 mm -0,00600t</t>
  </si>
  <si>
    <t>428336907</t>
  </si>
  <si>
    <t>52</t>
  </si>
  <si>
    <t>965081712.S</t>
  </si>
  <si>
    <t xml:space="preserve">Búranie dlažieb, bez podklad. lôžka z xylolit., alebo keramických dlaždíc hr. do 10 mm,  -0,02000t</t>
  </si>
  <si>
    <t>-92574727</t>
  </si>
  <si>
    <t>53</t>
  </si>
  <si>
    <t>967031132.S</t>
  </si>
  <si>
    <t xml:space="preserve">Prikresanie rovných ostení, bez odstupu, po hrubom vybúraní otvorov, v murive tehl. na maltu,  -0,05700t</t>
  </si>
  <si>
    <t>2092429143</t>
  </si>
  <si>
    <t>54</t>
  </si>
  <si>
    <t>968061125.S</t>
  </si>
  <si>
    <t>Vyvesenie dreveného dverného krídla do suti plochy do 2 m2, -0,02400t</t>
  </si>
  <si>
    <t>963511951</t>
  </si>
  <si>
    <t>55</t>
  </si>
  <si>
    <t>968072455.S</t>
  </si>
  <si>
    <t xml:space="preserve">Vybúranie kovových dverových zárubní plochy do 2 m2,  -0,07600t</t>
  </si>
  <si>
    <t>-172131869</t>
  </si>
  <si>
    <t>56</t>
  </si>
  <si>
    <t>968072456.S</t>
  </si>
  <si>
    <t xml:space="preserve">Vybúranie kovových dverových zárubní plochy nad 2 m2,  -0,06300t</t>
  </si>
  <si>
    <t>1588021605</t>
  </si>
  <si>
    <t>57</t>
  </si>
  <si>
    <t>972056011.S</t>
  </si>
  <si>
    <t>Jadrové vrty diamantovými korunkami do D 120 mm do stropov - železobetónových -0,00027t</t>
  </si>
  <si>
    <t>cm</t>
  </si>
  <si>
    <t>459324367</t>
  </si>
  <si>
    <t>58</t>
  </si>
  <si>
    <t>972056020.S</t>
  </si>
  <si>
    <t>Jadrové vrty diamantovými korunkami do D 250 mm do stropov - železobetónových -0,00118t</t>
  </si>
  <si>
    <t>-1022646146</t>
  </si>
  <si>
    <t>59</t>
  </si>
  <si>
    <t>978059531.S</t>
  </si>
  <si>
    <t xml:space="preserve">Odsekanie a odobratie obkladov stien z obkladačiek vnútorných vrátane podkladovej omietky nad 2 m2,  -0,06800t</t>
  </si>
  <si>
    <t>1806105367</t>
  </si>
  <si>
    <t>60</t>
  </si>
  <si>
    <t>979011111.S</t>
  </si>
  <si>
    <t>Zvislá doprava sutiny a vybúraných hmôt za prvé podlažie nad alebo pod základným podlažím</t>
  </si>
  <si>
    <t>-1110332737</t>
  </si>
  <si>
    <t>61</t>
  </si>
  <si>
    <t>979081111.S</t>
  </si>
  <si>
    <t>Odvoz sutiny a vybúraných hmôt na skládku do 1 km</t>
  </si>
  <si>
    <t>-479980559</t>
  </si>
  <si>
    <t>62</t>
  </si>
  <si>
    <t>979081121.S</t>
  </si>
  <si>
    <t>Odvoz sutiny a vybúraných hmôt na skládku za každý ďalší 1 km</t>
  </si>
  <si>
    <t>1538697107</t>
  </si>
  <si>
    <t>63</t>
  </si>
  <si>
    <t>979082111.S</t>
  </si>
  <si>
    <t>Vnútrostavenisková doprava sutiny a vybúraných hmôt do 10 m</t>
  </si>
  <si>
    <t>47598744</t>
  </si>
  <si>
    <t>64</t>
  </si>
  <si>
    <t>979082121.S</t>
  </si>
  <si>
    <t>Vnútrostavenisková doprava sutiny a vybúraných hmôt za každých ďalších 5 m</t>
  </si>
  <si>
    <t>1845793874</t>
  </si>
  <si>
    <t>65</t>
  </si>
  <si>
    <t>979089012.S</t>
  </si>
  <si>
    <t xml:space="preserve">Poplatok za skládku - betón, tehly, dlaždice, obkladačky a keramika  (17 01), ostatné</t>
  </si>
  <si>
    <t>1621733372</t>
  </si>
  <si>
    <t>66</t>
  </si>
  <si>
    <t>979089112.S</t>
  </si>
  <si>
    <t>Poplatok za skládku - drevo, sklo, plasty (17 02 ), ostatné</t>
  </si>
  <si>
    <t>1965186873</t>
  </si>
  <si>
    <t>67</t>
  </si>
  <si>
    <t>979089512.S</t>
  </si>
  <si>
    <t>Poplatok za skládku - stavebné materiály na báze sadry (17 08 ), ostatné</t>
  </si>
  <si>
    <t>-1403997579</t>
  </si>
  <si>
    <t>99</t>
  </si>
  <si>
    <t>Presun hmôt HSV</t>
  </si>
  <si>
    <t>68</t>
  </si>
  <si>
    <t>998011001.S</t>
  </si>
  <si>
    <t>Presun hmôt pre budovy (801, 803, 812), zvislá konštr. z tehál, tvárnic, z kovu výšky do 6 m</t>
  </si>
  <si>
    <t>-1868657071</t>
  </si>
  <si>
    <t>PSV</t>
  </si>
  <si>
    <t>Práce a dodávky PSV</t>
  </si>
  <si>
    <t>711</t>
  </si>
  <si>
    <t>Izolácie proti vode a vlhkosti</t>
  </si>
  <si>
    <t>69</t>
  </si>
  <si>
    <t>711111001.S</t>
  </si>
  <si>
    <t>Zhotovenie izolácie proti zemnej vlhkosti vodorovná náterom penetračným za studena</t>
  </si>
  <si>
    <t>-368797428</t>
  </si>
  <si>
    <t>70</t>
  </si>
  <si>
    <t>246170000900.S</t>
  </si>
  <si>
    <t>Lak asfaltový penetračný</t>
  </si>
  <si>
    <t>1237793222</t>
  </si>
  <si>
    <t>71</t>
  </si>
  <si>
    <t>711112001.S</t>
  </si>
  <si>
    <t xml:space="preserve">Zhotovenie  izolácie proti zemnej vlhkosti zvislá penetračným náterom za studena</t>
  </si>
  <si>
    <t>-1550313745</t>
  </si>
  <si>
    <t>72</t>
  </si>
  <si>
    <t>-669606364</t>
  </si>
  <si>
    <t>73</t>
  </si>
  <si>
    <t>711141559.S</t>
  </si>
  <si>
    <t xml:space="preserve">Zhotovenie  izolácie proti zemnej vlhkosti a tlakovej vode vodorovná NAIP pritavením</t>
  </si>
  <si>
    <t>6306506</t>
  </si>
  <si>
    <t>74</t>
  </si>
  <si>
    <t>628310001000.S</t>
  </si>
  <si>
    <t>Pás asfaltový s posypom hr. 3,5 mm vystužený sklenenou rohožou</t>
  </si>
  <si>
    <t>268119644</t>
  </si>
  <si>
    <t>75</t>
  </si>
  <si>
    <t>711142559.S</t>
  </si>
  <si>
    <t xml:space="preserve">Zhotovenie  izolácie proti zemnej vlhkosti a tlakovej vode zvislá NAIP pritavením</t>
  </si>
  <si>
    <t>2039238900</t>
  </si>
  <si>
    <t>76</t>
  </si>
  <si>
    <t>-1838489475</t>
  </si>
  <si>
    <t>77</t>
  </si>
  <si>
    <t>711210100.S</t>
  </si>
  <si>
    <t>Zhotovenie dvojnásobnej izol. stierky pod keramické obklady v interiéri na ploche vodorovnej</t>
  </si>
  <si>
    <t>2055114465</t>
  </si>
  <si>
    <t>78</t>
  </si>
  <si>
    <t>245610000400.S</t>
  </si>
  <si>
    <t>Stierka hydroizolačná na báze syntetickej živice, (tekutá hydroizolačná fólia)</t>
  </si>
  <si>
    <t>-226879472</t>
  </si>
  <si>
    <t>79</t>
  </si>
  <si>
    <t>247710007700.S</t>
  </si>
  <si>
    <t>Pás tesniaci š. 120 mm, na utesnenie rohových a spojovacích škár pri aplikácii hydroizolácií</t>
  </si>
  <si>
    <t>1539553610</t>
  </si>
  <si>
    <t>80</t>
  </si>
  <si>
    <t>711210110.S</t>
  </si>
  <si>
    <t>Zhotovenie dvojnásobnej izol. stierky pod keramické obklady v interiéri na ploche zvislej</t>
  </si>
  <si>
    <t>3352345</t>
  </si>
  <si>
    <t>81</t>
  </si>
  <si>
    <t>1585008539</t>
  </si>
  <si>
    <t>82</t>
  </si>
  <si>
    <t>-1372192150</t>
  </si>
  <si>
    <t>83</t>
  </si>
  <si>
    <t>998711101.S</t>
  </si>
  <si>
    <t>Presun hmôt pre izoláciu proti vode v objektoch výšky do 6 m</t>
  </si>
  <si>
    <t>-601225336</t>
  </si>
  <si>
    <t>713</t>
  </si>
  <si>
    <t>Izolácie tepelné</t>
  </si>
  <si>
    <t>84</t>
  </si>
  <si>
    <t>713111111.S</t>
  </si>
  <si>
    <t>Montáž tepelnej izolácie stropov minerálnou vlnou, vrchom kladenou voľne</t>
  </si>
  <si>
    <t>-787600637</t>
  </si>
  <si>
    <t>85</t>
  </si>
  <si>
    <t>631440004300.S</t>
  </si>
  <si>
    <t>Doska z minerálnej vlny hr. 150 mm, izolácia pre šikmé strechy, nezaťažené stropy, priečky</t>
  </si>
  <si>
    <t>-1110635904</t>
  </si>
  <si>
    <t>86</t>
  </si>
  <si>
    <t>713191214.R</t>
  </si>
  <si>
    <t>Montáž izolácie tepelnej stropov vrchom, parotesná fólia</t>
  </si>
  <si>
    <t>1391677173</t>
  </si>
  <si>
    <t>87</t>
  </si>
  <si>
    <t>283230006700.S</t>
  </si>
  <si>
    <t>Parozábrana š. 1,5 m, hliníková vrstva uložená medzi vysoko transparentnou PES fóliou a PE fóliou s vystužujúcou mriežkou (180g/m2)</t>
  </si>
  <si>
    <t>-2009540511</t>
  </si>
  <si>
    <t>88</t>
  </si>
  <si>
    <t>713530139.R</t>
  </si>
  <si>
    <t>Tesnenie flexibilnou protipožiarnou manžetou š. 52mm, hr. 5,6mm (napr. CFS-C EL)</t>
  </si>
  <si>
    <t>674089651</t>
  </si>
  <si>
    <t>89</t>
  </si>
  <si>
    <t>2075120</t>
  </si>
  <si>
    <t>Flexibilná protipožiarna manžeta CFS-C E</t>
  </si>
  <si>
    <t>505484425</t>
  </si>
  <si>
    <t>90</t>
  </si>
  <si>
    <t>713550219.R</t>
  </si>
  <si>
    <t>Montáž protipožiarnej technickej izolácie na vzduchotechnické potrubia doskovým materiálom EI45</t>
  </si>
  <si>
    <t>1400941669</t>
  </si>
  <si>
    <t>91</t>
  </si>
  <si>
    <t>2036609</t>
  </si>
  <si>
    <t>FS board CFS-CT B 2S 1000x600x50 biel.</t>
  </si>
  <si>
    <t>438688295</t>
  </si>
  <si>
    <t>92</t>
  </si>
  <si>
    <t>713591991.R</t>
  </si>
  <si>
    <t>Protipožiarný náter</t>
  </si>
  <si>
    <t>kpl</t>
  </si>
  <si>
    <t>79592237</t>
  </si>
  <si>
    <t>93</t>
  </si>
  <si>
    <t>2036605</t>
  </si>
  <si>
    <t>Protipožiarny povlak CFS-CT 6kg biel.</t>
  </si>
  <si>
    <t>-1321186028</t>
  </si>
  <si>
    <t>94</t>
  </si>
  <si>
    <t>713591996.R</t>
  </si>
  <si>
    <t>Tesnenie protipožiarnou penou (napr. CFS-F FX)</t>
  </si>
  <si>
    <t>337282246</t>
  </si>
  <si>
    <t>95</t>
  </si>
  <si>
    <t>429802</t>
  </si>
  <si>
    <t>Protipožiarna pena CFS-F FX</t>
  </si>
  <si>
    <t>1624890782</t>
  </si>
  <si>
    <t>96</t>
  </si>
  <si>
    <t>998713102.S</t>
  </si>
  <si>
    <t>Presun hmôt pre izolácie tepelné v objektoch výšky nad 6 m do 12 m</t>
  </si>
  <si>
    <t>642425594</t>
  </si>
  <si>
    <t>722</t>
  </si>
  <si>
    <t>Zdravotechnika - vnútorný vodovod</t>
  </si>
  <si>
    <t>97</t>
  </si>
  <si>
    <t>722250180.S</t>
  </si>
  <si>
    <t>Montáž hasiaceho prístroja na stenu</t>
  </si>
  <si>
    <t>1270966378</t>
  </si>
  <si>
    <t>98</t>
  </si>
  <si>
    <t>449170000900.S</t>
  </si>
  <si>
    <t>Prenosný hasiaci prístroj práškový P6Če 6 kg, 21A</t>
  </si>
  <si>
    <t>-1217511748</t>
  </si>
  <si>
    <t>449170001000.S</t>
  </si>
  <si>
    <t>Plastový box na hasiaci prístroj do 6 kg náplne</t>
  </si>
  <si>
    <t>-1438711524</t>
  </si>
  <si>
    <t>100</t>
  </si>
  <si>
    <t>998722102.S</t>
  </si>
  <si>
    <t>Presun hmôt pre vnútorný vodovod v objektoch výšky nad 6 do 12 m</t>
  </si>
  <si>
    <t>2036709974</t>
  </si>
  <si>
    <t>763</t>
  </si>
  <si>
    <t>Konštrukcie - drevostavby</t>
  </si>
  <si>
    <t>101</t>
  </si>
  <si>
    <t>763115512.S</t>
  </si>
  <si>
    <t>Priečka SDK hr. 100 mm, kca CW+UW 50, dvojito opláštená doskou štandardnou A 2x12,5 mm, TI 50 mm</t>
  </si>
  <si>
    <t>-844200048</t>
  </si>
  <si>
    <t>102</t>
  </si>
  <si>
    <t>763115514.S</t>
  </si>
  <si>
    <t>Priečka SDK hr. 150 mm, kca CW+UW 100, dvojito opláštená doskou štandardnou A 2x12,5 mm, TI 100 mm</t>
  </si>
  <si>
    <t>535431817</t>
  </si>
  <si>
    <t>103</t>
  </si>
  <si>
    <t>763115712.S</t>
  </si>
  <si>
    <t>Priečka SDK hr. 100 mm, kca CW+UW 50, dvojito opláštená doskou impregnovanou H2 2x12,5 mm, TI 50 mm</t>
  </si>
  <si>
    <t>1920975697</t>
  </si>
  <si>
    <t>104</t>
  </si>
  <si>
    <t>763115714.S</t>
  </si>
  <si>
    <t>Priečka SDK hr. 150 mm, kca CW+UW 100, dvojito opláštená doskou impregnovanou H2 2x12,5 mm, TI 100 mm</t>
  </si>
  <si>
    <t>-618819360</t>
  </si>
  <si>
    <t>105</t>
  </si>
  <si>
    <t>763116512.S</t>
  </si>
  <si>
    <t>Priečka SDK hr. 205 mm, kca 2xCW+2xUW 75, dvojito opláštená doskou impregnovanou H2 2x12,5 mm, TI 2x75 mm</t>
  </si>
  <si>
    <t>-1170592798</t>
  </si>
  <si>
    <t>106</t>
  </si>
  <si>
    <t>763119111.S</t>
  </si>
  <si>
    <t>SDK priečka s izoláciou ochrana hran (rohov) voľne stojacich priečok uholníkom Pz 31x31 mm</t>
  </si>
  <si>
    <t>198094473</t>
  </si>
  <si>
    <t>107</t>
  </si>
  <si>
    <t>763119521.S</t>
  </si>
  <si>
    <t>Demontáž sadrokartónovej priečky, jednoduchá nosná oceľová konštrukcia, jednoduché opláštenie, -0,03036t</t>
  </si>
  <si>
    <t>-1281017281</t>
  </si>
  <si>
    <t>108</t>
  </si>
  <si>
    <t>763125380.S</t>
  </si>
  <si>
    <t>Šachtová SDK predsadená stena, jednoduchá kca CW+UW 50, dvojito opláštená doskou protipožiarnou DF 2x12,5 mm</t>
  </si>
  <si>
    <t>-1709287151</t>
  </si>
  <si>
    <t>109</t>
  </si>
  <si>
    <t>763126680.R</t>
  </si>
  <si>
    <t>Predsadená SDK stena hr. 150 mm, kca CW+UW 100+UA, dvojito opláštená doskou štandardnou A 2x12.5 mm</t>
  </si>
  <si>
    <t>1665272080</t>
  </si>
  <si>
    <t>P</t>
  </si>
  <si>
    <t>Poznámka k položke:_x000d_
Zosilnená konštrukcia UA profilom pre kotvenie radiátora!</t>
  </si>
  <si>
    <t>110</t>
  </si>
  <si>
    <t>763126682.R</t>
  </si>
  <si>
    <t>Predsadená SDK stena hr. 150 mm, kca CW+UW 100+UA, dvojito opláštená doskou impregnovanou H2 2x12.5 mm</t>
  </si>
  <si>
    <t>-156167517</t>
  </si>
  <si>
    <t>111</t>
  </si>
  <si>
    <t>763136040.S</t>
  </si>
  <si>
    <t>Kazetový podhľad 600 x 600 mm, hrana polozapustená profil T15, konštrukcia poloskrytá, doska sadrokartónová biela hr. 10 mm</t>
  </si>
  <si>
    <t>-275440187</t>
  </si>
  <si>
    <t>112</t>
  </si>
  <si>
    <t>763138220.S</t>
  </si>
  <si>
    <t>Podhľad SDK závesný na dvojúrovňovej oceľovej podkonštrukcií CD+UD, doska štandardná A 12.5 mm</t>
  </si>
  <si>
    <t>-200533861</t>
  </si>
  <si>
    <t>113</t>
  </si>
  <si>
    <t>763138222.S</t>
  </si>
  <si>
    <t>Podhľad SDK závesný na dvojúrovňovej oceľovej podkonštrukcií CD+UD, doska impregnovaná H2 12.5 mm</t>
  </si>
  <si>
    <t>192679344</t>
  </si>
  <si>
    <t>114</t>
  </si>
  <si>
    <t>998763301.S</t>
  </si>
  <si>
    <t>Presun hmôt pre sadrokartónové konštrukcie v objektoch výšky do 7 m</t>
  </si>
  <si>
    <t>1864875655</t>
  </si>
  <si>
    <t>766</t>
  </si>
  <si>
    <t>Konštrukcie stolárske</t>
  </si>
  <si>
    <t>115</t>
  </si>
  <si>
    <t>766124100.R</t>
  </si>
  <si>
    <t>Montáž HPL stien záchodových (kabíny WC), prezlikacia kabínky</t>
  </si>
  <si>
    <t>-1131517728</t>
  </si>
  <si>
    <t>116</t>
  </si>
  <si>
    <t>WC-Kabíny-A1.13</t>
  </si>
  <si>
    <t>WC priečky (HPL) (3xkabíny – vlhké prostredie), rozmer (2800+2x1500/3xD600)/2030 mm</t>
  </si>
  <si>
    <t>zostava</t>
  </si>
  <si>
    <t>769799823</t>
  </si>
  <si>
    <t>117</t>
  </si>
  <si>
    <t>WC-Kabíny-A1.17</t>
  </si>
  <si>
    <t>WC priečky (HPL) (2xkabíny – vlhké prostredie), rozmer (1900+1x1500/2xD600)/2030 mm</t>
  </si>
  <si>
    <t>-301234942</t>
  </si>
  <si>
    <t>118</t>
  </si>
  <si>
    <t>WC-Kabíny-A2.13</t>
  </si>
  <si>
    <t>WC priečky (HPL) (2xkabíny – vlhké prostredie), rozmer (2000+1x1500/2xD600)/2030 mm</t>
  </si>
  <si>
    <t>1948466543</t>
  </si>
  <si>
    <t>119</t>
  </si>
  <si>
    <t>766662112.S</t>
  </si>
  <si>
    <t>Montáž dverového krídla otočného jednokrídlového poldrážkového, do existujúcej zárubne, vrátane kovania</t>
  </si>
  <si>
    <t>78653351</t>
  </si>
  <si>
    <t>120</t>
  </si>
  <si>
    <t>611610000400.A-D1</t>
  </si>
  <si>
    <t>Dvere vnútorné jednokrídlové, šírka 900 mm, výplň DTD, povrch fólia, plné</t>
  </si>
  <si>
    <t>-481972664</t>
  </si>
  <si>
    <t>121</t>
  </si>
  <si>
    <t>611610000400.A-D2</t>
  </si>
  <si>
    <t>Dvere vnútorné jednokrídlové, šírka 800 mm, výplň DTD, povrch fólia, plné</t>
  </si>
  <si>
    <t>-2003408311</t>
  </si>
  <si>
    <t>122</t>
  </si>
  <si>
    <t>611610000400.A-D3</t>
  </si>
  <si>
    <t>Dvere vnútorné jednokrídlové, šírka 900 mm, výplň DTD, povrch fólia, plné, čiastočne presklené s okopovým plechom</t>
  </si>
  <si>
    <t>1584520641</t>
  </si>
  <si>
    <t>123</t>
  </si>
  <si>
    <t>611610000400.A-D4</t>
  </si>
  <si>
    <t>-872551853</t>
  </si>
  <si>
    <t>124</t>
  </si>
  <si>
    <t>611610000400.A-D5</t>
  </si>
  <si>
    <t>1251588857</t>
  </si>
  <si>
    <t>125</t>
  </si>
  <si>
    <t>611610000400.A-D6</t>
  </si>
  <si>
    <t>Dvere vnútorné jednokrídlové, šírka 700 mm, výplň DTD, povrch fólia, plné</t>
  </si>
  <si>
    <t>1212097100</t>
  </si>
  <si>
    <t>126</t>
  </si>
  <si>
    <t>611610000400.A-D8EW</t>
  </si>
  <si>
    <t>Dvere vnútorné jednokrídlové, šírka 900 mm, výplň DTD, povrch fólia, plné, EW30/D3-C</t>
  </si>
  <si>
    <t>-422776476</t>
  </si>
  <si>
    <t>127</t>
  </si>
  <si>
    <t>611610000400.A-D11</t>
  </si>
  <si>
    <t>Dvere vnútorné jednokrídlové, šírka 600 mm, výplň DTD, povrch fólia, plné</t>
  </si>
  <si>
    <t>2024147516</t>
  </si>
  <si>
    <t>128</t>
  </si>
  <si>
    <t>549150000600.S</t>
  </si>
  <si>
    <t>Kľučka dverová a rozeta 2x, nehrdzavejúca oceľ, povrch nerez brúsený</t>
  </si>
  <si>
    <t>-600178233</t>
  </si>
  <si>
    <t>129</t>
  </si>
  <si>
    <t>766662132.S</t>
  </si>
  <si>
    <t>Montáž dverového krídla otočného dvojkrídlového poldrážkového, do existujúcej zárubne, vrátane kovania</t>
  </si>
  <si>
    <t>-1665699564</t>
  </si>
  <si>
    <t>130</t>
  </si>
  <si>
    <t>611610000400.A-D10</t>
  </si>
  <si>
    <t>Dvere vnútorné dvojkrídlové, šírka 1600 mm, výplň papierová voština, povrch fólia, plné</t>
  </si>
  <si>
    <t>-1003957533</t>
  </si>
  <si>
    <t>131</t>
  </si>
  <si>
    <t>-2038399758</t>
  </si>
  <si>
    <t>132</t>
  </si>
  <si>
    <t>766662811.S</t>
  </si>
  <si>
    <t xml:space="preserve">Demontáž dverného krídla, dokovanie prahu dverí jednokrídlových,  -0,00100t</t>
  </si>
  <si>
    <t>1602368809</t>
  </si>
  <si>
    <t>133</t>
  </si>
  <si>
    <t>766662812.S</t>
  </si>
  <si>
    <t xml:space="preserve">Demontáž dverného krídla, dokovanie prahu dverí dvojkrídlových,  -0,00200t</t>
  </si>
  <si>
    <t>1147940388</t>
  </si>
  <si>
    <t>134</t>
  </si>
  <si>
    <t>998766101.S</t>
  </si>
  <si>
    <t>Presun hmot pre konštrukcie stolárske v objektoch výšky do 6 m</t>
  </si>
  <si>
    <t>1746364647</t>
  </si>
  <si>
    <t>767</t>
  </si>
  <si>
    <t>Konštrukcie doplnkové kovové</t>
  </si>
  <si>
    <t>135</t>
  </si>
  <si>
    <t>767162110.S</t>
  </si>
  <si>
    <t>Montáž zábradlia rovného z profilovej ocele do muriva, s hmotnosťou 1 m zábradlia do 20 kg</t>
  </si>
  <si>
    <t>-1477745051</t>
  </si>
  <si>
    <t>136</t>
  </si>
  <si>
    <t>553-Z9</t>
  </si>
  <si>
    <t>Zábradlie z oceľových pozinkovaných profilov z tyčových prvkov, výška do 900 mm, kotvenie do muriva, exteriérové s povrchovou úpravou</t>
  </si>
  <si>
    <t>1196655229</t>
  </si>
  <si>
    <t>137</t>
  </si>
  <si>
    <t>767162130.S</t>
  </si>
  <si>
    <t>Montáž zábradlia rovného z profilovej ocele do muriva, s hmotnosťou 1 m zábradlia nad 30 do 45 kg</t>
  </si>
  <si>
    <t>-610889897</t>
  </si>
  <si>
    <t>138</t>
  </si>
  <si>
    <t>553-Z8</t>
  </si>
  <si>
    <t>Zábradlie z oceľových pozinkovaných profilov z tyčových prvkov, šírka 1450 mm a výška 1000 mm, kotvenie do muriva, exteriérové s povrchovou úpravou</t>
  </si>
  <si>
    <t>-1242858174</t>
  </si>
  <si>
    <t>139</t>
  </si>
  <si>
    <t>767230070.S</t>
  </si>
  <si>
    <t>Montáž schodiskového madla na stenu</t>
  </si>
  <si>
    <t>-426161904</t>
  </si>
  <si>
    <t>140</t>
  </si>
  <si>
    <t>553-Z</t>
  </si>
  <si>
    <t>Madlo schodiskové pre kotvenie na stenu, oceľové (antracit)</t>
  </si>
  <si>
    <t>71060132</t>
  </si>
  <si>
    <t>141</t>
  </si>
  <si>
    <t>767646520.S</t>
  </si>
  <si>
    <t>Montáž dverí hliníkových, vchodových, 1 m obvodu dverí</t>
  </si>
  <si>
    <t>-1331260985</t>
  </si>
  <si>
    <t>142</t>
  </si>
  <si>
    <t>553410032500.A-D7</t>
  </si>
  <si>
    <t>Dvere hliníkové dvojkrídlové otočné šxv 2100x1970 mm, jednoduché bezpečnostné zasklenie s požiarnou odolnosťou EW 30/D3</t>
  </si>
  <si>
    <t>-1363985958</t>
  </si>
  <si>
    <t>143</t>
  </si>
  <si>
    <t>553410032500.A-D9</t>
  </si>
  <si>
    <t>Dvere hliníkové dvojkrídlové otočné šxv 1400x1970 mm, jednoduché bezpečnostné zasklenie</t>
  </si>
  <si>
    <t>534124346</t>
  </si>
  <si>
    <t>144</t>
  </si>
  <si>
    <t>553410032500.A-D12</t>
  </si>
  <si>
    <t>Dvere hliníkové dvojkrídlové otočné šxv 1500x2020 mm, jednoduché bezpečnostné zasklenie s požiarnou odolnosťou EW 30/D3</t>
  </si>
  <si>
    <t>1595973787</t>
  </si>
  <si>
    <t>145</t>
  </si>
  <si>
    <t>998767101.S</t>
  </si>
  <si>
    <t>Presun hmôt pre kovové stavebné doplnkové konštrukcie v objektoch výšky do 6 m</t>
  </si>
  <si>
    <t>-46575410</t>
  </si>
  <si>
    <t>776</t>
  </si>
  <si>
    <t>Podlahy povlakové</t>
  </si>
  <si>
    <t>146</t>
  </si>
  <si>
    <t>776200811.S</t>
  </si>
  <si>
    <t>Odstránenie povlakových podláh zo schodiskových stupňov lepených -0,0010t</t>
  </si>
  <si>
    <t>534639030</t>
  </si>
  <si>
    <t>147</t>
  </si>
  <si>
    <t>776200830.S</t>
  </si>
  <si>
    <t>Odstránenie lepených hrán zo schodiskových stupňov -0,00030t</t>
  </si>
  <si>
    <t>1789987525</t>
  </si>
  <si>
    <t>148</t>
  </si>
  <si>
    <t>776401800.S</t>
  </si>
  <si>
    <t>Demontáž soklíkov alebo líšt</t>
  </si>
  <si>
    <t>-1480197856</t>
  </si>
  <si>
    <t>149</t>
  </si>
  <si>
    <t>776411000.S</t>
  </si>
  <si>
    <t>Lepenie podlahových líšt soklových</t>
  </si>
  <si>
    <t>-2093046634</t>
  </si>
  <si>
    <t>150</t>
  </si>
  <si>
    <t>611990002900.S</t>
  </si>
  <si>
    <t>Lišta soklová MDF, vxš 40x20 mm</t>
  </si>
  <si>
    <t>-1959480328</t>
  </si>
  <si>
    <t>151</t>
  </si>
  <si>
    <t>611990003600.S</t>
  </si>
  <si>
    <t>Roh vnútorný a vonkajší pre lištu soklovú výšky 40 mm</t>
  </si>
  <si>
    <t>2054437991</t>
  </si>
  <si>
    <t>152</t>
  </si>
  <si>
    <t>611990003700.S</t>
  </si>
  <si>
    <t>Spojka a ukončenie pre lištu soklovú výšky 40 mm</t>
  </si>
  <si>
    <t>-527791587</t>
  </si>
  <si>
    <t>153</t>
  </si>
  <si>
    <t>776470010.S</t>
  </si>
  <si>
    <t>Lepenie a rezanie podlahových soklov z koberca</t>
  </si>
  <si>
    <t>265616705</t>
  </si>
  <si>
    <t>154</t>
  </si>
  <si>
    <t>697410001700.S</t>
  </si>
  <si>
    <t>Koberec metrážny všívaný</t>
  </si>
  <si>
    <t>-218869055</t>
  </si>
  <si>
    <t>155</t>
  </si>
  <si>
    <t>776511820.S</t>
  </si>
  <si>
    <t xml:space="preserve">Odstránenie povlakových podláh z nášľapnej plochy lepených s podložkou,  -0,00100t</t>
  </si>
  <si>
    <t>-38909404</t>
  </si>
  <si>
    <t>156</t>
  </si>
  <si>
    <t>776572310.S</t>
  </si>
  <si>
    <t>Lepenie textilných podláh - kobercov z pásov</t>
  </si>
  <si>
    <t>-364842694</t>
  </si>
  <si>
    <t>157</t>
  </si>
  <si>
    <t>-476489654</t>
  </si>
  <si>
    <t>158</t>
  </si>
  <si>
    <t>776990105.S</t>
  </si>
  <si>
    <t>Vysávanie podkladu pred kladením povlakovýck podláh</t>
  </si>
  <si>
    <t>-1471634137</t>
  </si>
  <si>
    <t>159</t>
  </si>
  <si>
    <t>776990110.S</t>
  </si>
  <si>
    <t>Penetrovanie podkladu pred kladením povlakových podláh</t>
  </si>
  <si>
    <t>-1670010104</t>
  </si>
  <si>
    <t>160</t>
  </si>
  <si>
    <t>998776101.S</t>
  </si>
  <si>
    <t>Presun hmôt pre podlahy povlakové v objektoch výšky do 6 m</t>
  </si>
  <si>
    <t>-1224671799</t>
  </si>
  <si>
    <t>777</t>
  </si>
  <si>
    <t>Podlahy syntetické</t>
  </si>
  <si>
    <t>161</t>
  </si>
  <si>
    <t>777531015.S</t>
  </si>
  <si>
    <t>Polyuretánová samonivelačná stierka hr. 3 mm, penetrácia, 1x stierka s kremičitým pieskom, uzatvárací náter</t>
  </si>
  <si>
    <t>-1421769414</t>
  </si>
  <si>
    <t>162</t>
  </si>
  <si>
    <t>777531105.R</t>
  </si>
  <si>
    <t>Polyuretánová stierka hr. 3 mm, penetrácia, 2x stierka protišmyk, hygiena, teplota, uzatvárací náter</t>
  </si>
  <si>
    <t>632523571</t>
  </si>
  <si>
    <t>163</t>
  </si>
  <si>
    <t>998777101.S</t>
  </si>
  <si>
    <t>Presun hmôt pre podlahy syntetické v objektoch výšky do 6 m</t>
  </si>
  <si>
    <t>1236960422</t>
  </si>
  <si>
    <t>781</t>
  </si>
  <si>
    <t>Obklady</t>
  </si>
  <si>
    <t>164</t>
  </si>
  <si>
    <t>781445202.S</t>
  </si>
  <si>
    <t>Montáž obkladov vnútor. stien z obkladačiek kladených do tmelu flexibilného veľ. 150x150 mm</t>
  </si>
  <si>
    <t>577329267</t>
  </si>
  <si>
    <t>165</t>
  </si>
  <si>
    <t>597640002400.S</t>
  </si>
  <si>
    <t>Obkladačky keramické lxvxhr 148x148x6 mm</t>
  </si>
  <si>
    <t>2103352007</t>
  </si>
  <si>
    <t>166</t>
  </si>
  <si>
    <t>781445212.S</t>
  </si>
  <si>
    <t>Montáž obkladov vnútor. stien z obkladačiek kladených do tmelu flexibilného veľ. 200x250 mm</t>
  </si>
  <si>
    <t>1137868516</t>
  </si>
  <si>
    <t>167</t>
  </si>
  <si>
    <t>597640002200.S</t>
  </si>
  <si>
    <t>Obkladačky keramické lxvxhr 198x248 mm</t>
  </si>
  <si>
    <t>-1099921790</t>
  </si>
  <si>
    <t>168</t>
  </si>
  <si>
    <t>998781101.S</t>
  </si>
  <si>
    <t>Presun hmôt pre obklady keramické v objektoch výšky do 6 m</t>
  </si>
  <si>
    <t>1207143896</t>
  </si>
  <si>
    <t>783</t>
  </si>
  <si>
    <t>Nátery</t>
  </si>
  <si>
    <t>169</t>
  </si>
  <si>
    <t>783122110.S</t>
  </si>
  <si>
    <t>Nátery oceľ.konštr. syntetické na vzduchu schnúce ťažkých A dvojnásobné - 70μm</t>
  </si>
  <si>
    <t>-443538695</t>
  </si>
  <si>
    <t>170</t>
  </si>
  <si>
    <t>783122710.S</t>
  </si>
  <si>
    <t>Nátery oceľ.konštr. syntetické na vzduchu schnúce ťažkých A základné - 35μm</t>
  </si>
  <si>
    <t>335789144</t>
  </si>
  <si>
    <t>171</t>
  </si>
  <si>
    <t>783201812.S</t>
  </si>
  <si>
    <t>Odstránenie starých náterov z kovových stavebných doplnkových konštrukcií oceľovou kefou</t>
  </si>
  <si>
    <t>1450705622</t>
  </si>
  <si>
    <t>172</t>
  </si>
  <si>
    <t>783222100.S</t>
  </si>
  <si>
    <t>Nátery kov.stav.doplnk.konštr. syntetické farby šedej na vzduchu schnúce dvojnásobné - 70µm</t>
  </si>
  <si>
    <t>46027510</t>
  </si>
  <si>
    <t>173</t>
  </si>
  <si>
    <t>783225100.S</t>
  </si>
  <si>
    <t>Nátery kov.stav.doplnk.konštr. syntetické na vzduchu schnúce dvojnás. 1x s emailov. - 105µm</t>
  </si>
  <si>
    <t>-526093876</t>
  </si>
  <si>
    <t>174</t>
  </si>
  <si>
    <t>783226100.S</t>
  </si>
  <si>
    <t>Nátery kov.stav.doplnk.konštr. syntetické na vzduchu schnúce základný - 35µm</t>
  </si>
  <si>
    <t>454731070</t>
  </si>
  <si>
    <t>175</t>
  </si>
  <si>
    <t>783801811.r</t>
  </si>
  <si>
    <t>Odstránenie starých náterov z betónových povrchov oškrabaním s obrúsením podláh</t>
  </si>
  <si>
    <t>-1530662042</t>
  </si>
  <si>
    <t>176</t>
  </si>
  <si>
    <t>783890110.S</t>
  </si>
  <si>
    <t>Epoxidový náter penetračný - systém M75. trojnásobná penetrácia a záverečná vrstva podláh bez použitia ochran. masiek s filtrom</t>
  </si>
  <si>
    <t>-833731381</t>
  </si>
  <si>
    <t>784</t>
  </si>
  <si>
    <t>Maľby</t>
  </si>
  <si>
    <t>177</t>
  </si>
  <si>
    <t>784410100.S</t>
  </si>
  <si>
    <t>Penetrovanie jednonásobné jemnozrnných podkladov výšky do 3,80 m</t>
  </si>
  <si>
    <t>1699009806</t>
  </si>
  <si>
    <t>178</t>
  </si>
  <si>
    <t>784410500.S</t>
  </si>
  <si>
    <t>Prebrúsenie a oprášenie jemnozrnných povrchov výšky do 3,80 m</t>
  </si>
  <si>
    <t>-944902462</t>
  </si>
  <si>
    <t>Poznámka k položke:_x000d_
Jestvujúce SDK podhľady - B25</t>
  </si>
  <si>
    <t>179</t>
  </si>
  <si>
    <t>784452271.S</t>
  </si>
  <si>
    <t>Maľby z maliarskych zmesí na vodnej báze, ručne nanášané dvojnásobné základné na podklad jemnozrnný výšky do 3,80 m</t>
  </si>
  <si>
    <t>1220491631</t>
  </si>
  <si>
    <t>180</t>
  </si>
  <si>
    <t>784483910.S</t>
  </si>
  <si>
    <t>Oprava stierky stropov v rozsahu 10 % výšky do 3,80 m</t>
  </si>
  <si>
    <t>-41954459</t>
  </si>
  <si>
    <t>Poznámka k položke:_x000d_
Jestvujúce SDK podhľady</t>
  </si>
  <si>
    <t>Práce a dodávky M</t>
  </si>
  <si>
    <t>33-M</t>
  </si>
  <si>
    <t>Montáže dopravných zariadení, skladových zariadení a váh</t>
  </si>
  <si>
    <t>181</t>
  </si>
  <si>
    <t>33003.R</t>
  </si>
  <si>
    <t>ŠIKMÁ SCHODISKOVÁ PLOŠINA, max. nosnosť : 250 kg, menovitá rýchlosť : 0,105 ms-1, pohon : 1x230V, akumulátorový, 24V DC, zdvih : cca 1 850 mm, dĺžka dráhy : cca 8 000 mm, počet zastávok : 2 plus 1x parkovacia za hornou zastávkou</t>
  </si>
  <si>
    <t>1792138666</t>
  </si>
  <si>
    <t>Poznámka k položke:_x000d_
Špecifikácia napájania:_x000d_
kábel CYKY 3 x 1,5mm2; pospojovanie CY vodič žltozelený 6mm2, samostatný obvod istený ističom 1x230V, 6A, charakteristika C, voľný koniec 1,5m pri hornom alebo dolnom konci dráhy_x000d_
Stavebná pripravenosť:_x000d_
Inštalácia šikmej schodiskovej plošiny si vyžaduje stavebnú pripravenosť, odstránenie zábradlia, ktoré bude nahradené vytvorením nového zábradlia, ktoré bude zároveň nosnou konštrukciou šikmej schodiskovej plošiny. Dodávateľ odstránenie zábradlia vykoná v deň montáže zariadenia aby sa tento bezpečnostný prvok odstránil a nahradil bezodkladne._x000d_
Montážne práce:_x000d_
Nosné stĺpiky dráhy plošiny budú kotvené do schodiskových stupňov ramena schodiska z 1NP na medzipodestu, pravej steny ramena schodiska schodiska z 1NP na medzipodestu a do podlahy 2NP. Osadenie stĺpikov do schodiskových stupňov a na stenu sa vykoná navŕtaním dier pre betónové kotvy, tri kotvy pre každý stĺpik, resp. nosný prvok pri kotvení do steny. V prípade potreby sa použijú kotvy chemické. Následne je osadená dráha a plošina. Konce dráhy sa uzavrú koncovými dorazmi so spínačmi pre parkovacie zastávky. Parkovacie zastávky sú zároveň dobíjacie body, plošina sa parkuje len v týchto miestach. Dobíjacie body sa pripájajú do elektrickej siete po montáži školeným technikom v určenom mieste podľa doloženej špecifikácie. Šikmá schodisková plošina je montovaná spravidla v jeden deň. Montáž zariadenia končí montážnou skúškou a zaškolením zodpovednej osoby resp. osôb. Východzia revízna správa sa do dokumentácie zapíše po montáži plošiny a montážnej skúške.</t>
  </si>
  <si>
    <t>02 - VÝMENA OTVOROVÝCH KONŠTRUKCII V OBVODOVOM MURIVE</t>
  </si>
  <si>
    <t xml:space="preserve">    764 - Konštrukcie klampiarske</t>
  </si>
  <si>
    <t>782225978</t>
  </si>
  <si>
    <t>625250762.S</t>
  </si>
  <si>
    <t>Kontaktný zatepľovací systém ostenia z minerálnej vlny hr. 30 mm</t>
  </si>
  <si>
    <t>-1850585065</t>
  </si>
  <si>
    <t>941955001.S</t>
  </si>
  <si>
    <t>Lešenie ľahké pracovné pomocné, s výškou lešeňovej podlahy do 1,20 m</t>
  </si>
  <si>
    <t>1947363223</t>
  </si>
  <si>
    <t>953995406.S</t>
  </si>
  <si>
    <t>Okenný a dverový začisťovací profil</t>
  </si>
  <si>
    <t>-816078020</t>
  </si>
  <si>
    <t>-1895082021</t>
  </si>
  <si>
    <t>962032231.S</t>
  </si>
  <si>
    <t xml:space="preserve">Búranie muriva alebo vybúranie otvorov plochy nad 4 m2 nadzákladového z tehál pálených, vápenopieskových, cementových na maltu,  -1,90500t</t>
  </si>
  <si>
    <t>1905334186</t>
  </si>
  <si>
    <t>-918504377</t>
  </si>
  <si>
    <t>968061115.S</t>
  </si>
  <si>
    <t>Demontáž okien drevených, 1 bm obvodu - 0,008t</t>
  </si>
  <si>
    <t>984600198</t>
  </si>
  <si>
    <t>968061116.S</t>
  </si>
  <si>
    <t>Demontáž dverí drevených vchodových, 1 bm obvodu - 0,012t</t>
  </si>
  <si>
    <t>-1332300978</t>
  </si>
  <si>
    <t>968081115.S</t>
  </si>
  <si>
    <t>Demontáž okien plastových, 1 bm obvodu - 0,007t</t>
  </si>
  <si>
    <t>-1183204263</t>
  </si>
  <si>
    <t>968081116.S</t>
  </si>
  <si>
    <t>Demontáž dverí plastových vchodových, 1 bm obvodu - 0,012t</t>
  </si>
  <si>
    <t>-483167350</t>
  </si>
  <si>
    <t>-1173109161</t>
  </si>
  <si>
    <t>-1774891961</t>
  </si>
  <si>
    <t>-390093783</t>
  </si>
  <si>
    <t>1832837713</t>
  </si>
  <si>
    <t>-84708437</t>
  </si>
  <si>
    <t>Poplatok za skládku - betón, tehly, dlaždice (17 01) ostatné</t>
  </si>
  <si>
    <t>-356883824</t>
  </si>
  <si>
    <t>718416061</t>
  </si>
  <si>
    <t>979089312.S</t>
  </si>
  <si>
    <t>Poplatok za skládku - kovy (meď, bronz, mosadz atď.) (17 04 ), ostatné</t>
  </si>
  <si>
    <t>-1525564730</t>
  </si>
  <si>
    <t>-663961759</t>
  </si>
  <si>
    <t>764</t>
  </si>
  <si>
    <t>Konštrukcie klampiarske</t>
  </si>
  <si>
    <t>764410450.R</t>
  </si>
  <si>
    <t>Oplechovanie parapetov z pozinkovaného farbeného PZf plechu, vrátane rohov r.š. 300 mm</t>
  </si>
  <si>
    <t>1529584528</t>
  </si>
  <si>
    <t>764410850.S</t>
  </si>
  <si>
    <t xml:space="preserve">Demontáž oplechovania parapetov rš od 100 do 330 mm,  -0,00135t</t>
  </si>
  <si>
    <t>1484410721</t>
  </si>
  <si>
    <t>998764101.S</t>
  </si>
  <si>
    <t>Presun hmôt pre konštrukcie klampiarske v objektoch výšky do 6 m</t>
  </si>
  <si>
    <t>436790165</t>
  </si>
  <si>
    <t>766621400.S</t>
  </si>
  <si>
    <t>Montáž okien plastových s hydroizolačnými páskami (exteriérová a interiérová)</t>
  </si>
  <si>
    <t>376973822</t>
  </si>
  <si>
    <t>283290008200.S</t>
  </si>
  <si>
    <t>Fólia paropriepustná tesniaca polymér-flísová, š. 100 mm, dĺ. 30 m, pre tesnenie pripájacej škáry okenného rámu a muriva z exteriéru</t>
  </si>
  <si>
    <t>-559932234</t>
  </si>
  <si>
    <t>283290008800.S</t>
  </si>
  <si>
    <t>Fólia paronepriepustná tesniaca polymér-flísová, š. 100 mm, dĺ. 30 m, pre tesnenie pripájacej škáry okenného rámu a muriva z interiéru</t>
  </si>
  <si>
    <t>-739400832</t>
  </si>
  <si>
    <t>611-A01</t>
  </si>
  <si>
    <t>Plastové okno, otváravé a sklopné, izolačné trojsklo, rozmer 2200x2000 mm, farba sivá</t>
  </si>
  <si>
    <t>-91719729</t>
  </si>
  <si>
    <t>611-A02</t>
  </si>
  <si>
    <t>Plastové okno, otváravé a sklopné, izolačné trojsklo, rozmer 1200x2000 mm, farba sivá</t>
  </si>
  <si>
    <t>1504851650</t>
  </si>
  <si>
    <t>611-A03</t>
  </si>
  <si>
    <t>Plastové okno, otváravé a sklopné, izolačné trojsklo, rozmer 600x900 mm, farba sivá</t>
  </si>
  <si>
    <t>-1284790854</t>
  </si>
  <si>
    <t>611-A05</t>
  </si>
  <si>
    <t>Plastové okno, otváravé a sklopné, izolačné trojsklo, rozmer 2200x2200 mm, farba sivá</t>
  </si>
  <si>
    <t>-1141767792</t>
  </si>
  <si>
    <t>611-A06</t>
  </si>
  <si>
    <t>Plastové okno, otváravé a sklopné, izolačné trojsklo, rozmer 1500x1500 mm, farba sivá</t>
  </si>
  <si>
    <t>107090545</t>
  </si>
  <si>
    <t>611-A09</t>
  </si>
  <si>
    <t>Plastové okno, otváravé a sklopné, izolačné trojsklo, rozmer 1200x2200 mm, farba sivá</t>
  </si>
  <si>
    <t>-644374844</t>
  </si>
  <si>
    <t>611-A10</t>
  </si>
  <si>
    <t>Plastové okno, otváravé a sklopné, izolačné trojsklo, rozmer 1200x1700 mm, farba sivá</t>
  </si>
  <si>
    <t>257025982</t>
  </si>
  <si>
    <t>611-A11</t>
  </si>
  <si>
    <t>Plastové okno, otváravé a sklopné, izolačné trojsklo, rozmer 1000x600 mm, farba sivá</t>
  </si>
  <si>
    <t>367041966</t>
  </si>
  <si>
    <t>766641071.R</t>
  </si>
  <si>
    <t>Montáž dverí plastových s hydroizolačnými páskami (exteriérová a interiérová)</t>
  </si>
  <si>
    <t>1251156875</t>
  </si>
  <si>
    <t>-1482287547</t>
  </si>
  <si>
    <t>-899341482</t>
  </si>
  <si>
    <t>611-A04</t>
  </si>
  <si>
    <t>Plastové dvere, otváravé, izolačné trojsklo, rozmer 1550x2000 mm</t>
  </si>
  <si>
    <t>-1947224846</t>
  </si>
  <si>
    <t>Poznámka k položke:_x000d_
Dvere vybavené magnetickým snímačom!</t>
  </si>
  <si>
    <t>611-A08</t>
  </si>
  <si>
    <t>Plastové dvere, otváravé, izolačné trojsklo, rozmer 1000x2100 mm</t>
  </si>
  <si>
    <t>-1523303683</t>
  </si>
  <si>
    <t>766694142.S</t>
  </si>
  <si>
    <t>Montáž parapetnej dosky plastovej šírky do 300 mm, dĺžky 1000-1600 mm</t>
  </si>
  <si>
    <t>-1762835145</t>
  </si>
  <si>
    <t>611560000300.S</t>
  </si>
  <si>
    <t>Parapetná doska plastová, šírka 250 mm, komôrková vnútorná</t>
  </si>
  <si>
    <t>1096091361</t>
  </si>
  <si>
    <t>611560000800.S</t>
  </si>
  <si>
    <t>Plastové krytky k vnútorným parapetom plastovým, pár, vo farbe biela, mramor, zlatý dub, buk, mahagón, orech</t>
  </si>
  <si>
    <t>194289710</t>
  </si>
  <si>
    <t>766694143.S</t>
  </si>
  <si>
    <t>Montáž parapetnej dosky plastovej šírky do 300 mm, dĺžky 1600-2600 mm</t>
  </si>
  <si>
    <t>-1459598385</t>
  </si>
  <si>
    <t>-954583912</t>
  </si>
  <si>
    <t>119421981</t>
  </si>
  <si>
    <t>766694151.S</t>
  </si>
  <si>
    <t>Montáž parapetnej dosky plastovej šírky nad 300 mm, dĺžky do 1000 mm</t>
  </si>
  <si>
    <t>663321024</t>
  </si>
  <si>
    <t>611560000600.S</t>
  </si>
  <si>
    <t>Parapetná doska plastová, šírka 400 mm, komôrková vnútorná</t>
  </si>
  <si>
    <t>-1327166721</t>
  </si>
  <si>
    <t>2048001488</t>
  </si>
  <si>
    <t>766694152.S</t>
  </si>
  <si>
    <t>Montáž parapetnej dosky plastovej šírky nad 300 mm, dĺžky 1000-1600 mm</t>
  </si>
  <si>
    <t>1319706630</t>
  </si>
  <si>
    <t>1798558482</t>
  </si>
  <si>
    <t>635462056</t>
  </si>
  <si>
    <t>766694153.S</t>
  </si>
  <si>
    <t>Montáž parapetnej dosky plastovej šírky nad 300 mm, dĺžky 1600-2600 mm</t>
  </si>
  <si>
    <t>-1423343353</t>
  </si>
  <si>
    <t>706503937</t>
  </si>
  <si>
    <t>1202001055</t>
  </si>
  <si>
    <t>766694980.S</t>
  </si>
  <si>
    <t>Demontáž parapetnej dosky drevenej šírky do 300 mm, dĺžky do 1600 mm, -0,003t</t>
  </si>
  <si>
    <t>-1909975980</t>
  </si>
  <si>
    <t>766694981.S</t>
  </si>
  <si>
    <t>Demontáž parapetnej dosky drevenej šírky do 300 mm, dĺžky nad 1600 mm, -0,006t</t>
  </si>
  <si>
    <t>-520853642</t>
  </si>
  <si>
    <t>766694986.S</t>
  </si>
  <si>
    <t>Demontáž parapetnej dosky plastovej šírky do 300 mm, dĺžky nad 1600 mm, -0,006t</t>
  </si>
  <si>
    <t>1843334727</t>
  </si>
  <si>
    <t>1275397355</t>
  </si>
  <si>
    <t>-1508296245</t>
  </si>
  <si>
    <t>553-A07</t>
  </si>
  <si>
    <t>Hliníkové dvere, otváravé, šxv 2200x3400 mm</t>
  </si>
  <si>
    <t>-2011562283</t>
  </si>
  <si>
    <t>767661500.S</t>
  </si>
  <si>
    <t>Montáž interierovej žalúzie hliníkovej lamelovej štandardnej</t>
  </si>
  <si>
    <t>813587476</t>
  </si>
  <si>
    <t>611530061300.S</t>
  </si>
  <si>
    <t>Žalúzie interiérové hliníkové, lamela šírky 18/25 mm, biela, bez vedenia</t>
  </si>
  <si>
    <t>-1485313680</t>
  </si>
  <si>
    <t>767662120.D</t>
  </si>
  <si>
    <t>Demontáž mreží pevných zváraním</t>
  </si>
  <si>
    <t>1235937564</t>
  </si>
  <si>
    <t>-1965562724</t>
  </si>
  <si>
    <t>435800147</t>
  </si>
  <si>
    <t>-1709927974</t>
  </si>
  <si>
    <t>03 - VÝMENA STREŠNEJ KRYTINY</t>
  </si>
  <si>
    <t xml:space="preserve">    712 - Izolácie striech, povlakové krytiny</t>
  </si>
  <si>
    <t xml:space="preserve">    721 - Zdravotechnika - vnútorná kanalizácia</t>
  </si>
  <si>
    <t xml:space="preserve">    762 - Konštrukcie tesárske</t>
  </si>
  <si>
    <t>-668116944</t>
  </si>
  <si>
    <t>475405285</t>
  </si>
  <si>
    <t>511017613</t>
  </si>
  <si>
    <t>-539560131</t>
  </si>
  <si>
    <t>-1342190515</t>
  </si>
  <si>
    <t>979089212.S</t>
  </si>
  <si>
    <t>Poplatok za skládku - bitúmenové zmesi, uholný decht, dechtové výrobky (17 03 ), ostatné</t>
  </si>
  <si>
    <t>1538479818</t>
  </si>
  <si>
    <t>-306851604</t>
  </si>
  <si>
    <t>Poznámka k položke:_x000d_
Možný odpredaj v zaberných surovinách!</t>
  </si>
  <si>
    <t>712</t>
  </si>
  <si>
    <t>Izolácie striech, povlakové krytiny</t>
  </si>
  <si>
    <t>712300832.S</t>
  </si>
  <si>
    <t xml:space="preserve">Odstránenie povlakovej krytiny na strechách plochých 10° dvojvrstvovej,  -0,01000t</t>
  </si>
  <si>
    <t>645451469</t>
  </si>
  <si>
    <t>712300834.S</t>
  </si>
  <si>
    <t xml:space="preserve">Odstránenie povlakovej krytiny na strechách plochých do 10° každé ďalšie vrstvy,  -0,00600t</t>
  </si>
  <si>
    <t>2028009343</t>
  </si>
  <si>
    <t>712311101.S</t>
  </si>
  <si>
    <t>Zhotovenie povlakovej krytiny striech plochých do 10° za studena náterom penetračným</t>
  </si>
  <si>
    <t>1795290977</t>
  </si>
  <si>
    <t>111630002800.S</t>
  </si>
  <si>
    <t>Penetračný náter na živičnej báze s obsahom rozpoušťadiel</t>
  </si>
  <si>
    <t>l</t>
  </si>
  <si>
    <t>195445545</t>
  </si>
  <si>
    <t>712341559.S</t>
  </si>
  <si>
    <t>Zhotovenie povlak. krytiny striech plochých do 10° pásmi pritav. NAIP na celej ploche, oxidované pásy</t>
  </si>
  <si>
    <t>2056293540</t>
  </si>
  <si>
    <t>508618488</t>
  </si>
  <si>
    <t>712370030.S</t>
  </si>
  <si>
    <t>Zhotovenie povlakovej krytiny striech plochých do 10° PVC-P fóliou prikotvením s lepením spoju</t>
  </si>
  <si>
    <t>-635832690</t>
  </si>
  <si>
    <t>283220002000.S</t>
  </si>
  <si>
    <t>Hydroizolačná fólia PVC-P hr. 1,5 mm izolácia plochých striech</t>
  </si>
  <si>
    <t>291054847</t>
  </si>
  <si>
    <t>311970001500.S</t>
  </si>
  <si>
    <t>Vrut na upevnenie pre hrúbku TI</t>
  </si>
  <si>
    <t>593447838</t>
  </si>
  <si>
    <t>712973890.S</t>
  </si>
  <si>
    <t>Detaily k termoplastom všeobecne, oplechovanie okraja odkvapovou lištou z hrubopolpast. plechu RŠ 250 mm</t>
  </si>
  <si>
    <t>690625789</t>
  </si>
  <si>
    <t>311690001000.S</t>
  </si>
  <si>
    <t>Rozperný nit 6x30 mm do betónu, hliníkový</t>
  </si>
  <si>
    <t>-1316157124</t>
  </si>
  <si>
    <t>712990040.S</t>
  </si>
  <si>
    <t>Položenie geotextílie vodorovne alebo zvislo na strechy ploché do 10°</t>
  </si>
  <si>
    <t>388956501</t>
  </si>
  <si>
    <t>693110004500.S</t>
  </si>
  <si>
    <t>Geotextília polypropylénová netkaná 300 g/m2</t>
  </si>
  <si>
    <t>603924766</t>
  </si>
  <si>
    <t>712991010.S</t>
  </si>
  <si>
    <t>Montáž podkladnej konštrukcie z OSB dosiek na atike šírky 200 - 250 mm pod klampiarske konštrukcie</t>
  </si>
  <si>
    <t>460806822</t>
  </si>
  <si>
    <t>822166609</t>
  </si>
  <si>
    <t>607260000300.S</t>
  </si>
  <si>
    <t>Doska OSB nebrúsená hr. 18 mm</t>
  </si>
  <si>
    <t>-113052132</t>
  </si>
  <si>
    <t>998712101.S</t>
  </si>
  <si>
    <t>Presun hmôt pre izoláciu povlakovej krytiny v objektoch výšky do 6 m</t>
  </si>
  <si>
    <t>583664458</t>
  </si>
  <si>
    <t>713141255.S</t>
  </si>
  <si>
    <t>Montáž tepelnej izolácie striech plochých do 10° minerálnou vlnou, rozloženej v dvoch vrstvách, prikotvením</t>
  </si>
  <si>
    <t>-783383405</t>
  </si>
  <si>
    <t>631440025000.S</t>
  </si>
  <si>
    <t>Doska z minerálnej vlny hr. 150 mm, izolácia pre zateplenie plochých striech</t>
  </si>
  <si>
    <t>-881812457</t>
  </si>
  <si>
    <t>998713101.S</t>
  </si>
  <si>
    <t>Presun hmôt pre izolácie tepelné v objektoch výšky do 6 m</t>
  </si>
  <si>
    <t>563128760</t>
  </si>
  <si>
    <t>721</t>
  </si>
  <si>
    <t>Zdravotechnika - vnútorná kanalizácia</t>
  </si>
  <si>
    <t>721242121.S</t>
  </si>
  <si>
    <t>Lapač strešných splavenín plastový univerzálny priamy DN 125</t>
  </si>
  <si>
    <t>-105652997</t>
  </si>
  <si>
    <t>998721101.S</t>
  </si>
  <si>
    <t>Presun hmôt pre vnútornú kanalizáciu v objektoch výšky do 6 m</t>
  </si>
  <si>
    <t>1757998286</t>
  </si>
  <si>
    <t>762</t>
  </si>
  <si>
    <t>Konštrukcie tesárske</t>
  </si>
  <si>
    <t>762332130.S</t>
  </si>
  <si>
    <t>Montáž viazaných konštrukcií krovov striech z reziva priemernej plochy 224 - 288 cm2</t>
  </si>
  <si>
    <t>-805711740</t>
  </si>
  <si>
    <t>605120002900.S</t>
  </si>
  <si>
    <t>Hranoly z mäkkého reziva neopracované hranené akosť I - 100x150 mm</t>
  </si>
  <si>
    <t>1306748922</t>
  </si>
  <si>
    <t>762341004.S</t>
  </si>
  <si>
    <t>Montáž debnenia jednoduchých striech, na krokvy a kontralaty z dosiek na zraz</t>
  </si>
  <si>
    <t>-1491966473</t>
  </si>
  <si>
    <t>605110014500.S</t>
  </si>
  <si>
    <t>Dosky a fošne z mäkkého reziva neopracované omietané akosť I</t>
  </si>
  <si>
    <t>-2040883410</t>
  </si>
  <si>
    <t>762341023.S</t>
  </si>
  <si>
    <t>Montáž debnenia odkvapov z dosiek cementotrieskových pre všetky druhy striech</t>
  </si>
  <si>
    <t>-834596477</t>
  </si>
  <si>
    <t>591510001000.S</t>
  </si>
  <si>
    <t>Cementotriesková doska hr. 10 mm, s hladkým cementovo šedým povrchom</t>
  </si>
  <si>
    <t>-343366744</t>
  </si>
  <si>
    <t>762341811.S</t>
  </si>
  <si>
    <t>Demontáž debnenia striech rovných, oblúkových do 60° z dosiek hrubých, hobľovaných, -0,01600 t</t>
  </si>
  <si>
    <t>-1461455622</t>
  </si>
  <si>
    <t>762343811.S</t>
  </si>
  <si>
    <t>Demontáž debnenia odkvapov a štítových ríms z dosiek hrubých, hobľovaných hr. do 32 mm, -0,01700 t</t>
  </si>
  <si>
    <t>697641705</t>
  </si>
  <si>
    <t>762495000.S</t>
  </si>
  <si>
    <t>Spojovacie prostriedky pre olištovanie škár, obloženie stropov, strešných podhľadov a stien - klince, závrtky</t>
  </si>
  <si>
    <t>-1174292327</t>
  </si>
  <si>
    <t>998762102.S</t>
  </si>
  <si>
    <t>Presun hmôt pre konštrukcie tesárske v objektoch výšky do 12 m</t>
  </si>
  <si>
    <t>474953519</t>
  </si>
  <si>
    <t>764171244.S</t>
  </si>
  <si>
    <t>Lemovanie múru bočné pozink farebný, r.š. do 310 mm, sklon strechy do 30°</t>
  </si>
  <si>
    <t>-1300567097</t>
  </si>
  <si>
    <t>764171254.S</t>
  </si>
  <si>
    <t>Hrebenáč oblý s prevetrávacím pásom pozink farebný, r.š. do 410 mm, sklon strechy do 30°</t>
  </si>
  <si>
    <t>795679793</t>
  </si>
  <si>
    <t>764171263.S</t>
  </si>
  <si>
    <t>Odkvapové lemovanie pozink farebný, r.š. do 250 mm, sklon strechy do 30°</t>
  </si>
  <si>
    <t>251001953</t>
  </si>
  <si>
    <t>764171301.S</t>
  </si>
  <si>
    <t>Krytina falcovaná pozink farebný, sklon strechy do 30°</t>
  </si>
  <si>
    <t>1786336878</t>
  </si>
  <si>
    <t>764171913.S</t>
  </si>
  <si>
    <t>Strešný prestup - prechodka pre profilované krytiny, rúry s priemerom 75-160 mm, sklon strechy do 30°</t>
  </si>
  <si>
    <t>1217355317</t>
  </si>
  <si>
    <t>764172128.S</t>
  </si>
  <si>
    <t>Lapač snehu rúrkový s konzolami, sklon strechy do 30°</t>
  </si>
  <si>
    <t>23601848</t>
  </si>
  <si>
    <t>Poznámka k položke:_x000d_
Dvojrúrková zábrana!</t>
  </si>
  <si>
    <t>764173710.S</t>
  </si>
  <si>
    <t>Ochranná vetracia mriežka proti hmyzu, šírky 50 mm</t>
  </si>
  <si>
    <t>414168179</t>
  </si>
  <si>
    <t>764311001.S</t>
  </si>
  <si>
    <t>Oddeľovacia štruktúrovaná rohož s integrovanou poistnou hydroizoláciou pre plechové krytiny pozinkované</t>
  </si>
  <si>
    <t>-1305608700</t>
  </si>
  <si>
    <t>764312822.S</t>
  </si>
  <si>
    <t xml:space="preserve">Demontáž krytiny hladkej strešnej z tabúľ 2000 x 670 mm, do 30st.,  -0,00751t</t>
  </si>
  <si>
    <t>-1703777082</t>
  </si>
  <si>
    <t>764352429.S</t>
  </si>
  <si>
    <t>Žľaby z pozinkovaného farbeného PZf plechu, pododkvapové polkruhové r.š. 400 mm</t>
  </si>
  <si>
    <t>-1334552828</t>
  </si>
  <si>
    <t>764352820.S</t>
  </si>
  <si>
    <t xml:space="preserve">Demontáž žľabov pododkvapových polkruhových so sklonom do 30st. rš 400 a 500 mm,  -0,00445t</t>
  </si>
  <si>
    <t>950014721</t>
  </si>
  <si>
    <t>764359413.S</t>
  </si>
  <si>
    <t>Kotlík kónický z pozinkovaného farbeného PZf plechu, pre rúry s priemerom od 125 do 150 mm</t>
  </si>
  <si>
    <t>1350909674</t>
  </si>
  <si>
    <t>764359810.S</t>
  </si>
  <si>
    <t xml:space="preserve">Demontáž kotlíka kónického, so sklonom žľabu do 30st.,  -0,00110t</t>
  </si>
  <si>
    <t>-1932683119</t>
  </si>
  <si>
    <t>764393830.S</t>
  </si>
  <si>
    <t xml:space="preserve">Demontáž hrebeňa so sklonom do 30st. rš 250 a 400 mm,  -0,00197t</t>
  </si>
  <si>
    <t>-207208998</t>
  </si>
  <si>
    <t>764430450.S</t>
  </si>
  <si>
    <t>Oplechovanie muriva a atík z pozinkovaného farbeného PZf plechu, vrátane rohov r.š. 600 mm</t>
  </si>
  <si>
    <t>-1045823051</t>
  </si>
  <si>
    <t>764430840.S</t>
  </si>
  <si>
    <t xml:space="preserve">Demontáž oplechovania múrov a nadmuroviek rš od 330 do 500 mm,  -0,00230t</t>
  </si>
  <si>
    <t>552180944</t>
  </si>
  <si>
    <t>764430850.S</t>
  </si>
  <si>
    <t xml:space="preserve">Demontáž oplechovania múrov a nadmuroviek rš 600 mm,  -0,00337t</t>
  </si>
  <si>
    <t>554572467</t>
  </si>
  <si>
    <t>764454455.S</t>
  </si>
  <si>
    <t>Zvodové rúry z pozinkovaného farbeného PZf plechu, kruhové priemer 150 mm</t>
  </si>
  <si>
    <t>1939572041</t>
  </si>
  <si>
    <t>764454803.S</t>
  </si>
  <si>
    <t xml:space="preserve">Demontáž odpadových rúr kruhových, s priemerom 150 mm,  -0,00356t</t>
  </si>
  <si>
    <t>1905274781</t>
  </si>
  <si>
    <t>998764102.S</t>
  </si>
  <si>
    <t>Presun hmôt pre konštrukcie klampiarske v objektoch výšky nad 6 do 12 m</t>
  </si>
  <si>
    <t>-1458201252</t>
  </si>
  <si>
    <t>767310120.S</t>
  </si>
  <si>
    <t>Montáž výlezu do šikmej strechy pre nevykurované priestory</t>
  </si>
  <si>
    <t>-1538312647</t>
  </si>
  <si>
    <t>2256</t>
  </si>
  <si>
    <t>Strešný výlez WLI s lemovaním 54x83, alebo iný výrobca rovnakých parametrov.</t>
  </si>
  <si>
    <t>854485010</t>
  </si>
  <si>
    <t>Poznámka k položke:_x000d_
Strešný výlez FAKRO WLI s univerzálnym tesniacim lemovaním. S tvrdeným vonkajším a vnútorným sklom 4H-8-4H.</t>
  </si>
  <si>
    <t>1336874086</t>
  </si>
  <si>
    <t>783782404.S</t>
  </si>
  <si>
    <t>Nátery tesárskych konštrukcií, povrchová impregnácia proti drevokaznému hmyzu, hubám a plesniam, jednonásobná</t>
  </si>
  <si>
    <t>1717010486</t>
  </si>
  <si>
    <t>04 - ZATEPLENIE OBVODOVÝCH STIEN</t>
  </si>
  <si>
    <t xml:space="preserve">    1 - Zemné práce</t>
  </si>
  <si>
    <t>Zemné práce</t>
  </si>
  <si>
    <t>132201101.S</t>
  </si>
  <si>
    <t>Výkop ryhy do šírky 600 mm v horn.3 do 100 m3</t>
  </si>
  <si>
    <t>-2081946190</t>
  </si>
  <si>
    <t>132201109.S</t>
  </si>
  <si>
    <t>Príplatok k cene za lepivosť pri hĺbení rýh šírky do 600 mm zapažených i nezapažených s urovnaním dna v hornine 3</t>
  </si>
  <si>
    <t>-1658368246</t>
  </si>
  <si>
    <t>162501102.S</t>
  </si>
  <si>
    <t>Vodorovné premiestnenie výkopku po spevnenej ceste z horniny tr.1-4, do 100 m3 na vzdialenosť do 3000 m</t>
  </si>
  <si>
    <t>2093845245</t>
  </si>
  <si>
    <t>162501105.S</t>
  </si>
  <si>
    <t>Vodorovné premiestnenie výkopku po spevnenej ceste z horniny tr.1-4, do 100 m3, príplatok k cene za každých ďalšich a začatých 1000 m</t>
  </si>
  <si>
    <t>1266157431</t>
  </si>
  <si>
    <t>167101101.S</t>
  </si>
  <si>
    <t>Nakladanie neuľahnutého výkopku z hornín tr.1-4 do 100 m3</t>
  </si>
  <si>
    <t>2117304069</t>
  </si>
  <si>
    <t>171201201.S</t>
  </si>
  <si>
    <t>Uloženie sypaniny na skládky do 100 m3</t>
  </si>
  <si>
    <t>-156247879</t>
  </si>
  <si>
    <t>171209002.S</t>
  </si>
  <si>
    <t>Poplatok za skládku - zemina a kamenivo (17 05) ostatné</t>
  </si>
  <si>
    <t>230431589</t>
  </si>
  <si>
    <t>174101001.S</t>
  </si>
  <si>
    <t>Zásyp sypaninou so zhutnením jám, šachiet, rýh, zárezov alebo okolo objektov do 100 m3</t>
  </si>
  <si>
    <t>2071864063</t>
  </si>
  <si>
    <t>620991121.S</t>
  </si>
  <si>
    <t>Zakrývanie výplní vonkajších otvorov s rámami a zárubňami, zábradlí, oplechovania, atď. zhotovené z lešenia akýmkoľvek spôsobom</t>
  </si>
  <si>
    <t>-1654348867</t>
  </si>
  <si>
    <t>621460114.S</t>
  </si>
  <si>
    <t>Príprava vonkajšieho podkladu podhľadov na hladké nenasiakavé podklady adhéznym mostíkom</t>
  </si>
  <si>
    <t>246377692</t>
  </si>
  <si>
    <t>621461032.S</t>
  </si>
  <si>
    <t>Vonkajšia omietka podhľadov pastovitá silikátová roztieraná, hr. 1,5 mm</t>
  </si>
  <si>
    <t>-1505780823</t>
  </si>
  <si>
    <t>622460121.S</t>
  </si>
  <si>
    <t>Príprava vonkajšieho podkladu stien penetráciou základnou</t>
  </si>
  <si>
    <t>935945627</t>
  </si>
  <si>
    <t>622461032.S</t>
  </si>
  <si>
    <t>Vonkajšia omietka stien pastovitá silikátová roztieraná, hr. 1,5 mm</t>
  </si>
  <si>
    <t>2077268962</t>
  </si>
  <si>
    <t>622461281.S</t>
  </si>
  <si>
    <t>Vonkajšia omietka stien pastovitá dekoratívna mozaiková</t>
  </si>
  <si>
    <t>-761632962</t>
  </si>
  <si>
    <t>625250111.S</t>
  </si>
  <si>
    <t>Príplatok za zhotovenie vodorovnej podhľadovej konštrukcie z kontaktného zatepľovacieho systému z EPS hr. do 190 mm</t>
  </si>
  <si>
    <t>-146069866</t>
  </si>
  <si>
    <t>625250541.S</t>
  </si>
  <si>
    <t>Kontaktný zatepľovací systém soklovej alebo vodou namáhanej časti hr. 30 mm, skrutkovacie kotvy</t>
  </si>
  <si>
    <t>2067151259</t>
  </si>
  <si>
    <t>625250556.S</t>
  </si>
  <si>
    <t>Kontaktný zatepľovací systém soklovej alebo vodou namáhanej časti hr. 180 mm, skrutkovacie kotvy</t>
  </si>
  <si>
    <t>-2037651305</t>
  </si>
  <si>
    <t>625250713.S</t>
  </si>
  <si>
    <t>Kontaktný zatepľovací systém z minerálnej vlny hr. 200 mm, skrutkovacie kotvy</t>
  </si>
  <si>
    <t>1879518226</t>
  </si>
  <si>
    <t>329358233</t>
  </si>
  <si>
    <t>941942011.S</t>
  </si>
  <si>
    <t>Montáž lešenia rámového systémového s podlahami šírky nad 0,75 do 1,10 m, výšky do 10 m</t>
  </si>
  <si>
    <t>-1423557079</t>
  </si>
  <si>
    <t>941942811.S</t>
  </si>
  <si>
    <t>Demontáž lešenia rámového systémového s podlahami šírky nad 0,75 do 1,10 m, výšky do 10 m</t>
  </si>
  <si>
    <t>1648188523</t>
  </si>
  <si>
    <t>941942911.S</t>
  </si>
  <si>
    <t>Príplatok za prvý a každý ďalší i začatý týždeň použitia lešenia rámového systémového šírky nad 0,75 do 1,10 m, výšky do 10 m</t>
  </si>
  <si>
    <t>-1161439527</t>
  </si>
  <si>
    <t>944944103.S</t>
  </si>
  <si>
    <t>Ochranná sieť na boku lešenia</t>
  </si>
  <si>
    <t>-194696915</t>
  </si>
  <si>
    <t>944944803.S</t>
  </si>
  <si>
    <t>Demontáž ochrannej siete na boku lešenia</t>
  </si>
  <si>
    <t>1727449844</t>
  </si>
  <si>
    <t>953945319.S</t>
  </si>
  <si>
    <t>Hliníkový soklový profil šírky 203 mm</t>
  </si>
  <si>
    <t>1468709512</t>
  </si>
  <si>
    <t>-1040309646</t>
  </si>
  <si>
    <t>-1875011359</t>
  </si>
  <si>
    <t>953995426.S</t>
  </si>
  <si>
    <t>Dilatačný profil typ V - rohový</t>
  </si>
  <si>
    <t>-155213483</t>
  </si>
  <si>
    <t>998011002.S</t>
  </si>
  <si>
    <t>Presun hmôt pre budovy (801, 803, 812), zvislá konštr. z tehál, tvárnic, z kovu výšky do 12 m</t>
  </si>
  <si>
    <t>803270937</t>
  </si>
  <si>
    <t xml:space="preserve">03 - E3_Elektro_silnoprud </t>
  </si>
  <si>
    <t>01 - Prístroje a zariadenia</t>
  </si>
  <si>
    <t xml:space="preserve"> </t>
  </si>
  <si>
    <t>21-M - Elektromontáže</t>
  </si>
  <si>
    <t>22-M - Montáže oznamovacích a zabezpečovacích zariadení</t>
  </si>
  <si>
    <t>HZS - Hodinové zúčtovacie sadzby</t>
  </si>
  <si>
    <t>VRN - Vedľajšie rozpočtové náklady</t>
  </si>
  <si>
    <t>971036004.S</t>
  </si>
  <si>
    <t>Jadrové vrty diamantovými korunkami do D 50 mm do stien - murivo tehlové -0,00003t</t>
  </si>
  <si>
    <t>-2075803479</t>
  </si>
  <si>
    <t>974031122.S</t>
  </si>
  <si>
    <t xml:space="preserve">Vysekanie rýh v akomkoľvek murive tehlovom na akúkoľvek maltu do hĺbky 30 mm a š. do 70 mm,  -0,00400 t</t>
  </si>
  <si>
    <t>1643381528</t>
  </si>
  <si>
    <t>21-M</t>
  </si>
  <si>
    <t>Elektromontáže</t>
  </si>
  <si>
    <t>210010301.SR1</t>
  </si>
  <si>
    <t>Krabica prístrojová vrátene zapojenia (1901, KP 68, KZ 3)</t>
  </si>
  <si>
    <t>1331418766</t>
  </si>
  <si>
    <t>345410002400.S</t>
  </si>
  <si>
    <t>Krabica inštalačná KU 68-1901 KA pod omietku</t>
  </si>
  <si>
    <t>-1285172928</t>
  </si>
  <si>
    <t>345610004920.S</t>
  </si>
  <si>
    <t>Svorkovnica S-96, z PA</t>
  </si>
  <si>
    <t>-1518494085</t>
  </si>
  <si>
    <t>210010321.S</t>
  </si>
  <si>
    <t>Krabica (1903, KR 68) odbočná s viečkom, svorkovnicou vrátane zapojenia, kruhová</t>
  </si>
  <si>
    <t>2101169336</t>
  </si>
  <si>
    <t>345410002600.S</t>
  </si>
  <si>
    <t>Krabica inštalačná KU 68-1903 KA so svorkovnicou a viečkom</t>
  </si>
  <si>
    <t>-1204683709</t>
  </si>
  <si>
    <t>210110041.S</t>
  </si>
  <si>
    <t>Spínač polozapustený a zapustený vrátane zapojenia jednopólový - radenie 1</t>
  </si>
  <si>
    <t>393005522</t>
  </si>
  <si>
    <t>345340007945.S</t>
  </si>
  <si>
    <t>Spínač jednopólový polozapustený a zapustený, radenie č.1</t>
  </si>
  <si>
    <t>861785232</t>
  </si>
  <si>
    <t>210110043.S</t>
  </si>
  <si>
    <t>Spínač polozapustený a zapustený vrátane zapojenia sériový - radenie 5</t>
  </si>
  <si>
    <t>-1194955724</t>
  </si>
  <si>
    <t>345340007955.S</t>
  </si>
  <si>
    <t>Spínač sériový polozapustený a zapustený, radenie č.5</t>
  </si>
  <si>
    <t>-506258365</t>
  </si>
  <si>
    <t>210110044.S</t>
  </si>
  <si>
    <t>Spínač polozapustený a zapustený vrátane zapojenia dvojitý prep.stried. - radenie 5 B</t>
  </si>
  <si>
    <t>138523454</t>
  </si>
  <si>
    <t>345330003470.S</t>
  </si>
  <si>
    <t>Prepínač dvojitý striedavý polozapustený a zapustený, radenie 6+6</t>
  </si>
  <si>
    <t>-402184689</t>
  </si>
  <si>
    <t>210110045.S</t>
  </si>
  <si>
    <t>Spínač polozapustený a zapustený vrátane zapojenia stried.prep.- radenie 6</t>
  </si>
  <si>
    <t>931013111</t>
  </si>
  <si>
    <t>345330003510.S</t>
  </si>
  <si>
    <t>Prepínač striedavý polozapustený a zapustený, radenie č.6</t>
  </si>
  <si>
    <t>-2122930114</t>
  </si>
  <si>
    <t>210110095.S</t>
  </si>
  <si>
    <t>Spínače snímač pohybu do stropu</t>
  </si>
  <si>
    <t>750047943</t>
  </si>
  <si>
    <t>404610002800.S</t>
  </si>
  <si>
    <t>Pohybový snímač alebo čidlo pre ovládanie osvetlenia</t>
  </si>
  <si>
    <t>1152407792</t>
  </si>
  <si>
    <t>210111011.S</t>
  </si>
  <si>
    <t>Domová zásuvka polozapustená alebo zapustená 250 V / 16A, vrátane zapojenia 2P + PE</t>
  </si>
  <si>
    <t>-1693316777</t>
  </si>
  <si>
    <t>345520000430.S</t>
  </si>
  <si>
    <t>Zásuvka jednonásobná polozapustená, radenie 2P+PE, komplet</t>
  </si>
  <si>
    <t>467313121</t>
  </si>
  <si>
    <t>210222030.S</t>
  </si>
  <si>
    <t>Ekvipotenciálna svorkovnica EPS 3 v krabici KO 100 E, pre vonkajšie práce</t>
  </si>
  <si>
    <t>749449121</t>
  </si>
  <si>
    <t>345610005000.S</t>
  </si>
  <si>
    <t>Svorkovnica ekvipotencionálna EPS 3, z PP</t>
  </si>
  <si>
    <t>1430348939</t>
  </si>
  <si>
    <t>210222040.S</t>
  </si>
  <si>
    <t>Svorka na potrubie "BERNARD" vrátane pásika Cu, pre vonkajšie práce</t>
  </si>
  <si>
    <t>-1593573197</t>
  </si>
  <si>
    <t>354410006200.S</t>
  </si>
  <si>
    <t>Svorka uzemňovacia Bernard ZSA 16</t>
  </si>
  <si>
    <t>783719464</t>
  </si>
  <si>
    <t>354410066900.S</t>
  </si>
  <si>
    <t>Páska CU, bleskozvodný a uzemňovací materiál, dĺžka 0,5 m</t>
  </si>
  <si>
    <t>1119424123</t>
  </si>
  <si>
    <t>210222242.SR1</t>
  </si>
  <si>
    <t>Sada pre invalidov - signalizácia WC</t>
  </si>
  <si>
    <t>1707925676</t>
  </si>
  <si>
    <t>CFEAPULLKIT</t>
  </si>
  <si>
    <t>Asistenčný systém na WC pre invalidov, sada: indikátor, Cancel tlačidlo, jednotka s tiahlom</t>
  </si>
  <si>
    <t>256</t>
  </si>
  <si>
    <t>1032243428</t>
  </si>
  <si>
    <t>22-M</t>
  </si>
  <si>
    <t>Montáže oznamovacích a zabezpečovacích zariadení</t>
  </si>
  <si>
    <t>220730011.S</t>
  </si>
  <si>
    <t>Osadenie rámika na pripravenú krabicu</t>
  </si>
  <si>
    <t>503859672</t>
  </si>
  <si>
    <t>ERA000002324</t>
  </si>
  <si>
    <t>Rámček 1-násobný biela</t>
  </si>
  <si>
    <t>955539794</t>
  </si>
  <si>
    <t>ERA000002325</t>
  </si>
  <si>
    <t xml:space="preserve">Rámček  2-násobný biela</t>
  </si>
  <si>
    <t>-75673153</t>
  </si>
  <si>
    <t>ERA000002326</t>
  </si>
  <si>
    <t xml:space="preserve">Rámček  3-násobný biela</t>
  </si>
  <si>
    <t>137774643</t>
  </si>
  <si>
    <t>HZS</t>
  </si>
  <si>
    <t>Hodinové zúčtovacie sadzby</t>
  </si>
  <si>
    <t>HZS000111.S</t>
  </si>
  <si>
    <t>Stavebno montážne práce menej náročne, pomocné alebo manupulačné (Tr. 1) v rozsahu viac ako 8 hodín</t>
  </si>
  <si>
    <t>hod</t>
  </si>
  <si>
    <t>512</t>
  </si>
  <si>
    <t>1719766704</t>
  </si>
  <si>
    <t>HZS000113.S</t>
  </si>
  <si>
    <t>Stavebno montážne práce náročné ucelené - odborné, tvorivé remeselné (Tr. 3) v rozsahu viac ako 8 hodín</t>
  </si>
  <si>
    <t>-174469198</t>
  </si>
  <si>
    <t>VRN</t>
  </si>
  <si>
    <t>Vedľajšie rozpočtové náklady</t>
  </si>
  <si>
    <t>000400022</t>
  </si>
  <si>
    <t>Projektové práce - stavebná časť (stavebné objekty vrátane ich technického vybavenia). náklady na dokumentáciu skutočného zhotovenia stavby</t>
  </si>
  <si>
    <t>eur</t>
  </si>
  <si>
    <t>1014442433</t>
  </si>
  <si>
    <t>000600011</t>
  </si>
  <si>
    <t>Podružný a drobný materiál</t>
  </si>
  <si>
    <t>sub</t>
  </si>
  <si>
    <t>-240286116</t>
  </si>
  <si>
    <t>000700011</t>
  </si>
  <si>
    <t>Dopravné náklady - mimostavenisková doprava objektivizácia dopravných nákladov materiálov</t>
  </si>
  <si>
    <t>-749327092</t>
  </si>
  <si>
    <t>001000011</t>
  </si>
  <si>
    <t>Inžinierska činnosť - dozory autorský dozor projektanta</t>
  </si>
  <si>
    <t>-784927226</t>
  </si>
  <si>
    <t>001000012</t>
  </si>
  <si>
    <t>Inžinierska činnosť - dozory technický dozor investora</t>
  </si>
  <si>
    <t>-1709373987</t>
  </si>
  <si>
    <t>001000014</t>
  </si>
  <si>
    <t>Inžinierska činnosť - dozory koordinátor BOZP na stavenisku</t>
  </si>
  <si>
    <t>-23355451</t>
  </si>
  <si>
    <t>001000034</t>
  </si>
  <si>
    <t>Inžinierska činnosť - skúšky a revízie ostatné skúšky</t>
  </si>
  <si>
    <t>1838820529</t>
  </si>
  <si>
    <t>001300031</t>
  </si>
  <si>
    <t>Kompletačná a koordinačná činnosť - koordinačná činnosť bez rozlíšenia</t>
  </si>
  <si>
    <t>-278364957</t>
  </si>
  <si>
    <t>02 - Káble a nosné systémy</t>
  </si>
  <si>
    <t xml:space="preserve">    21-M - Elektromontáže</t>
  </si>
  <si>
    <t>IKW22103--</t>
  </si>
  <si>
    <t>Spojovacia svorka WAGO 221 3x0,2-4 mm2</t>
  </si>
  <si>
    <t>-654449258</t>
  </si>
  <si>
    <t>IKW22203--</t>
  </si>
  <si>
    <t>Rozpojiteľná svorka WAGO 222 3x0,08-4 mm2</t>
  </si>
  <si>
    <t>-155747463</t>
  </si>
  <si>
    <t>IKW22205--</t>
  </si>
  <si>
    <t>Rozpojiteľná svorka WAGO 222 5x0,08-4 mm2</t>
  </si>
  <si>
    <t>145568560</t>
  </si>
  <si>
    <t>210010027.S</t>
  </si>
  <si>
    <t>Rúrka ohybná elektroinštalačná z PVC typ FXP 32, uložená pevne</t>
  </si>
  <si>
    <t>1469594816</t>
  </si>
  <si>
    <t>345710009300.S</t>
  </si>
  <si>
    <t>Rúrka ohybná vlnitá pancierová so strednou mechanickou odolnosťou z PVC-U, D 32</t>
  </si>
  <si>
    <t>-1373666483</t>
  </si>
  <si>
    <t>345710018000.S</t>
  </si>
  <si>
    <t>Spojka nasúvacia z PVC pre elektroinštal. rúrky, D 32 mm</t>
  </si>
  <si>
    <t>-683455232</t>
  </si>
  <si>
    <t>345710037500</t>
  </si>
  <si>
    <t>Príchytka pre rúrku z PVC CL 32</t>
  </si>
  <si>
    <t>1618202205</t>
  </si>
  <si>
    <t>210020001.R1</t>
  </si>
  <si>
    <t xml:space="preserve">Káblové vešiaky a závesy, grip pre voľné uloženie kábla </t>
  </si>
  <si>
    <t>-634658416</t>
  </si>
  <si>
    <t>X00000113</t>
  </si>
  <si>
    <t>OBO 2207036 Príchyt GRIP typ2031M/30</t>
  </si>
  <si>
    <t>2064970550</t>
  </si>
  <si>
    <t>210020001.R2</t>
  </si>
  <si>
    <t>Káblové vešiaky a závesy, príchytka pre uloženie kábla</t>
  </si>
  <si>
    <t>571892776</t>
  </si>
  <si>
    <t>405510</t>
  </si>
  <si>
    <t>Držiak kábla (100ks), UDF10</t>
  </si>
  <si>
    <t>bal</t>
  </si>
  <si>
    <t>1872084817</t>
  </si>
  <si>
    <t>405512</t>
  </si>
  <si>
    <t>Držiak kábla (100ks), UDF12</t>
  </si>
  <si>
    <t>-171625540</t>
  </si>
  <si>
    <t>210020012.S</t>
  </si>
  <si>
    <t>Hrebeňový záves pre 10 káblov</t>
  </si>
  <si>
    <t>-1979996483</t>
  </si>
  <si>
    <t>E00045999</t>
  </si>
  <si>
    <t>OBO 2205033 Káblová spona 2033</t>
  </si>
  <si>
    <t>25002248</t>
  </si>
  <si>
    <t>210100001.S</t>
  </si>
  <si>
    <t>Ukončenie vodičov v rozvádzač. vrátane zapojenia a vodičovej koncovky do 2,5 mm2</t>
  </si>
  <si>
    <t>-396181470</t>
  </si>
  <si>
    <t>354310017200.S</t>
  </si>
  <si>
    <t>Káblové oko medené lisovacie CU 0,75x3 KU-L</t>
  </si>
  <si>
    <t>-1094616761</t>
  </si>
  <si>
    <t>210100002.S</t>
  </si>
  <si>
    <t>Ukončenie vodičov v rozvádzač. vrátane zapojenia a vodičovej koncovky do 6 mm2</t>
  </si>
  <si>
    <t>-2073530712</t>
  </si>
  <si>
    <t>354310017900.S</t>
  </si>
  <si>
    <t>Káblové oko medené lisovacie CU 4x4 KU-L</t>
  </si>
  <si>
    <t>-264473879</t>
  </si>
  <si>
    <t>210100003.S</t>
  </si>
  <si>
    <t>Ukončenie vodičov v rozvádzač. vrátane zapojenia a vodičovej koncovky do 16 mm2</t>
  </si>
  <si>
    <t>-1474514774</t>
  </si>
  <si>
    <t>354310018500.S</t>
  </si>
  <si>
    <t>Káblové oko medené lisovacie CU 10x10 KU-L</t>
  </si>
  <si>
    <t>1922060549</t>
  </si>
  <si>
    <t>210100004.S</t>
  </si>
  <si>
    <t>Ukončenie vodičov v rozvádzač. vrátane zapojenia a vodičovej koncovky do 25 mm2</t>
  </si>
  <si>
    <t>-1401989333</t>
  </si>
  <si>
    <t>354310020500.S</t>
  </si>
  <si>
    <t>Káblové oko medené lisovacie CU 25x6 KU</t>
  </si>
  <si>
    <t>-302335182</t>
  </si>
  <si>
    <t>210220300.S</t>
  </si>
  <si>
    <t>Ochranné pospájanie v práčovniach, kúpeľniach, voľné uloženie CY 4-6 mm2</t>
  </si>
  <si>
    <t>-1782453734</t>
  </si>
  <si>
    <t>341110012300.S</t>
  </si>
  <si>
    <t>Vodič medený H07V-U 6 mm2</t>
  </si>
  <si>
    <t>-1720242893</t>
  </si>
  <si>
    <t>210220302.S</t>
  </si>
  <si>
    <t>Ochranné pospájanie voľné uloženie CY 10-16 mm2</t>
  </si>
  <si>
    <t>-1709779368</t>
  </si>
  <si>
    <t>341110012500.S</t>
  </si>
  <si>
    <t>Vodič medený H07V-U 16 mm2</t>
  </si>
  <si>
    <t>254434416</t>
  </si>
  <si>
    <t>210800101.S</t>
  </si>
  <si>
    <t>Kábel medený uložený voľne CYKY 450/750 V 2x1,5</t>
  </si>
  <si>
    <t>-659923583</t>
  </si>
  <si>
    <t>341110000100.S</t>
  </si>
  <si>
    <t>Kábel medený CYKY-O 2x1,5 mm2</t>
  </si>
  <si>
    <t>-314207733</t>
  </si>
  <si>
    <t>210800107.S</t>
  </si>
  <si>
    <t>Kábel medený uložený voľne CYKY 450/750 V 3x1,5</t>
  </si>
  <si>
    <t>-79681533</t>
  </si>
  <si>
    <t>341110000700.S</t>
  </si>
  <si>
    <t>Kábel medený CYKY-J 3x1,5 mm2</t>
  </si>
  <si>
    <t>-763176346</t>
  </si>
  <si>
    <t>210800108.S</t>
  </si>
  <si>
    <t>Kábel medený uložený voľne CYKY 450/750 V 3x2,5</t>
  </si>
  <si>
    <t>-1414857791</t>
  </si>
  <si>
    <t>341110000800.S</t>
  </si>
  <si>
    <t>Kábel medený CYKY-J 3x2,5 mm2</t>
  </si>
  <si>
    <t>-1716861911</t>
  </si>
  <si>
    <t>210800119.S</t>
  </si>
  <si>
    <t>Kábel medený uložený voľne CYKY 450/750 V 5x1,5</t>
  </si>
  <si>
    <t>-676334701</t>
  </si>
  <si>
    <t>341110001900.S</t>
  </si>
  <si>
    <t>Kábel medený CYKY-J 5x1,5 mm2</t>
  </si>
  <si>
    <t>399729495</t>
  </si>
  <si>
    <t>210800120.S</t>
  </si>
  <si>
    <t>Kábel medený uložený voľne CYKY 450/750 V 5x2,5</t>
  </si>
  <si>
    <t>1559215654</t>
  </si>
  <si>
    <t>341110002000.S</t>
  </si>
  <si>
    <t>Kábel medený CYKY-J 5x2,5 mm2</t>
  </si>
  <si>
    <t>827629659</t>
  </si>
  <si>
    <t>210800122.S</t>
  </si>
  <si>
    <t>Kábel medený uložený voľne CYKY 450/750 V 5x6</t>
  </si>
  <si>
    <t>-2112998946</t>
  </si>
  <si>
    <t>341110002200.S</t>
  </si>
  <si>
    <t>Kábel medený CYKY-J 5x6 mm2</t>
  </si>
  <si>
    <t>39086263</t>
  </si>
  <si>
    <t>04 - Rozvádzače</t>
  </si>
  <si>
    <t>XL3160_RMSA2</t>
  </si>
  <si>
    <t>Rozvádzač RMSA2, typ LEGRAND XL3 160, 6x24 MODULOV, 595 x 1054 x 149 (Šírka x Výška x Hĺbka) vrátane výzbroje</t>
  </si>
  <si>
    <t>1376769852</t>
  </si>
  <si>
    <t>210190004_RMSA2</t>
  </si>
  <si>
    <t>Montáž a zapojenie rozvádzača RMS-A2</t>
  </si>
  <si>
    <t>323986545</t>
  </si>
  <si>
    <t>210190004_RK</t>
  </si>
  <si>
    <t>Montáž rozvádzača RK</t>
  </si>
  <si>
    <t>304828846</t>
  </si>
  <si>
    <t>XL3630_RK</t>
  </si>
  <si>
    <t>Rozvádzač RK, typ Legrand XL3-S 630 , 804 x 1950 x 322 (Šírka x Výška x Hĺbka) skriňový bez výzbroje</t>
  </si>
  <si>
    <t>680176525</t>
  </si>
  <si>
    <t>210190004_RMSA1</t>
  </si>
  <si>
    <t>Montáž a zapojenie rozvádzača RMS-A1</t>
  </si>
  <si>
    <t>1790222292</t>
  </si>
  <si>
    <t>XL3160_RMSA1</t>
  </si>
  <si>
    <t>Rozvádzač RMSA1, typ LEGRAND XL3 160, 6x24 MODULOV, 595 x 1054 x 149 (Šírka x Výška x Hĺbka) vrátane výzbroje</t>
  </si>
  <si>
    <t>853761335</t>
  </si>
  <si>
    <t>05 - Bleskozvod a uzemnenie</t>
  </si>
  <si>
    <t>131112101.r1</t>
  </si>
  <si>
    <t>Hĺbenie jám do 10 m3 ručne v súdržných horninách tr. 1 a 2 pre uzemňovač typu A</t>
  </si>
  <si>
    <t>-304521878</t>
  </si>
  <si>
    <t>210020951.S</t>
  </si>
  <si>
    <t>Výstražná a označovacia tabuľka vrátane montáže, smaltovaná, formát A3 - A4</t>
  </si>
  <si>
    <t>-1569140592</t>
  </si>
  <si>
    <t>548230000400.S</t>
  </si>
  <si>
    <t>Tabuľka výstražná smaltovaná lxv 297x210 mm, A4</t>
  </si>
  <si>
    <t>-1379720514</t>
  </si>
  <si>
    <t>210220001.S</t>
  </si>
  <si>
    <t>Uzemňovacie vedenie na povrchu FeZn drôt zvodový Ø 10 PVC</t>
  </si>
  <si>
    <t>-567847662</t>
  </si>
  <si>
    <t>354410054810.S</t>
  </si>
  <si>
    <t>Drôt bleskozvodový FeZn, d 10 mm, PVC</t>
  </si>
  <si>
    <t>-138969577</t>
  </si>
  <si>
    <t>210220800.S</t>
  </si>
  <si>
    <t>Uzemňovacie vedenie na povrchu AlMgSi drôt zvodový Ø 8-10 mm</t>
  </si>
  <si>
    <t>-1233985929</t>
  </si>
  <si>
    <t>354410064400.S</t>
  </si>
  <si>
    <t>Drôt bleskozvodový izolovaný zliatina AlMgSi označenie O 8 Al PVC</t>
  </si>
  <si>
    <t>1347333813</t>
  </si>
  <si>
    <t>1224383208</t>
  </si>
  <si>
    <t>354410064200.S</t>
  </si>
  <si>
    <t>Drôt bleskozvodový zliatina AlMgSi, d 8 mm, Al</t>
  </si>
  <si>
    <t>22607576</t>
  </si>
  <si>
    <t>210220031.S</t>
  </si>
  <si>
    <t>Ekvipotenciálna svorkovnica EPS 2 v krabici KO 125 E</t>
  </si>
  <si>
    <t>-947325653</t>
  </si>
  <si>
    <t>345410000400.S</t>
  </si>
  <si>
    <t>Krabica odbočná z PVC s viečkom pod omietku KO 125 E</t>
  </si>
  <si>
    <t>-689412272</t>
  </si>
  <si>
    <t>345610005100.S</t>
  </si>
  <si>
    <t>Svorkovnica ekvipotencionálna EPS 2, z PP</t>
  </si>
  <si>
    <t>1422483520</t>
  </si>
  <si>
    <t>210220050.S</t>
  </si>
  <si>
    <t>Označenie zvodov číselnými štítkami</t>
  </si>
  <si>
    <t>1490897558</t>
  </si>
  <si>
    <t>354410064600.S</t>
  </si>
  <si>
    <t>Štítok orientačný nerezový zemniaci na zvody</t>
  </si>
  <si>
    <t>-1483897293</t>
  </si>
  <si>
    <t>210220105.R1</t>
  </si>
  <si>
    <t>Podpery vedenia pod zeteplenú fasádu do muriva</t>
  </si>
  <si>
    <t>-758709793</t>
  </si>
  <si>
    <t>354410031900.S</t>
  </si>
  <si>
    <t>Podpera vedenia RD6-10 FeZn</t>
  </si>
  <si>
    <t>225213226</t>
  </si>
  <si>
    <t>210220270.S</t>
  </si>
  <si>
    <t>Uzemňovacia doska FeZn ZD s páskou</t>
  </si>
  <si>
    <t>-887354378</t>
  </si>
  <si>
    <t>354410055200.S</t>
  </si>
  <si>
    <t>Doska uzemňovacia FeZn s privarenou páskou označenie ZD 01 s páskou</t>
  </si>
  <si>
    <t>607727102</t>
  </si>
  <si>
    <t>210222102.S</t>
  </si>
  <si>
    <t>Podpery vedenia FeZn na vrchol krovu PV15 A-F +UNI, pre vonkajšie práce</t>
  </si>
  <si>
    <t>-1046212627</t>
  </si>
  <si>
    <t>354410033600.S</t>
  </si>
  <si>
    <t>Podpera vedenia FeZn univerzálna na vrchol krovu označenie PV 15 UNI veľká</t>
  </si>
  <si>
    <t>729074847</t>
  </si>
  <si>
    <t>210222241.S</t>
  </si>
  <si>
    <t>Svorka FeZn krížová SK a diagonálna krížová DKS, pre vonkajšie práce</t>
  </si>
  <si>
    <t>322901455</t>
  </si>
  <si>
    <t>354410002500.S</t>
  </si>
  <si>
    <t>Svorka FeZn krížová označenie SK</t>
  </si>
  <si>
    <t>1149348602</t>
  </si>
  <si>
    <t>210222243.S</t>
  </si>
  <si>
    <t>Svorka FeZn spojovacia SS, pre vonkajšie práce</t>
  </si>
  <si>
    <t>1806552987</t>
  </si>
  <si>
    <t>354410003400.S</t>
  </si>
  <si>
    <t>Svorka FeZn spojovacia označenie SS 2 skrutky s príložkou</t>
  </si>
  <si>
    <t>795580462</t>
  </si>
  <si>
    <t>210222246.S</t>
  </si>
  <si>
    <t>Svorka FeZn na odkvapový žľab SO, pre vonkajšie práce</t>
  </si>
  <si>
    <t>1332527088</t>
  </si>
  <si>
    <t>354410004200.S</t>
  </si>
  <si>
    <t>Svorka FeZn odkvapová označenie SO</t>
  </si>
  <si>
    <t>-2061742612</t>
  </si>
  <si>
    <t>210222247.S</t>
  </si>
  <si>
    <t>Svorka FeZn skúšobná SZ, pre vonkajšie práce</t>
  </si>
  <si>
    <t>489333799</t>
  </si>
  <si>
    <t>354410004300.S</t>
  </si>
  <si>
    <t>Svorka FeZn skúšobná označenie SZ</t>
  </si>
  <si>
    <t>729692473</t>
  </si>
  <si>
    <t>HZS000111</t>
  </si>
  <si>
    <t>262144</t>
  </si>
  <si>
    <t>142555988</t>
  </si>
  <si>
    <t>-1532577781</t>
  </si>
  <si>
    <t>HZS000113</t>
  </si>
  <si>
    <t>1874867288</t>
  </si>
  <si>
    <t>266126942</t>
  </si>
  <si>
    <t>2004033846</t>
  </si>
  <si>
    <t>-1375719875</t>
  </si>
  <si>
    <t>-720054947</t>
  </si>
  <si>
    <t>-742893822</t>
  </si>
  <si>
    <t>920178531</t>
  </si>
  <si>
    <t>03 - Svietidlá</t>
  </si>
  <si>
    <t>210201080.S</t>
  </si>
  <si>
    <t>Zapojenie LED svietidla IP20, stropného - nástenného</t>
  </si>
  <si>
    <t>915966313</t>
  </si>
  <si>
    <t>210201916.S</t>
  </si>
  <si>
    <t>Montáž svietidla interiérového na strop do 3 kg</t>
  </si>
  <si>
    <t>-215420042</t>
  </si>
  <si>
    <t>UXEMZM5442.</t>
  </si>
  <si>
    <t>SVIETIDLO LED, PRISADENÉ, LED mini Panel UXEMZM5442, 18W, 1800 lm, 4000K, IP20</t>
  </si>
  <si>
    <t>1215782036</t>
  </si>
  <si>
    <t>UXEMBPMMA</t>
  </si>
  <si>
    <t>SVIETIDLO LED, ZAPUSTENÉ/PRISADENÉ, LED panel UXEMBPMMA, 34W, 4000 lm, 4000K, IP20</t>
  </si>
  <si>
    <t>-615856181</t>
  </si>
  <si>
    <t>UXEMO</t>
  </si>
  <si>
    <t>SVIETIDLO LED, ZAPUSTENÉ, LED panel UXEMO, 40W, 4398 lm, 4000K, IP20</t>
  </si>
  <si>
    <t>1035198168</t>
  </si>
  <si>
    <t>210201926.S</t>
  </si>
  <si>
    <t>Montáž svietidla exteriérového na stenu do 3 kg</t>
  </si>
  <si>
    <t>-1210783221</t>
  </si>
  <si>
    <t>210201082.S</t>
  </si>
  <si>
    <t>Zapojenie LED svietidla IP54, stropného - nástenného</t>
  </si>
  <si>
    <t>820379616</t>
  </si>
  <si>
    <t>LISOLIN</t>
  </si>
  <si>
    <t>SVIETIDLO LED, PRISADENÉ,FASÁDNE, SOLIN, 5W, IP54</t>
  </si>
  <si>
    <t>1556594979</t>
  </si>
  <si>
    <t>SS51W</t>
  </si>
  <si>
    <t xml:space="preserve">SVIETIDLO LED, PRISADENÉ,SO SENZOROM A SÚMRAKOVÝM SPÍNAČOM,  51W, 4300 lm, 4000K, IP54</t>
  </si>
  <si>
    <t>-1999548365</t>
  </si>
  <si>
    <t>210201901.S</t>
  </si>
  <si>
    <t>Montáž svietidla interiérového na stenu do 1,0 kg</t>
  </si>
  <si>
    <t>-1637580912</t>
  </si>
  <si>
    <t>210201510.S</t>
  </si>
  <si>
    <t>Zapojenie núdzového svietidla IP22, 1x svetelný LED zdroj - núdzový režim</t>
  </si>
  <si>
    <t>-1338442470</t>
  </si>
  <si>
    <t>348150000600.S</t>
  </si>
  <si>
    <t>LED svietidlo núdzové 1x1,2W, 350x144x47 mm, 3 hod., IP22, len núdzový režim s piktogramom</t>
  </si>
  <si>
    <t>-1946834184</t>
  </si>
  <si>
    <t>348150000600.SR1</t>
  </si>
  <si>
    <t>LED svietidlo núdzové bezpečnostné 1x1,2W, 350x144x47 mm, 3 hod., IP22, len núdzový režim</t>
  </si>
  <si>
    <t>-1094889669</t>
  </si>
  <si>
    <t xml:space="preserve">04 - E4_Elektro_slaboprud </t>
  </si>
  <si>
    <t>01 - Štrukturovaná kabeláž</t>
  </si>
  <si>
    <t>Ing.Pelikán Lumír</t>
  </si>
  <si>
    <t xml:space="preserve">D1 - ŠTRUKTUROVANÁ KABELÁŽ </t>
  </si>
  <si>
    <t xml:space="preserve">    D1.1 - Aktívne prvky</t>
  </si>
  <si>
    <t xml:space="preserve">    D2 - Trasy, kabeláže, zásuvky, žlaby </t>
  </si>
  <si>
    <t xml:space="preserve">    D3 - Ostatné</t>
  </si>
  <si>
    <t>D1</t>
  </si>
  <si>
    <t xml:space="preserve">ŠTRUKTUROVANÁ KABELÁŽ </t>
  </si>
  <si>
    <t>D1.1</t>
  </si>
  <si>
    <t>Aktívne prvky</t>
  </si>
  <si>
    <t>Pol1</t>
  </si>
  <si>
    <t>Rozvádzač dátový 19“-32U, 600x600, stojanový, presklené dvere</t>
  </si>
  <si>
    <t>Pol2</t>
  </si>
  <si>
    <t>Ventilačná jednotka 4 ventilátorová s termostatom, stropná</t>
  </si>
  <si>
    <t>Pol3</t>
  </si>
  <si>
    <t>Napájací panel 8x 230V AC s filtračným obvodom</t>
  </si>
  <si>
    <t>Pol4</t>
  </si>
  <si>
    <t>Polica 19“ – 1U/550</t>
  </si>
  <si>
    <t>Pol5</t>
  </si>
  <si>
    <t>Organizér 19“, 1U</t>
  </si>
  <si>
    <t>Pol6</t>
  </si>
  <si>
    <t>19“ patch panel tienený cat5e osadený vrátane zapojenia – 24 portový</t>
  </si>
  <si>
    <t>Pol7</t>
  </si>
  <si>
    <t>Optický patchpanel 19" výsuvný, 12xSC simlpex kompletný pre ukončenie 8 vlákien SM</t>
  </si>
  <si>
    <t>Pol8</t>
  </si>
  <si>
    <t>Vyväzovací háčik D1 80x80 pre vertikálne vyviazanie kabeláže</t>
  </si>
  <si>
    <t>Pol9</t>
  </si>
  <si>
    <t>Záložný zdroj Fortron 2000VA/1800W, rack prevedenie, 3x Schuko zásuvka</t>
  </si>
  <si>
    <t>Pol10</t>
  </si>
  <si>
    <t>Inštalačný panel 19“/3U s vypínačom, ističmi a soklovou zásuvkou</t>
  </si>
  <si>
    <t>Pol11</t>
  </si>
  <si>
    <t>Montážna sada do 19“ skrine M6</t>
  </si>
  <si>
    <t>D2</t>
  </si>
  <si>
    <t xml:space="preserve">Trasy, kabeláže, zásuvky, žlaby </t>
  </si>
  <si>
    <t>Pol12</t>
  </si>
  <si>
    <t>Vyznačenie trasy vedenia</t>
  </si>
  <si>
    <t>Pol13</t>
  </si>
  <si>
    <t>Bezhalogénový kábel FTP cat 5e LSOH</t>
  </si>
  <si>
    <t>Pol14</t>
  </si>
  <si>
    <t>Prístrojová krabica KPL 64-50/LD_NA jednonásobná</t>
  </si>
  <si>
    <t>Pol15</t>
  </si>
  <si>
    <t>Prístrojová krabica KPL 64-50/3LD_NA trojnásobná</t>
  </si>
  <si>
    <t>Pol16</t>
  </si>
  <si>
    <t>Prístrojová krabica KPL 64-50/LD_NA päťnásobná</t>
  </si>
  <si>
    <t>Valena Life</t>
  </si>
  <si>
    <t>Jednorámik biely</t>
  </si>
  <si>
    <t>Valena Life.1</t>
  </si>
  <si>
    <t>Trojrámik biely</t>
  </si>
  <si>
    <t>Valena Life.2</t>
  </si>
  <si>
    <t>Päťrámik biely</t>
  </si>
  <si>
    <t>Valena Life.3</t>
  </si>
  <si>
    <t>Dátová zásuvka FTP 2xRJ45, cat 5e, vrátane zapojenia a označenia</t>
  </si>
  <si>
    <t>Valena Life.4</t>
  </si>
  <si>
    <t>Dátová zásuvka FTP 1xRJ45, cat 5e, vrátane zapojenia a označenia</t>
  </si>
  <si>
    <t>Pol17</t>
  </si>
  <si>
    <t>Kabelová príchytka hmoždinová CH-8 pre viazací pásik</t>
  </si>
  <si>
    <t>Pol18</t>
  </si>
  <si>
    <t>Sťahovací pásik 3,6 x 200</t>
  </si>
  <si>
    <t>Pol19</t>
  </si>
  <si>
    <t>Príchytka Grip M30 + hmoždina a skrutka</t>
  </si>
  <si>
    <t>Pol20</t>
  </si>
  <si>
    <t>Drôtený žlab KDS/KDSO150H60/3</t>
  </si>
  <si>
    <t>Pol21</t>
  </si>
  <si>
    <t>Drôtený žlab KDS/KDSO100H60/3</t>
  </si>
  <si>
    <t>Pol22</t>
  </si>
  <si>
    <t>Zatĺkacia kotva TRSM8</t>
  </si>
  <si>
    <t>Pol23</t>
  </si>
  <si>
    <t>Závitová tyč M8/2</t>
  </si>
  <si>
    <t>Pol24</t>
  </si>
  <si>
    <t>Držiak žlabu ZSW</t>
  </si>
  <si>
    <t>Pol25</t>
  </si>
  <si>
    <t>Matica M8 + podložka M8 (100 ks)</t>
  </si>
  <si>
    <t>bsl</t>
  </si>
  <si>
    <t>Pol26</t>
  </si>
  <si>
    <t>Skrutková spojka drôteného žlabu USSN/USSO</t>
  </si>
  <si>
    <t>Pol27</t>
  </si>
  <si>
    <t>Zváranie optických vlákien</t>
  </si>
  <si>
    <t>Pol28</t>
  </si>
  <si>
    <t>FTP patch kábel cat 5e - 1m</t>
  </si>
  <si>
    <t>Pol29</t>
  </si>
  <si>
    <t>Prechod cez múr do 15cm – do D32</t>
  </si>
  <si>
    <t>Pol30</t>
  </si>
  <si>
    <t>Prechod cez strop do 30cm – do D32</t>
  </si>
  <si>
    <t>Hilti</t>
  </si>
  <si>
    <t>Speňujúci požiarny tmel CFS-IS, kartuša 310ml</t>
  </si>
  <si>
    <t>Pol31</t>
  </si>
  <si>
    <t>Utesnenie prestupov v požiarne deliacich konštrukciách</t>
  </si>
  <si>
    <t>sada</t>
  </si>
  <si>
    <t>Pol32</t>
  </si>
  <si>
    <t>Základné premeranie kabeláže – testerom správneho zapojenia</t>
  </si>
  <si>
    <t>Pol33</t>
  </si>
  <si>
    <t>CY 10 mm2-zž-na pospájanie</t>
  </si>
  <si>
    <t>Pol34</t>
  </si>
  <si>
    <t>Drobný inštalačný materiál 3%</t>
  </si>
  <si>
    <t>Pol35</t>
  </si>
  <si>
    <t>Presun materiálu 5%</t>
  </si>
  <si>
    <t>Pol36</t>
  </si>
  <si>
    <t>PPV 6%</t>
  </si>
  <si>
    <t>D3</t>
  </si>
  <si>
    <t>Ostatné</t>
  </si>
  <si>
    <t>Pol38</t>
  </si>
  <si>
    <t>Práca vo výškach</t>
  </si>
  <si>
    <t>Pol39</t>
  </si>
  <si>
    <t>Pretestovanie káblových rozvodov</t>
  </si>
  <si>
    <t>Pol40</t>
  </si>
  <si>
    <t>Projekt skutočného vyhotovenia</t>
  </si>
  <si>
    <t>02 - EZS</t>
  </si>
  <si>
    <t>D1 - ELEKTRICKÝ ZABEZPEČOVACÍ SYSTÉM</t>
  </si>
  <si>
    <t xml:space="preserve">    D3 - Trasy, kabeláže, zásuvky, žlaby </t>
  </si>
  <si>
    <t xml:space="preserve">    D4 - Ostatné</t>
  </si>
  <si>
    <t>ELEKTRICKÝ ZABEZPEČOVACÍ SYSTÉM</t>
  </si>
  <si>
    <t>ZX8</t>
  </si>
  <si>
    <t>Expandér vstupov 8/16 ústredne EZS</t>
  </si>
  <si>
    <t>ZX1</t>
  </si>
  <si>
    <t>Expandér vstupov 1/2 ústredne EZS</t>
  </si>
  <si>
    <t>PS25</t>
  </si>
  <si>
    <t>Doplnkový zdroj 12V/2,5A pripojiteľný k zbernici ústredne</t>
  </si>
  <si>
    <t>Pol41</t>
  </si>
  <si>
    <t>Originálna plastová krabička na expandér vstupov</t>
  </si>
  <si>
    <t>Pol42</t>
  </si>
  <si>
    <t>Kovová skrinka pre ústredňu a expandér so zdrojom a miestom pre Aku 12V/18Ah</t>
  </si>
  <si>
    <t>K641</t>
  </si>
  <si>
    <t>LCD klávesnica textová dvojriadková</t>
  </si>
  <si>
    <t>DM50</t>
  </si>
  <si>
    <t>Plne digitálny PIR detektor priamo na zbernicu ústredne, teplotná kompenzácia, duálne snímanie, dosah 12m /1100</t>
  </si>
  <si>
    <t>DG55</t>
  </si>
  <si>
    <t>Plne digitálny PIR detektor s releovým výstupom, duálne snímanie, dosah 12m /1100</t>
  </si>
  <si>
    <t>EXODUS</t>
  </si>
  <si>
    <t>Opticko-teplotný požiarny snímač s releovým výstupom pre EZS</t>
  </si>
  <si>
    <t>Pol43</t>
  </si>
  <si>
    <t>Magnetický kontakt dverový - súčasť dverí</t>
  </si>
  <si>
    <t>JB720</t>
  </si>
  <si>
    <t>Prepojovacia krabička na povrch, 8 svoriek</t>
  </si>
  <si>
    <t>Pol44</t>
  </si>
  <si>
    <t>Akumulátor 12V/7Ah</t>
  </si>
  <si>
    <t>Pol45</t>
  </si>
  <si>
    <t>Kábel EZS Alfa8</t>
  </si>
  <si>
    <t>Pol46</t>
  </si>
  <si>
    <t>Kábel zbernicový Alfa8-DGP</t>
  </si>
  <si>
    <t>Pol47</t>
  </si>
  <si>
    <t>Inštalačná trubka ohybná, D20 uložená pod omietkou vrátane vysekania drážky</t>
  </si>
  <si>
    <t>Pol48</t>
  </si>
  <si>
    <t>Pol49</t>
  </si>
  <si>
    <t>Krabica pod omietku s viečkom - KO125</t>
  </si>
  <si>
    <t>Pol50</t>
  </si>
  <si>
    <t>Prechod cez múr do D25</t>
  </si>
  <si>
    <t>Pol51</t>
  </si>
  <si>
    <t>Pol52</t>
  </si>
  <si>
    <t>Základné zaškolenie obsluhy</t>
  </si>
  <si>
    <t>Pol53</t>
  </si>
  <si>
    <t xml:space="preserve">Presun materiálu  5%</t>
  </si>
  <si>
    <t>D4</t>
  </si>
  <si>
    <t>Pol54</t>
  </si>
  <si>
    <t>Drobné murárske práce a výpomoce</t>
  </si>
  <si>
    <t>Pol56</t>
  </si>
  <si>
    <t>Pol57</t>
  </si>
  <si>
    <t>Oživenie, parametrizácia a programové nastavenie systému, prevádzkové skúšky</t>
  </si>
  <si>
    <t>Pol59</t>
  </si>
  <si>
    <t>Spracovanie východiskovej revízie EZS a vypracovanie správy</t>
  </si>
  <si>
    <t>03 - KS</t>
  </si>
  <si>
    <t>D1 - KAMEROVÝ SYSTÉM</t>
  </si>
  <si>
    <t xml:space="preserve">    D1 - KAMEROVÝ SYSTÉM</t>
  </si>
  <si>
    <t>KAMEROVÝ SYSTÉM</t>
  </si>
  <si>
    <t>Pol60</t>
  </si>
  <si>
    <t>4 Mpx dome IP kamera, smart IR prísvit 40m, motor zoom objektív 2,7 – 13,5mm, rozlíšenie 2688 × 1520 px, snímkovanie: main stream 2688 × 1520 px 20 fps / 2560 × 1440 px 30 fps, citlivosť 0,008 lx @ F1.6, WDR 120dB, BLC,AWB, HLC, AGC, vstavaný mikrofón, na</t>
  </si>
  <si>
    <t>Pol61</t>
  </si>
  <si>
    <t>Montážna podložka dome kamery</t>
  </si>
  <si>
    <t>Pol62</t>
  </si>
  <si>
    <t>Kábel dátový bezhalogenový UTP Cat5e</t>
  </si>
  <si>
    <t>Pol63</t>
  </si>
  <si>
    <t xml:space="preserve">Prechod cez múr  – do D32</t>
  </si>
  <si>
    <t>Pol64</t>
  </si>
  <si>
    <t>Základné zaškolenie obsluhy KS</t>
  </si>
  <si>
    <t>Pol65</t>
  </si>
  <si>
    <t xml:space="preserve">Drobný inštalačný materiál  (3%)</t>
  </si>
  <si>
    <t>Pol66</t>
  </si>
  <si>
    <t xml:space="preserve">Presun materiálu   (5%)</t>
  </si>
  <si>
    <t>Pol67</t>
  </si>
  <si>
    <t>PPV (6%)</t>
  </si>
  <si>
    <t>Pol68</t>
  </si>
  <si>
    <t>Pol70</t>
  </si>
  <si>
    <t>Pol71</t>
  </si>
  <si>
    <t>Oživenie, parametrizácia systému, prevádzkové skúšky, nastavenie pohľadov</t>
  </si>
  <si>
    <t>05 - E5_Vykurovanie</t>
  </si>
  <si>
    <t>i5 projekt s.r.o.,Dunajská 1060/31; 93101 Šamorín</t>
  </si>
  <si>
    <t>i5 projekt s.r.o.</t>
  </si>
  <si>
    <t xml:space="preserve">    731 - Ústredné kúrenie - kotolne</t>
  </si>
  <si>
    <t>731</t>
  </si>
  <si>
    <t>Ústredné kúrenie - kotolne</t>
  </si>
  <si>
    <t>Vykurovanie</t>
  </si>
  <si>
    <t>978115516</t>
  </si>
  <si>
    <t>Poznámka k položke:_x000d_
POLOŽKOVÝ ROZPOČET TVORÍ SAMOSTATNÚ A NEODDELITEĽNÚ SÚČASŤ TEJTO KPL POLOŽKY!</t>
  </si>
  <si>
    <t xml:space="preserve">06 - E6_ZTI </t>
  </si>
  <si>
    <t>ZTI</t>
  </si>
  <si>
    <t>206941145</t>
  </si>
  <si>
    <t>07 - E7_VZT</t>
  </si>
  <si>
    <t xml:space="preserve">    769 - Montáže vzduchotechnických zariadení</t>
  </si>
  <si>
    <t>769</t>
  </si>
  <si>
    <t>Montáže vzduchotechnických zariadení</t>
  </si>
  <si>
    <t>VZT</t>
  </si>
  <si>
    <t>1018039442</t>
  </si>
  <si>
    <t xml:space="preserve">08 - E8_Chladenie </t>
  </si>
  <si>
    <t>CHLADENIE</t>
  </si>
  <si>
    <t>-246050414</t>
  </si>
  <si>
    <t>10 - E10_HSP</t>
  </si>
  <si>
    <t>D1 - 1. VNÚTORNÉ SLABOPRÚDOVÉ ROZVODY – HLASOVÁ SIGNALIZÁCIA POŽIARU</t>
  </si>
  <si>
    <t xml:space="preserve">    D2 - ČASŤ "A"- DODÁVKA</t>
  </si>
  <si>
    <t xml:space="preserve">    D3 - REPRODUKTORY</t>
  </si>
  <si>
    <t xml:space="preserve">    D5 - ČASŤ "B"- MONTÁŽ </t>
  </si>
  <si>
    <t xml:space="preserve">    D6 - ČASŤ "C"- NOSNÝ MATERIAL </t>
  </si>
  <si>
    <t xml:space="preserve">    D7 - HZS HL.III</t>
  </si>
  <si>
    <t xml:space="preserve">    D8 - HZS HL.XI</t>
  </si>
  <si>
    <t>1. VNÚTORNÉ SLABOPRÚDOVÉ ROZVODY – HLASOVÁ SIGNALIZÁCIA POŽIARU</t>
  </si>
  <si>
    <t>ČASŤ "A"- DODÁVKA</t>
  </si>
  <si>
    <t>Pol73</t>
  </si>
  <si>
    <t>PO KRABICA KSK 125 DPO</t>
  </si>
  <si>
    <t>EOL</t>
  </si>
  <si>
    <t>UKONČOVACÍ ČLEN PRE DOHĽAD NAD LINKOU</t>
  </si>
  <si>
    <t>REPRODUKTORY</t>
  </si>
  <si>
    <t>LDACH42TNS02</t>
  </si>
  <si>
    <t>REPRODUKTOR STROPNÝ ZÁPUSTNÝ S KRYTOM, 0,75 - 6 W, 100 - 20 000 Hz, 200x90mm, EN54, IP44</t>
  </si>
  <si>
    <t>LDADS60TNS02</t>
  </si>
  <si>
    <t>REPRODUKTOR NÁSTENNÝ 0,75-6 W/100 V, frekvenčný rozsah 300 – 15 000 Hz, 170x170x63 mm, EN54</t>
  </si>
  <si>
    <t>Pol74</t>
  </si>
  <si>
    <t>PLASTOVÝ PRIESVITNÝ OCHRANNÝ KRYT MANUÁLNEHO HLÁSIČA</t>
  </si>
  <si>
    <t>Pol75</t>
  </si>
  <si>
    <t>MANUÁLNY KONVENČNÝ HLÁSIČ POŽIARU – NC/NO KONTAKT</t>
  </si>
  <si>
    <t>D5</t>
  </si>
  <si>
    <t xml:space="preserve">ČASŤ "B"- MONTÁŽ </t>
  </si>
  <si>
    <t>Pol76</t>
  </si>
  <si>
    <t>REPRODUKTOR NÁSTENNÝ, STROPNÝ, ZVUKOVÝ PROJEKTOR</t>
  </si>
  <si>
    <t>Pol77</t>
  </si>
  <si>
    <t>UKONČOVACÍ ČLEN</t>
  </si>
  <si>
    <t>Pol78</t>
  </si>
  <si>
    <t>MANUÁLNY KONVENČNÝ HLÁSIČ POŽIARU</t>
  </si>
  <si>
    <t>Pol79</t>
  </si>
  <si>
    <t>ODSKÚŠANIE REPRODUKTOROV</t>
  </si>
  <si>
    <t>Pol80</t>
  </si>
  <si>
    <t>ÚPRAVA KABELÁŽE PRE MONTÁŽ REPRODUKTOROV</t>
  </si>
  <si>
    <t>Pol81</t>
  </si>
  <si>
    <t>ULOŽENIE A PRICHYTENIE KÁBLA NA PRÍCHYTKY, POD OMIETKU</t>
  </si>
  <si>
    <t>Pol82</t>
  </si>
  <si>
    <t>MONTÁŽ PRÍCHYTKY</t>
  </si>
  <si>
    <t>Pol83</t>
  </si>
  <si>
    <t>DRÁŽKA V MURIVE, BETONE PRE ULOŽENIE KÁBLA</t>
  </si>
  <si>
    <t>Pol84</t>
  </si>
  <si>
    <t>KÁBLOVÉ PRESTUPY CEZ STENY DO D20</t>
  </si>
  <si>
    <t>Pol85</t>
  </si>
  <si>
    <t>KÁBLOVÉ PRESTUPY CEZ STROP DO D20</t>
  </si>
  <si>
    <t>Pol86</t>
  </si>
  <si>
    <t>UTESNENIE PRESTUPOV V POŽIARNE DELIACICH KONŠTRUKCIÁCH</t>
  </si>
  <si>
    <t>D6</t>
  </si>
  <si>
    <t xml:space="preserve">ČASŤ "C"- NOSNÝ MATERIAL </t>
  </si>
  <si>
    <t>Pol87</t>
  </si>
  <si>
    <t>Kábel 1x2x1,5 B2ca(s1,d0,a1) E30</t>
  </si>
  <si>
    <t>Pol88</t>
  </si>
  <si>
    <t>Kábel 1x2x0,8 B2ca(s1,d1,a1)</t>
  </si>
  <si>
    <t>Pol89</t>
  </si>
  <si>
    <t>Príchytka káblová E30 pre kábel 1x2x1,5</t>
  </si>
  <si>
    <t>Pol90</t>
  </si>
  <si>
    <t>Kotva do betonu, muriva E30</t>
  </si>
  <si>
    <t>Pol91</t>
  </si>
  <si>
    <t>Príchytka káblová bez PO vrátane hmoždinky a skrutky pre kábel 1x2x0,8</t>
  </si>
  <si>
    <t>Pol92</t>
  </si>
  <si>
    <t>MIMOSTAVENIŠTNÁ DOPRAVA</t>
  </si>
  <si>
    <t>%</t>
  </si>
  <si>
    <t>Pol93</t>
  </si>
  <si>
    <t>PODRUŽNÝ MATERIÁL (SÁDRA.PRÍCHYTKY,KLINCE,ŠRÓBY,MATICE)</t>
  </si>
  <si>
    <t>Pol94</t>
  </si>
  <si>
    <t>PPV</t>
  </si>
  <si>
    <t>Pol95</t>
  </si>
  <si>
    <t>INŽINIERSKA ČINNOSŤ</t>
  </si>
  <si>
    <t>D7</t>
  </si>
  <si>
    <t>HZS HL.III</t>
  </si>
  <si>
    <t>Pol96</t>
  </si>
  <si>
    <t>MONTÁŽNE PRÁCE – DROBNÉ MURÁRSKE VYSPRÁVKY</t>
  </si>
  <si>
    <t>D8</t>
  </si>
  <si>
    <t>HZS HL.XI</t>
  </si>
  <si>
    <t>Pol97</t>
  </si>
  <si>
    <t>PRÁCE NUTNÉ NA KOMPLEXNÉ A PREDKOMPLEXNÉ</t>
  </si>
  <si>
    <t>Poznámka k položke:_x000d_
SKÚŠKY,PREDPÍSANÉ MERANIA,VYPRACOVANIE REVÍZNEJ_x000d_
SPRÁVY A UVEDENIE DO PREVÁDZKY</t>
  </si>
  <si>
    <t>Pol98</t>
  </si>
  <si>
    <t>PROJEKT SKUTOČNÉHO VYHOTOVENIA STAVBY</t>
  </si>
  <si>
    <t>11 - SO 03 Spevnene plochy</t>
  </si>
  <si>
    <t xml:space="preserve">    5 - Komunikácie</t>
  </si>
  <si>
    <t>122201101.S</t>
  </si>
  <si>
    <t>Odkopávka a prekopávka nezapažená v hornine 3, do 100 m3</t>
  </si>
  <si>
    <t>-1679823055</t>
  </si>
  <si>
    <t>122201109.S</t>
  </si>
  <si>
    <t>Odkopávky a prekopávky nezapažené. Príplatok k cenám za lepivosť horniny 3</t>
  </si>
  <si>
    <t>-468428467</t>
  </si>
  <si>
    <t>1496268302</t>
  </si>
  <si>
    <t>107938832</t>
  </si>
  <si>
    <t>1084801713</t>
  </si>
  <si>
    <t>133612617</t>
  </si>
  <si>
    <t>-1469235837</t>
  </si>
  <si>
    <t>Komunikácie</t>
  </si>
  <si>
    <t>564752111.S</t>
  </si>
  <si>
    <t>Podklad alebo kryt z kameniva hrubého drveného veľ. 32-63 mm (vibr.štrk) po zhut.hr. 150 mm</t>
  </si>
  <si>
    <t>527815265</t>
  </si>
  <si>
    <t>567124115.S</t>
  </si>
  <si>
    <t>Podklad z podkladového betónu PB I tr. C 20/25 hr. 150 mm</t>
  </si>
  <si>
    <t>-542289878</t>
  </si>
  <si>
    <t>596911141.S</t>
  </si>
  <si>
    <t>Kladenie betónovej zámkovej dlažby komunikácií pre peších hr. 60 mm pre peších do 50 m2 so zriadením lôžka z kameniva hr. 30 mm</t>
  </si>
  <si>
    <t>477139386</t>
  </si>
  <si>
    <t>592460007700.S</t>
  </si>
  <si>
    <t>Dlažba betónová škárová, rozmer 200x165x60 mm, prírodná</t>
  </si>
  <si>
    <t>1536916123</t>
  </si>
  <si>
    <t>596911163.S</t>
  </si>
  <si>
    <t>Kladenie betónovej zámkovej dlažby komunikácií pre peších hr. 80 mm pre peších nad 100 do 300 m2 so zriadením lôžka z kameniva hr. 30 mm</t>
  </si>
  <si>
    <t>-1725748161</t>
  </si>
  <si>
    <t>592460008500.S</t>
  </si>
  <si>
    <t>Dlažba betónová škárová, rozmer 200x165x80 mm, prírodná</t>
  </si>
  <si>
    <t>-525269258</t>
  </si>
  <si>
    <t>916561112.S</t>
  </si>
  <si>
    <t>Osadenie záhonového alebo parkového obrubníka betón., do lôžka z bet. pros. tr. C 16/20 s bočnou oporou</t>
  </si>
  <si>
    <t>1996964923</t>
  </si>
  <si>
    <t>592170001800.S</t>
  </si>
  <si>
    <t>Obrubník parkový, lxšxv 1000x50x200 mm, prírodný</t>
  </si>
  <si>
    <t>-1311662444</t>
  </si>
  <si>
    <t>918101112.S</t>
  </si>
  <si>
    <t>Lôžko pod obrubníky, krajníky alebo obruby z dlažobných kociek z betónu prostého tr. C 16/20</t>
  </si>
  <si>
    <t>-617154164</t>
  </si>
  <si>
    <t>965043441.S</t>
  </si>
  <si>
    <t xml:space="preserve">Búranie podkladov pod dlažby, liatych dlažieb a mazanín,betón s poterom,teracom hr.do 150 mm,  plochy nad 4 m2 -2,20000t</t>
  </si>
  <si>
    <t>-498604428</t>
  </si>
  <si>
    <t>1199404192</t>
  </si>
  <si>
    <t>1248566212</t>
  </si>
  <si>
    <t>1944119234</t>
  </si>
  <si>
    <t>-31527277</t>
  </si>
  <si>
    <t>-1430444006</t>
  </si>
  <si>
    <t>998223011.S</t>
  </si>
  <si>
    <t>Presun hmôt pre pozemné komunikácie s krytom dláždeným (822 2.3, 822 5.3) akejkoľvek dĺžky objektu</t>
  </si>
  <si>
    <t>213015768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</si>
</sst>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167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8</v>
      </c>
      <c r="BT3" s="15" t="s">
        <v>7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6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30</v>
      </c>
      <c r="AR16" s="18"/>
      <c r="BE16" s="27"/>
      <c r="BS16" s="15" t="s">
        <v>3</v>
      </c>
    </row>
    <row r="17" s="1" customFormat="1" ht="18.48" customHeight="1">
      <c r="B17" s="18"/>
      <c r="E17" s="23" t="s">
        <v>31</v>
      </c>
      <c r="AK17" s="28" t="s">
        <v>26</v>
      </c>
      <c r="AN17" s="23" t="s">
        <v>32</v>
      </c>
      <c r="AR17" s="18"/>
      <c r="BE17" s="27"/>
      <c r="BS17" s="15" t="s">
        <v>33</v>
      </c>
    </row>
    <row r="18" s="1" customFormat="1" ht="6.96" customHeight="1">
      <c r="B18" s="18"/>
      <c r="AR18" s="18"/>
      <c r="BE18" s="27"/>
      <c r="BS18" s="15" t="s">
        <v>8</v>
      </c>
    </row>
    <row r="19" s="1" customFormat="1" ht="12" customHeight="1">
      <c r="B19" s="18"/>
      <c r="D19" s="28" t="s">
        <v>34</v>
      </c>
      <c r="AK19" s="28" t="s">
        <v>24</v>
      </c>
      <c r="AN19" s="23" t="s">
        <v>35</v>
      </c>
      <c r="AR19" s="18"/>
      <c r="BE19" s="27"/>
      <c r="BS19" s="15" t="s">
        <v>8</v>
      </c>
    </row>
    <row r="20" s="1" customFormat="1" ht="18.48" customHeight="1">
      <c r="B20" s="18"/>
      <c r="E20" s="23" t="s">
        <v>36</v>
      </c>
      <c r="AK20" s="28" t="s">
        <v>26</v>
      </c>
      <c r="AN20" s="23" t="s">
        <v>37</v>
      </c>
      <c r="AR20" s="18"/>
      <c r="BE20" s="27"/>
      <c r="BS20" s="15" t="s">
        <v>33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38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40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41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42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43</v>
      </c>
      <c r="E29" s="3"/>
      <c r="F29" s="41" t="s">
        <v>44</v>
      </c>
      <c r="G29" s="3"/>
      <c r="H29" s="3"/>
      <c r="I29" s="3"/>
      <c r="J29" s="3"/>
      <c r="K29" s="3"/>
      <c r="L29" s="42">
        <v>0.23000000000000001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45</v>
      </c>
      <c r="G30" s="3"/>
      <c r="H30" s="3"/>
      <c r="I30" s="3"/>
      <c r="J30" s="3"/>
      <c r="K30" s="3"/>
      <c r="L30" s="42">
        <v>0.23000000000000001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46</v>
      </c>
      <c r="G31" s="3"/>
      <c r="H31" s="3"/>
      <c r="I31" s="3"/>
      <c r="J31" s="3"/>
      <c r="K31" s="3"/>
      <c r="L31" s="47">
        <v>0.23000000000000001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47</v>
      </c>
      <c r="G32" s="3"/>
      <c r="H32" s="3"/>
      <c r="I32" s="3"/>
      <c r="J32" s="3"/>
      <c r="K32" s="3"/>
      <c r="L32" s="47">
        <v>0.23000000000000001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48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52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53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54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55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54</v>
      </c>
      <c r="AI60" s="37"/>
      <c r="AJ60" s="37"/>
      <c r="AK60" s="37"/>
      <c r="AL60" s="37"/>
      <c r="AM60" s="59" t="s">
        <v>55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56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57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54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55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54</v>
      </c>
      <c r="AI75" s="37"/>
      <c r="AJ75" s="37"/>
      <c r="AK75" s="37"/>
      <c r="AL75" s="37"/>
      <c r="AM75" s="59" t="s">
        <v>55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58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2025-03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>REKONŠTRUKCIA ADMINISTRATÍVNEJ BUDOVY KOMENSKÉHO ULICA - ÚRAD BBSK (BLOK A)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>k.ú. B. Bystrica, s.č. 837/12, p.č. KN/C - 1909/1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70" t="str">
        <f>IF(AN8= "","",AN8)</f>
        <v>21. 1. 2025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Banskobystrický samosprávny kraj, Námestie SNP 23/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71" t="str">
        <f>IF(E17="","",E17)</f>
        <v>HLINA s.r.o.</v>
      </c>
      <c r="AN89" s="4"/>
      <c r="AO89" s="4"/>
      <c r="AP89" s="4"/>
      <c r="AQ89" s="34"/>
      <c r="AR89" s="35"/>
      <c r="AS89" s="72" t="s">
        <v>59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25.6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34</v>
      </c>
      <c r="AJ90" s="34"/>
      <c r="AK90" s="34"/>
      <c r="AL90" s="34"/>
      <c r="AM90" s="71" t="str">
        <f>IF(E20="","",E20)</f>
        <v>STAVCEN s.r.o., www.rozpoctar.org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60</v>
      </c>
      <c r="D92" s="81"/>
      <c r="E92" s="81"/>
      <c r="F92" s="81"/>
      <c r="G92" s="81"/>
      <c r="H92" s="82"/>
      <c r="I92" s="83" t="s">
        <v>61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62</v>
      </c>
      <c r="AH92" s="81"/>
      <c r="AI92" s="81"/>
      <c r="AJ92" s="81"/>
      <c r="AK92" s="81"/>
      <c r="AL92" s="81"/>
      <c r="AM92" s="81"/>
      <c r="AN92" s="83" t="s">
        <v>63</v>
      </c>
      <c r="AO92" s="81"/>
      <c r="AP92" s="85"/>
      <c r="AQ92" s="86" t="s">
        <v>64</v>
      </c>
      <c r="AR92" s="35"/>
      <c r="AS92" s="87" t="s">
        <v>65</v>
      </c>
      <c r="AT92" s="88" t="s">
        <v>66</v>
      </c>
      <c r="AU92" s="88" t="s">
        <v>67</v>
      </c>
      <c r="AV92" s="88" t="s">
        <v>68</v>
      </c>
      <c r="AW92" s="88" t="s">
        <v>69</v>
      </c>
      <c r="AX92" s="88" t="s">
        <v>70</v>
      </c>
      <c r="AY92" s="88" t="s">
        <v>71</v>
      </c>
      <c r="AZ92" s="88" t="s">
        <v>72</v>
      </c>
      <c r="BA92" s="88" t="s">
        <v>73</v>
      </c>
      <c r="BB92" s="88" t="s">
        <v>74</v>
      </c>
      <c r="BC92" s="88" t="s">
        <v>75</v>
      </c>
      <c r="BD92" s="89" t="s">
        <v>76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77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ROUND(AG95+AG100+AG106+SUM(AG110:AG115),2)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ROUND(AS95+AS100+AS106+SUM(AS110:AS115),2)</f>
        <v>0</v>
      </c>
      <c r="AT94" s="100">
        <f>ROUND(SUM(AV94:AW94),2)</f>
        <v>0</v>
      </c>
      <c r="AU94" s="101">
        <f>ROUND(AU95+AU100+AU106+SUM(AU110:AU115),5)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ROUND(AZ95+AZ100+AZ106+SUM(AZ110:AZ115),2)</f>
        <v>0</v>
      </c>
      <c r="BA94" s="100">
        <f>ROUND(BA95+BA100+BA106+SUM(BA110:BA115),2)</f>
        <v>0</v>
      </c>
      <c r="BB94" s="100">
        <f>ROUND(BB95+BB100+BB106+SUM(BB110:BB115),2)</f>
        <v>0</v>
      </c>
      <c r="BC94" s="100">
        <f>ROUND(BC95+BC100+BC106+SUM(BC110:BC115),2)</f>
        <v>0</v>
      </c>
      <c r="BD94" s="102">
        <f>ROUND(BD95+BD100+BD106+SUM(BD110:BD115),2)</f>
        <v>0</v>
      </c>
      <c r="BE94" s="6"/>
      <c r="BS94" s="103" t="s">
        <v>78</v>
      </c>
      <c r="BT94" s="103" t="s">
        <v>79</v>
      </c>
      <c r="BU94" s="104" t="s">
        <v>80</v>
      </c>
      <c r="BV94" s="103" t="s">
        <v>81</v>
      </c>
      <c r="BW94" s="103" t="s">
        <v>4</v>
      </c>
      <c r="BX94" s="103" t="s">
        <v>82</v>
      </c>
      <c r="CL94" s="103" t="s">
        <v>1</v>
      </c>
    </row>
    <row r="95" s="7" customFormat="1" ht="16.5" customHeight="1">
      <c r="A95" s="7"/>
      <c r="B95" s="105"/>
      <c r="C95" s="106"/>
      <c r="D95" s="107" t="s">
        <v>83</v>
      </c>
      <c r="E95" s="107"/>
      <c r="F95" s="107"/>
      <c r="G95" s="107"/>
      <c r="H95" s="107"/>
      <c r="I95" s="108"/>
      <c r="J95" s="107" t="s">
        <v>84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ROUND(SUM(AG96:AG99),2)</f>
        <v>0</v>
      </c>
      <c r="AH95" s="108"/>
      <c r="AI95" s="108"/>
      <c r="AJ95" s="108"/>
      <c r="AK95" s="108"/>
      <c r="AL95" s="108"/>
      <c r="AM95" s="108"/>
      <c r="AN95" s="110">
        <f>SUM(AG95,AT95)</f>
        <v>0</v>
      </c>
      <c r="AO95" s="108"/>
      <c r="AP95" s="108"/>
      <c r="AQ95" s="111" t="s">
        <v>85</v>
      </c>
      <c r="AR95" s="105"/>
      <c r="AS95" s="112">
        <f>ROUND(SUM(AS96:AS99),2)</f>
        <v>0</v>
      </c>
      <c r="AT95" s="113">
        <f>ROUND(SUM(AV95:AW95),2)</f>
        <v>0</v>
      </c>
      <c r="AU95" s="114">
        <f>ROUND(SUM(AU96:AU99),5)</f>
        <v>0</v>
      </c>
      <c r="AV95" s="113">
        <f>ROUND(AZ95*L29,2)</f>
        <v>0</v>
      </c>
      <c r="AW95" s="113">
        <f>ROUND(BA95*L30,2)</f>
        <v>0</v>
      </c>
      <c r="AX95" s="113">
        <f>ROUND(BB95*L29,2)</f>
        <v>0</v>
      </c>
      <c r="AY95" s="113">
        <f>ROUND(BC95*L30,2)</f>
        <v>0</v>
      </c>
      <c r="AZ95" s="113">
        <f>ROUND(SUM(AZ96:AZ99),2)</f>
        <v>0</v>
      </c>
      <c r="BA95" s="113">
        <f>ROUND(SUM(BA96:BA99),2)</f>
        <v>0</v>
      </c>
      <c r="BB95" s="113">
        <f>ROUND(SUM(BB96:BB99),2)</f>
        <v>0</v>
      </c>
      <c r="BC95" s="113">
        <f>ROUND(SUM(BC96:BC99),2)</f>
        <v>0</v>
      </c>
      <c r="BD95" s="115">
        <f>ROUND(SUM(BD96:BD99),2)</f>
        <v>0</v>
      </c>
      <c r="BE95" s="7"/>
      <c r="BS95" s="116" t="s">
        <v>78</v>
      </c>
      <c r="BT95" s="116" t="s">
        <v>86</v>
      </c>
      <c r="BU95" s="116" t="s">
        <v>80</v>
      </c>
      <c r="BV95" s="116" t="s">
        <v>81</v>
      </c>
      <c r="BW95" s="116" t="s">
        <v>87</v>
      </c>
      <c r="BX95" s="116" t="s">
        <v>4</v>
      </c>
      <c r="CL95" s="116" t="s">
        <v>1</v>
      </c>
      <c r="CM95" s="116" t="s">
        <v>79</v>
      </c>
    </row>
    <row r="96" s="4" customFormat="1" ht="16.5" customHeight="1">
      <c r="A96" s="117" t="s">
        <v>88</v>
      </c>
      <c r="B96" s="65"/>
      <c r="C96" s="10"/>
      <c r="D96" s="10"/>
      <c r="E96" s="118" t="s">
        <v>83</v>
      </c>
      <c r="F96" s="118"/>
      <c r="G96" s="118"/>
      <c r="H96" s="118"/>
      <c r="I96" s="118"/>
      <c r="J96" s="10"/>
      <c r="K96" s="118" t="s">
        <v>89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9">
        <f>'01 - STAVEBNÉ ÚPRAVY BLOK A'!J32</f>
        <v>0</v>
      </c>
      <c r="AH96" s="10"/>
      <c r="AI96" s="10"/>
      <c r="AJ96" s="10"/>
      <c r="AK96" s="10"/>
      <c r="AL96" s="10"/>
      <c r="AM96" s="10"/>
      <c r="AN96" s="119">
        <f>SUM(AG96,AT96)</f>
        <v>0</v>
      </c>
      <c r="AO96" s="10"/>
      <c r="AP96" s="10"/>
      <c r="AQ96" s="120" t="s">
        <v>90</v>
      </c>
      <c r="AR96" s="65"/>
      <c r="AS96" s="121">
        <v>0</v>
      </c>
      <c r="AT96" s="122">
        <f>ROUND(SUM(AV96:AW96),2)</f>
        <v>0</v>
      </c>
      <c r="AU96" s="123">
        <f>'01 - STAVEBNÉ ÚPRAVY BLOK A'!P139</f>
        <v>0</v>
      </c>
      <c r="AV96" s="122">
        <f>'01 - STAVEBNÉ ÚPRAVY BLOK A'!J35</f>
        <v>0</v>
      </c>
      <c r="AW96" s="122">
        <f>'01 - STAVEBNÉ ÚPRAVY BLOK A'!J36</f>
        <v>0</v>
      </c>
      <c r="AX96" s="122">
        <f>'01 - STAVEBNÉ ÚPRAVY BLOK A'!J37</f>
        <v>0</v>
      </c>
      <c r="AY96" s="122">
        <f>'01 - STAVEBNÉ ÚPRAVY BLOK A'!J38</f>
        <v>0</v>
      </c>
      <c r="AZ96" s="122">
        <f>'01 - STAVEBNÉ ÚPRAVY BLOK A'!F35</f>
        <v>0</v>
      </c>
      <c r="BA96" s="122">
        <f>'01 - STAVEBNÉ ÚPRAVY BLOK A'!F36</f>
        <v>0</v>
      </c>
      <c r="BB96" s="122">
        <f>'01 - STAVEBNÉ ÚPRAVY BLOK A'!F37</f>
        <v>0</v>
      </c>
      <c r="BC96" s="122">
        <f>'01 - STAVEBNÉ ÚPRAVY BLOK A'!F38</f>
        <v>0</v>
      </c>
      <c r="BD96" s="124">
        <f>'01 - STAVEBNÉ ÚPRAVY BLOK A'!F39</f>
        <v>0</v>
      </c>
      <c r="BE96" s="4"/>
      <c r="BT96" s="23" t="s">
        <v>91</v>
      </c>
      <c r="BV96" s="23" t="s">
        <v>81</v>
      </c>
      <c r="BW96" s="23" t="s">
        <v>92</v>
      </c>
      <c r="BX96" s="23" t="s">
        <v>87</v>
      </c>
      <c r="CL96" s="23" t="s">
        <v>1</v>
      </c>
    </row>
    <row r="97" s="4" customFormat="1" ht="23.25" customHeight="1">
      <c r="A97" s="117" t="s">
        <v>88</v>
      </c>
      <c r="B97" s="65"/>
      <c r="C97" s="10"/>
      <c r="D97" s="10"/>
      <c r="E97" s="118" t="s">
        <v>93</v>
      </c>
      <c r="F97" s="118"/>
      <c r="G97" s="118"/>
      <c r="H97" s="118"/>
      <c r="I97" s="118"/>
      <c r="J97" s="10"/>
      <c r="K97" s="118" t="s">
        <v>94</v>
      </c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9">
        <f>'02 - VÝMENA OTVOROVÝCH KO...'!J32</f>
        <v>0</v>
      </c>
      <c r="AH97" s="10"/>
      <c r="AI97" s="10"/>
      <c r="AJ97" s="10"/>
      <c r="AK97" s="10"/>
      <c r="AL97" s="10"/>
      <c r="AM97" s="10"/>
      <c r="AN97" s="119">
        <f>SUM(AG97,AT97)</f>
        <v>0</v>
      </c>
      <c r="AO97" s="10"/>
      <c r="AP97" s="10"/>
      <c r="AQ97" s="120" t="s">
        <v>90</v>
      </c>
      <c r="AR97" s="65"/>
      <c r="AS97" s="121">
        <v>0</v>
      </c>
      <c r="AT97" s="122">
        <f>ROUND(SUM(AV97:AW97),2)</f>
        <v>0</v>
      </c>
      <c r="AU97" s="123">
        <f>'02 - VÝMENA OTVOROVÝCH KO...'!P129</f>
        <v>0</v>
      </c>
      <c r="AV97" s="122">
        <f>'02 - VÝMENA OTVOROVÝCH KO...'!J35</f>
        <v>0</v>
      </c>
      <c r="AW97" s="122">
        <f>'02 - VÝMENA OTVOROVÝCH KO...'!J36</f>
        <v>0</v>
      </c>
      <c r="AX97" s="122">
        <f>'02 - VÝMENA OTVOROVÝCH KO...'!J37</f>
        <v>0</v>
      </c>
      <c r="AY97" s="122">
        <f>'02 - VÝMENA OTVOROVÝCH KO...'!J38</f>
        <v>0</v>
      </c>
      <c r="AZ97" s="122">
        <f>'02 - VÝMENA OTVOROVÝCH KO...'!F35</f>
        <v>0</v>
      </c>
      <c r="BA97" s="122">
        <f>'02 - VÝMENA OTVOROVÝCH KO...'!F36</f>
        <v>0</v>
      </c>
      <c r="BB97" s="122">
        <f>'02 - VÝMENA OTVOROVÝCH KO...'!F37</f>
        <v>0</v>
      </c>
      <c r="BC97" s="122">
        <f>'02 - VÝMENA OTVOROVÝCH KO...'!F38</f>
        <v>0</v>
      </c>
      <c r="BD97" s="124">
        <f>'02 - VÝMENA OTVOROVÝCH KO...'!F39</f>
        <v>0</v>
      </c>
      <c r="BE97" s="4"/>
      <c r="BT97" s="23" t="s">
        <v>91</v>
      </c>
      <c r="BV97" s="23" t="s">
        <v>81</v>
      </c>
      <c r="BW97" s="23" t="s">
        <v>95</v>
      </c>
      <c r="BX97" s="23" t="s">
        <v>87</v>
      </c>
      <c r="CL97" s="23" t="s">
        <v>1</v>
      </c>
    </row>
    <row r="98" s="4" customFormat="1" ht="16.5" customHeight="1">
      <c r="A98" s="117" t="s">
        <v>88</v>
      </c>
      <c r="B98" s="65"/>
      <c r="C98" s="10"/>
      <c r="D98" s="10"/>
      <c r="E98" s="118" t="s">
        <v>96</v>
      </c>
      <c r="F98" s="118"/>
      <c r="G98" s="118"/>
      <c r="H98" s="118"/>
      <c r="I98" s="118"/>
      <c r="J98" s="10"/>
      <c r="K98" s="118" t="s">
        <v>97</v>
      </c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9">
        <f>'03 - VÝMENA STREŠNEJ KRYTINY'!J32</f>
        <v>0</v>
      </c>
      <c r="AH98" s="10"/>
      <c r="AI98" s="10"/>
      <c r="AJ98" s="10"/>
      <c r="AK98" s="10"/>
      <c r="AL98" s="10"/>
      <c r="AM98" s="10"/>
      <c r="AN98" s="119">
        <f>SUM(AG98,AT98)</f>
        <v>0</v>
      </c>
      <c r="AO98" s="10"/>
      <c r="AP98" s="10"/>
      <c r="AQ98" s="120" t="s">
        <v>90</v>
      </c>
      <c r="AR98" s="65"/>
      <c r="AS98" s="121">
        <v>0</v>
      </c>
      <c r="AT98" s="122">
        <f>ROUND(SUM(AV98:AW98),2)</f>
        <v>0</v>
      </c>
      <c r="AU98" s="123">
        <f>'03 - VÝMENA STREŠNEJ KRYTINY'!P130</f>
        <v>0</v>
      </c>
      <c r="AV98" s="122">
        <f>'03 - VÝMENA STREŠNEJ KRYTINY'!J35</f>
        <v>0</v>
      </c>
      <c r="AW98" s="122">
        <f>'03 - VÝMENA STREŠNEJ KRYTINY'!J36</f>
        <v>0</v>
      </c>
      <c r="AX98" s="122">
        <f>'03 - VÝMENA STREŠNEJ KRYTINY'!J37</f>
        <v>0</v>
      </c>
      <c r="AY98" s="122">
        <f>'03 - VÝMENA STREŠNEJ KRYTINY'!J38</f>
        <v>0</v>
      </c>
      <c r="AZ98" s="122">
        <f>'03 - VÝMENA STREŠNEJ KRYTINY'!F35</f>
        <v>0</v>
      </c>
      <c r="BA98" s="122">
        <f>'03 - VÝMENA STREŠNEJ KRYTINY'!F36</f>
        <v>0</v>
      </c>
      <c r="BB98" s="122">
        <f>'03 - VÝMENA STREŠNEJ KRYTINY'!F37</f>
        <v>0</v>
      </c>
      <c r="BC98" s="122">
        <f>'03 - VÝMENA STREŠNEJ KRYTINY'!F38</f>
        <v>0</v>
      </c>
      <c r="BD98" s="124">
        <f>'03 - VÝMENA STREŠNEJ KRYTINY'!F39</f>
        <v>0</v>
      </c>
      <c r="BE98" s="4"/>
      <c r="BT98" s="23" t="s">
        <v>91</v>
      </c>
      <c r="BV98" s="23" t="s">
        <v>81</v>
      </c>
      <c r="BW98" s="23" t="s">
        <v>98</v>
      </c>
      <c r="BX98" s="23" t="s">
        <v>87</v>
      </c>
      <c r="CL98" s="23" t="s">
        <v>1</v>
      </c>
    </row>
    <row r="99" s="4" customFormat="1" ht="16.5" customHeight="1">
      <c r="A99" s="117" t="s">
        <v>88</v>
      </c>
      <c r="B99" s="65"/>
      <c r="C99" s="10"/>
      <c r="D99" s="10"/>
      <c r="E99" s="118" t="s">
        <v>99</v>
      </c>
      <c r="F99" s="118"/>
      <c r="G99" s="118"/>
      <c r="H99" s="118"/>
      <c r="I99" s="118"/>
      <c r="J99" s="10"/>
      <c r="K99" s="118" t="s">
        <v>100</v>
      </c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9">
        <f>'04 - ZATEPLENIE OBVODOVÝC...'!J32</f>
        <v>0</v>
      </c>
      <c r="AH99" s="10"/>
      <c r="AI99" s="10"/>
      <c r="AJ99" s="10"/>
      <c r="AK99" s="10"/>
      <c r="AL99" s="10"/>
      <c r="AM99" s="10"/>
      <c r="AN99" s="119">
        <f>SUM(AG99,AT99)</f>
        <v>0</v>
      </c>
      <c r="AO99" s="10"/>
      <c r="AP99" s="10"/>
      <c r="AQ99" s="120" t="s">
        <v>90</v>
      </c>
      <c r="AR99" s="65"/>
      <c r="AS99" s="121">
        <v>0</v>
      </c>
      <c r="AT99" s="122">
        <f>ROUND(SUM(AV99:AW99),2)</f>
        <v>0</v>
      </c>
      <c r="AU99" s="123">
        <f>'04 - ZATEPLENIE OBVODOVÝC...'!P125</f>
        <v>0</v>
      </c>
      <c r="AV99" s="122">
        <f>'04 - ZATEPLENIE OBVODOVÝC...'!J35</f>
        <v>0</v>
      </c>
      <c r="AW99" s="122">
        <f>'04 - ZATEPLENIE OBVODOVÝC...'!J36</f>
        <v>0</v>
      </c>
      <c r="AX99" s="122">
        <f>'04 - ZATEPLENIE OBVODOVÝC...'!J37</f>
        <v>0</v>
      </c>
      <c r="AY99" s="122">
        <f>'04 - ZATEPLENIE OBVODOVÝC...'!J38</f>
        <v>0</v>
      </c>
      <c r="AZ99" s="122">
        <f>'04 - ZATEPLENIE OBVODOVÝC...'!F35</f>
        <v>0</v>
      </c>
      <c r="BA99" s="122">
        <f>'04 - ZATEPLENIE OBVODOVÝC...'!F36</f>
        <v>0</v>
      </c>
      <c r="BB99" s="122">
        <f>'04 - ZATEPLENIE OBVODOVÝC...'!F37</f>
        <v>0</v>
      </c>
      <c r="BC99" s="122">
        <f>'04 - ZATEPLENIE OBVODOVÝC...'!F38</f>
        <v>0</v>
      </c>
      <c r="BD99" s="124">
        <f>'04 - ZATEPLENIE OBVODOVÝC...'!F39</f>
        <v>0</v>
      </c>
      <c r="BE99" s="4"/>
      <c r="BT99" s="23" t="s">
        <v>91</v>
      </c>
      <c r="BV99" s="23" t="s">
        <v>81</v>
      </c>
      <c r="BW99" s="23" t="s">
        <v>101</v>
      </c>
      <c r="BX99" s="23" t="s">
        <v>87</v>
      </c>
      <c r="CL99" s="23" t="s">
        <v>1</v>
      </c>
    </row>
    <row r="100" s="7" customFormat="1" ht="16.5" customHeight="1">
      <c r="A100" s="7"/>
      <c r="B100" s="105"/>
      <c r="C100" s="106"/>
      <c r="D100" s="107" t="s">
        <v>96</v>
      </c>
      <c r="E100" s="107"/>
      <c r="F100" s="107"/>
      <c r="G100" s="107"/>
      <c r="H100" s="107"/>
      <c r="I100" s="108"/>
      <c r="J100" s="107" t="s">
        <v>102</v>
      </c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9">
        <f>ROUND(SUM(AG101:AG105),2)</f>
        <v>0</v>
      </c>
      <c r="AH100" s="108"/>
      <c r="AI100" s="108"/>
      <c r="AJ100" s="108"/>
      <c r="AK100" s="108"/>
      <c r="AL100" s="108"/>
      <c r="AM100" s="108"/>
      <c r="AN100" s="110">
        <f>SUM(AG100,AT100)</f>
        <v>0</v>
      </c>
      <c r="AO100" s="108"/>
      <c r="AP100" s="108"/>
      <c r="AQ100" s="111" t="s">
        <v>85</v>
      </c>
      <c r="AR100" s="105"/>
      <c r="AS100" s="112">
        <f>ROUND(SUM(AS101:AS105),2)</f>
        <v>0</v>
      </c>
      <c r="AT100" s="113">
        <f>ROUND(SUM(AV100:AW100),2)</f>
        <v>0</v>
      </c>
      <c r="AU100" s="114">
        <f>ROUND(SUM(AU101:AU105),5)</f>
        <v>0</v>
      </c>
      <c r="AV100" s="113">
        <f>ROUND(AZ100*L29,2)</f>
        <v>0</v>
      </c>
      <c r="AW100" s="113">
        <f>ROUND(BA100*L30,2)</f>
        <v>0</v>
      </c>
      <c r="AX100" s="113">
        <f>ROUND(BB100*L29,2)</f>
        <v>0</v>
      </c>
      <c r="AY100" s="113">
        <f>ROUND(BC100*L30,2)</f>
        <v>0</v>
      </c>
      <c r="AZ100" s="113">
        <f>ROUND(SUM(AZ101:AZ105),2)</f>
        <v>0</v>
      </c>
      <c r="BA100" s="113">
        <f>ROUND(SUM(BA101:BA105),2)</f>
        <v>0</v>
      </c>
      <c r="BB100" s="113">
        <f>ROUND(SUM(BB101:BB105),2)</f>
        <v>0</v>
      </c>
      <c r="BC100" s="113">
        <f>ROUND(SUM(BC101:BC105),2)</f>
        <v>0</v>
      </c>
      <c r="BD100" s="115">
        <f>ROUND(SUM(BD101:BD105),2)</f>
        <v>0</v>
      </c>
      <c r="BE100" s="7"/>
      <c r="BS100" s="116" t="s">
        <v>78</v>
      </c>
      <c r="BT100" s="116" t="s">
        <v>86</v>
      </c>
      <c r="BU100" s="116" t="s">
        <v>80</v>
      </c>
      <c r="BV100" s="116" t="s">
        <v>81</v>
      </c>
      <c r="BW100" s="116" t="s">
        <v>103</v>
      </c>
      <c r="BX100" s="116" t="s">
        <v>4</v>
      </c>
      <c r="CL100" s="116" t="s">
        <v>1</v>
      </c>
      <c r="CM100" s="116" t="s">
        <v>79</v>
      </c>
    </row>
    <row r="101" s="4" customFormat="1" ht="16.5" customHeight="1">
      <c r="A101" s="117" t="s">
        <v>88</v>
      </c>
      <c r="B101" s="65"/>
      <c r="C101" s="10"/>
      <c r="D101" s="10"/>
      <c r="E101" s="118" t="s">
        <v>83</v>
      </c>
      <c r="F101" s="118"/>
      <c r="G101" s="118"/>
      <c r="H101" s="118"/>
      <c r="I101" s="118"/>
      <c r="J101" s="10"/>
      <c r="K101" s="118" t="s">
        <v>104</v>
      </c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19">
        <f>'01 - Prístroje a zariadenia'!J32</f>
        <v>0</v>
      </c>
      <c r="AH101" s="10"/>
      <c r="AI101" s="10"/>
      <c r="AJ101" s="10"/>
      <c r="AK101" s="10"/>
      <c r="AL101" s="10"/>
      <c r="AM101" s="10"/>
      <c r="AN101" s="119">
        <f>SUM(AG101,AT101)</f>
        <v>0</v>
      </c>
      <c r="AO101" s="10"/>
      <c r="AP101" s="10"/>
      <c r="AQ101" s="120" t="s">
        <v>90</v>
      </c>
      <c r="AR101" s="65"/>
      <c r="AS101" s="121">
        <v>0</v>
      </c>
      <c r="AT101" s="122">
        <f>ROUND(SUM(AV101:AW101),2)</f>
        <v>0</v>
      </c>
      <c r="AU101" s="123">
        <f>'01 - Prístroje a zariadenia'!P126</f>
        <v>0</v>
      </c>
      <c r="AV101" s="122">
        <f>'01 - Prístroje a zariadenia'!J35</f>
        <v>0</v>
      </c>
      <c r="AW101" s="122">
        <f>'01 - Prístroje a zariadenia'!J36</f>
        <v>0</v>
      </c>
      <c r="AX101" s="122">
        <f>'01 - Prístroje a zariadenia'!J37</f>
        <v>0</v>
      </c>
      <c r="AY101" s="122">
        <f>'01 - Prístroje a zariadenia'!J38</f>
        <v>0</v>
      </c>
      <c r="AZ101" s="122">
        <f>'01 - Prístroje a zariadenia'!F35</f>
        <v>0</v>
      </c>
      <c r="BA101" s="122">
        <f>'01 - Prístroje a zariadenia'!F36</f>
        <v>0</v>
      </c>
      <c r="BB101" s="122">
        <f>'01 - Prístroje a zariadenia'!F37</f>
        <v>0</v>
      </c>
      <c r="BC101" s="122">
        <f>'01 - Prístroje a zariadenia'!F38</f>
        <v>0</v>
      </c>
      <c r="BD101" s="124">
        <f>'01 - Prístroje a zariadenia'!F39</f>
        <v>0</v>
      </c>
      <c r="BE101" s="4"/>
      <c r="BT101" s="23" t="s">
        <v>91</v>
      </c>
      <c r="BV101" s="23" t="s">
        <v>81</v>
      </c>
      <c r="BW101" s="23" t="s">
        <v>105</v>
      </c>
      <c r="BX101" s="23" t="s">
        <v>103</v>
      </c>
      <c r="CL101" s="23" t="s">
        <v>1</v>
      </c>
    </row>
    <row r="102" s="4" customFormat="1" ht="16.5" customHeight="1">
      <c r="A102" s="117" t="s">
        <v>88</v>
      </c>
      <c r="B102" s="65"/>
      <c r="C102" s="10"/>
      <c r="D102" s="10"/>
      <c r="E102" s="118" t="s">
        <v>93</v>
      </c>
      <c r="F102" s="118"/>
      <c r="G102" s="118"/>
      <c r="H102" s="118"/>
      <c r="I102" s="118"/>
      <c r="J102" s="10"/>
      <c r="K102" s="118" t="s">
        <v>106</v>
      </c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9">
        <f>'02 - Káble a nosné systémy'!J32</f>
        <v>0</v>
      </c>
      <c r="AH102" s="10"/>
      <c r="AI102" s="10"/>
      <c r="AJ102" s="10"/>
      <c r="AK102" s="10"/>
      <c r="AL102" s="10"/>
      <c r="AM102" s="10"/>
      <c r="AN102" s="119">
        <f>SUM(AG102,AT102)</f>
        <v>0</v>
      </c>
      <c r="AO102" s="10"/>
      <c r="AP102" s="10"/>
      <c r="AQ102" s="120" t="s">
        <v>90</v>
      </c>
      <c r="AR102" s="65"/>
      <c r="AS102" s="121">
        <v>0</v>
      </c>
      <c r="AT102" s="122">
        <f>ROUND(SUM(AV102:AW102),2)</f>
        <v>0</v>
      </c>
      <c r="AU102" s="123">
        <f>'02 - Káble a nosné systémy'!P122</f>
        <v>0</v>
      </c>
      <c r="AV102" s="122">
        <f>'02 - Káble a nosné systémy'!J35</f>
        <v>0</v>
      </c>
      <c r="AW102" s="122">
        <f>'02 - Káble a nosné systémy'!J36</f>
        <v>0</v>
      </c>
      <c r="AX102" s="122">
        <f>'02 - Káble a nosné systémy'!J37</f>
        <v>0</v>
      </c>
      <c r="AY102" s="122">
        <f>'02 - Káble a nosné systémy'!J38</f>
        <v>0</v>
      </c>
      <c r="AZ102" s="122">
        <f>'02 - Káble a nosné systémy'!F35</f>
        <v>0</v>
      </c>
      <c r="BA102" s="122">
        <f>'02 - Káble a nosné systémy'!F36</f>
        <v>0</v>
      </c>
      <c r="BB102" s="122">
        <f>'02 - Káble a nosné systémy'!F37</f>
        <v>0</v>
      </c>
      <c r="BC102" s="122">
        <f>'02 - Káble a nosné systémy'!F38</f>
        <v>0</v>
      </c>
      <c r="BD102" s="124">
        <f>'02 - Káble a nosné systémy'!F39</f>
        <v>0</v>
      </c>
      <c r="BE102" s="4"/>
      <c r="BT102" s="23" t="s">
        <v>91</v>
      </c>
      <c r="BV102" s="23" t="s">
        <v>81</v>
      </c>
      <c r="BW102" s="23" t="s">
        <v>107</v>
      </c>
      <c r="BX102" s="23" t="s">
        <v>103</v>
      </c>
      <c r="CL102" s="23" t="s">
        <v>1</v>
      </c>
    </row>
    <row r="103" s="4" customFormat="1" ht="16.5" customHeight="1">
      <c r="A103" s="117" t="s">
        <v>88</v>
      </c>
      <c r="B103" s="65"/>
      <c r="C103" s="10"/>
      <c r="D103" s="10"/>
      <c r="E103" s="118" t="s">
        <v>99</v>
      </c>
      <c r="F103" s="118"/>
      <c r="G103" s="118"/>
      <c r="H103" s="118"/>
      <c r="I103" s="118"/>
      <c r="J103" s="10"/>
      <c r="K103" s="118" t="s">
        <v>108</v>
      </c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19">
        <f>'04 - Rozvádzače'!J32</f>
        <v>0</v>
      </c>
      <c r="AH103" s="10"/>
      <c r="AI103" s="10"/>
      <c r="AJ103" s="10"/>
      <c r="AK103" s="10"/>
      <c r="AL103" s="10"/>
      <c r="AM103" s="10"/>
      <c r="AN103" s="119">
        <f>SUM(AG103,AT103)</f>
        <v>0</v>
      </c>
      <c r="AO103" s="10"/>
      <c r="AP103" s="10"/>
      <c r="AQ103" s="120" t="s">
        <v>90</v>
      </c>
      <c r="AR103" s="65"/>
      <c r="AS103" s="121">
        <v>0</v>
      </c>
      <c r="AT103" s="122">
        <f>ROUND(SUM(AV103:AW103),2)</f>
        <v>0</v>
      </c>
      <c r="AU103" s="123">
        <f>'04 - Rozvádzače'!P122</f>
        <v>0</v>
      </c>
      <c r="AV103" s="122">
        <f>'04 - Rozvádzače'!J35</f>
        <v>0</v>
      </c>
      <c r="AW103" s="122">
        <f>'04 - Rozvádzače'!J36</f>
        <v>0</v>
      </c>
      <c r="AX103" s="122">
        <f>'04 - Rozvádzače'!J37</f>
        <v>0</v>
      </c>
      <c r="AY103" s="122">
        <f>'04 - Rozvádzače'!J38</f>
        <v>0</v>
      </c>
      <c r="AZ103" s="122">
        <f>'04 - Rozvádzače'!F35</f>
        <v>0</v>
      </c>
      <c r="BA103" s="122">
        <f>'04 - Rozvádzače'!F36</f>
        <v>0</v>
      </c>
      <c r="BB103" s="122">
        <f>'04 - Rozvádzače'!F37</f>
        <v>0</v>
      </c>
      <c r="BC103" s="122">
        <f>'04 - Rozvádzače'!F38</f>
        <v>0</v>
      </c>
      <c r="BD103" s="124">
        <f>'04 - Rozvádzače'!F39</f>
        <v>0</v>
      </c>
      <c r="BE103" s="4"/>
      <c r="BT103" s="23" t="s">
        <v>91</v>
      </c>
      <c r="BV103" s="23" t="s">
        <v>81</v>
      </c>
      <c r="BW103" s="23" t="s">
        <v>109</v>
      </c>
      <c r="BX103" s="23" t="s">
        <v>103</v>
      </c>
      <c r="CL103" s="23" t="s">
        <v>1</v>
      </c>
    </row>
    <row r="104" s="4" customFormat="1" ht="16.5" customHeight="1">
      <c r="A104" s="117" t="s">
        <v>88</v>
      </c>
      <c r="B104" s="65"/>
      <c r="C104" s="10"/>
      <c r="D104" s="10"/>
      <c r="E104" s="118" t="s">
        <v>110</v>
      </c>
      <c r="F104" s="118"/>
      <c r="G104" s="118"/>
      <c r="H104" s="118"/>
      <c r="I104" s="118"/>
      <c r="J104" s="10"/>
      <c r="K104" s="118" t="s">
        <v>111</v>
      </c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19">
        <f>'05 - Bleskozvod a uzemnenie'!J32</f>
        <v>0</v>
      </c>
      <c r="AH104" s="10"/>
      <c r="AI104" s="10"/>
      <c r="AJ104" s="10"/>
      <c r="AK104" s="10"/>
      <c r="AL104" s="10"/>
      <c r="AM104" s="10"/>
      <c r="AN104" s="119">
        <f>SUM(AG104,AT104)</f>
        <v>0</v>
      </c>
      <c r="AO104" s="10"/>
      <c r="AP104" s="10"/>
      <c r="AQ104" s="120" t="s">
        <v>90</v>
      </c>
      <c r="AR104" s="65"/>
      <c r="AS104" s="121">
        <v>0</v>
      </c>
      <c r="AT104" s="122">
        <f>ROUND(SUM(AV104:AW104),2)</f>
        <v>0</v>
      </c>
      <c r="AU104" s="123">
        <f>'05 - Bleskozvod a uzemnenie'!P126</f>
        <v>0</v>
      </c>
      <c r="AV104" s="122">
        <f>'05 - Bleskozvod a uzemnenie'!J35</f>
        <v>0</v>
      </c>
      <c r="AW104" s="122">
        <f>'05 - Bleskozvod a uzemnenie'!J36</f>
        <v>0</v>
      </c>
      <c r="AX104" s="122">
        <f>'05 - Bleskozvod a uzemnenie'!J37</f>
        <v>0</v>
      </c>
      <c r="AY104" s="122">
        <f>'05 - Bleskozvod a uzemnenie'!J38</f>
        <v>0</v>
      </c>
      <c r="AZ104" s="122">
        <f>'05 - Bleskozvod a uzemnenie'!F35</f>
        <v>0</v>
      </c>
      <c r="BA104" s="122">
        <f>'05 - Bleskozvod a uzemnenie'!F36</f>
        <v>0</v>
      </c>
      <c r="BB104" s="122">
        <f>'05 - Bleskozvod a uzemnenie'!F37</f>
        <v>0</v>
      </c>
      <c r="BC104" s="122">
        <f>'05 - Bleskozvod a uzemnenie'!F38</f>
        <v>0</v>
      </c>
      <c r="BD104" s="124">
        <f>'05 - Bleskozvod a uzemnenie'!F39</f>
        <v>0</v>
      </c>
      <c r="BE104" s="4"/>
      <c r="BT104" s="23" t="s">
        <v>91</v>
      </c>
      <c r="BV104" s="23" t="s">
        <v>81</v>
      </c>
      <c r="BW104" s="23" t="s">
        <v>112</v>
      </c>
      <c r="BX104" s="23" t="s">
        <v>103</v>
      </c>
      <c r="CL104" s="23" t="s">
        <v>1</v>
      </c>
    </row>
    <row r="105" s="4" customFormat="1" ht="16.5" customHeight="1">
      <c r="A105" s="117" t="s">
        <v>88</v>
      </c>
      <c r="B105" s="65"/>
      <c r="C105" s="10"/>
      <c r="D105" s="10"/>
      <c r="E105" s="118" t="s">
        <v>96</v>
      </c>
      <c r="F105" s="118"/>
      <c r="G105" s="118"/>
      <c r="H105" s="118"/>
      <c r="I105" s="118"/>
      <c r="J105" s="10"/>
      <c r="K105" s="118" t="s">
        <v>113</v>
      </c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9">
        <f>'03 - Svietidlá'!J32</f>
        <v>0</v>
      </c>
      <c r="AH105" s="10"/>
      <c r="AI105" s="10"/>
      <c r="AJ105" s="10"/>
      <c r="AK105" s="10"/>
      <c r="AL105" s="10"/>
      <c r="AM105" s="10"/>
      <c r="AN105" s="119">
        <f>SUM(AG105,AT105)</f>
        <v>0</v>
      </c>
      <c r="AO105" s="10"/>
      <c r="AP105" s="10"/>
      <c r="AQ105" s="120" t="s">
        <v>90</v>
      </c>
      <c r="AR105" s="65"/>
      <c r="AS105" s="121">
        <v>0</v>
      </c>
      <c r="AT105" s="122">
        <f>ROUND(SUM(AV105:AW105),2)</f>
        <v>0</v>
      </c>
      <c r="AU105" s="123">
        <f>'03 - Svietidlá'!P122</f>
        <v>0</v>
      </c>
      <c r="AV105" s="122">
        <f>'03 - Svietidlá'!J35</f>
        <v>0</v>
      </c>
      <c r="AW105" s="122">
        <f>'03 - Svietidlá'!J36</f>
        <v>0</v>
      </c>
      <c r="AX105" s="122">
        <f>'03 - Svietidlá'!J37</f>
        <v>0</v>
      </c>
      <c r="AY105" s="122">
        <f>'03 - Svietidlá'!J38</f>
        <v>0</v>
      </c>
      <c r="AZ105" s="122">
        <f>'03 - Svietidlá'!F35</f>
        <v>0</v>
      </c>
      <c r="BA105" s="122">
        <f>'03 - Svietidlá'!F36</f>
        <v>0</v>
      </c>
      <c r="BB105" s="122">
        <f>'03 - Svietidlá'!F37</f>
        <v>0</v>
      </c>
      <c r="BC105" s="122">
        <f>'03 - Svietidlá'!F38</f>
        <v>0</v>
      </c>
      <c r="BD105" s="124">
        <f>'03 - Svietidlá'!F39</f>
        <v>0</v>
      </c>
      <c r="BE105" s="4"/>
      <c r="BT105" s="23" t="s">
        <v>91</v>
      </c>
      <c r="BV105" s="23" t="s">
        <v>81</v>
      </c>
      <c r="BW105" s="23" t="s">
        <v>114</v>
      </c>
      <c r="BX105" s="23" t="s">
        <v>103</v>
      </c>
      <c r="CL105" s="23" t="s">
        <v>1</v>
      </c>
    </row>
    <row r="106" s="7" customFormat="1" ht="16.5" customHeight="1">
      <c r="A106" s="7"/>
      <c r="B106" s="105"/>
      <c r="C106" s="106"/>
      <c r="D106" s="107" t="s">
        <v>99</v>
      </c>
      <c r="E106" s="107"/>
      <c r="F106" s="107"/>
      <c r="G106" s="107"/>
      <c r="H106" s="107"/>
      <c r="I106" s="108"/>
      <c r="J106" s="107" t="s">
        <v>115</v>
      </c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9">
        <f>ROUND(SUM(AG107:AG109),2)</f>
        <v>0</v>
      </c>
      <c r="AH106" s="108"/>
      <c r="AI106" s="108"/>
      <c r="AJ106" s="108"/>
      <c r="AK106" s="108"/>
      <c r="AL106" s="108"/>
      <c r="AM106" s="108"/>
      <c r="AN106" s="110">
        <f>SUM(AG106,AT106)</f>
        <v>0</v>
      </c>
      <c r="AO106" s="108"/>
      <c r="AP106" s="108"/>
      <c r="AQ106" s="111" t="s">
        <v>85</v>
      </c>
      <c r="AR106" s="105"/>
      <c r="AS106" s="112">
        <f>ROUND(SUM(AS107:AS109),2)</f>
        <v>0</v>
      </c>
      <c r="AT106" s="113">
        <f>ROUND(SUM(AV106:AW106),2)</f>
        <v>0</v>
      </c>
      <c r="AU106" s="114">
        <f>ROUND(SUM(AU107:AU109),5)</f>
        <v>0</v>
      </c>
      <c r="AV106" s="113">
        <f>ROUND(AZ106*L29,2)</f>
        <v>0</v>
      </c>
      <c r="AW106" s="113">
        <f>ROUND(BA106*L30,2)</f>
        <v>0</v>
      </c>
      <c r="AX106" s="113">
        <f>ROUND(BB106*L29,2)</f>
        <v>0</v>
      </c>
      <c r="AY106" s="113">
        <f>ROUND(BC106*L30,2)</f>
        <v>0</v>
      </c>
      <c r="AZ106" s="113">
        <f>ROUND(SUM(AZ107:AZ109),2)</f>
        <v>0</v>
      </c>
      <c r="BA106" s="113">
        <f>ROUND(SUM(BA107:BA109),2)</f>
        <v>0</v>
      </c>
      <c r="BB106" s="113">
        <f>ROUND(SUM(BB107:BB109),2)</f>
        <v>0</v>
      </c>
      <c r="BC106" s="113">
        <f>ROUND(SUM(BC107:BC109),2)</f>
        <v>0</v>
      </c>
      <c r="BD106" s="115">
        <f>ROUND(SUM(BD107:BD109),2)</f>
        <v>0</v>
      </c>
      <c r="BE106" s="7"/>
      <c r="BS106" s="116" t="s">
        <v>78</v>
      </c>
      <c r="BT106" s="116" t="s">
        <v>86</v>
      </c>
      <c r="BU106" s="116" t="s">
        <v>80</v>
      </c>
      <c r="BV106" s="116" t="s">
        <v>81</v>
      </c>
      <c r="BW106" s="116" t="s">
        <v>116</v>
      </c>
      <c r="BX106" s="116" t="s">
        <v>4</v>
      </c>
      <c r="CL106" s="116" t="s">
        <v>1</v>
      </c>
      <c r="CM106" s="116" t="s">
        <v>79</v>
      </c>
    </row>
    <row r="107" s="4" customFormat="1" ht="16.5" customHeight="1">
      <c r="A107" s="117" t="s">
        <v>88</v>
      </c>
      <c r="B107" s="65"/>
      <c r="C107" s="10"/>
      <c r="D107" s="10"/>
      <c r="E107" s="118" t="s">
        <v>83</v>
      </c>
      <c r="F107" s="118"/>
      <c r="G107" s="118"/>
      <c r="H107" s="118"/>
      <c r="I107" s="118"/>
      <c r="J107" s="10"/>
      <c r="K107" s="118" t="s">
        <v>117</v>
      </c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9">
        <f>'01 - Štrukturovaná kabeláž'!J32</f>
        <v>0</v>
      </c>
      <c r="AH107" s="10"/>
      <c r="AI107" s="10"/>
      <c r="AJ107" s="10"/>
      <c r="AK107" s="10"/>
      <c r="AL107" s="10"/>
      <c r="AM107" s="10"/>
      <c r="AN107" s="119">
        <f>SUM(AG107,AT107)</f>
        <v>0</v>
      </c>
      <c r="AO107" s="10"/>
      <c r="AP107" s="10"/>
      <c r="AQ107" s="120" t="s">
        <v>90</v>
      </c>
      <c r="AR107" s="65"/>
      <c r="AS107" s="121">
        <v>0</v>
      </c>
      <c r="AT107" s="122">
        <f>ROUND(SUM(AV107:AW107),2)</f>
        <v>0</v>
      </c>
      <c r="AU107" s="123">
        <f>'01 - Štrukturovaná kabeláž'!P124</f>
        <v>0</v>
      </c>
      <c r="AV107" s="122">
        <f>'01 - Štrukturovaná kabeláž'!J35</f>
        <v>0</v>
      </c>
      <c r="AW107" s="122">
        <f>'01 - Štrukturovaná kabeláž'!J36</f>
        <v>0</v>
      </c>
      <c r="AX107" s="122">
        <f>'01 - Štrukturovaná kabeláž'!J37</f>
        <v>0</v>
      </c>
      <c r="AY107" s="122">
        <f>'01 - Štrukturovaná kabeláž'!J38</f>
        <v>0</v>
      </c>
      <c r="AZ107" s="122">
        <f>'01 - Štrukturovaná kabeláž'!F35</f>
        <v>0</v>
      </c>
      <c r="BA107" s="122">
        <f>'01 - Štrukturovaná kabeláž'!F36</f>
        <v>0</v>
      </c>
      <c r="BB107" s="122">
        <f>'01 - Štrukturovaná kabeláž'!F37</f>
        <v>0</v>
      </c>
      <c r="BC107" s="122">
        <f>'01 - Štrukturovaná kabeláž'!F38</f>
        <v>0</v>
      </c>
      <c r="BD107" s="124">
        <f>'01 - Štrukturovaná kabeláž'!F39</f>
        <v>0</v>
      </c>
      <c r="BE107" s="4"/>
      <c r="BT107" s="23" t="s">
        <v>91</v>
      </c>
      <c r="BV107" s="23" t="s">
        <v>81</v>
      </c>
      <c r="BW107" s="23" t="s">
        <v>118</v>
      </c>
      <c r="BX107" s="23" t="s">
        <v>116</v>
      </c>
      <c r="CL107" s="23" t="s">
        <v>1</v>
      </c>
    </row>
    <row r="108" s="4" customFormat="1" ht="16.5" customHeight="1">
      <c r="A108" s="117" t="s">
        <v>88</v>
      </c>
      <c r="B108" s="65"/>
      <c r="C108" s="10"/>
      <c r="D108" s="10"/>
      <c r="E108" s="118" t="s">
        <v>93</v>
      </c>
      <c r="F108" s="118"/>
      <c r="G108" s="118"/>
      <c r="H108" s="118"/>
      <c r="I108" s="118"/>
      <c r="J108" s="10"/>
      <c r="K108" s="118" t="s">
        <v>119</v>
      </c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9">
        <f>'02 - EZS'!J32</f>
        <v>0</v>
      </c>
      <c r="AH108" s="10"/>
      <c r="AI108" s="10"/>
      <c r="AJ108" s="10"/>
      <c r="AK108" s="10"/>
      <c r="AL108" s="10"/>
      <c r="AM108" s="10"/>
      <c r="AN108" s="119">
        <f>SUM(AG108,AT108)</f>
        <v>0</v>
      </c>
      <c r="AO108" s="10"/>
      <c r="AP108" s="10"/>
      <c r="AQ108" s="120" t="s">
        <v>90</v>
      </c>
      <c r="AR108" s="65"/>
      <c r="AS108" s="121">
        <v>0</v>
      </c>
      <c r="AT108" s="122">
        <f>ROUND(SUM(AV108:AW108),2)</f>
        <v>0</v>
      </c>
      <c r="AU108" s="123">
        <f>'02 - EZS'!P124</f>
        <v>0</v>
      </c>
      <c r="AV108" s="122">
        <f>'02 - EZS'!J35</f>
        <v>0</v>
      </c>
      <c r="AW108" s="122">
        <f>'02 - EZS'!J36</f>
        <v>0</v>
      </c>
      <c r="AX108" s="122">
        <f>'02 - EZS'!J37</f>
        <v>0</v>
      </c>
      <c r="AY108" s="122">
        <f>'02 - EZS'!J38</f>
        <v>0</v>
      </c>
      <c r="AZ108" s="122">
        <f>'02 - EZS'!F35</f>
        <v>0</v>
      </c>
      <c r="BA108" s="122">
        <f>'02 - EZS'!F36</f>
        <v>0</v>
      </c>
      <c r="BB108" s="122">
        <f>'02 - EZS'!F37</f>
        <v>0</v>
      </c>
      <c r="BC108" s="122">
        <f>'02 - EZS'!F38</f>
        <v>0</v>
      </c>
      <c r="BD108" s="124">
        <f>'02 - EZS'!F39</f>
        <v>0</v>
      </c>
      <c r="BE108" s="4"/>
      <c r="BT108" s="23" t="s">
        <v>91</v>
      </c>
      <c r="BV108" s="23" t="s">
        <v>81</v>
      </c>
      <c r="BW108" s="23" t="s">
        <v>120</v>
      </c>
      <c r="BX108" s="23" t="s">
        <v>116</v>
      </c>
      <c r="CL108" s="23" t="s">
        <v>1</v>
      </c>
    </row>
    <row r="109" s="4" customFormat="1" ht="16.5" customHeight="1">
      <c r="A109" s="117" t="s">
        <v>88</v>
      </c>
      <c r="B109" s="65"/>
      <c r="C109" s="10"/>
      <c r="D109" s="10"/>
      <c r="E109" s="118" t="s">
        <v>96</v>
      </c>
      <c r="F109" s="118"/>
      <c r="G109" s="118"/>
      <c r="H109" s="118"/>
      <c r="I109" s="118"/>
      <c r="J109" s="10"/>
      <c r="K109" s="118" t="s">
        <v>121</v>
      </c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9">
        <f>'03 - KS'!J32</f>
        <v>0</v>
      </c>
      <c r="AH109" s="10"/>
      <c r="AI109" s="10"/>
      <c r="AJ109" s="10"/>
      <c r="AK109" s="10"/>
      <c r="AL109" s="10"/>
      <c r="AM109" s="10"/>
      <c r="AN109" s="119">
        <f>SUM(AG109,AT109)</f>
        <v>0</v>
      </c>
      <c r="AO109" s="10"/>
      <c r="AP109" s="10"/>
      <c r="AQ109" s="120" t="s">
        <v>90</v>
      </c>
      <c r="AR109" s="65"/>
      <c r="AS109" s="121">
        <v>0</v>
      </c>
      <c r="AT109" s="122">
        <f>ROUND(SUM(AV109:AW109),2)</f>
        <v>0</v>
      </c>
      <c r="AU109" s="123">
        <f>'03 - KS'!P124</f>
        <v>0</v>
      </c>
      <c r="AV109" s="122">
        <f>'03 - KS'!J35</f>
        <v>0</v>
      </c>
      <c r="AW109" s="122">
        <f>'03 - KS'!J36</f>
        <v>0</v>
      </c>
      <c r="AX109" s="122">
        <f>'03 - KS'!J37</f>
        <v>0</v>
      </c>
      <c r="AY109" s="122">
        <f>'03 - KS'!J38</f>
        <v>0</v>
      </c>
      <c r="AZ109" s="122">
        <f>'03 - KS'!F35</f>
        <v>0</v>
      </c>
      <c r="BA109" s="122">
        <f>'03 - KS'!F36</f>
        <v>0</v>
      </c>
      <c r="BB109" s="122">
        <f>'03 - KS'!F37</f>
        <v>0</v>
      </c>
      <c r="BC109" s="122">
        <f>'03 - KS'!F38</f>
        <v>0</v>
      </c>
      <c r="BD109" s="124">
        <f>'03 - KS'!F39</f>
        <v>0</v>
      </c>
      <c r="BE109" s="4"/>
      <c r="BT109" s="23" t="s">
        <v>91</v>
      </c>
      <c r="BV109" s="23" t="s">
        <v>81</v>
      </c>
      <c r="BW109" s="23" t="s">
        <v>122</v>
      </c>
      <c r="BX109" s="23" t="s">
        <v>116</v>
      </c>
      <c r="CL109" s="23" t="s">
        <v>1</v>
      </c>
    </row>
    <row r="110" s="7" customFormat="1" ht="16.5" customHeight="1">
      <c r="A110" s="117" t="s">
        <v>88</v>
      </c>
      <c r="B110" s="105"/>
      <c r="C110" s="106"/>
      <c r="D110" s="107" t="s">
        <v>110</v>
      </c>
      <c r="E110" s="107"/>
      <c r="F110" s="107"/>
      <c r="G110" s="107"/>
      <c r="H110" s="107"/>
      <c r="I110" s="108"/>
      <c r="J110" s="107" t="s">
        <v>123</v>
      </c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10">
        <f>'05 - E5_Vykurovanie'!J30</f>
        <v>0</v>
      </c>
      <c r="AH110" s="108"/>
      <c r="AI110" s="108"/>
      <c r="AJ110" s="108"/>
      <c r="AK110" s="108"/>
      <c r="AL110" s="108"/>
      <c r="AM110" s="108"/>
      <c r="AN110" s="110">
        <f>SUM(AG110,AT110)</f>
        <v>0</v>
      </c>
      <c r="AO110" s="108"/>
      <c r="AP110" s="108"/>
      <c r="AQ110" s="111" t="s">
        <v>85</v>
      </c>
      <c r="AR110" s="105"/>
      <c r="AS110" s="112">
        <v>0</v>
      </c>
      <c r="AT110" s="113">
        <f>ROUND(SUM(AV110:AW110),2)</f>
        <v>0</v>
      </c>
      <c r="AU110" s="114">
        <f>'05 - E5_Vykurovanie'!P118</f>
        <v>0</v>
      </c>
      <c r="AV110" s="113">
        <f>'05 - E5_Vykurovanie'!J33</f>
        <v>0</v>
      </c>
      <c r="AW110" s="113">
        <f>'05 - E5_Vykurovanie'!J34</f>
        <v>0</v>
      </c>
      <c r="AX110" s="113">
        <f>'05 - E5_Vykurovanie'!J35</f>
        <v>0</v>
      </c>
      <c r="AY110" s="113">
        <f>'05 - E5_Vykurovanie'!J36</f>
        <v>0</v>
      </c>
      <c r="AZ110" s="113">
        <f>'05 - E5_Vykurovanie'!F33</f>
        <v>0</v>
      </c>
      <c r="BA110" s="113">
        <f>'05 - E5_Vykurovanie'!F34</f>
        <v>0</v>
      </c>
      <c r="BB110" s="113">
        <f>'05 - E5_Vykurovanie'!F35</f>
        <v>0</v>
      </c>
      <c r="BC110" s="113">
        <f>'05 - E5_Vykurovanie'!F36</f>
        <v>0</v>
      </c>
      <c r="BD110" s="115">
        <f>'05 - E5_Vykurovanie'!F37</f>
        <v>0</v>
      </c>
      <c r="BE110" s="7"/>
      <c r="BT110" s="116" t="s">
        <v>86</v>
      </c>
      <c r="BV110" s="116" t="s">
        <v>81</v>
      </c>
      <c r="BW110" s="116" t="s">
        <v>124</v>
      </c>
      <c r="BX110" s="116" t="s">
        <v>4</v>
      </c>
      <c r="CL110" s="116" t="s">
        <v>1</v>
      </c>
      <c r="CM110" s="116" t="s">
        <v>79</v>
      </c>
    </row>
    <row r="111" s="7" customFormat="1" ht="16.5" customHeight="1">
      <c r="A111" s="117" t="s">
        <v>88</v>
      </c>
      <c r="B111" s="105"/>
      <c r="C111" s="106"/>
      <c r="D111" s="107" t="s">
        <v>125</v>
      </c>
      <c r="E111" s="107"/>
      <c r="F111" s="107"/>
      <c r="G111" s="107"/>
      <c r="H111" s="107"/>
      <c r="I111" s="108"/>
      <c r="J111" s="107" t="s">
        <v>126</v>
      </c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10">
        <f>'06 - E6_ZTI '!J30</f>
        <v>0</v>
      </c>
      <c r="AH111" s="108"/>
      <c r="AI111" s="108"/>
      <c r="AJ111" s="108"/>
      <c r="AK111" s="108"/>
      <c r="AL111" s="108"/>
      <c r="AM111" s="108"/>
      <c r="AN111" s="110">
        <f>SUM(AG111,AT111)</f>
        <v>0</v>
      </c>
      <c r="AO111" s="108"/>
      <c r="AP111" s="108"/>
      <c r="AQ111" s="111" t="s">
        <v>85</v>
      </c>
      <c r="AR111" s="105"/>
      <c r="AS111" s="112">
        <v>0</v>
      </c>
      <c r="AT111" s="113">
        <f>ROUND(SUM(AV111:AW111),2)</f>
        <v>0</v>
      </c>
      <c r="AU111" s="114">
        <f>'06 - E6_ZTI '!P118</f>
        <v>0</v>
      </c>
      <c r="AV111" s="113">
        <f>'06 - E6_ZTI '!J33</f>
        <v>0</v>
      </c>
      <c r="AW111" s="113">
        <f>'06 - E6_ZTI '!J34</f>
        <v>0</v>
      </c>
      <c r="AX111" s="113">
        <f>'06 - E6_ZTI '!J35</f>
        <v>0</v>
      </c>
      <c r="AY111" s="113">
        <f>'06 - E6_ZTI '!J36</f>
        <v>0</v>
      </c>
      <c r="AZ111" s="113">
        <f>'06 - E6_ZTI '!F33</f>
        <v>0</v>
      </c>
      <c r="BA111" s="113">
        <f>'06 - E6_ZTI '!F34</f>
        <v>0</v>
      </c>
      <c r="BB111" s="113">
        <f>'06 - E6_ZTI '!F35</f>
        <v>0</v>
      </c>
      <c r="BC111" s="113">
        <f>'06 - E6_ZTI '!F36</f>
        <v>0</v>
      </c>
      <c r="BD111" s="115">
        <f>'06 - E6_ZTI '!F37</f>
        <v>0</v>
      </c>
      <c r="BE111" s="7"/>
      <c r="BT111" s="116" t="s">
        <v>86</v>
      </c>
      <c r="BV111" s="116" t="s">
        <v>81</v>
      </c>
      <c r="BW111" s="116" t="s">
        <v>127</v>
      </c>
      <c r="BX111" s="116" t="s">
        <v>4</v>
      </c>
      <c r="CL111" s="116" t="s">
        <v>1</v>
      </c>
      <c r="CM111" s="116" t="s">
        <v>79</v>
      </c>
    </row>
    <row r="112" s="7" customFormat="1" ht="16.5" customHeight="1">
      <c r="A112" s="117" t="s">
        <v>88</v>
      </c>
      <c r="B112" s="105"/>
      <c r="C112" s="106"/>
      <c r="D112" s="107" t="s">
        <v>128</v>
      </c>
      <c r="E112" s="107"/>
      <c r="F112" s="107"/>
      <c r="G112" s="107"/>
      <c r="H112" s="107"/>
      <c r="I112" s="108"/>
      <c r="J112" s="107" t="s">
        <v>129</v>
      </c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10">
        <f>'07 - E7_VZT'!J30</f>
        <v>0</v>
      </c>
      <c r="AH112" s="108"/>
      <c r="AI112" s="108"/>
      <c r="AJ112" s="108"/>
      <c r="AK112" s="108"/>
      <c r="AL112" s="108"/>
      <c r="AM112" s="108"/>
      <c r="AN112" s="110">
        <f>SUM(AG112,AT112)</f>
        <v>0</v>
      </c>
      <c r="AO112" s="108"/>
      <c r="AP112" s="108"/>
      <c r="AQ112" s="111" t="s">
        <v>85</v>
      </c>
      <c r="AR112" s="105"/>
      <c r="AS112" s="112">
        <v>0</v>
      </c>
      <c r="AT112" s="113">
        <f>ROUND(SUM(AV112:AW112),2)</f>
        <v>0</v>
      </c>
      <c r="AU112" s="114">
        <f>'07 - E7_VZT'!P118</f>
        <v>0</v>
      </c>
      <c r="AV112" s="113">
        <f>'07 - E7_VZT'!J33</f>
        <v>0</v>
      </c>
      <c r="AW112" s="113">
        <f>'07 - E7_VZT'!J34</f>
        <v>0</v>
      </c>
      <c r="AX112" s="113">
        <f>'07 - E7_VZT'!J35</f>
        <v>0</v>
      </c>
      <c r="AY112" s="113">
        <f>'07 - E7_VZT'!J36</f>
        <v>0</v>
      </c>
      <c r="AZ112" s="113">
        <f>'07 - E7_VZT'!F33</f>
        <v>0</v>
      </c>
      <c r="BA112" s="113">
        <f>'07 - E7_VZT'!F34</f>
        <v>0</v>
      </c>
      <c r="BB112" s="113">
        <f>'07 - E7_VZT'!F35</f>
        <v>0</v>
      </c>
      <c r="BC112" s="113">
        <f>'07 - E7_VZT'!F36</f>
        <v>0</v>
      </c>
      <c r="BD112" s="115">
        <f>'07 - E7_VZT'!F37</f>
        <v>0</v>
      </c>
      <c r="BE112" s="7"/>
      <c r="BT112" s="116" t="s">
        <v>86</v>
      </c>
      <c r="BV112" s="116" t="s">
        <v>81</v>
      </c>
      <c r="BW112" s="116" t="s">
        <v>130</v>
      </c>
      <c r="BX112" s="116" t="s">
        <v>4</v>
      </c>
      <c r="CL112" s="116" t="s">
        <v>1</v>
      </c>
      <c r="CM112" s="116" t="s">
        <v>79</v>
      </c>
    </row>
    <row r="113" s="7" customFormat="1" ht="16.5" customHeight="1">
      <c r="A113" s="117" t="s">
        <v>88</v>
      </c>
      <c r="B113" s="105"/>
      <c r="C113" s="106"/>
      <c r="D113" s="107" t="s">
        <v>131</v>
      </c>
      <c r="E113" s="107"/>
      <c r="F113" s="107"/>
      <c r="G113" s="107"/>
      <c r="H113" s="107"/>
      <c r="I113" s="108"/>
      <c r="J113" s="107" t="s">
        <v>132</v>
      </c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10">
        <f>'08 - E8_Chladenie '!J30</f>
        <v>0</v>
      </c>
      <c r="AH113" s="108"/>
      <c r="AI113" s="108"/>
      <c r="AJ113" s="108"/>
      <c r="AK113" s="108"/>
      <c r="AL113" s="108"/>
      <c r="AM113" s="108"/>
      <c r="AN113" s="110">
        <f>SUM(AG113,AT113)</f>
        <v>0</v>
      </c>
      <c r="AO113" s="108"/>
      <c r="AP113" s="108"/>
      <c r="AQ113" s="111" t="s">
        <v>85</v>
      </c>
      <c r="AR113" s="105"/>
      <c r="AS113" s="112">
        <v>0</v>
      </c>
      <c r="AT113" s="113">
        <f>ROUND(SUM(AV113:AW113),2)</f>
        <v>0</v>
      </c>
      <c r="AU113" s="114">
        <f>'08 - E8_Chladenie '!P118</f>
        <v>0</v>
      </c>
      <c r="AV113" s="113">
        <f>'08 - E8_Chladenie '!J33</f>
        <v>0</v>
      </c>
      <c r="AW113" s="113">
        <f>'08 - E8_Chladenie '!J34</f>
        <v>0</v>
      </c>
      <c r="AX113" s="113">
        <f>'08 - E8_Chladenie '!J35</f>
        <v>0</v>
      </c>
      <c r="AY113" s="113">
        <f>'08 - E8_Chladenie '!J36</f>
        <v>0</v>
      </c>
      <c r="AZ113" s="113">
        <f>'08 - E8_Chladenie '!F33</f>
        <v>0</v>
      </c>
      <c r="BA113" s="113">
        <f>'08 - E8_Chladenie '!F34</f>
        <v>0</v>
      </c>
      <c r="BB113" s="113">
        <f>'08 - E8_Chladenie '!F35</f>
        <v>0</v>
      </c>
      <c r="BC113" s="113">
        <f>'08 - E8_Chladenie '!F36</f>
        <v>0</v>
      </c>
      <c r="BD113" s="115">
        <f>'08 - E8_Chladenie '!F37</f>
        <v>0</v>
      </c>
      <c r="BE113" s="7"/>
      <c r="BT113" s="116" t="s">
        <v>86</v>
      </c>
      <c r="BV113" s="116" t="s">
        <v>81</v>
      </c>
      <c r="BW113" s="116" t="s">
        <v>133</v>
      </c>
      <c r="BX113" s="116" t="s">
        <v>4</v>
      </c>
      <c r="CL113" s="116" t="s">
        <v>1</v>
      </c>
      <c r="CM113" s="116" t="s">
        <v>79</v>
      </c>
    </row>
    <row r="114" s="7" customFormat="1" ht="16.5" customHeight="1">
      <c r="A114" s="117" t="s">
        <v>88</v>
      </c>
      <c r="B114" s="105"/>
      <c r="C114" s="106"/>
      <c r="D114" s="107" t="s">
        <v>134</v>
      </c>
      <c r="E114" s="107"/>
      <c r="F114" s="107"/>
      <c r="G114" s="107"/>
      <c r="H114" s="107"/>
      <c r="I114" s="108"/>
      <c r="J114" s="107" t="s">
        <v>135</v>
      </c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10">
        <f>'10 - E10_HSP'!J30</f>
        <v>0</v>
      </c>
      <c r="AH114" s="108"/>
      <c r="AI114" s="108"/>
      <c r="AJ114" s="108"/>
      <c r="AK114" s="108"/>
      <c r="AL114" s="108"/>
      <c r="AM114" s="108"/>
      <c r="AN114" s="110">
        <f>SUM(AG114,AT114)</f>
        <v>0</v>
      </c>
      <c r="AO114" s="108"/>
      <c r="AP114" s="108"/>
      <c r="AQ114" s="111" t="s">
        <v>85</v>
      </c>
      <c r="AR114" s="105"/>
      <c r="AS114" s="112">
        <v>0</v>
      </c>
      <c r="AT114" s="113">
        <f>ROUND(SUM(AV114:AW114),2)</f>
        <v>0</v>
      </c>
      <c r="AU114" s="114">
        <f>'10 - E10_HSP'!P123</f>
        <v>0</v>
      </c>
      <c r="AV114" s="113">
        <f>'10 - E10_HSP'!J33</f>
        <v>0</v>
      </c>
      <c r="AW114" s="113">
        <f>'10 - E10_HSP'!J34</f>
        <v>0</v>
      </c>
      <c r="AX114" s="113">
        <f>'10 - E10_HSP'!J35</f>
        <v>0</v>
      </c>
      <c r="AY114" s="113">
        <f>'10 - E10_HSP'!J36</f>
        <v>0</v>
      </c>
      <c r="AZ114" s="113">
        <f>'10 - E10_HSP'!F33</f>
        <v>0</v>
      </c>
      <c r="BA114" s="113">
        <f>'10 - E10_HSP'!F34</f>
        <v>0</v>
      </c>
      <c r="BB114" s="113">
        <f>'10 - E10_HSP'!F35</f>
        <v>0</v>
      </c>
      <c r="BC114" s="113">
        <f>'10 - E10_HSP'!F36</f>
        <v>0</v>
      </c>
      <c r="BD114" s="115">
        <f>'10 - E10_HSP'!F37</f>
        <v>0</v>
      </c>
      <c r="BE114" s="7"/>
      <c r="BT114" s="116" t="s">
        <v>86</v>
      </c>
      <c r="BV114" s="116" t="s">
        <v>81</v>
      </c>
      <c r="BW114" s="116" t="s">
        <v>136</v>
      </c>
      <c r="BX114" s="116" t="s">
        <v>4</v>
      </c>
      <c r="CL114" s="116" t="s">
        <v>1</v>
      </c>
      <c r="CM114" s="116" t="s">
        <v>79</v>
      </c>
    </row>
    <row r="115" s="7" customFormat="1" ht="16.5" customHeight="1">
      <c r="A115" s="117" t="s">
        <v>88</v>
      </c>
      <c r="B115" s="105"/>
      <c r="C115" s="106"/>
      <c r="D115" s="107" t="s">
        <v>137</v>
      </c>
      <c r="E115" s="107"/>
      <c r="F115" s="107"/>
      <c r="G115" s="107"/>
      <c r="H115" s="107"/>
      <c r="I115" s="108"/>
      <c r="J115" s="107" t="s">
        <v>138</v>
      </c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10">
        <f>'11 - SO 03 Spevnene plochy'!J30</f>
        <v>0</v>
      </c>
      <c r="AH115" s="108"/>
      <c r="AI115" s="108"/>
      <c r="AJ115" s="108"/>
      <c r="AK115" s="108"/>
      <c r="AL115" s="108"/>
      <c r="AM115" s="108"/>
      <c r="AN115" s="110">
        <f>SUM(AG115,AT115)</f>
        <v>0</v>
      </c>
      <c r="AO115" s="108"/>
      <c r="AP115" s="108"/>
      <c r="AQ115" s="111" t="s">
        <v>85</v>
      </c>
      <c r="AR115" s="105"/>
      <c r="AS115" s="125">
        <v>0</v>
      </c>
      <c r="AT115" s="126">
        <f>ROUND(SUM(AV115:AW115),2)</f>
        <v>0</v>
      </c>
      <c r="AU115" s="127">
        <f>'11 - SO 03 Spevnene plochy'!P121</f>
        <v>0</v>
      </c>
      <c r="AV115" s="126">
        <f>'11 - SO 03 Spevnene plochy'!J33</f>
        <v>0</v>
      </c>
      <c r="AW115" s="126">
        <f>'11 - SO 03 Spevnene plochy'!J34</f>
        <v>0</v>
      </c>
      <c r="AX115" s="126">
        <f>'11 - SO 03 Spevnene plochy'!J35</f>
        <v>0</v>
      </c>
      <c r="AY115" s="126">
        <f>'11 - SO 03 Spevnene plochy'!J36</f>
        <v>0</v>
      </c>
      <c r="AZ115" s="126">
        <f>'11 - SO 03 Spevnene plochy'!F33</f>
        <v>0</v>
      </c>
      <c r="BA115" s="126">
        <f>'11 - SO 03 Spevnene plochy'!F34</f>
        <v>0</v>
      </c>
      <c r="BB115" s="126">
        <f>'11 - SO 03 Spevnene plochy'!F35</f>
        <v>0</v>
      </c>
      <c r="BC115" s="126">
        <f>'11 - SO 03 Spevnene plochy'!F36</f>
        <v>0</v>
      </c>
      <c r="BD115" s="128">
        <f>'11 - SO 03 Spevnene plochy'!F37</f>
        <v>0</v>
      </c>
      <c r="BE115" s="7"/>
      <c r="BT115" s="116" t="s">
        <v>86</v>
      </c>
      <c r="BV115" s="116" t="s">
        <v>81</v>
      </c>
      <c r="BW115" s="116" t="s">
        <v>139</v>
      </c>
      <c r="BX115" s="116" t="s">
        <v>4</v>
      </c>
      <c r="CL115" s="116" t="s">
        <v>1</v>
      </c>
      <c r="CM115" s="116" t="s">
        <v>79</v>
      </c>
    </row>
    <row r="116" s="2" customFormat="1" ht="30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5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</row>
    <row r="117" s="2" customFormat="1" ht="6.96" customHeight="1">
      <c r="A117" s="34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35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</row>
  </sheetData>
  <mergeCells count="122">
    <mergeCell ref="C92:G92"/>
    <mergeCell ref="D95:H95"/>
    <mergeCell ref="D100:H100"/>
    <mergeCell ref="E98:I98"/>
    <mergeCell ref="E96:I96"/>
    <mergeCell ref="E99:I99"/>
    <mergeCell ref="E101:I101"/>
    <mergeCell ref="E97:I97"/>
    <mergeCell ref="E102:I102"/>
    <mergeCell ref="E103:I103"/>
    <mergeCell ref="E104:I104"/>
    <mergeCell ref="I92:AF92"/>
    <mergeCell ref="J95:AF95"/>
    <mergeCell ref="J100:AF100"/>
    <mergeCell ref="K101:AF101"/>
    <mergeCell ref="K97:AF97"/>
    <mergeCell ref="K102:AF102"/>
    <mergeCell ref="K103:AF103"/>
    <mergeCell ref="K99:AF99"/>
    <mergeCell ref="K104:AF104"/>
    <mergeCell ref="K96:AF96"/>
    <mergeCell ref="K98:AF98"/>
    <mergeCell ref="L85:AO85"/>
    <mergeCell ref="E105:I105"/>
    <mergeCell ref="K105:AF105"/>
    <mergeCell ref="D106:H106"/>
    <mergeCell ref="J106:AF106"/>
    <mergeCell ref="E107:I107"/>
    <mergeCell ref="K107:AF107"/>
    <mergeCell ref="E108:I108"/>
    <mergeCell ref="K108:AF108"/>
    <mergeCell ref="E109:I109"/>
    <mergeCell ref="K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D114:H114"/>
    <mergeCell ref="J114:AF114"/>
    <mergeCell ref="D115:H115"/>
    <mergeCell ref="J115:AF11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4:AM104"/>
    <mergeCell ref="AG97:AM97"/>
    <mergeCell ref="AG92:AM92"/>
    <mergeCell ref="AG98:AM98"/>
    <mergeCell ref="AG96:AM96"/>
    <mergeCell ref="AG95:AM95"/>
    <mergeCell ref="AG99:AM99"/>
    <mergeCell ref="AG102:AM102"/>
    <mergeCell ref="AG103:AM103"/>
    <mergeCell ref="AG100:AM100"/>
    <mergeCell ref="AG101:AM101"/>
    <mergeCell ref="AM89:AP89"/>
    <mergeCell ref="AM90:AP90"/>
    <mergeCell ref="AM87:AN87"/>
    <mergeCell ref="AN102:AP102"/>
    <mergeCell ref="AN104:AP104"/>
    <mergeCell ref="AN103:AP103"/>
    <mergeCell ref="AN101:AP101"/>
    <mergeCell ref="AN97:AP97"/>
    <mergeCell ref="AN95:AP95"/>
    <mergeCell ref="AN100:AP100"/>
    <mergeCell ref="AN99:AP99"/>
    <mergeCell ref="AN96:AP96"/>
    <mergeCell ref="AN92:AP9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115:AP115"/>
    <mergeCell ref="AG115:AM115"/>
    <mergeCell ref="AN94:AP94"/>
  </mergeCells>
  <hyperlinks>
    <hyperlink ref="A96" location="'01 - STAVEBNÉ ÚPRAVY BLOK A'!C2" display="/"/>
    <hyperlink ref="A97" location="'02 - VÝMENA OTVOROVÝCH KO...'!C2" display="/"/>
    <hyperlink ref="A98" location="'03 - VÝMENA STREŠNEJ KRYTINY'!C2" display="/"/>
    <hyperlink ref="A99" location="'04 - ZATEPLENIE OBVODOVÝC...'!C2" display="/"/>
    <hyperlink ref="A101" location="'01 - Prístroje a zariadenia'!C2" display="/"/>
    <hyperlink ref="A102" location="'02 - Káble a nosné systémy'!C2" display="/"/>
    <hyperlink ref="A103" location="'04 - Rozvádzače'!C2" display="/"/>
    <hyperlink ref="A104" location="'05 - Bleskozvod a uzemnenie'!C2" display="/"/>
    <hyperlink ref="A105" location="'03 - Svietidlá'!C2" display="/"/>
    <hyperlink ref="A107" location="'01 - Štrukturovaná kabeláž'!C2" display="/"/>
    <hyperlink ref="A108" location="'02 - EZS'!C2" display="/"/>
    <hyperlink ref="A109" location="'03 - KS'!C2" display="/"/>
    <hyperlink ref="A110" location="'05 - E5_Vykurovanie'!C2" display="/"/>
    <hyperlink ref="A111" location="'06 - E6_ZTI '!C2" display="/"/>
    <hyperlink ref="A112" location="'07 - E7_VZT'!C2" display="/"/>
    <hyperlink ref="A113" location="'08 - E8_Chladenie '!C2" display="/"/>
    <hyperlink ref="A114" location="'10 - E10_HSP'!C2" display="/"/>
    <hyperlink ref="A115" location="'11 - SO 03 Spevnene ploch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1356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1727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1358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1358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1358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1358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ROUND(J122,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ROUND((SUM(BE122:BE137)),  2)</f>
        <v>0</v>
      </c>
      <c r="G35" s="137"/>
      <c r="H35" s="137"/>
      <c r="I35" s="138">
        <v>0.23000000000000001</v>
      </c>
      <c r="J35" s="136">
        <f>ROUND(((SUM(BE122:BE137))*I35),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ROUND((SUM(BF122:BF137)),  2)</f>
        <v>0</v>
      </c>
      <c r="G36" s="137"/>
      <c r="H36" s="137"/>
      <c r="I36" s="138">
        <v>0.23000000000000001</v>
      </c>
      <c r="J36" s="136">
        <f>ROUND(((SUM(BF122:BF137))*I36),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ROUND((SUM(BG122:BG137)),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ROUND((SUM(BH122:BH137)),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ROUND((SUM(BI122:BI137)),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1356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03 - Svietidlá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J122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167</v>
      </c>
      <c r="E99" s="154"/>
      <c r="F99" s="154"/>
      <c r="G99" s="154"/>
      <c r="H99" s="154"/>
      <c r="I99" s="154"/>
      <c r="J99" s="155">
        <f>J123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1497</v>
      </c>
      <c r="E100" s="158"/>
      <c r="F100" s="158"/>
      <c r="G100" s="158"/>
      <c r="H100" s="158"/>
      <c r="I100" s="158"/>
      <c r="J100" s="159">
        <f>J124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6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56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169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4"/>
      <c r="D110" s="34"/>
      <c r="E110" s="130" t="str">
        <f>E7</f>
        <v>REKONŠTRUKCIA ADMINISTRATÍVNEJ BUDOVY KOMENSKÉHO ULICA - ÚRAD BBSK (BLOK A)</v>
      </c>
      <c r="F110" s="28"/>
      <c r="G110" s="28"/>
      <c r="H110" s="28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8"/>
      <c r="C111" s="28" t="s">
        <v>141</v>
      </c>
      <c r="L111" s="18"/>
    </row>
    <row r="112" s="2" customFormat="1" ht="16.5" customHeight="1">
      <c r="A112" s="34"/>
      <c r="B112" s="35"/>
      <c r="C112" s="34"/>
      <c r="D112" s="34"/>
      <c r="E112" s="130" t="s">
        <v>1356</v>
      </c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143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E11</f>
        <v>03 - Svietidlá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19</v>
      </c>
      <c r="D116" s="34"/>
      <c r="E116" s="34"/>
      <c r="F116" s="23" t="str">
        <f>F14</f>
        <v xml:space="preserve"> </v>
      </c>
      <c r="G116" s="34"/>
      <c r="H116" s="34"/>
      <c r="I116" s="28" t="s">
        <v>21</v>
      </c>
      <c r="J116" s="70" t="str">
        <f>IF(J14="","",J14)</f>
        <v>21. 1. 2025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23</v>
      </c>
      <c r="D118" s="34"/>
      <c r="E118" s="34"/>
      <c r="F118" s="23" t="str">
        <f>E17</f>
        <v xml:space="preserve"> </v>
      </c>
      <c r="G118" s="34"/>
      <c r="H118" s="34"/>
      <c r="I118" s="28" t="s">
        <v>29</v>
      </c>
      <c r="J118" s="32" t="str">
        <f>E23</f>
        <v xml:space="preserve"> 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IF(E20="","",E20)</f>
        <v>Vyplň údaj</v>
      </c>
      <c r="G119" s="34"/>
      <c r="H119" s="34"/>
      <c r="I119" s="28" t="s">
        <v>34</v>
      </c>
      <c r="J119" s="32" t="str">
        <f>E26</f>
        <v xml:space="preserve"> 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60"/>
      <c r="B121" s="161"/>
      <c r="C121" s="162" t="s">
        <v>170</v>
      </c>
      <c r="D121" s="163" t="s">
        <v>64</v>
      </c>
      <c r="E121" s="163" t="s">
        <v>60</v>
      </c>
      <c r="F121" s="163" t="s">
        <v>61</v>
      </c>
      <c r="G121" s="163" t="s">
        <v>171</v>
      </c>
      <c r="H121" s="163" t="s">
        <v>172</v>
      </c>
      <c r="I121" s="163" t="s">
        <v>173</v>
      </c>
      <c r="J121" s="164" t="s">
        <v>147</v>
      </c>
      <c r="K121" s="165" t="s">
        <v>174</v>
      </c>
      <c r="L121" s="166"/>
      <c r="M121" s="87" t="s">
        <v>1</v>
      </c>
      <c r="N121" s="88" t="s">
        <v>43</v>
      </c>
      <c r="O121" s="88" t="s">
        <v>175</v>
      </c>
      <c r="P121" s="88" t="s">
        <v>176</v>
      </c>
      <c r="Q121" s="88" t="s">
        <v>177</v>
      </c>
      <c r="R121" s="88" t="s">
        <v>178</v>
      </c>
      <c r="S121" s="88" t="s">
        <v>179</v>
      </c>
      <c r="T121" s="89" t="s">
        <v>180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="2" customFormat="1" ht="22.8" customHeight="1">
      <c r="A122" s="34"/>
      <c r="B122" s="35"/>
      <c r="C122" s="94" t="s">
        <v>148</v>
      </c>
      <c r="D122" s="34"/>
      <c r="E122" s="34"/>
      <c r="F122" s="34"/>
      <c r="G122" s="34"/>
      <c r="H122" s="34"/>
      <c r="I122" s="34"/>
      <c r="J122" s="167">
        <f>BK122</f>
        <v>0</v>
      </c>
      <c r="K122" s="34"/>
      <c r="L122" s="35"/>
      <c r="M122" s="90"/>
      <c r="N122" s="74"/>
      <c r="O122" s="91"/>
      <c r="P122" s="168">
        <f>P123</f>
        <v>0</v>
      </c>
      <c r="Q122" s="91"/>
      <c r="R122" s="168">
        <f>R123</f>
        <v>0.0083999999999999995</v>
      </c>
      <c r="S122" s="91"/>
      <c r="T122" s="169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78</v>
      </c>
      <c r="AU122" s="15" t="s">
        <v>149</v>
      </c>
      <c r="BK122" s="170">
        <f>BK123</f>
        <v>0</v>
      </c>
    </row>
    <row r="123" s="12" customFormat="1" ht="25.92" customHeight="1">
      <c r="A123" s="12"/>
      <c r="B123" s="171"/>
      <c r="C123" s="12"/>
      <c r="D123" s="172" t="s">
        <v>78</v>
      </c>
      <c r="E123" s="173" t="s">
        <v>192</v>
      </c>
      <c r="F123" s="173" t="s">
        <v>925</v>
      </c>
      <c r="G123" s="12"/>
      <c r="H123" s="12"/>
      <c r="I123" s="174"/>
      <c r="J123" s="175">
        <f>BK123</f>
        <v>0</v>
      </c>
      <c r="K123" s="12"/>
      <c r="L123" s="171"/>
      <c r="M123" s="176"/>
      <c r="N123" s="177"/>
      <c r="O123" s="177"/>
      <c r="P123" s="178">
        <f>P124</f>
        <v>0</v>
      </c>
      <c r="Q123" s="177"/>
      <c r="R123" s="178">
        <f>R124</f>
        <v>0.0083999999999999995</v>
      </c>
      <c r="S123" s="177"/>
      <c r="T123" s="17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2" t="s">
        <v>184</v>
      </c>
      <c r="AT123" s="180" t="s">
        <v>78</v>
      </c>
      <c r="AU123" s="180" t="s">
        <v>79</v>
      </c>
      <c r="AY123" s="172" t="s">
        <v>183</v>
      </c>
      <c r="BK123" s="181">
        <f>BK124</f>
        <v>0</v>
      </c>
    </row>
    <row r="124" s="12" customFormat="1" ht="22.8" customHeight="1">
      <c r="A124" s="12"/>
      <c r="B124" s="171"/>
      <c r="C124" s="12"/>
      <c r="D124" s="172" t="s">
        <v>78</v>
      </c>
      <c r="E124" s="182" t="s">
        <v>1369</v>
      </c>
      <c r="F124" s="182" t="s">
        <v>1370</v>
      </c>
      <c r="G124" s="12"/>
      <c r="H124" s="12"/>
      <c r="I124" s="174"/>
      <c r="J124" s="183">
        <f>BK124</f>
        <v>0</v>
      </c>
      <c r="K124" s="12"/>
      <c r="L124" s="171"/>
      <c r="M124" s="176"/>
      <c r="N124" s="177"/>
      <c r="O124" s="177"/>
      <c r="P124" s="178">
        <f>SUM(P125:P137)</f>
        <v>0</v>
      </c>
      <c r="Q124" s="177"/>
      <c r="R124" s="178">
        <f>SUM(R125:R137)</f>
        <v>0.0083999999999999995</v>
      </c>
      <c r="S124" s="177"/>
      <c r="T124" s="179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2" t="s">
        <v>184</v>
      </c>
      <c r="AT124" s="180" t="s">
        <v>78</v>
      </c>
      <c r="AU124" s="180" t="s">
        <v>86</v>
      </c>
      <c r="AY124" s="172" t="s">
        <v>183</v>
      </c>
      <c r="BK124" s="181">
        <f>SUM(BK125:BK137)</f>
        <v>0</v>
      </c>
    </row>
    <row r="125" s="2" customFormat="1" ht="21.75" customHeight="1">
      <c r="A125" s="34"/>
      <c r="B125" s="184"/>
      <c r="C125" s="185" t="s">
        <v>86</v>
      </c>
      <c r="D125" s="185" t="s">
        <v>186</v>
      </c>
      <c r="E125" s="186" t="s">
        <v>1728</v>
      </c>
      <c r="F125" s="187" t="s">
        <v>1729</v>
      </c>
      <c r="G125" s="188" t="s">
        <v>319</v>
      </c>
      <c r="H125" s="189">
        <v>629</v>
      </c>
      <c r="I125" s="190"/>
      <c r="J125" s="191">
        <f>ROUND(I125*H125,2)</f>
        <v>0</v>
      </c>
      <c r="K125" s="192"/>
      <c r="L125" s="35"/>
      <c r="M125" s="193" t="s">
        <v>1</v>
      </c>
      <c r="N125" s="194" t="s">
        <v>45</v>
      </c>
      <c r="O125" s="78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440</v>
      </c>
      <c r="AT125" s="197" t="s">
        <v>186</v>
      </c>
      <c r="AU125" s="197" t="s">
        <v>91</v>
      </c>
      <c r="AY125" s="15" t="s">
        <v>183</v>
      </c>
      <c r="BE125" s="198">
        <f>IF(N125="základná",J125,0)</f>
        <v>0</v>
      </c>
      <c r="BF125" s="198">
        <f>IF(N125="znížená",J125,0)</f>
        <v>0</v>
      </c>
      <c r="BG125" s="198">
        <f>IF(N125="zákl. prenesená",J125,0)</f>
        <v>0</v>
      </c>
      <c r="BH125" s="198">
        <f>IF(N125="zníž. prenesená",J125,0)</f>
        <v>0</v>
      </c>
      <c r="BI125" s="198">
        <f>IF(N125="nulová",J125,0)</f>
        <v>0</v>
      </c>
      <c r="BJ125" s="15" t="s">
        <v>91</v>
      </c>
      <c r="BK125" s="198">
        <f>ROUND(I125*H125,2)</f>
        <v>0</v>
      </c>
      <c r="BL125" s="15" t="s">
        <v>440</v>
      </c>
      <c r="BM125" s="197" t="s">
        <v>1730</v>
      </c>
    </row>
    <row r="126" s="2" customFormat="1" ht="16.5" customHeight="1">
      <c r="A126" s="34"/>
      <c r="B126" s="184"/>
      <c r="C126" s="185" t="s">
        <v>91</v>
      </c>
      <c r="D126" s="185" t="s">
        <v>186</v>
      </c>
      <c r="E126" s="186" t="s">
        <v>1731</v>
      </c>
      <c r="F126" s="187" t="s">
        <v>1732</v>
      </c>
      <c r="G126" s="188" t="s">
        <v>319</v>
      </c>
      <c r="H126" s="189">
        <v>161</v>
      </c>
      <c r="I126" s="190"/>
      <c r="J126" s="191">
        <f>ROUND(I126*H126,2)</f>
        <v>0</v>
      </c>
      <c r="K126" s="192"/>
      <c r="L126" s="35"/>
      <c r="M126" s="193" t="s">
        <v>1</v>
      </c>
      <c r="N126" s="194" t="s">
        <v>45</v>
      </c>
      <c r="O126" s="7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440</v>
      </c>
      <c r="AT126" s="197" t="s">
        <v>186</v>
      </c>
      <c r="AU126" s="197" t="s">
        <v>91</v>
      </c>
      <c r="AY126" s="15" t="s">
        <v>183</v>
      </c>
      <c r="BE126" s="198">
        <f>IF(N126="základná",J126,0)</f>
        <v>0</v>
      </c>
      <c r="BF126" s="198">
        <f>IF(N126="znížená",J126,0)</f>
        <v>0</v>
      </c>
      <c r="BG126" s="198">
        <f>IF(N126="zákl. prenesená",J126,0)</f>
        <v>0</v>
      </c>
      <c r="BH126" s="198">
        <f>IF(N126="zníž. prenesená",J126,0)</f>
        <v>0</v>
      </c>
      <c r="BI126" s="198">
        <f>IF(N126="nulová",J126,0)</f>
        <v>0</v>
      </c>
      <c r="BJ126" s="15" t="s">
        <v>91</v>
      </c>
      <c r="BK126" s="198">
        <f>ROUND(I126*H126,2)</f>
        <v>0</v>
      </c>
      <c r="BL126" s="15" t="s">
        <v>440</v>
      </c>
      <c r="BM126" s="197" t="s">
        <v>1733</v>
      </c>
    </row>
    <row r="127" s="2" customFormat="1" ht="24.15" customHeight="1">
      <c r="A127" s="34"/>
      <c r="B127" s="184"/>
      <c r="C127" s="199" t="s">
        <v>184</v>
      </c>
      <c r="D127" s="199" t="s">
        <v>192</v>
      </c>
      <c r="E127" s="200" t="s">
        <v>1734</v>
      </c>
      <c r="F127" s="201" t="s">
        <v>1735</v>
      </c>
      <c r="G127" s="202" t="s">
        <v>319</v>
      </c>
      <c r="H127" s="203">
        <v>43</v>
      </c>
      <c r="I127" s="204"/>
      <c r="J127" s="205">
        <f>ROUND(I127*H127,2)</f>
        <v>0</v>
      </c>
      <c r="K127" s="206"/>
      <c r="L127" s="207"/>
      <c r="M127" s="208" t="s">
        <v>1</v>
      </c>
      <c r="N127" s="209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1442</v>
      </c>
      <c r="AT127" s="197" t="s">
        <v>192</v>
      </c>
      <c r="AU127" s="197" t="s">
        <v>91</v>
      </c>
      <c r="AY127" s="15" t="s">
        <v>183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440</v>
      </c>
      <c r="BM127" s="197" t="s">
        <v>1736</v>
      </c>
    </row>
    <row r="128" s="2" customFormat="1" ht="24.15" customHeight="1">
      <c r="A128" s="34"/>
      <c r="B128" s="184"/>
      <c r="C128" s="199" t="s">
        <v>190</v>
      </c>
      <c r="D128" s="199" t="s">
        <v>192</v>
      </c>
      <c r="E128" s="200" t="s">
        <v>1737</v>
      </c>
      <c r="F128" s="201" t="s">
        <v>1738</v>
      </c>
      <c r="G128" s="202" t="s">
        <v>1</v>
      </c>
      <c r="H128" s="203">
        <v>104</v>
      </c>
      <c r="I128" s="204"/>
      <c r="J128" s="205">
        <f>ROUND(I128*H128,2)</f>
        <v>0</v>
      </c>
      <c r="K128" s="206"/>
      <c r="L128" s="207"/>
      <c r="M128" s="208" t="s">
        <v>1</v>
      </c>
      <c r="N128" s="209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1442</v>
      </c>
      <c r="AT128" s="197" t="s">
        <v>192</v>
      </c>
      <c r="AU128" s="197" t="s">
        <v>91</v>
      </c>
      <c r="AY128" s="15" t="s">
        <v>183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440</v>
      </c>
      <c r="BM128" s="197" t="s">
        <v>1739</v>
      </c>
    </row>
    <row r="129" s="2" customFormat="1" ht="24.15" customHeight="1">
      <c r="A129" s="34"/>
      <c r="B129" s="184"/>
      <c r="C129" s="199" t="s">
        <v>203</v>
      </c>
      <c r="D129" s="199" t="s">
        <v>192</v>
      </c>
      <c r="E129" s="200" t="s">
        <v>1740</v>
      </c>
      <c r="F129" s="201" t="s">
        <v>1741</v>
      </c>
      <c r="G129" s="202" t="s">
        <v>319</v>
      </c>
      <c r="H129" s="203">
        <v>14</v>
      </c>
      <c r="I129" s="204"/>
      <c r="J129" s="205">
        <f>ROUND(I129*H129,2)</f>
        <v>0</v>
      </c>
      <c r="K129" s="206"/>
      <c r="L129" s="207"/>
      <c r="M129" s="208" t="s">
        <v>1</v>
      </c>
      <c r="N129" s="209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1442</v>
      </c>
      <c r="AT129" s="197" t="s">
        <v>192</v>
      </c>
      <c r="AU129" s="197" t="s">
        <v>91</v>
      </c>
      <c r="AY129" s="15" t="s">
        <v>183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440</v>
      </c>
      <c r="BM129" s="197" t="s">
        <v>1742</v>
      </c>
    </row>
    <row r="130" s="2" customFormat="1" ht="16.5" customHeight="1">
      <c r="A130" s="34"/>
      <c r="B130" s="184"/>
      <c r="C130" s="185" t="s">
        <v>207</v>
      </c>
      <c r="D130" s="185" t="s">
        <v>186</v>
      </c>
      <c r="E130" s="186" t="s">
        <v>1743</v>
      </c>
      <c r="F130" s="187" t="s">
        <v>1744</v>
      </c>
      <c r="G130" s="188" t="s">
        <v>319</v>
      </c>
      <c r="H130" s="189">
        <v>15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440</v>
      </c>
      <c r="AT130" s="197" t="s">
        <v>186</v>
      </c>
      <c r="AU130" s="197" t="s">
        <v>91</v>
      </c>
      <c r="AY130" s="15" t="s">
        <v>183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440</v>
      </c>
      <c r="BM130" s="197" t="s">
        <v>1745</v>
      </c>
    </row>
    <row r="131" s="2" customFormat="1" ht="21.75" customHeight="1">
      <c r="A131" s="34"/>
      <c r="B131" s="184"/>
      <c r="C131" s="185" t="s">
        <v>211</v>
      </c>
      <c r="D131" s="185" t="s">
        <v>186</v>
      </c>
      <c r="E131" s="186" t="s">
        <v>1746</v>
      </c>
      <c r="F131" s="187" t="s">
        <v>1747</v>
      </c>
      <c r="G131" s="188" t="s">
        <v>319</v>
      </c>
      <c r="H131" s="189">
        <v>9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440</v>
      </c>
      <c r="AT131" s="197" t="s">
        <v>186</v>
      </c>
      <c r="AU131" s="197" t="s">
        <v>91</v>
      </c>
      <c r="AY131" s="15" t="s">
        <v>183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440</v>
      </c>
      <c r="BM131" s="197" t="s">
        <v>1748</v>
      </c>
    </row>
    <row r="132" s="2" customFormat="1" ht="24.15" customHeight="1">
      <c r="A132" s="34"/>
      <c r="B132" s="184"/>
      <c r="C132" s="199" t="s">
        <v>195</v>
      </c>
      <c r="D132" s="199" t="s">
        <v>192</v>
      </c>
      <c r="E132" s="200" t="s">
        <v>1749</v>
      </c>
      <c r="F132" s="201" t="s">
        <v>1750</v>
      </c>
      <c r="G132" s="202" t="s">
        <v>1</v>
      </c>
      <c r="H132" s="203">
        <v>8</v>
      </c>
      <c r="I132" s="204"/>
      <c r="J132" s="205">
        <f>ROUND(I132*H132,2)</f>
        <v>0</v>
      </c>
      <c r="K132" s="206"/>
      <c r="L132" s="207"/>
      <c r="M132" s="208" t="s">
        <v>1</v>
      </c>
      <c r="N132" s="209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1442</v>
      </c>
      <c r="AT132" s="197" t="s">
        <v>192</v>
      </c>
      <c r="AU132" s="197" t="s">
        <v>91</v>
      </c>
      <c r="AY132" s="15" t="s">
        <v>183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440</v>
      </c>
      <c r="BM132" s="197" t="s">
        <v>1751</v>
      </c>
    </row>
    <row r="133" s="2" customFormat="1" ht="37.8" customHeight="1">
      <c r="A133" s="34"/>
      <c r="B133" s="184"/>
      <c r="C133" s="199" t="s">
        <v>219</v>
      </c>
      <c r="D133" s="199" t="s">
        <v>192</v>
      </c>
      <c r="E133" s="200" t="s">
        <v>1752</v>
      </c>
      <c r="F133" s="201" t="s">
        <v>1753</v>
      </c>
      <c r="G133" s="202" t="s">
        <v>1</v>
      </c>
      <c r="H133" s="203">
        <v>1</v>
      </c>
      <c r="I133" s="204"/>
      <c r="J133" s="205">
        <f>ROUND(I133*H133,2)</f>
        <v>0</v>
      </c>
      <c r="K133" s="206"/>
      <c r="L133" s="207"/>
      <c r="M133" s="208" t="s">
        <v>1</v>
      </c>
      <c r="N133" s="209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1442</v>
      </c>
      <c r="AT133" s="197" t="s">
        <v>192</v>
      </c>
      <c r="AU133" s="197" t="s">
        <v>91</v>
      </c>
      <c r="AY133" s="15" t="s">
        <v>183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440</v>
      </c>
      <c r="BM133" s="197" t="s">
        <v>1754</v>
      </c>
    </row>
    <row r="134" s="2" customFormat="1" ht="21.75" customHeight="1">
      <c r="A134" s="34"/>
      <c r="B134" s="184"/>
      <c r="C134" s="185" t="s">
        <v>134</v>
      </c>
      <c r="D134" s="185" t="s">
        <v>186</v>
      </c>
      <c r="E134" s="186" t="s">
        <v>1755</v>
      </c>
      <c r="F134" s="187" t="s">
        <v>1756</v>
      </c>
      <c r="G134" s="188" t="s">
        <v>319</v>
      </c>
      <c r="H134" s="189">
        <v>12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440</v>
      </c>
      <c r="AT134" s="197" t="s">
        <v>186</v>
      </c>
      <c r="AU134" s="197" t="s">
        <v>91</v>
      </c>
      <c r="AY134" s="15" t="s">
        <v>183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440</v>
      </c>
      <c r="BM134" s="197" t="s">
        <v>1757</v>
      </c>
    </row>
    <row r="135" s="2" customFormat="1" ht="24.15" customHeight="1">
      <c r="A135" s="34"/>
      <c r="B135" s="184"/>
      <c r="C135" s="185" t="s">
        <v>137</v>
      </c>
      <c r="D135" s="185" t="s">
        <v>186</v>
      </c>
      <c r="E135" s="186" t="s">
        <v>1758</v>
      </c>
      <c r="F135" s="187" t="s">
        <v>1759</v>
      </c>
      <c r="G135" s="188" t="s">
        <v>319</v>
      </c>
      <c r="H135" s="189">
        <v>12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440</v>
      </c>
      <c r="AT135" s="197" t="s">
        <v>186</v>
      </c>
      <c r="AU135" s="197" t="s">
        <v>91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440</v>
      </c>
      <c r="BM135" s="197" t="s">
        <v>1760</v>
      </c>
    </row>
    <row r="136" s="2" customFormat="1" ht="24.15" customHeight="1">
      <c r="A136" s="34"/>
      <c r="B136" s="184"/>
      <c r="C136" s="199" t="s">
        <v>229</v>
      </c>
      <c r="D136" s="199" t="s">
        <v>192</v>
      </c>
      <c r="E136" s="200" t="s">
        <v>1761</v>
      </c>
      <c r="F136" s="201" t="s">
        <v>1762</v>
      </c>
      <c r="G136" s="202" t="s">
        <v>319</v>
      </c>
      <c r="H136" s="203">
        <v>10</v>
      </c>
      <c r="I136" s="204"/>
      <c r="J136" s="205">
        <f>ROUND(I136*H136,2)</f>
        <v>0</v>
      </c>
      <c r="K136" s="206"/>
      <c r="L136" s="207"/>
      <c r="M136" s="208" t="s">
        <v>1</v>
      </c>
      <c r="N136" s="209" t="s">
        <v>45</v>
      </c>
      <c r="O136" s="78"/>
      <c r="P136" s="195">
        <f>O136*H136</f>
        <v>0</v>
      </c>
      <c r="Q136" s="195">
        <v>0.00069999999999999999</v>
      </c>
      <c r="R136" s="195">
        <f>Q136*H136</f>
        <v>0.0070000000000000001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703</v>
      </c>
      <c r="AT136" s="197" t="s">
        <v>192</v>
      </c>
      <c r="AU136" s="197" t="s">
        <v>91</v>
      </c>
      <c r="AY136" s="15" t="s">
        <v>183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703</v>
      </c>
      <c r="BM136" s="197" t="s">
        <v>1763</v>
      </c>
    </row>
    <row r="137" s="2" customFormat="1" ht="33" customHeight="1">
      <c r="A137" s="34"/>
      <c r="B137" s="184"/>
      <c r="C137" s="199" t="s">
        <v>233</v>
      </c>
      <c r="D137" s="199" t="s">
        <v>192</v>
      </c>
      <c r="E137" s="200" t="s">
        <v>1764</v>
      </c>
      <c r="F137" s="201" t="s">
        <v>1765</v>
      </c>
      <c r="G137" s="202" t="s">
        <v>319</v>
      </c>
      <c r="H137" s="203">
        <v>2</v>
      </c>
      <c r="I137" s="204"/>
      <c r="J137" s="205">
        <f>ROUND(I137*H137,2)</f>
        <v>0</v>
      </c>
      <c r="K137" s="206"/>
      <c r="L137" s="207"/>
      <c r="M137" s="223" t="s">
        <v>1</v>
      </c>
      <c r="N137" s="224" t="s">
        <v>45</v>
      </c>
      <c r="O137" s="217"/>
      <c r="P137" s="221">
        <f>O137*H137</f>
        <v>0</v>
      </c>
      <c r="Q137" s="221">
        <v>0.00069999999999999999</v>
      </c>
      <c r="R137" s="221">
        <f>Q137*H137</f>
        <v>0.0014</v>
      </c>
      <c r="S137" s="221">
        <v>0</v>
      </c>
      <c r="T137" s="22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703</v>
      </c>
      <c r="AT137" s="197" t="s">
        <v>192</v>
      </c>
      <c r="AU137" s="197" t="s">
        <v>91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703</v>
      </c>
      <c r="BM137" s="197" t="s">
        <v>1766</v>
      </c>
    </row>
    <row r="138" s="2" customFormat="1" ht="6.96" customHeight="1">
      <c r="A138" s="34"/>
      <c r="B138" s="61"/>
      <c r="C138" s="62"/>
      <c r="D138" s="62"/>
      <c r="E138" s="62"/>
      <c r="F138" s="62"/>
      <c r="G138" s="62"/>
      <c r="H138" s="62"/>
      <c r="I138" s="62"/>
      <c r="J138" s="62"/>
      <c r="K138" s="62"/>
      <c r="L138" s="35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autoFilter ref="C121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1767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1768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1769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1769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ROUND(J124,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ROUND((SUM(BE124:BE173)),  2)</f>
        <v>0</v>
      </c>
      <c r="G35" s="137"/>
      <c r="H35" s="137"/>
      <c r="I35" s="138">
        <v>0.23000000000000001</v>
      </c>
      <c r="J35" s="136">
        <f>ROUND(((SUM(BE124:BE173))*I35),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ROUND((SUM(BF124:BF173)),  2)</f>
        <v>0</v>
      </c>
      <c r="G36" s="137"/>
      <c r="H36" s="137"/>
      <c r="I36" s="138">
        <v>0.23000000000000001</v>
      </c>
      <c r="J36" s="136">
        <f>ROUND(((SUM(BF124:BF173))*I36),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ROUND((SUM(BG124:BG173)),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ROUND((SUM(BH124:BH173)),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ROUND((SUM(BI124:BI173)),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1767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01 - Štrukturovaná kabeláž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Ing.Pelikán Lumír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Ing.Pelikán Lumír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J124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1770</v>
      </c>
      <c r="E99" s="154"/>
      <c r="F99" s="154"/>
      <c r="G99" s="154"/>
      <c r="H99" s="154"/>
      <c r="I99" s="154"/>
      <c r="J99" s="155">
        <f>J125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1771</v>
      </c>
      <c r="E100" s="158"/>
      <c r="F100" s="158"/>
      <c r="G100" s="158"/>
      <c r="H100" s="158"/>
      <c r="I100" s="158"/>
      <c r="J100" s="159">
        <f>J126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1772</v>
      </c>
      <c r="E101" s="158"/>
      <c r="F101" s="158"/>
      <c r="G101" s="158"/>
      <c r="H101" s="158"/>
      <c r="I101" s="158"/>
      <c r="J101" s="159">
        <f>J138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1773</v>
      </c>
      <c r="E102" s="158"/>
      <c r="F102" s="158"/>
      <c r="G102" s="158"/>
      <c r="H102" s="158"/>
      <c r="I102" s="158"/>
      <c r="J102" s="159">
        <f>J170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169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0" t="str">
        <f>E7</f>
        <v>REKONŠTRUKCIA ADMINISTRATÍVNEJ BUDOVY KOMENSKÉHO ULICA - ÚRAD BBSK (BLOK A)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141</v>
      </c>
      <c r="L113" s="18"/>
    </row>
    <row r="114" s="2" customFormat="1" ht="16.5" customHeight="1">
      <c r="A114" s="34"/>
      <c r="B114" s="35"/>
      <c r="C114" s="34"/>
      <c r="D114" s="34"/>
      <c r="E114" s="130" t="s">
        <v>1767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143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E11</f>
        <v>01 - Štrukturovaná kabeláž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F14</f>
        <v>k.ú. B. Bystrica, s.č. 837/12, p.č. KN/C - 1909/1</v>
      </c>
      <c r="G118" s="34"/>
      <c r="H118" s="34"/>
      <c r="I118" s="28" t="s">
        <v>21</v>
      </c>
      <c r="J118" s="70" t="str">
        <f>IF(J14="","",J14)</f>
        <v>21. 1. 2025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23</v>
      </c>
      <c r="D120" s="34"/>
      <c r="E120" s="34"/>
      <c r="F120" s="23" t="str">
        <f>E17</f>
        <v>Banskobystrický samosprávny kraj, Námestie SNP 23/</v>
      </c>
      <c r="G120" s="34"/>
      <c r="H120" s="34"/>
      <c r="I120" s="28" t="s">
        <v>29</v>
      </c>
      <c r="J120" s="32" t="str">
        <f>E23</f>
        <v>Ing.Pelikán Lumír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27</v>
      </c>
      <c r="D121" s="34"/>
      <c r="E121" s="34"/>
      <c r="F121" s="23" t="str">
        <f>IF(E20="","",E20)</f>
        <v>Vyplň údaj</v>
      </c>
      <c r="G121" s="34"/>
      <c r="H121" s="34"/>
      <c r="I121" s="28" t="s">
        <v>34</v>
      </c>
      <c r="J121" s="32" t="str">
        <f>E26</f>
        <v>Ing.Pelikán Lumír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60"/>
      <c r="B123" s="161"/>
      <c r="C123" s="162" t="s">
        <v>170</v>
      </c>
      <c r="D123" s="163" t="s">
        <v>64</v>
      </c>
      <c r="E123" s="163" t="s">
        <v>60</v>
      </c>
      <c r="F123" s="163" t="s">
        <v>61</v>
      </c>
      <c r="G123" s="163" t="s">
        <v>171</v>
      </c>
      <c r="H123" s="163" t="s">
        <v>172</v>
      </c>
      <c r="I123" s="163" t="s">
        <v>173</v>
      </c>
      <c r="J123" s="164" t="s">
        <v>147</v>
      </c>
      <c r="K123" s="165" t="s">
        <v>174</v>
      </c>
      <c r="L123" s="166"/>
      <c r="M123" s="87" t="s">
        <v>1</v>
      </c>
      <c r="N123" s="88" t="s">
        <v>43</v>
      </c>
      <c r="O123" s="88" t="s">
        <v>175</v>
      </c>
      <c r="P123" s="88" t="s">
        <v>176</v>
      </c>
      <c r="Q123" s="88" t="s">
        <v>177</v>
      </c>
      <c r="R123" s="88" t="s">
        <v>178</v>
      </c>
      <c r="S123" s="88" t="s">
        <v>179</v>
      </c>
      <c r="T123" s="89" t="s">
        <v>180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="2" customFormat="1" ht="22.8" customHeight="1">
      <c r="A124" s="34"/>
      <c r="B124" s="35"/>
      <c r="C124" s="94" t="s">
        <v>148</v>
      </c>
      <c r="D124" s="34"/>
      <c r="E124" s="34"/>
      <c r="F124" s="34"/>
      <c r="G124" s="34"/>
      <c r="H124" s="34"/>
      <c r="I124" s="34"/>
      <c r="J124" s="167">
        <f>BK124</f>
        <v>0</v>
      </c>
      <c r="K124" s="34"/>
      <c r="L124" s="35"/>
      <c r="M124" s="90"/>
      <c r="N124" s="74"/>
      <c r="O124" s="91"/>
      <c r="P124" s="168">
        <f>P125</f>
        <v>0</v>
      </c>
      <c r="Q124" s="91"/>
      <c r="R124" s="168">
        <f>R125</f>
        <v>0</v>
      </c>
      <c r="S124" s="91"/>
      <c r="T124" s="169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78</v>
      </c>
      <c r="AU124" s="15" t="s">
        <v>149</v>
      </c>
      <c r="BK124" s="170">
        <f>BK125</f>
        <v>0</v>
      </c>
    </row>
    <row r="125" s="12" customFormat="1" ht="25.92" customHeight="1">
      <c r="A125" s="12"/>
      <c r="B125" s="171"/>
      <c r="C125" s="12"/>
      <c r="D125" s="172" t="s">
        <v>78</v>
      </c>
      <c r="E125" s="173" t="s">
        <v>1774</v>
      </c>
      <c r="F125" s="173" t="s">
        <v>1775</v>
      </c>
      <c r="G125" s="12"/>
      <c r="H125" s="12"/>
      <c r="I125" s="174"/>
      <c r="J125" s="175">
        <f>BK125</f>
        <v>0</v>
      </c>
      <c r="K125" s="12"/>
      <c r="L125" s="171"/>
      <c r="M125" s="176"/>
      <c r="N125" s="177"/>
      <c r="O125" s="177"/>
      <c r="P125" s="178">
        <f>P126+P138+P170</f>
        <v>0</v>
      </c>
      <c r="Q125" s="177"/>
      <c r="R125" s="178">
        <f>R126+R138+R170</f>
        <v>0</v>
      </c>
      <c r="S125" s="177"/>
      <c r="T125" s="179">
        <f>T126+T138+T170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2" t="s">
        <v>86</v>
      </c>
      <c r="AT125" s="180" t="s">
        <v>78</v>
      </c>
      <c r="AU125" s="180" t="s">
        <v>79</v>
      </c>
      <c r="AY125" s="172" t="s">
        <v>183</v>
      </c>
      <c r="BK125" s="181">
        <f>BK126+BK138+BK170</f>
        <v>0</v>
      </c>
    </row>
    <row r="126" s="12" customFormat="1" ht="22.8" customHeight="1">
      <c r="A126" s="12"/>
      <c r="B126" s="171"/>
      <c r="C126" s="12"/>
      <c r="D126" s="172" t="s">
        <v>78</v>
      </c>
      <c r="E126" s="182" t="s">
        <v>1776</v>
      </c>
      <c r="F126" s="182" t="s">
        <v>1777</v>
      </c>
      <c r="G126" s="12"/>
      <c r="H126" s="12"/>
      <c r="I126" s="174"/>
      <c r="J126" s="183">
        <f>BK126</f>
        <v>0</v>
      </c>
      <c r="K126" s="12"/>
      <c r="L126" s="171"/>
      <c r="M126" s="176"/>
      <c r="N126" s="177"/>
      <c r="O126" s="177"/>
      <c r="P126" s="178">
        <f>SUM(P127:P137)</f>
        <v>0</v>
      </c>
      <c r="Q126" s="177"/>
      <c r="R126" s="178">
        <f>SUM(R127:R137)</f>
        <v>0</v>
      </c>
      <c r="S126" s="177"/>
      <c r="T126" s="179">
        <f>SUM(T127:T137)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0" t="s">
        <v>78</v>
      </c>
      <c r="AU126" s="180" t="s">
        <v>86</v>
      </c>
      <c r="AY126" s="172" t="s">
        <v>183</v>
      </c>
      <c r="BK126" s="181">
        <f>SUM(BK127:BK137)</f>
        <v>0</v>
      </c>
    </row>
    <row r="127" s="2" customFormat="1" ht="24.15" customHeight="1">
      <c r="A127" s="34"/>
      <c r="B127" s="184"/>
      <c r="C127" s="185" t="s">
        <v>86</v>
      </c>
      <c r="D127" s="185" t="s">
        <v>186</v>
      </c>
      <c r="E127" s="186" t="s">
        <v>1778</v>
      </c>
      <c r="F127" s="187" t="s">
        <v>1779</v>
      </c>
      <c r="G127" s="188" t="s">
        <v>319</v>
      </c>
      <c r="H127" s="189">
        <v>1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190</v>
      </c>
      <c r="AT127" s="197" t="s">
        <v>186</v>
      </c>
      <c r="AU127" s="197" t="s">
        <v>91</v>
      </c>
      <c r="AY127" s="15" t="s">
        <v>183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190</v>
      </c>
      <c r="BM127" s="197" t="s">
        <v>91</v>
      </c>
    </row>
    <row r="128" s="2" customFormat="1" ht="24.15" customHeight="1">
      <c r="A128" s="34"/>
      <c r="B128" s="184"/>
      <c r="C128" s="185" t="s">
        <v>91</v>
      </c>
      <c r="D128" s="185" t="s">
        <v>186</v>
      </c>
      <c r="E128" s="186" t="s">
        <v>1780</v>
      </c>
      <c r="F128" s="187" t="s">
        <v>1781</v>
      </c>
      <c r="G128" s="188" t="s">
        <v>319</v>
      </c>
      <c r="H128" s="189">
        <v>1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190</v>
      </c>
      <c r="AT128" s="197" t="s">
        <v>186</v>
      </c>
      <c r="AU128" s="197" t="s">
        <v>91</v>
      </c>
      <c r="AY128" s="15" t="s">
        <v>183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190</v>
      </c>
      <c r="BM128" s="197" t="s">
        <v>190</v>
      </c>
    </row>
    <row r="129" s="2" customFormat="1" ht="21.75" customHeight="1">
      <c r="A129" s="34"/>
      <c r="B129" s="184"/>
      <c r="C129" s="185" t="s">
        <v>184</v>
      </c>
      <c r="D129" s="185" t="s">
        <v>186</v>
      </c>
      <c r="E129" s="186" t="s">
        <v>1782</v>
      </c>
      <c r="F129" s="187" t="s">
        <v>1783</v>
      </c>
      <c r="G129" s="188" t="s">
        <v>319</v>
      </c>
      <c r="H129" s="189">
        <v>2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190</v>
      </c>
      <c r="AT129" s="197" t="s">
        <v>186</v>
      </c>
      <c r="AU129" s="197" t="s">
        <v>91</v>
      </c>
      <c r="AY129" s="15" t="s">
        <v>183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190</v>
      </c>
      <c r="BM129" s="197" t="s">
        <v>207</v>
      </c>
    </row>
    <row r="130" s="2" customFormat="1" ht="16.5" customHeight="1">
      <c r="A130" s="34"/>
      <c r="B130" s="184"/>
      <c r="C130" s="185" t="s">
        <v>190</v>
      </c>
      <c r="D130" s="185" t="s">
        <v>186</v>
      </c>
      <c r="E130" s="186" t="s">
        <v>1784</v>
      </c>
      <c r="F130" s="187" t="s">
        <v>1785</v>
      </c>
      <c r="G130" s="188" t="s">
        <v>319</v>
      </c>
      <c r="H130" s="189">
        <v>1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190</v>
      </c>
      <c r="AT130" s="197" t="s">
        <v>186</v>
      </c>
      <c r="AU130" s="197" t="s">
        <v>91</v>
      </c>
      <c r="AY130" s="15" t="s">
        <v>183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190</v>
      </c>
      <c r="BM130" s="197" t="s">
        <v>195</v>
      </c>
    </row>
    <row r="131" s="2" customFormat="1" ht="16.5" customHeight="1">
      <c r="A131" s="34"/>
      <c r="B131" s="184"/>
      <c r="C131" s="185" t="s">
        <v>203</v>
      </c>
      <c r="D131" s="185" t="s">
        <v>186</v>
      </c>
      <c r="E131" s="186" t="s">
        <v>1786</v>
      </c>
      <c r="F131" s="187" t="s">
        <v>1787</v>
      </c>
      <c r="G131" s="188" t="s">
        <v>319</v>
      </c>
      <c r="H131" s="189">
        <v>6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190</v>
      </c>
      <c r="AT131" s="197" t="s">
        <v>186</v>
      </c>
      <c r="AU131" s="197" t="s">
        <v>91</v>
      </c>
      <c r="AY131" s="15" t="s">
        <v>183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190</v>
      </c>
      <c r="BM131" s="197" t="s">
        <v>134</v>
      </c>
    </row>
    <row r="132" s="2" customFormat="1" ht="24.15" customHeight="1">
      <c r="A132" s="34"/>
      <c r="B132" s="184"/>
      <c r="C132" s="185" t="s">
        <v>207</v>
      </c>
      <c r="D132" s="185" t="s">
        <v>186</v>
      </c>
      <c r="E132" s="186" t="s">
        <v>1788</v>
      </c>
      <c r="F132" s="187" t="s">
        <v>1789</v>
      </c>
      <c r="G132" s="188" t="s">
        <v>319</v>
      </c>
      <c r="H132" s="189">
        <v>5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190</v>
      </c>
      <c r="AT132" s="197" t="s">
        <v>186</v>
      </c>
      <c r="AU132" s="197" t="s">
        <v>91</v>
      </c>
      <c r="AY132" s="15" t="s">
        <v>183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190</v>
      </c>
      <c r="BM132" s="197" t="s">
        <v>229</v>
      </c>
    </row>
    <row r="133" s="2" customFormat="1" ht="24.15" customHeight="1">
      <c r="A133" s="34"/>
      <c r="B133" s="184"/>
      <c r="C133" s="185" t="s">
        <v>211</v>
      </c>
      <c r="D133" s="185" t="s">
        <v>186</v>
      </c>
      <c r="E133" s="186" t="s">
        <v>1790</v>
      </c>
      <c r="F133" s="187" t="s">
        <v>1791</v>
      </c>
      <c r="G133" s="188" t="s">
        <v>319</v>
      </c>
      <c r="H133" s="189">
        <v>1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190</v>
      </c>
      <c r="AT133" s="197" t="s">
        <v>186</v>
      </c>
      <c r="AU133" s="197" t="s">
        <v>91</v>
      </c>
      <c r="AY133" s="15" t="s">
        <v>183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190</v>
      </c>
      <c r="BM133" s="197" t="s">
        <v>239</v>
      </c>
    </row>
    <row r="134" s="2" customFormat="1" ht="24.15" customHeight="1">
      <c r="A134" s="34"/>
      <c r="B134" s="184"/>
      <c r="C134" s="185" t="s">
        <v>195</v>
      </c>
      <c r="D134" s="185" t="s">
        <v>186</v>
      </c>
      <c r="E134" s="186" t="s">
        <v>1792</v>
      </c>
      <c r="F134" s="187" t="s">
        <v>1793</v>
      </c>
      <c r="G134" s="188" t="s">
        <v>319</v>
      </c>
      <c r="H134" s="189">
        <v>10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190</v>
      </c>
      <c r="AT134" s="197" t="s">
        <v>186</v>
      </c>
      <c r="AU134" s="197" t="s">
        <v>91</v>
      </c>
      <c r="AY134" s="15" t="s">
        <v>183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190</v>
      </c>
      <c r="BM134" s="197" t="s">
        <v>247</v>
      </c>
    </row>
    <row r="135" s="2" customFormat="1" ht="24.15" customHeight="1">
      <c r="A135" s="34"/>
      <c r="B135" s="184"/>
      <c r="C135" s="185" t="s">
        <v>219</v>
      </c>
      <c r="D135" s="185" t="s">
        <v>186</v>
      </c>
      <c r="E135" s="186" t="s">
        <v>1794</v>
      </c>
      <c r="F135" s="187" t="s">
        <v>1795</v>
      </c>
      <c r="G135" s="188" t="s">
        <v>319</v>
      </c>
      <c r="H135" s="189">
        <v>1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190</v>
      </c>
      <c r="AT135" s="197" t="s">
        <v>186</v>
      </c>
      <c r="AU135" s="197" t="s">
        <v>91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190</v>
      </c>
      <c r="BM135" s="197" t="s">
        <v>255</v>
      </c>
    </row>
    <row r="136" s="2" customFormat="1" ht="24.15" customHeight="1">
      <c r="A136" s="34"/>
      <c r="B136" s="184"/>
      <c r="C136" s="185" t="s">
        <v>134</v>
      </c>
      <c r="D136" s="185" t="s">
        <v>186</v>
      </c>
      <c r="E136" s="186" t="s">
        <v>1796</v>
      </c>
      <c r="F136" s="187" t="s">
        <v>1797</v>
      </c>
      <c r="G136" s="188" t="s">
        <v>319</v>
      </c>
      <c r="H136" s="189">
        <v>1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190</v>
      </c>
      <c r="AT136" s="197" t="s">
        <v>186</v>
      </c>
      <c r="AU136" s="197" t="s">
        <v>91</v>
      </c>
      <c r="AY136" s="15" t="s">
        <v>183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190</v>
      </c>
      <c r="BM136" s="197" t="s">
        <v>263</v>
      </c>
    </row>
    <row r="137" s="2" customFormat="1" ht="16.5" customHeight="1">
      <c r="A137" s="34"/>
      <c r="B137" s="184"/>
      <c r="C137" s="185" t="s">
        <v>137</v>
      </c>
      <c r="D137" s="185" t="s">
        <v>186</v>
      </c>
      <c r="E137" s="186" t="s">
        <v>1798</v>
      </c>
      <c r="F137" s="187" t="s">
        <v>1799</v>
      </c>
      <c r="G137" s="188" t="s">
        <v>319</v>
      </c>
      <c r="H137" s="189">
        <v>28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190</v>
      </c>
      <c r="AT137" s="197" t="s">
        <v>186</v>
      </c>
      <c r="AU137" s="197" t="s">
        <v>91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190</v>
      </c>
      <c r="BM137" s="197" t="s">
        <v>271</v>
      </c>
    </row>
    <row r="138" s="12" customFormat="1" ht="22.8" customHeight="1">
      <c r="A138" s="12"/>
      <c r="B138" s="171"/>
      <c r="C138" s="12"/>
      <c r="D138" s="172" t="s">
        <v>78</v>
      </c>
      <c r="E138" s="182" t="s">
        <v>1800</v>
      </c>
      <c r="F138" s="182" t="s">
        <v>1801</v>
      </c>
      <c r="G138" s="12"/>
      <c r="H138" s="12"/>
      <c r="I138" s="174"/>
      <c r="J138" s="183">
        <f>BK138</f>
        <v>0</v>
      </c>
      <c r="K138" s="12"/>
      <c r="L138" s="171"/>
      <c r="M138" s="176"/>
      <c r="N138" s="177"/>
      <c r="O138" s="177"/>
      <c r="P138" s="178">
        <f>SUM(P139:P169)</f>
        <v>0</v>
      </c>
      <c r="Q138" s="177"/>
      <c r="R138" s="178">
        <f>SUM(R139:R169)</f>
        <v>0</v>
      </c>
      <c r="S138" s="177"/>
      <c r="T138" s="179">
        <f>SUM(T139:T169)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2" t="s">
        <v>86</v>
      </c>
      <c r="AT138" s="180" t="s">
        <v>78</v>
      </c>
      <c r="AU138" s="180" t="s">
        <v>86</v>
      </c>
      <c r="AY138" s="172" t="s">
        <v>183</v>
      </c>
      <c r="BK138" s="181">
        <f>SUM(BK139:BK169)</f>
        <v>0</v>
      </c>
    </row>
    <row r="139" s="2" customFormat="1" ht="16.5" customHeight="1">
      <c r="A139" s="34"/>
      <c r="B139" s="184"/>
      <c r="C139" s="185" t="s">
        <v>229</v>
      </c>
      <c r="D139" s="185" t="s">
        <v>186</v>
      </c>
      <c r="E139" s="186" t="s">
        <v>1802</v>
      </c>
      <c r="F139" s="187" t="s">
        <v>1803</v>
      </c>
      <c r="G139" s="188" t="s">
        <v>293</v>
      </c>
      <c r="H139" s="189">
        <v>1950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190</v>
      </c>
      <c r="AT139" s="197" t="s">
        <v>186</v>
      </c>
      <c r="AU139" s="197" t="s">
        <v>91</v>
      </c>
      <c r="AY139" s="15" t="s">
        <v>183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190</v>
      </c>
      <c r="BM139" s="197" t="s">
        <v>278</v>
      </c>
    </row>
    <row r="140" s="2" customFormat="1" ht="16.5" customHeight="1">
      <c r="A140" s="34"/>
      <c r="B140" s="184"/>
      <c r="C140" s="185" t="s">
        <v>233</v>
      </c>
      <c r="D140" s="185" t="s">
        <v>186</v>
      </c>
      <c r="E140" s="186" t="s">
        <v>1804</v>
      </c>
      <c r="F140" s="187" t="s">
        <v>1805</v>
      </c>
      <c r="G140" s="188" t="s">
        <v>293</v>
      </c>
      <c r="H140" s="189">
        <v>3950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190</v>
      </c>
      <c r="AT140" s="197" t="s">
        <v>186</v>
      </c>
      <c r="AU140" s="197" t="s">
        <v>91</v>
      </c>
      <c r="AY140" s="15" t="s">
        <v>183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190</v>
      </c>
      <c r="BM140" s="197" t="s">
        <v>286</v>
      </c>
    </row>
    <row r="141" s="2" customFormat="1" ht="21.75" customHeight="1">
      <c r="A141" s="34"/>
      <c r="B141" s="184"/>
      <c r="C141" s="185" t="s">
        <v>239</v>
      </c>
      <c r="D141" s="185" t="s">
        <v>186</v>
      </c>
      <c r="E141" s="186" t="s">
        <v>1806</v>
      </c>
      <c r="F141" s="187" t="s">
        <v>1807</v>
      </c>
      <c r="G141" s="188" t="s">
        <v>319</v>
      </c>
      <c r="H141" s="189">
        <v>6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190</v>
      </c>
      <c r="AT141" s="197" t="s">
        <v>186</v>
      </c>
      <c r="AU141" s="197" t="s">
        <v>91</v>
      </c>
      <c r="AY141" s="15" t="s">
        <v>183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190</v>
      </c>
      <c r="BM141" s="197" t="s">
        <v>295</v>
      </c>
    </row>
    <row r="142" s="2" customFormat="1" ht="21.75" customHeight="1">
      <c r="A142" s="34"/>
      <c r="B142" s="184"/>
      <c r="C142" s="185" t="s">
        <v>243</v>
      </c>
      <c r="D142" s="185" t="s">
        <v>186</v>
      </c>
      <c r="E142" s="186" t="s">
        <v>1808</v>
      </c>
      <c r="F142" s="187" t="s">
        <v>1809</v>
      </c>
      <c r="G142" s="188" t="s">
        <v>319</v>
      </c>
      <c r="H142" s="189">
        <v>1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190</v>
      </c>
      <c r="AT142" s="197" t="s">
        <v>186</v>
      </c>
      <c r="AU142" s="197" t="s">
        <v>91</v>
      </c>
      <c r="AY142" s="15" t="s">
        <v>183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190</v>
      </c>
      <c r="BM142" s="197" t="s">
        <v>303</v>
      </c>
    </row>
    <row r="143" s="2" customFormat="1" ht="16.5" customHeight="1">
      <c r="A143" s="34"/>
      <c r="B143" s="184"/>
      <c r="C143" s="185" t="s">
        <v>247</v>
      </c>
      <c r="D143" s="185" t="s">
        <v>186</v>
      </c>
      <c r="E143" s="186" t="s">
        <v>1810</v>
      </c>
      <c r="F143" s="187" t="s">
        <v>1811</v>
      </c>
      <c r="G143" s="188" t="s">
        <v>319</v>
      </c>
      <c r="H143" s="189">
        <v>8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190</v>
      </c>
      <c r="AT143" s="197" t="s">
        <v>186</v>
      </c>
      <c r="AU143" s="197" t="s">
        <v>91</v>
      </c>
      <c r="AY143" s="15" t="s">
        <v>183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190</v>
      </c>
      <c r="BM143" s="197" t="s">
        <v>312</v>
      </c>
    </row>
    <row r="144" s="2" customFormat="1" ht="16.5" customHeight="1">
      <c r="A144" s="34"/>
      <c r="B144" s="184"/>
      <c r="C144" s="185" t="s">
        <v>251</v>
      </c>
      <c r="D144" s="185" t="s">
        <v>186</v>
      </c>
      <c r="E144" s="186" t="s">
        <v>1812</v>
      </c>
      <c r="F144" s="187" t="s">
        <v>1813</v>
      </c>
      <c r="G144" s="188" t="s">
        <v>319</v>
      </c>
      <c r="H144" s="189">
        <v>6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190</v>
      </c>
      <c r="AT144" s="197" t="s">
        <v>186</v>
      </c>
      <c r="AU144" s="197" t="s">
        <v>91</v>
      </c>
      <c r="AY144" s="15" t="s">
        <v>183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190</v>
      </c>
      <c r="BM144" s="197" t="s">
        <v>321</v>
      </c>
    </row>
    <row r="145" s="2" customFormat="1" ht="16.5" customHeight="1">
      <c r="A145" s="34"/>
      <c r="B145" s="184"/>
      <c r="C145" s="185" t="s">
        <v>255</v>
      </c>
      <c r="D145" s="185" t="s">
        <v>186</v>
      </c>
      <c r="E145" s="186" t="s">
        <v>1814</v>
      </c>
      <c r="F145" s="187" t="s">
        <v>1815</v>
      </c>
      <c r="G145" s="188" t="s">
        <v>319</v>
      </c>
      <c r="H145" s="189">
        <v>1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190</v>
      </c>
      <c r="AT145" s="197" t="s">
        <v>186</v>
      </c>
      <c r="AU145" s="197" t="s">
        <v>91</v>
      </c>
      <c r="AY145" s="15" t="s">
        <v>183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190</v>
      </c>
      <c r="BM145" s="197" t="s">
        <v>329</v>
      </c>
    </row>
    <row r="146" s="2" customFormat="1" ht="16.5" customHeight="1">
      <c r="A146" s="34"/>
      <c r="B146" s="184"/>
      <c r="C146" s="185" t="s">
        <v>259</v>
      </c>
      <c r="D146" s="185" t="s">
        <v>186</v>
      </c>
      <c r="E146" s="186" t="s">
        <v>1816</v>
      </c>
      <c r="F146" s="187" t="s">
        <v>1817</v>
      </c>
      <c r="G146" s="188" t="s">
        <v>319</v>
      </c>
      <c r="H146" s="189">
        <v>8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190</v>
      </c>
      <c r="AT146" s="197" t="s">
        <v>186</v>
      </c>
      <c r="AU146" s="197" t="s">
        <v>91</v>
      </c>
      <c r="AY146" s="15" t="s">
        <v>183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190</v>
      </c>
      <c r="BM146" s="197" t="s">
        <v>335</v>
      </c>
    </row>
    <row r="147" s="2" customFormat="1" ht="24.15" customHeight="1">
      <c r="A147" s="34"/>
      <c r="B147" s="184"/>
      <c r="C147" s="185" t="s">
        <v>263</v>
      </c>
      <c r="D147" s="185" t="s">
        <v>186</v>
      </c>
      <c r="E147" s="186" t="s">
        <v>1818</v>
      </c>
      <c r="F147" s="187" t="s">
        <v>1819</v>
      </c>
      <c r="G147" s="188" t="s">
        <v>319</v>
      </c>
      <c r="H147" s="189">
        <v>48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190</v>
      </c>
      <c r="AT147" s="197" t="s">
        <v>186</v>
      </c>
      <c r="AU147" s="197" t="s">
        <v>91</v>
      </c>
      <c r="AY147" s="15" t="s">
        <v>183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190</v>
      </c>
      <c r="BM147" s="197" t="s">
        <v>342</v>
      </c>
    </row>
    <row r="148" s="2" customFormat="1" ht="24.15" customHeight="1">
      <c r="A148" s="34"/>
      <c r="B148" s="184"/>
      <c r="C148" s="185" t="s">
        <v>267</v>
      </c>
      <c r="D148" s="185" t="s">
        <v>186</v>
      </c>
      <c r="E148" s="186" t="s">
        <v>1820</v>
      </c>
      <c r="F148" s="187" t="s">
        <v>1821</v>
      </c>
      <c r="G148" s="188" t="s">
        <v>319</v>
      </c>
      <c r="H148" s="189">
        <v>1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190</v>
      </c>
      <c r="AT148" s="197" t="s">
        <v>186</v>
      </c>
      <c r="AU148" s="197" t="s">
        <v>91</v>
      </c>
      <c r="AY148" s="15" t="s">
        <v>183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190</v>
      </c>
      <c r="BM148" s="197" t="s">
        <v>350</v>
      </c>
    </row>
    <row r="149" s="2" customFormat="1" ht="21.75" customHeight="1">
      <c r="A149" s="34"/>
      <c r="B149" s="184"/>
      <c r="C149" s="185" t="s">
        <v>271</v>
      </c>
      <c r="D149" s="185" t="s">
        <v>186</v>
      </c>
      <c r="E149" s="186" t="s">
        <v>1822</v>
      </c>
      <c r="F149" s="187" t="s">
        <v>1823</v>
      </c>
      <c r="G149" s="188" t="s">
        <v>319</v>
      </c>
      <c r="H149" s="189">
        <v>50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190</v>
      </c>
      <c r="AT149" s="197" t="s">
        <v>186</v>
      </c>
      <c r="AU149" s="197" t="s">
        <v>91</v>
      </c>
      <c r="AY149" s="15" t="s">
        <v>183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190</v>
      </c>
      <c r="BM149" s="197" t="s">
        <v>358</v>
      </c>
    </row>
    <row r="150" s="2" customFormat="1" ht="16.5" customHeight="1">
      <c r="A150" s="34"/>
      <c r="B150" s="184"/>
      <c r="C150" s="185" t="s">
        <v>7</v>
      </c>
      <c r="D150" s="185" t="s">
        <v>186</v>
      </c>
      <c r="E150" s="186" t="s">
        <v>1824</v>
      </c>
      <c r="F150" s="187" t="s">
        <v>1825</v>
      </c>
      <c r="G150" s="188" t="s">
        <v>319</v>
      </c>
      <c r="H150" s="189">
        <v>150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190</v>
      </c>
      <c r="AT150" s="197" t="s">
        <v>186</v>
      </c>
      <c r="AU150" s="197" t="s">
        <v>91</v>
      </c>
      <c r="AY150" s="15" t="s">
        <v>183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190</v>
      </c>
      <c r="BM150" s="197" t="s">
        <v>367</v>
      </c>
    </row>
    <row r="151" s="2" customFormat="1" ht="16.5" customHeight="1">
      <c r="A151" s="34"/>
      <c r="B151" s="184"/>
      <c r="C151" s="185" t="s">
        <v>278</v>
      </c>
      <c r="D151" s="185" t="s">
        <v>186</v>
      </c>
      <c r="E151" s="186" t="s">
        <v>1826</v>
      </c>
      <c r="F151" s="187" t="s">
        <v>1827</v>
      </c>
      <c r="G151" s="188" t="s">
        <v>319</v>
      </c>
      <c r="H151" s="189">
        <v>95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190</v>
      </c>
      <c r="AT151" s="197" t="s">
        <v>186</v>
      </c>
      <c r="AU151" s="197" t="s">
        <v>91</v>
      </c>
      <c r="AY151" s="15" t="s">
        <v>183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190</v>
      </c>
      <c r="BM151" s="197" t="s">
        <v>375</v>
      </c>
    </row>
    <row r="152" s="2" customFormat="1" ht="16.5" customHeight="1">
      <c r="A152" s="34"/>
      <c r="B152" s="184"/>
      <c r="C152" s="185" t="s">
        <v>282</v>
      </c>
      <c r="D152" s="185" t="s">
        <v>186</v>
      </c>
      <c r="E152" s="186" t="s">
        <v>1828</v>
      </c>
      <c r="F152" s="187" t="s">
        <v>1829</v>
      </c>
      <c r="G152" s="188" t="s">
        <v>293</v>
      </c>
      <c r="H152" s="189">
        <v>20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190</v>
      </c>
      <c r="AT152" s="197" t="s">
        <v>186</v>
      </c>
      <c r="AU152" s="197" t="s">
        <v>91</v>
      </c>
      <c r="AY152" s="15" t="s">
        <v>183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190</v>
      </c>
      <c r="BM152" s="197" t="s">
        <v>383</v>
      </c>
    </row>
    <row r="153" s="2" customFormat="1" ht="16.5" customHeight="1">
      <c r="A153" s="34"/>
      <c r="B153" s="184"/>
      <c r="C153" s="185" t="s">
        <v>286</v>
      </c>
      <c r="D153" s="185" t="s">
        <v>186</v>
      </c>
      <c r="E153" s="186" t="s">
        <v>1830</v>
      </c>
      <c r="F153" s="187" t="s">
        <v>1831</v>
      </c>
      <c r="G153" s="188" t="s">
        <v>293</v>
      </c>
      <c r="H153" s="189">
        <v>18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190</v>
      </c>
      <c r="AT153" s="197" t="s">
        <v>186</v>
      </c>
      <c r="AU153" s="197" t="s">
        <v>91</v>
      </c>
      <c r="AY153" s="15" t="s">
        <v>183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190</v>
      </c>
      <c r="BM153" s="197" t="s">
        <v>391</v>
      </c>
    </row>
    <row r="154" s="2" customFormat="1" ht="16.5" customHeight="1">
      <c r="A154" s="34"/>
      <c r="B154" s="184"/>
      <c r="C154" s="185" t="s">
        <v>290</v>
      </c>
      <c r="D154" s="185" t="s">
        <v>186</v>
      </c>
      <c r="E154" s="186" t="s">
        <v>1832</v>
      </c>
      <c r="F154" s="187" t="s">
        <v>1833</v>
      </c>
      <c r="G154" s="188" t="s">
        <v>319</v>
      </c>
      <c r="H154" s="189">
        <v>40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190</v>
      </c>
      <c r="AT154" s="197" t="s">
        <v>186</v>
      </c>
      <c r="AU154" s="197" t="s">
        <v>91</v>
      </c>
      <c r="AY154" s="15" t="s">
        <v>183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190</v>
      </c>
      <c r="BM154" s="197" t="s">
        <v>399</v>
      </c>
    </row>
    <row r="155" s="2" customFormat="1" ht="16.5" customHeight="1">
      <c r="A155" s="34"/>
      <c r="B155" s="184"/>
      <c r="C155" s="185" t="s">
        <v>295</v>
      </c>
      <c r="D155" s="185" t="s">
        <v>186</v>
      </c>
      <c r="E155" s="186" t="s">
        <v>1834</v>
      </c>
      <c r="F155" s="187" t="s">
        <v>1835</v>
      </c>
      <c r="G155" s="188" t="s">
        <v>319</v>
      </c>
      <c r="H155" s="189">
        <v>4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190</v>
      </c>
      <c r="AT155" s="197" t="s">
        <v>186</v>
      </c>
      <c r="AU155" s="197" t="s">
        <v>91</v>
      </c>
      <c r="AY155" s="15" t="s">
        <v>183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190</v>
      </c>
      <c r="BM155" s="197" t="s">
        <v>407</v>
      </c>
    </row>
    <row r="156" s="2" customFormat="1" ht="16.5" customHeight="1">
      <c r="A156" s="34"/>
      <c r="B156" s="184"/>
      <c r="C156" s="185" t="s">
        <v>299</v>
      </c>
      <c r="D156" s="185" t="s">
        <v>186</v>
      </c>
      <c r="E156" s="186" t="s">
        <v>1836</v>
      </c>
      <c r="F156" s="187" t="s">
        <v>1837</v>
      </c>
      <c r="G156" s="188" t="s">
        <v>319</v>
      </c>
      <c r="H156" s="189">
        <v>40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190</v>
      </c>
      <c r="AT156" s="197" t="s">
        <v>186</v>
      </c>
      <c r="AU156" s="197" t="s">
        <v>91</v>
      </c>
      <c r="AY156" s="15" t="s">
        <v>183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190</v>
      </c>
      <c r="BM156" s="197" t="s">
        <v>416</v>
      </c>
    </row>
    <row r="157" s="2" customFormat="1" ht="16.5" customHeight="1">
      <c r="A157" s="34"/>
      <c r="B157" s="184"/>
      <c r="C157" s="185" t="s">
        <v>303</v>
      </c>
      <c r="D157" s="185" t="s">
        <v>186</v>
      </c>
      <c r="E157" s="186" t="s">
        <v>1838</v>
      </c>
      <c r="F157" s="187" t="s">
        <v>1839</v>
      </c>
      <c r="G157" s="188" t="s">
        <v>1840</v>
      </c>
      <c r="H157" s="189">
        <v>1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190</v>
      </c>
      <c r="AT157" s="197" t="s">
        <v>186</v>
      </c>
      <c r="AU157" s="197" t="s">
        <v>91</v>
      </c>
      <c r="AY157" s="15" t="s">
        <v>183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190</v>
      </c>
      <c r="BM157" s="197" t="s">
        <v>424</v>
      </c>
    </row>
    <row r="158" s="2" customFormat="1" ht="16.5" customHeight="1">
      <c r="A158" s="34"/>
      <c r="B158" s="184"/>
      <c r="C158" s="185" t="s">
        <v>308</v>
      </c>
      <c r="D158" s="185" t="s">
        <v>186</v>
      </c>
      <c r="E158" s="186" t="s">
        <v>1841</v>
      </c>
      <c r="F158" s="187" t="s">
        <v>1842</v>
      </c>
      <c r="G158" s="188" t="s">
        <v>319</v>
      </c>
      <c r="H158" s="189">
        <v>50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190</v>
      </c>
      <c r="AT158" s="197" t="s">
        <v>186</v>
      </c>
      <c r="AU158" s="197" t="s">
        <v>91</v>
      </c>
      <c r="AY158" s="15" t="s">
        <v>183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190</v>
      </c>
      <c r="BM158" s="197" t="s">
        <v>432</v>
      </c>
    </row>
    <row r="159" s="2" customFormat="1" ht="16.5" customHeight="1">
      <c r="A159" s="34"/>
      <c r="B159" s="184"/>
      <c r="C159" s="185" t="s">
        <v>312</v>
      </c>
      <c r="D159" s="185" t="s">
        <v>186</v>
      </c>
      <c r="E159" s="186" t="s">
        <v>1843</v>
      </c>
      <c r="F159" s="187" t="s">
        <v>1844</v>
      </c>
      <c r="G159" s="188" t="s">
        <v>319</v>
      </c>
      <c r="H159" s="189">
        <v>8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190</v>
      </c>
      <c r="AT159" s="197" t="s">
        <v>186</v>
      </c>
      <c r="AU159" s="197" t="s">
        <v>91</v>
      </c>
      <c r="AY159" s="15" t="s">
        <v>183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190</v>
      </c>
      <c r="BM159" s="197" t="s">
        <v>440</v>
      </c>
    </row>
    <row r="160" s="2" customFormat="1" ht="16.5" customHeight="1">
      <c r="A160" s="34"/>
      <c r="B160" s="184"/>
      <c r="C160" s="185" t="s">
        <v>316</v>
      </c>
      <c r="D160" s="185" t="s">
        <v>186</v>
      </c>
      <c r="E160" s="186" t="s">
        <v>1845</v>
      </c>
      <c r="F160" s="187" t="s">
        <v>1846</v>
      </c>
      <c r="G160" s="188" t="s">
        <v>319</v>
      </c>
      <c r="H160" s="189">
        <v>100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190</v>
      </c>
      <c r="AT160" s="197" t="s">
        <v>186</v>
      </c>
      <c r="AU160" s="197" t="s">
        <v>91</v>
      </c>
      <c r="AY160" s="15" t="s">
        <v>183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190</v>
      </c>
      <c r="BM160" s="197" t="s">
        <v>448</v>
      </c>
    </row>
    <row r="161" s="2" customFormat="1" ht="16.5" customHeight="1">
      <c r="A161" s="34"/>
      <c r="B161" s="184"/>
      <c r="C161" s="185" t="s">
        <v>321</v>
      </c>
      <c r="D161" s="185" t="s">
        <v>186</v>
      </c>
      <c r="E161" s="186" t="s">
        <v>1847</v>
      </c>
      <c r="F161" s="187" t="s">
        <v>1848</v>
      </c>
      <c r="G161" s="188" t="s">
        <v>319</v>
      </c>
      <c r="H161" s="189">
        <v>10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190</v>
      </c>
      <c r="AT161" s="197" t="s">
        <v>186</v>
      </c>
      <c r="AU161" s="197" t="s">
        <v>91</v>
      </c>
      <c r="AY161" s="15" t="s">
        <v>183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190</v>
      </c>
      <c r="BM161" s="197" t="s">
        <v>458</v>
      </c>
    </row>
    <row r="162" s="2" customFormat="1" ht="16.5" customHeight="1">
      <c r="A162" s="34"/>
      <c r="B162" s="184"/>
      <c r="C162" s="185" t="s">
        <v>325</v>
      </c>
      <c r="D162" s="185" t="s">
        <v>186</v>
      </c>
      <c r="E162" s="186" t="s">
        <v>1849</v>
      </c>
      <c r="F162" s="187" t="s">
        <v>1850</v>
      </c>
      <c r="G162" s="188" t="s">
        <v>319</v>
      </c>
      <c r="H162" s="189">
        <v>2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190</v>
      </c>
      <c r="AT162" s="197" t="s">
        <v>186</v>
      </c>
      <c r="AU162" s="197" t="s">
        <v>91</v>
      </c>
      <c r="AY162" s="15" t="s">
        <v>183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190</v>
      </c>
      <c r="BM162" s="197" t="s">
        <v>470</v>
      </c>
    </row>
    <row r="163" s="2" customFormat="1" ht="16.5" customHeight="1">
      <c r="A163" s="34"/>
      <c r="B163" s="184"/>
      <c r="C163" s="185" t="s">
        <v>329</v>
      </c>
      <c r="D163" s="185" t="s">
        <v>186</v>
      </c>
      <c r="E163" s="186" t="s">
        <v>1851</v>
      </c>
      <c r="F163" s="187" t="s">
        <v>1852</v>
      </c>
      <c r="G163" s="188" t="s">
        <v>319</v>
      </c>
      <c r="H163" s="189">
        <v>1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190</v>
      </c>
      <c r="AT163" s="197" t="s">
        <v>186</v>
      </c>
      <c r="AU163" s="197" t="s">
        <v>91</v>
      </c>
      <c r="AY163" s="15" t="s">
        <v>183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190</v>
      </c>
      <c r="BM163" s="197" t="s">
        <v>478</v>
      </c>
    </row>
    <row r="164" s="2" customFormat="1" ht="24.15" customHeight="1">
      <c r="A164" s="34"/>
      <c r="B164" s="184"/>
      <c r="C164" s="185" t="s">
        <v>332</v>
      </c>
      <c r="D164" s="185" t="s">
        <v>186</v>
      </c>
      <c r="E164" s="186" t="s">
        <v>1853</v>
      </c>
      <c r="F164" s="187" t="s">
        <v>1854</v>
      </c>
      <c r="G164" s="188" t="s">
        <v>1855</v>
      </c>
      <c r="H164" s="189">
        <v>1</v>
      </c>
      <c r="I164" s="190"/>
      <c r="J164" s="191">
        <f>ROUND(I164*H164,2)</f>
        <v>0</v>
      </c>
      <c r="K164" s="192"/>
      <c r="L164" s="35"/>
      <c r="M164" s="193" t="s">
        <v>1</v>
      </c>
      <c r="N164" s="194" t="s">
        <v>45</v>
      </c>
      <c r="O164" s="78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190</v>
      </c>
      <c r="AT164" s="197" t="s">
        <v>186</v>
      </c>
      <c r="AU164" s="197" t="s">
        <v>91</v>
      </c>
      <c r="AY164" s="15" t="s">
        <v>183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190</v>
      </c>
      <c r="BM164" s="197" t="s">
        <v>484</v>
      </c>
    </row>
    <row r="165" s="2" customFormat="1" ht="24.15" customHeight="1">
      <c r="A165" s="34"/>
      <c r="B165" s="184"/>
      <c r="C165" s="185" t="s">
        <v>335</v>
      </c>
      <c r="D165" s="185" t="s">
        <v>186</v>
      </c>
      <c r="E165" s="186" t="s">
        <v>1856</v>
      </c>
      <c r="F165" s="187" t="s">
        <v>1857</v>
      </c>
      <c r="G165" s="188" t="s">
        <v>319</v>
      </c>
      <c r="H165" s="189">
        <v>1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190</v>
      </c>
      <c r="AT165" s="197" t="s">
        <v>186</v>
      </c>
      <c r="AU165" s="197" t="s">
        <v>91</v>
      </c>
      <c r="AY165" s="15" t="s">
        <v>183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190</v>
      </c>
      <c r="BM165" s="197" t="s">
        <v>492</v>
      </c>
    </row>
    <row r="166" s="2" customFormat="1" ht="16.5" customHeight="1">
      <c r="A166" s="34"/>
      <c r="B166" s="184"/>
      <c r="C166" s="185" t="s">
        <v>338</v>
      </c>
      <c r="D166" s="185" t="s">
        <v>186</v>
      </c>
      <c r="E166" s="186" t="s">
        <v>1858</v>
      </c>
      <c r="F166" s="187" t="s">
        <v>1859</v>
      </c>
      <c r="G166" s="188" t="s">
        <v>293</v>
      </c>
      <c r="H166" s="189">
        <v>5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190</v>
      </c>
      <c r="AT166" s="197" t="s">
        <v>186</v>
      </c>
      <c r="AU166" s="197" t="s">
        <v>91</v>
      </c>
      <c r="AY166" s="15" t="s">
        <v>183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190</v>
      </c>
      <c r="BM166" s="197" t="s">
        <v>498</v>
      </c>
    </row>
    <row r="167" s="2" customFormat="1" ht="16.5" customHeight="1">
      <c r="A167" s="34"/>
      <c r="B167" s="184"/>
      <c r="C167" s="185" t="s">
        <v>342</v>
      </c>
      <c r="D167" s="185" t="s">
        <v>186</v>
      </c>
      <c r="E167" s="186" t="s">
        <v>1860</v>
      </c>
      <c r="F167" s="187" t="s">
        <v>1861</v>
      </c>
      <c r="G167" s="188" t="s">
        <v>319</v>
      </c>
      <c r="H167" s="189">
        <v>1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190</v>
      </c>
      <c r="AT167" s="197" t="s">
        <v>186</v>
      </c>
      <c r="AU167" s="197" t="s">
        <v>91</v>
      </c>
      <c r="AY167" s="15" t="s">
        <v>183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190</v>
      </c>
      <c r="BM167" s="197" t="s">
        <v>506</v>
      </c>
    </row>
    <row r="168" s="2" customFormat="1" ht="16.5" customHeight="1">
      <c r="A168" s="34"/>
      <c r="B168" s="184"/>
      <c r="C168" s="185" t="s">
        <v>346</v>
      </c>
      <c r="D168" s="185" t="s">
        <v>186</v>
      </c>
      <c r="E168" s="186" t="s">
        <v>1862</v>
      </c>
      <c r="F168" s="187" t="s">
        <v>1863</v>
      </c>
      <c r="G168" s="188" t="s">
        <v>319</v>
      </c>
      <c r="H168" s="189">
        <v>1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190</v>
      </c>
      <c r="AT168" s="197" t="s">
        <v>186</v>
      </c>
      <c r="AU168" s="197" t="s">
        <v>91</v>
      </c>
      <c r="AY168" s="15" t="s">
        <v>183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190</v>
      </c>
      <c r="BM168" s="197" t="s">
        <v>512</v>
      </c>
    </row>
    <row r="169" s="2" customFormat="1" ht="16.5" customHeight="1">
      <c r="A169" s="34"/>
      <c r="B169" s="184"/>
      <c r="C169" s="185" t="s">
        <v>350</v>
      </c>
      <c r="D169" s="185" t="s">
        <v>186</v>
      </c>
      <c r="E169" s="186" t="s">
        <v>1864</v>
      </c>
      <c r="F169" s="187" t="s">
        <v>1865</v>
      </c>
      <c r="G169" s="188" t="s">
        <v>319</v>
      </c>
      <c r="H169" s="189">
        <v>1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45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190</v>
      </c>
      <c r="AT169" s="197" t="s">
        <v>186</v>
      </c>
      <c r="AU169" s="197" t="s">
        <v>91</v>
      </c>
      <c r="AY169" s="15" t="s">
        <v>183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190</v>
      </c>
      <c r="BM169" s="197" t="s">
        <v>520</v>
      </c>
    </row>
    <row r="170" s="12" customFormat="1" ht="22.8" customHeight="1">
      <c r="A170" s="12"/>
      <c r="B170" s="171"/>
      <c r="C170" s="12"/>
      <c r="D170" s="172" t="s">
        <v>78</v>
      </c>
      <c r="E170" s="182" t="s">
        <v>1866</v>
      </c>
      <c r="F170" s="182" t="s">
        <v>1867</v>
      </c>
      <c r="G170" s="12"/>
      <c r="H170" s="12"/>
      <c r="I170" s="174"/>
      <c r="J170" s="183">
        <f>BK170</f>
        <v>0</v>
      </c>
      <c r="K170" s="12"/>
      <c r="L170" s="171"/>
      <c r="M170" s="176"/>
      <c r="N170" s="177"/>
      <c r="O170" s="177"/>
      <c r="P170" s="178">
        <f>SUM(P171:P173)</f>
        <v>0</v>
      </c>
      <c r="Q170" s="177"/>
      <c r="R170" s="178">
        <f>SUM(R171:R173)</f>
        <v>0</v>
      </c>
      <c r="S170" s="177"/>
      <c r="T170" s="179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2" t="s">
        <v>86</v>
      </c>
      <c r="AT170" s="180" t="s">
        <v>78</v>
      </c>
      <c r="AU170" s="180" t="s">
        <v>86</v>
      </c>
      <c r="AY170" s="172" t="s">
        <v>183</v>
      </c>
      <c r="BK170" s="181">
        <f>SUM(BK171:BK173)</f>
        <v>0</v>
      </c>
    </row>
    <row r="171" s="2" customFormat="1" ht="16.5" customHeight="1">
      <c r="A171" s="34"/>
      <c r="B171" s="184"/>
      <c r="C171" s="185" t="s">
        <v>358</v>
      </c>
      <c r="D171" s="185" t="s">
        <v>186</v>
      </c>
      <c r="E171" s="186" t="s">
        <v>1868</v>
      </c>
      <c r="F171" s="187" t="s">
        <v>1869</v>
      </c>
      <c r="G171" s="188" t="s">
        <v>555</v>
      </c>
      <c r="H171" s="189">
        <v>1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45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190</v>
      </c>
      <c r="AT171" s="197" t="s">
        <v>186</v>
      </c>
      <c r="AU171" s="197" t="s">
        <v>91</v>
      </c>
      <c r="AY171" s="15" t="s">
        <v>183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190</v>
      </c>
      <c r="BM171" s="197" t="s">
        <v>536</v>
      </c>
    </row>
    <row r="172" s="2" customFormat="1" ht="16.5" customHeight="1">
      <c r="A172" s="34"/>
      <c r="B172" s="184"/>
      <c r="C172" s="185" t="s">
        <v>363</v>
      </c>
      <c r="D172" s="185" t="s">
        <v>186</v>
      </c>
      <c r="E172" s="186" t="s">
        <v>1870</v>
      </c>
      <c r="F172" s="187" t="s">
        <v>1871</v>
      </c>
      <c r="G172" s="188" t="s">
        <v>555</v>
      </c>
      <c r="H172" s="189">
        <v>1</v>
      </c>
      <c r="I172" s="190"/>
      <c r="J172" s="191">
        <f>ROUND(I172*H172,2)</f>
        <v>0</v>
      </c>
      <c r="K172" s="192"/>
      <c r="L172" s="35"/>
      <c r="M172" s="193" t="s">
        <v>1</v>
      </c>
      <c r="N172" s="194" t="s">
        <v>45</v>
      </c>
      <c r="O172" s="78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190</v>
      </c>
      <c r="AT172" s="197" t="s">
        <v>186</v>
      </c>
      <c r="AU172" s="197" t="s">
        <v>91</v>
      </c>
      <c r="AY172" s="15" t="s">
        <v>183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190</v>
      </c>
      <c r="BM172" s="197" t="s">
        <v>544</v>
      </c>
    </row>
    <row r="173" s="2" customFormat="1" ht="16.5" customHeight="1">
      <c r="A173" s="34"/>
      <c r="B173" s="184"/>
      <c r="C173" s="185" t="s">
        <v>367</v>
      </c>
      <c r="D173" s="185" t="s">
        <v>186</v>
      </c>
      <c r="E173" s="186" t="s">
        <v>1872</v>
      </c>
      <c r="F173" s="187" t="s">
        <v>1873</v>
      </c>
      <c r="G173" s="188" t="s">
        <v>319</v>
      </c>
      <c r="H173" s="189">
        <v>1</v>
      </c>
      <c r="I173" s="190"/>
      <c r="J173" s="191">
        <f>ROUND(I173*H173,2)</f>
        <v>0</v>
      </c>
      <c r="K173" s="192"/>
      <c r="L173" s="35"/>
      <c r="M173" s="219" t="s">
        <v>1</v>
      </c>
      <c r="N173" s="220" t="s">
        <v>45</v>
      </c>
      <c r="O173" s="217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190</v>
      </c>
      <c r="AT173" s="197" t="s">
        <v>186</v>
      </c>
      <c r="AU173" s="197" t="s">
        <v>91</v>
      </c>
      <c r="AY173" s="15" t="s">
        <v>183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190</v>
      </c>
      <c r="BM173" s="197" t="s">
        <v>552</v>
      </c>
    </row>
    <row r="174" s="2" customFormat="1" ht="6.96" customHeight="1">
      <c r="A174" s="34"/>
      <c r="B174" s="61"/>
      <c r="C174" s="62"/>
      <c r="D174" s="62"/>
      <c r="E174" s="62"/>
      <c r="F174" s="62"/>
      <c r="G174" s="62"/>
      <c r="H174" s="62"/>
      <c r="I174" s="62"/>
      <c r="J174" s="62"/>
      <c r="K174" s="62"/>
      <c r="L174" s="35"/>
      <c r="M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autoFilter ref="C123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1767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1874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1769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1769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ROUND(J124,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ROUND((SUM(BE124:BE158)),  2)</f>
        <v>0</v>
      </c>
      <c r="G35" s="137"/>
      <c r="H35" s="137"/>
      <c r="I35" s="138">
        <v>0.23000000000000001</v>
      </c>
      <c r="J35" s="136">
        <f>ROUND(((SUM(BE124:BE158))*I35),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ROUND((SUM(BF124:BF158)),  2)</f>
        <v>0</v>
      </c>
      <c r="G36" s="137"/>
      <c r="H36" s="137"/>
      <c r="I36" s="138">
        <v>0.23000000000000001</v>
      </c>
      <c r="J36" s="136">
        <f>ROUND(((SUM(BF124:BF158))*I36),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ROUND((SUM(BG124:BG158)),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ROUND((SUM(BH124:BH158)),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ROUND((SUM(BI124:BI158)),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1767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02 - EZS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Ing.Pelikán Lumír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Ing.Pelikán Lumír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J124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1875</v>
      </c>
      <c r="E99" s="154"/>
      <c r="F99" s="154"/>
      <c r="G99" s="154"/>
      <c r="H99" s="154"/>
      <c r="I99" s="154"/>
      <c r="J99" s="155">
        <f>J125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1771</v>
      </c>
      <c r="E100" s="158"/>
      <c r="F100" s="158"/>
      <c r="G100" s="158"/>
      <c r="H100" s="158"/>
      <c r="I100" s="158"/>
      <c r="J100" s="159">
        <f>J126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1876</v>
      </c>
      <c r="E101" s="158"/>
      <c r="F101" s="158"/>
      <c r="G101" s="158"/>
      <c r="H101" s="158"/>
      <c r="I101" s="158"/>
      <c r="J101" s="159">
        <f>J139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1877</v>
      </c>
      <c r="E102" s="158"/>
      <c r="F102" s="158"/>
      <c r="G102" s="158"/>
      <c r="H102" s="158"/>
      <c r="I102" s="158"/>
      <c r="J102" s="159">
        <f>J154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169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0" t="str">
        <f>E7</f>
        <v>REKONŠTRUKCIA ADMINISTRATÍVNEJ BUDOVY KOMENSKÉHO ULICA - ÚRAD BBSK (BLOK A)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141</v>
      </c>
      <c r="L113" s="18"/>
    </row>
    <row r="114" s="2" customFormat="1" ht="16.5" customHeight="1">
      <c r="A114" s="34"/>
      <c r="B114" s="35"/>
      <c r="C114" s="34"/>
      <c r="D114" s="34"/>
      <c r="E114" s="130" t="s">
        <v>1767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143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E11</f>
        <v>02 - EZS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F14</f>
        <v>k.ú. B. Bystrica, s.č. 837/12, p.č. KN/C - 1909/1</v>
      </c>
      <c r="G118" s="34"/>
      <c r="H118" s="34"/>
      <c r="I118" s="28" t="s">
        <v>21</v>
      </c>
      <c r="J118" s="70" t="str">
        <f>IF(J14="","",J14)</f>
        <v>21. 1. 2025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23</v>
      </c>
      <c r="D120" s="34"/>
      <c r="E120" s="34"/>
      <c r="F120" s="23" t="str">
        <f>E17</f>
        <v>Banskobystrický samosprávny kraj, Námestie SNP 23/</v>
      </c>
      <c r="G120" s="34"/>
      <c r="H120" s="34"/>
      <c r="I120" s="28" t="s">
        <v>29</v>
      </c>
      <c r="J120" s="32" t="str">
        <f>E23</f>
        <v>Ing.Pelikán Lumír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27</v>
      </c>
      <c r="D121" s="34"/>
      <c r="E121" s="34"/>
      <c r="F121" s="23" t="str">
        <f>IF(E20="","",E20)</f>
        <v>Vyplň údaj</v>
      </c>
      <c r="G121" s="34"/>
      <c r="H121" s="34"/>
      <c r="I121" s="28" t="s">
        <v>34</v>
      </c>
      <c r="J121" s="32" t="str">
        <f>E26</f>
        <v>Ing.Pelikán Lumír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60"/>
      <c r="B123" s="161"/>
      <c r="C123" s="162" t="s">
        <v>170</v>
      </c>
      <c r="D123" s="163" t="s">
        <v>64</v>
      </c>
      <c r="E123" s="163" t="s">
        <v>60</v>
      </c>
      <c r="F123" s="163" t="s">
        <v>61</v>
      </c>
      <c r="G123" s="163" t="s">
        <v>171</v>
      </c>
      <c r="H123" s="163" t="s">
        <v>172</v>
      </c>
      <c r="I123" s="163" t="s">
        <v>173</v>
      </c>
      <c r="J123" s="164" t="s">
        <v>147</v>
      </c>
      <c r="K123" s="165" t="s">
        <v>174</v>
      </c>
      <c r="L123" s="166"/>
      <c r="M123" s="87" t="s">
        <v>1</v>
      </c>
      <c r="N123" s="88" t="s">
        <v>43</v>
      </c>
      <c r="O123" s="88" t="s">
        <v>175</v>
      </c>
      <c r="P123" s="88" t="s">
        <v>176</v>
      </c>
      <c r="Q123" s="88" t="s">
        <v>177</v>
      </c>
      <c r="R123" s="88" t="s">
        <v>178</v>
      </c>
      <c r="S123" s="88" t="s">
        <v>179</v>
      </c>
      <c r="T123" s="89" t="s">
        <v>180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="2" customFormat="1" ht="22.8" customHeight="1">
      <c r="A124" s="34"/>
      <c r="B124" s="35"/>
      <c r="C124" s="94" t="s">
        <v>148</v>
      </c>
      <c r="D124" s="34"/>
      <c r="E124" s="34"/>
      <c r="F124" s="34"/>
      <c r="G124" s="34"/>
      <c r="H124" s="34"/>
      <c r="I124" s="34"/>
      <c r="J124" s="167">
        <f>BK124</f>
        <v>0</v>
      </c>
      <c r="K124" s="34"/>
      <c r="L124" s="35"/>
      <c r="M124" s="90"/>
      <c r="N124" s="74"/>
      <c r="O124" s="91"/>
      <c r="P124" s="168">
        <f>P125</f>
        <v>0</v>
      </c>
      <c r="Q124" s="91"/>
      <c r="R124" s="168">
        <f>R125</f>
        <v>0</v>
      </c>
      <c r="S124" s="91"/>
      <c r="T124" s="169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78</v>
      </c>
      <c r="AU124" s="15" t="s">
        <v>149</v>
      </c>
      <c r="BK124" s="170">
        <f>BK125</f>
        <v>0</v>
      </c>
    </row>
    <row r="125" s="12" customFormat="1" ht="25.92" customHeight="1">
      <c r="A125" s="12"/>
      <c r="B125" s="171"/>
      <c r="C125" s="12"/>
      <c r="D125" s="172" t="s">
        <v>78</v>
      </c>
      <c r="E125" s="173" t="s">
        <v>1774</v>
      </c>
      <c r="F125" s="173" t="s">
        <v>1878</v>
      </c>
      <c r="G125" s="12"/>
      <c r="H125" s="12"/>
      <c r="I125" s="174"/>
      <c r="J125" s="175">
        <f>BK125</f>
        <v>0</v>
      </c>
      <c r="K125" s="12"/>
      <c r="L125" s="171"/>
      <c r="M125" s="176"/>
      <c r="N125" s="177"/>
      <c r="O125" s="177"/>
      <c r="P125" s="178">
        <f>P126+P139+P154</f>
        <v>0</v>
      </c>
      <c r="Q125" s="177"/>
      <c r="R125" s="178">
        <f>R126+R139+R154</f>
        <v>0</v>
      </c>
      <c r="S125" s="177"/>
      <c r="T125" s="179">
        <f>T126+T139+T154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2" t="s">
        <v>86</v>
      </c>
      <c r="AT125" s="180" t="s">
        <v>78</v>
      </c>
      <c r="AU125" s="180" t="s">
        <v>79</v>
      </c>
      <c r="AY125" s="172" t="s">
        <v>183</v>
      </c>
      <c r="BK125" s="181">
        <f>BK126+BK139+BK154</f>
        <v>0</v>
      </c>
    </row>
    <row r="126" s="12" customFormat="1" ht="22.8" customHeight="1">
      <c r="A126" s="12"/>
      <c r="B126" s="171"/>
      <c r="C126" s="12"/>
      <c r="D126" s="172" t="s">
        <v>78</v>
      </c>
      <c r="E126" s="182" t="s">
        <v>1776</v>
      </c>
      <c r="F126" s="182" t="s">
        <v>1777</v>
      </c>
      <c r="G126" s="12"/>
      <c r="H126" s="12"/>
      <c r="I126" s="174"/>
      <c r="J126" s="183">
        <f>BK126</f>
        <v>0</v>
      </c>
      <c r="K126" s="12"/>
      <c r="L126" s="171"/>
      <c r="M126" s="176"/>
      <c r="N126" s="177"/>
      <c r="O126" s="177"/>
      <c r="P126" s="178">
        <f>SUM(P127:P138)</f>
        <v>0</v>
      </c>
      <c r="Q126" s="177"/>
      <c r="R126" s="178">
        <f>SUM(R127:R138)</f>
        <v>0</v>
      </c>
      <c r="S126" s="177"/>
      <c r="T126" s="179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0" t="s">
        <v>78</v>
      </c>
      <c r="AU126" s="180" t="s">
        <v>86</v>
      </c>
      <c r="AY126" s="172" t="s">
        <v>183</v>
      </c>
      <c r="BK126" s="181">
        <f>SUM(BK127:BK138)</f>
        <v>0</v>
      </c>
    </row>
    <row r="127" s="2" customFormat="1" ht="16.5" customHeight="1">
      <c r="A127" s="34"/>
      <c r="B127" s="184"/>
      <c r="C127" s="185" t="s">
        <v>86</v>
      </c>
      <c r="D127" s="185" t="s">
        <v>186</v>
      </c>
      <c r="E127" s="186" t="s">
        <v>1879</v>
      </c>
      <c r="F127" s="187" t="s">
        <v>1880</v>
      </c>
      <c r="G127" s="188" t="s">
        <v>319</v>
      </c>
      <c r="H127" s="189">
        <v>1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190</v>
      </c>
      <c r="AT127" s="197" t="s">
        <v>186</v>
      </c>
      <c r="AU127" s="197" t="s">
        <v>91</v>
      </c>
      <c r="AY127" s="15" t="s">
        <v>183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190</v>
      </c>
      <c r="BM127" s="197" t="s">
        <v>91</v>
      </c>
    </row>
    <row r="128" s="2" customFormat="1" ht="16.5" customHeight="1">
      <c r="A128" s="34"/>
      <c r="B128" s="184"/>
      <c r="C128" s="185" t="s">
        <v>91</v>
      </c>
      <c r="D128" s="185" t="s">
        <v>186</v>
      </c>
      <c r="E128" s="186" t="s">
        <v>1881</v>
      </c>
      <c r="F128" s="187" t="s">
        <v>1882</v>
      </c>
      <c r="G128" s="188" t="s">
        <v>319</v>
      </c>
      <c r="H128" s="189">
        <v>1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190</v>
      </c>
      <c r="AT128" s="197" t="s">
        <v>186</v>
      </c>
      <c r="AU128" s="197" t="s">
        <v>91</v>
      </c>
      <c r="AY128" s="15" t="s">
        <v>183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190</v>
      </c>
      <c r="BM128" s="197" t="s">
        <v>190</v>
      </c>
    </row>
    <row r="129" s="2" customFormat="1" ht="24.15" customHeight="1">
      <c r="A129" s="34"/>
      <c r="B129" s="184"/>
      <c r="C129" s="185" t="s">
        <v>184</v>
      </c>
      <c r="D129" s="185" t="s">
        <v>186</v>
      </c>
      <c r="E129" s="186" t="s">
        <v>1883</v>
      </c>
      <c r="F129" s="187" t="s">
        <v>1884</v>
      </c>
      <c r="G129" s="188" t="s">
        <v>319</v>
      </c>
      <c r="H129" s="189">
        <v>1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190</v>
      </c>
      <c r="AT129" s="197" t="s">
        <v>186</v>
      </c>
      <c r="AU129" s="197" t="s">
        <v>91</v>
      </c>
      <c r="AY129" s="15" t="s">
        <v>183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190</v>
      </c>
      <c r="BM129" s="197" t="s">
        <v>207</v>
      </c>
    </row>
    <row r="130" s="2" customFormat="1" ht="16.5" customHeight="1">
      <c r="A130" s="34"/>
      <c r="B130" s="184"/>
      <c r="C130" s="185" t="s">
        <v>190</v>
      </c>
      <c r="D130" s="185" t="s">
        <v>186</v>
      </c>
      <c r="E130" s="186" t="s">
        <v>1885</v>
      </c>
      <c r="F130" s="187" t="s">
        <v>1886</v>
      </c>
      <c r="G130" s="188" t="s">
        <v>319</v>
      </c>
      <c r="H130" s="189">
        <v>1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190</v>
      </c>
      <c r="AT130" s="197" t="s">
        <v>186</v>
      </c>
      <c r="AU130" s="197" t="s">
        <v>91</v>
      </c>
      <c r="AY130" s="15" t="s">
        <v>183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190</v>
      </c>
      <c r="BM130" s="197" t="s">
        <v>195</v>
      </c>
    </row>
    <row r="131" s="2" customFormat="1" ht="24.15" customHeight="1">
      <c r="A131" s="34"/>
      <c r="B131" s="184"/>
      <c r="C131" s="185" t="s">
        <v>203</v>
      </c>
      <c r="D131" s="185" t="s">
        <v>186</v>
      </c>
      <c r="E131" s="186" t="s">
        <v>1887</v>
      </c>
      <c r="F131" s="187" t="s">
        <v>1888</v>
      </c>
      <c r="G131" s="188" t="s">
        <v>319</v>
      </c>
      <c r="H131" s="189">
        <v>1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190</v>
      </c>
      <c r="AT131" s="197" t="s">
        <v>186</v>
      </c>
      <c r="AU131" s="197" t="s">
        <v>91</v>
      </c>
      <c r="AY131" s="15" t="s">
        <v>183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190</v>
      </c>
      <c r="BM131" s="197" t="s">
        <v>134</v>
      </c>
    </row>
    <row r="132" s="2" customFormat="1" ht="16.5" customHeight="1">
      <c r="A132" s="34"/>
      <c r="B132" s="184"/>
      <c r="C132" s="185" t="s">
        <v>207</v>
      </c>
      <c r="D132" s="185" t="s">
        <v>186</v>
      </c>
      <c r="E132" s="186" t="s">
        <v>1889</v>
      </c>
      <c r="F132" s="187" t="s">
        <v>1890</v>
      </c>
      <c r="G132" s="188" t="s">
        <v>319</v>
      </c>
      <c r="H132" s="189">
        <v>1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190</v>
      </c>
      <c r="AT132" s="197" t="s">
        <v>186</v>
      </c>
      <c r="AU132" s="197" t="s">
        <v>91</v>
      </c>
      <c r="AY132" s="15" t="s">
        <v>183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190</v>
      </c>
      <c r="BM132" s="197" t="s">
        <v>229</v>
      </c>
    </row>
    <row r="133" s="2" customFormat="1" ht="37.8" customHeight="1">
      <c r="A133" s="34"/>
      <c r="B133" s="184"/>
      <c r="C133" s="185" t="s">
        <v>211</v>
      </c>
      <c r="D133" s="185" t="s">
        <v>186</v>
      </c>
      <c r="E133" s="186" t="s">
        <v>1891</v>
      </c>
      <c r="F133" s="187" t="s">
        <v>1892</v>
      </c>
      <c r="G133" s="188" t="s">
        <v>319</v>
      </c>
      <c r="H133" s="189">
        <v>7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190</v>
      </c>
      <c r="AT133" s="197" t="s">
        <v>186</v>
      </c>
      <c r="AU133" s="197" t="s">
        <v>91</v>
      </c>
      <c r="AY133" s="15" t="s">
        <v>183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190</v>
      </c>
      <c r="BM133" s="197" t="s">
        <v>239</v>
      </c>
    </row>
    <row r="134" s="2" customFormat="1" ht="24.15" customHeight="1">
      <c r="A134" s="34"/>
      <c r="B134" s="184"/>
      <c r="C134" s="185" t="s">
        <v>195</v>
      </c>
      <c r="D134" s="185" t="s">
        <v>186</v>
      </c>
      <c r="E134" s="186" t="s">
        <v>1893</v>
      </c>
      <c r="F134" s="187" t="s">
        <v>1894</v>
      </c>
      <c r="G134" s="188" t="s">
        <v>319</v>
      </c>
      <c r="H134" s="189">
        <v>8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190</v>
      </c>
      <c r="AT134" s="197" t="s">
        <v>186</v>
      </c>
      <c r="AU134" s="197" t="s">
        <v>91</v>
      </c>
      <c r="AY134" s="15" t="s">
        <v>183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190</v>
      </c>
      <c r="BM134" s="197" t="s">
        <v>247</v>
      </c>
    </row>
    <row r="135" s="2" customFormat="1" ht="24.15" customHeight="1">
      <c r="A135" s="34"/>
      <c r="B135" s="184"/>
      <c r="C135" s="185" t="s">
        <v>219</v>
      </c>
      <c r="D135" s="185" t="s">
        <v>186</v>
      </c>
      <c r="E135" s="186" t="s">
        <v>1895</v>
      </c>
      <c r="F135" s="187" t="s">
        <v>1896</v>
      </c>
      <c r="G135" s="188" t="s">
        <v>319</v>
      </c>
      <c r="H135" s="189">
        <v>3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190</v>
      </c>
      <c r="AT135" s="197" t="s">
        <v>186</v>
      </c>
      <c r="AU135" s="197" t="s">
        <v>91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190</v>
      </c>
      <c r="BM135" s="197" t="s">
        <v>255</v>
      </c>
    </row>
    <row r="136" s="2" customFormat="1" ht="16.5" customHeight="1">
      <c r="A136" s="34"/>
      <c r="B136" s="184"/>
      <c r="C136" s="185" t="s">
        <v>134</v>
      </c>
      <c r="D136" s="185" t="s">
        <v>186</v>
      </c>
      <c r="E136" s="186" t="s">
        <v>1897</v>
      </c>
      <c r="F136" s="187" t="s">
        <v>1898</v>
      </c>
      <c r="G136" s="188" t="s">
        <v>319</v>
      </c>
      <c r="H136" s="189">
        <v>1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190</v>
      </c>
      <c r="AT136" s="197" t="s">
        <v>186</v>
      </c>
      <c r="AU136" s="197" t="s">
        <v>91</v>
      </c>
      <c r="AY136" s="15" t="s">
        <v>183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190</v>
      </c>
      <c r="BM136" s="197" t="s">
        <v>263</v>
      </c>
    </row>
    <row r="137" s="2" customFormat="1" ht="16.5" customHeight="1">
      <c r="A137" s="34"/>
      <c r="B137" s="184"/>
      <c r="C137" s="185" t="s">
        <v>137</v>
      </c>
      <c r="D137" s="185" t="s">
        <v>186</v>
      </c>
      <c r="E137" s="186" t="s">
        <v>1899</v>
      </c>
      <c r="F137" s="187" t="s">
        <v>1900</v>
      </c>
      <c r="G137" s="188" t="s">
        <v>319</v>
      </c>
      <c r="H137" s="189">
        <v>1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190</v>
      </c>
      <c r="AT137" s="197" t="s">
        <v>186</v>
      </c>
      <c r="AU137" s="197" t="s">
        <v>91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190</v>
      </c>
      <c r="BM137" s="197" t="s">
        <v>271</v>
      </c>
    </row>
    <row r="138" s="2" customFormat="1" ht="16.5" customHeight="1">
      <c r="A138" s="34"/>
      <c r="B138" s="184"/>
      <c r="C138" s="185" t="s">
        <v>229</v>
      </c>
      <c r="D138" s="185" t="s">
        <v>186</v>
      </c>
      <c r="E138" s="186" t="s">
        <v>1901</v>
      </c>
      <c r="F138" s="187" t="s">
        <v>1902</v>
      </c>
      <c r="G138" s="188" t="s">
        <v>319</v>
      </c>
      <c r="H138" s="189">
        <v>1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190</v>
      </c>
      <c r="AT138" s="197" t="s">
        <v>186</v>
      </c>
      <c r="AU138" s="197" t="s">
        <v>91</v>
      </c>
      <c r="AY138" s="15" t="s">
        <v>183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190</v>
      </c>
      <c r="BM138" s="197" t="s">
        <v>278</v>
      </c>
    </row>
    <row r="139" s="12" customFormat="1" ht="22.8" customHeight="1">
      <c r="A139" s="12"/>
      <c r="B139" s="171"/>
      <c r="C139" s="12"/>
      <c r="D139" s="172" t="s">
        <v>78</v>
      </c>
      <c r="E139" s="182" t="s">
        <v>1866</v>
      </c>
      <c r="F139" s="182" t="s">
        <v>1801</v>
      </c>
      <c r="G139" s="12"/>
      <c r="H139" s="12"/>
      <c r="I139" s="174"/>
      <c r="J139" s="183">
        <f>BK139</f>
        <v>0</v>
      </c>
      <c r="K139" s="12"/>
      <c r="L139" s="171"/>
      <c r="M139" s="176"/>
      <c r="N139" s="177"/>
      <c r="O139" s="177"/>
      <c r="P139" s="178">
        <f>SUM(P140:P153)</f>
        <v>0</v>
      </c>
      <c r="Q139" s="177"/>
      <c r="R139" s="178">
        <f>SUM(R140:R153)</f>
        <v>0</v>
      </c>
      <c r="S139" s="177"/>
      <c r="T139" s="179">
        <f>SUM(T140:T153)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2" t="s">
        <v>86</v>
      </c>
      <c r="AT139" s="180" t="s">
        <v>78</v>
      </c>
      <c r="AU139" s="180" t="s">
        <v>86</v>
      </c>
      <c r="AY139" s="172" t="s">
        <v>183</v>
      </c>
      <c r="BK139" s="181">
        <f>SUM(BK140:BK153)</f>
        <v>0</v>
      </c>
    </row>
    <row r="140" s="2" customFormat="1" ht="16.5" customHeight="1">
      <c r="A140" s="34"/>
      <c r="B140" s="184"/>
      <c r="C140" s="185" t="s">
        <v>233</v>
      </c>
      <c r="D140" s="185" t="s">
        <v>186</v>
      </c>
      <c r="E140" s="186" t="s">
        <v>1802</v>
      </c>
      <c r="F140" s="187" t="s">
        <v>1803</v>
      </c>
      <c r="G140" s="188" t="s">
        <v>293</v>
      </c>
      <c r="H140" s="189">
        <v>250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190</v>
      </c>
      <c r="AT140" s="197" t="s">
        <v>186</v>
      </c>
      <c r="AU140" s="197" t="s">
        <v>91</v>
      </c>
      <c r="AY140" s="15" t="s">
        <v>183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190</v>
      </c>
      <c r="BM140" s="197" t="s">
        <v>286</v>
      </c>
    </row>
    <row r="141" s="2" customFormat="1" ht="16.5" customHeight="1">
      <c r="A141" s="34"/>
      <c r="B141" s="184"/>
      <c r="C141" s="185" t="s">
        <v>239</v>
      </c>
      <c r="D141" s="185" t="s">
        <v>186</v>
      </c>
      <c r="E141" s="186" t="s">
        <v>1903</v>
      </c>
      <c r="F141" s="187" t="s">
        <v>1904</v>
      </c>
      <c r="G141" s="188" t="s">
        <v>293</v>
      </c>
      <c r="H141" s="189">
        <v>140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190</v>
      </c>
      <c r="AT141" s="197" t="s">
        <v>186</v>
      </c>
      <c r="AU141" s="197" t="s">
        <v>91</v>
      </c>
      <c r="AY141" s="15" t="s">
        <v>183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190</v>
      </c>
      <c r="BM141" s="197" t="s">
        <v>295</v>
      </c>
    </row>
    <row r="142" s="2" customFormat="1" ht="16.5" customHeight="1">
      <c r="A142" s="34"/>
      <c r="B142" s="184"/>
      <c r="C142" s="185" t="s">
        <v>243</v>
      </c>
      <c r="D142" s="185" t="s">
        <v>186</v>
      </c>
      <c r="E142" s="186" t="s">
        <v>1905</v>
      </c>
      <c r="F142" s="187" t="s">
        <v>1906</v>
      </c>
      <c r="G142" s="188" t="s">
        <v>293</v>
      </c>
      <c r="H142" s="189">
        <v>110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190</v>
      </c>
      <c r="AT142" s="197" t="s">
        <v>186</v>
      </c>
      <c r="AU142" s="197" t="s">
        <v>91</v>
      </c>
      <c r="AY142" s="15" t="s">
        <v>183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190</v>
      </c>
      <c r="BM142" s="197" t="s">
        <v>303</v>
      </c>
    </row>
    <row r="143" s="2" customFormat="1" ht="24.15" customHeight="1">
      <c r="A143" s="34"/>
      <c r="B143" s="184"/>
      <c r="C143" s="185" t="s">
        <v>247</v>
      </c>
      <c r="D143" s="185" t="s">
        <v>186</v>
      </c>
      <c r="E143" s="186" t="s">
        <v>1907</v>
      </c>
      <c r="F143" s="187" t="s">
        <v>1908</v>
      </c>
      <c r="G143" s="188" t="s">
        <v>293</v>
      </c>
      <c r="H143" s="189">
        <v>30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190</v>
      </c>
      <c r="AT143" s="197" t="s">
        <v>186</v>
      </c>
      <c r="AU143" s="197" t="s">
        <v>91</v>
      </c>
      <c r="AY143" s="15" t="s">
        <v>183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190</v>
      </c>
      <c r="BM143" s="197" t="s">
        <v>312</v>
      </c>
    </row>
    <row r="144" s="2" customFormat="1" ht="21.75" customHeight="1">
      <c r="A144" s="34"/>
      <c r="B144" s="184"/>
      <c r="C144" s="185" t="s">
        <v>251</v>
      </c>
      <c r="D144" s="185" t="s">
        <v>186</v>
      </c>
      <c r="E144" s="186" t="s">
        <v>1909</v>
      </c>
      <c r="F144" s="187" t="s">
        <v>1823</v>
      </c>
      <c r="G144" s="188" t="s">
        <v>319</v>
      </c>
      <c r="H144" s="189">
        <v>200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190</v>
      </c>
      <c r="AT144" s="197" t="s">
        <v>186</v>
      </c>
      <c r="AU144" s="197" t="s">
        <v>91</v>
      </c>
      <c r="AY144" s="15" t="s">
        <v>183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190</v>
      </c>
      <c r="BM144" s="197" t="s">
        <v>321</v>
      </c>
    </row>
    <row r="145" s="2" customFormat="1" ht="16.5" customHeight="1">
      <c r="A145" s="34"/>
      <c r="B145" s="184"/>
      <c r="C145" s="185" t="s">
        <v>255</v>
      </c>
      <c r="D145" s="185" t="s">
        <v>186</v>
      </c>
      <c r="E145" s="186" t="s">
        <v>1824</v>
      </c>
      <c r="F145" s="187" t="s">
        <v>1825</v>
      </c>
      <c r="G145" s="188" t="s">
        <v>319</v>
      </c>
      <c r="H145" s="189">
        <v>200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190</v>
      </c>
      <c r="AT145" s="197" t="s">
        <v>186</v>
      </c>
      <c r="AU145" s="197" t="s">
        <v>91</v>
      </c>
      <c r="AY145" s="15" t="s">
        <v>183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190</v>
      </c>
      <c r="BM145" s="197" t="s">
        <v>329</v>
      </c>
    </row>
    <row r="146" s="2" customFormat="1" ht="16.5" customHeight="1">
      <c r="A146" s="34"/>
      <c r="B146" s="184"/>
      <c r="C146" s="185" t="s">
        <v>259</v>
      </c>
      <c r="D146" s="185" t="s">
        <v>186</v>
      </c>
      <c r="E146" s="186" t="s">
        <v>1910</v>
      </c>
      <c r="F146" s="187" t="s">
        <v>1911</v>
      </c>
      <c r="G146" s="188" t="s">
        <v>319</v>
      </c>
      <c r="H146" s="189">
        <v>1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190</v>
      </c>
      <c r="AT146" s="197" t="s">
        <v>186</v>
      </c>
      <c r="AU146" s="197" t="s">
        <v>91</v>
      </c>
      <c r="AY146" s="15" t="s">
        <v>183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190</v>
      </c>
      <c r="BM146" s="197" t="s">
        <v>335</v>
      </c>
    </row>
    <row r="147" s="2" customFormat="1" ht="16.5" customHeight="1">
      <c r="A147" s="34"/>
      <c r="B147" s="184"/>
      <c r="C147" s="185" t="s">
        <v>263</v>
      </c>
      <c r="D147" s="185" t="s">
        <v>186</v>
      </c>
      <c r="E147" s="186" t="s">
        <v>1912</v>
      </c>
      <c r="F147" s="187" t="s">
        <v>1913</v>
      </c>
      <c r="G147" s="188" t="s">
        <v>319</v>
      </c>
      <c r="H147" s="189">
        <v>12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190</v>
      </c>
      <c r="AT147" s="197" t="s">
        <v>186</v>
      </c>
      <c r="AU147" s="197" t="s">
        <v>91</v>
      </c>
      <c r="AY147" s="15" t="s">
        <v>183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190</v>
      </c>
      <c r="BM147" s="197" t="s">
        <v>342</v>
      </c>
    </row>
    <row r="148" s="2" customFormat="1" ht="16.5" customHeight="1">
      <c r="A148" s="34"/>
      <c r="B148" s="184"/>
      <c r="C148" s="185" t="s">
        <v>267</v>
      </c>
      <c r="D148" s="185" t="s">
        <v>186</v>
      </c>
      <c r="E148" s="186" t="s">
        <v>1851</v>
      </c>
      <c r="F148" s="187" t="s">
        <v>1852</v>
      </c>
      <c r="G148" s="188" t="s">
        <v>319</v>
      </c>
      <c r="H148" s="189">
        <v>1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190</v>
      </c>
      <c r="AT148" s="197" t="s">
        <v>186</v>
      </c>
      <c r="AU148" s="197" t="s">
        <v>91</v>
      </c>
      <c r="AY148" s="15" t="s">
        <v>183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190</v>
      </c>
      <c r="BM148" s="197" t="s">
        <v>350</v>
      </c>
    </row>
    <row r="149" s="2" customFormat="1" ht="24.15" customHeight="1">
      <c r="A149" s="34"/>
      <c r="B149" s="184"/>
      <c r="C149" s="185" t="s">
        <v>271</v>
      </c>
      <c r="D149" s="185" t="s">
        <v>186</v>
      </c>
      <c r="E149" s="186" t="s">
        <v>1914</v>
      </c>
      <c r="F149" s="187" t="s">
        <v>1854</v>
      </c>
      <c r="G149" s="188" t="s">
        <v>1855</v>
      </c>
      <c r="H149" s="189">
        <v>1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190</v>
      </c>
      <c r="AT149" s="197" t="s">
        <v>186</v>
      </c>
      <c r="AU149" s="197" t="s">
        <v>91</v>
      </c>
      <c r="AY149" s="15" t="s">
        <v>183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190</v>
      </c>
      <c r="BM149" s="197" t="s">
        <v>358</v>
      </c>
    </row>
    <row r="150" s="2" customFormat="1" ht="16.5" customHeight="1">
      <c r="A150" s="34"/>
      <c r="B150" s="184"/>
      <c r="C150" s="185" t="s">
        <v>7</v>
      </c>
      <c r="D150" s="185" t="s">
        <v>186</v>
      </c>
      <c r="E150" s="186" t="s">
        <v>1915</v>
      </c>
      <c r="F150" s="187" t="s">
        <v>1916</v>
      </c>
      <c r="G150" s="188" t="s">
        <v>1462</v>
      </c>
      <c r="H150" s="189">
        <v>1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190</v>
      </c>
      <c r="AT150" s="197" t="s">
        <v>186</v>
      </c>
      <c r="AU150" s="197" t="s">
        <v>91</v>
      </c>
      <c r="AY150" s="15" t="s">
        <v>183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190</v>
      </c>
      <c r="BM150" s="197" t="s">
        <v>367</v>
      </c>
    </row>
    <row r="151" s="2" customFormat="1" ht="16.5" customHeight="1">
      <c r="A151" s="34"/>
      <c r="B151" s="184"/>
      <c r="C151" s="185" t="s">
        <v>278</v>
      </c>
      <c r="D151" s="185" t="s">
        <v>186</v>
      </c>
      <c r="E151" s="186" t="s">
        <v>1860</v>
      </c>
      <c r="F151" s="187" t="s">
        <v>1861</v>
      </c>
      <c r="G151" s="188" t="s">
        <v>319</v>
      </c>
      <c r="H151" s="189">
        <v>1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190</v>
      </c>
      <c r="AT151" s="197" t="s">
        <v>186</v>
      </c>
      <c r="AU151" s="197" t="s">
        <v>91</v>
      </c>
      <c r="AY151" s="15" t="s">
        <v>183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190</v>
      </c>
      <c r="BM151" s="197" t="s">
        <v>375</v>
      </c>
    </row>
    <row r="152" s="2" customFormat="1" ht="16.5" customHeight="1">
      <c r="A152" s="34"/>
      <c r="B152" s="184"/>
      <c r="C152" s="185" t="s">
        <v>282</v>
      </c>
      <c r="D152" s="185" t="s">
        <v>186</v>
      </c>
      <c r="E152" s="186" t="s">
        <v>1917</v>
      </c>
      <c r="F152" s="187" t="s">
        <v>1918</v>
      </c>
      <c r="G152" s="188" t="s">
        <v>319</v>
      </c>
      <c r="H152" s="189">
        <v>1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190</v>
      </c>
      <c r="AT152" s="197" t="s">
        <v>186</v>
      </c>
      <c r="AU152" s="197" t="s">
        <v>91</v>
      </c>
      <c r="AY152" s="15" t="s">
        <v>183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190</v>
      </c>
      <c r="BM152" s="197" t="s">
        <v>383</v>
      </c>
    </row>
    <row r="153" s="2" customFormat="1" ht="16.5" customHeight="1">
      <c r="A153" s="34"/>
      <c r="B153" s="184"/>
      <c r="C153" s="185" t="s">
        <v>286</v>
      </c>
      <c r="D153" s="185" t="s">
        <v>186</v>
      </c>
      <c r="E153" s="186" t="s">
        <v>1864</v>
      </c>
      <c r="F153" s="187" t="s">
        <v>1865</v>
      </c>
      <c r="G153" s="188" t="s">
        <v>319</v>
      </c>
      <c r="H153" s="189">
        <v>1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190</v>
      </c>
      <c r="AT153" s="197" t="s">
        <v>186</v>
      </c>
      <c r="AU153" s="197" t="s">
        <v>91</v>
      </c>
      <c r="AY153" s="15" t="s">
        <v>183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190</v>
      </c>
      <c r="BM153" s="197" t="s">
        <v>391</v>
      </c>
    </row>
    <row r="154" s="12" customFormat="1" ht="22.8" customHeight="1">
      <c r="A154" s="12"/>
      <c r="B154" s="171"/>
      <c r="C154" s="12"/>
      <c r="D154" s="172" t="s">
        <v>78</v>
      </c>
      <c r="E154" s="182" t="s">
        <v>1919</v>
      </c>
      <c r="F154" s="182" t="s">
        <v>1867</v>
      </c>
      <c r="G154" s="12"/>
      <c r="H154" s="12"/>
      <c r="I154" s="174"/>
      <c r="J154" s="183">
        <f>BK154</f>
        <v>0</v>
      </c>
      <c r="K154" s="12"/>
      <c r="L154" s="171"/>
      <c r="M154" s="176"/>
      <c r="N154" s="177"/>
      <c r="O154" s="177"/>
      <c r="P154" s="178">
        <f>SUM(P155:P158)</f>
        <v>0</v>
      </c>
      <c r="Q154" s="177"/>
      <c r="R154" s="178">
        <f>SUM(R155:R158)</f>
        <v>0</v>
      </c>
      <c r="S154" s="177"/>
      <c r="T154" s="179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2" t="s">
        <v>86</v>
      </c>
      <c r="AT154" s="180" t="s">
        <v>78</v>
      </c>
      <c r="AU154" s="180" t="s">
        <v>86</v>
      </c>
      <c r="AY154" s="172" t="s">
        <v>183</v>
      </c>
      <c r="BK154" s="181">
        <f>SUM(BK155:BK158)</f>
        <v>0</v>
      </c>
    </row>
    <row r="155" s="2" customFormat="1" ht="16.5" customHeight="1">
      <c r="A155" s="34"/>
      <c r="B155" s="184"/>
      <c r="C155" s="185" t="s">
        <v>290</v>
      </c>
      <c r="D155" s="185" t="s">
        <v>186</v>
      </c>
      <c r="E155" s="186" t="s">
        <v>1920</v>
      </c>
      <c r="F155" s="187" t="s">
        <v>1921</v>
      </c>
      <c r="G155" s="188" t="s">
        <v>555</v>
      </c>
      <c r="H155" s="189">
        <v>1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190</v>
      </c>
      <c r="AT155" s="197" t="s">
        <v>186</v>
      </c>
      <c r="AU155" s="197" t="s">
        <v>91</v>
      </c>
      <c r="AY155" s="15" t="s">
        <v>183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190</v>
      </c>
      <c r="BM155" s="197" t="s">
        <v>399</v>
      </c>
    </row>
    <row r="156" s="2" customFormat="1" ht="16.5" customHeight="1">
      <c r="A156" s="34"/>
      <c r="B156" s="184"/>
      <c r="C156" s="185" t="s">
        <v>299</v>
      </c>
      <c r="D156" s="185" t="s">
        <v>186</v>
      </c>
      <c r="E156" s="186" t="s">
        <v>1922</v>
      </c>
      <c r="F156" s="187" t="s">
        <v>1869</v>
      </c>
      <c r="G156" s="188" t="s">
        <v>555</v>
      </c>
      <c r="H156" s="189">
        <v>1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190</v>
      </c>
      <c r="AT156" s="197" t="s">
        <v>186</v>
      </c>
      <c r="AU156" s="197" t="s">
        <v>91</v>
      </c>
      <c r="AY156" s="15" t="s">
        <v>183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190</v>
      </c>
      <c r="BM156" s="197" t="s">
        <v>416</v>
      </c>
    </row>
    <row r="157" s="2" customFormat="1" ht="24.15" customHeight="1">
      <c r="A157" s="34"/>
      <c r="B157" s="184"/>
      <c r="C157" s="185" t="s">
        <v>303</v>
      </c>
      <c r="D157" s="185" t="s">
        <v>186</v>
      </c>
      <c r="E157" s="186" t="s">
        <v>1923</v>
      </c>
      <c r="F157" s="187" t="s">
        <v>1924</v>
      </c>
      <c r="G157" s="188" t="s">
        <v>1462</v>
      </c>
      <c r="H157" s="189">
        <v>2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190</v>
      </c>
      <c r="AT157" s="197" t="s">
        <v>186</v>
      </c>
      <c r="AU157" s="197" t="s">
        <v>91</v>
      </c>
      <c r="AY157" s="15" t="s">
        <v>183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190</v>
      </c>
      <c r="BM157" s="197" t="s">
        <v>424</v>
      </c>
    </row>
    <row r="158" s="2" customFormat="1" ht="24.15" customHeight="1">
      <c r="A158" s="34"/>
      <c r="B158" s="184"/>
      <c r="C158" s="185" t="s">
        <v>312</v>
      </c>
      <c r="D158" s="185" t="s">
        <v>186</v>
      </c>
      <c r="E158" s="186" t="s">
        <v>1925</v>
      </c>
      <c r="F158" s="187" t="s">
        <v>1926</v>
      </c>
      <c r="G158" s="188" t="s">
        <v>1462</v>
      </c>
      <c r="H158" s="189">
        <v>2</v>
      </c>
      <c r="I158" s="190"/>
      <c r="J158" s="191">
        <f>ROUND(I158*H158,2)</f>
        <v>0</v>
      </c>
      <c r="K158" s="192"/>
      <c r="L158" s="35"/>
      <c r="M158" s="219" t="s">
        <v>1</v>
      </c>
      <c r="N158" s="220" t="s">
        <v>45</v>
      </c>
      <c r="O158" s="217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190</v>
      </c>
      <c r="AT158" s="197" t="s">
        <v>186</v>
      </c>
      <c r="AU158" s="197" t="s">
        <v>91</v>
      </c>
      <c r="AY158" s="15" t="s">
        <v>183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190</v>
      </c>
      <c r="BM158" s="197" t="s">
        <v>440</v>
      </c>
    </row>
    <row r="159" s="2" customFormat="1" ht="6.96" customHeight="1">
      <c r="A159" s="34"/>
      <c r="B159" s="61"/>
      <c r="C159" s="62"/>
      <c r="D159" s="62"/>
      <c r="E159" s="62"/>
      <c r="F159" s="62"/>
      <c r="G159" s="62"/>
      <c r="H159" s="62"/>
      <c r="I159" s="62"/>
      <c r="J159" s="62"/>
      <c r="K159" s="62"/>
      <c r="L159" s="35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autoFilter ref="C123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1767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1927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1769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1769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ROUND(J124,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ROUND((SUM(BE124:BE142)),  2)</f>
        <v>0</v>
      </c>
      <c r="G35" s="137"/>
      <c r="H35" s="137"/>
      <c r="I35" s="138">
        <v>0.23000000000000001</v>
      </c>
      <c r="J35" s="136">
        <f>ROUND(((SUM(BE124:BE142))*I35),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ROUND((SUM(BF124:BF142)),  2)</f>
        <v>0</v>
      </c>
      <c r="G36" s="137"/>
      <c r="H36" s="137"/>
      <c r="I36" s="138">
        <v>0.23000000000000001</v>
      </c>
      <c r="J36" s="136">
        <f>ROUND(((SUM(BF124:BF142))*I36),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ROUND((SUM(BG124:BG142)),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ROUND((SUM(BH124:BH142)),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ROUND((SUM(BI124:BI142)),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1767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03 - KS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Ing.Pelikán Lumír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Ing.Pelikán Lumír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J124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1928</v>
      </c>
      <c r="E99" s="154"/>
      <c r="F99" s="154"/>
      <c r="G99" s="154"/>
      <c r="H99" s="154"/>
      <c r="I99" s="154"/>
      <c r="J99" s="155">
        <f>J125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1929</v>
      </c>
      <c r="E100" s="158"/>
      <c r="F100" s="158"/>
      <c r="G100" s="158"/>
      <c r="H100" s="158"/>
      <c r="I100" s="158"/>
      <c r="J100" s="159">
        <f>J126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1772</v>
      </c>
      <c r="E101" s="158"/>
      <c r="F101" s="158"/>
      <c r="G101" s="158"/>
      <c r="H101" s="158"/>
      <c r="I101" s="158"/>
      <c r="J101" s="159">
        <f>J129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1773</v>
      </c>
      <c r="E102" s="158"/>
      <c r="F102" s="158"/>
      <c r="G102" s="158"/>
      <c r="H102" s="158"/>
      <c r="I102" s="158"/>
      <c r="J102" s="159">
        <f>J139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169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0" t="str">
        <f>E7</f>
        <v>REKONŠTRUKCIA ADMINISTRATÍVNEJ BUDOVY KOMENSKÉHO ULICA - ÚRAD BBSK (BLOK A)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141</v>
      </c>
      <c r="L113" s="18"/>
    </row>
    <row r="114" s="2" customFormat="1" ht="16.5" customHeight="1">
      <c r="A114" s="34"/>
      <c r="B114" s="35"/>
      <c r="C114" s="34"/>
      <c r="D114" s="34"/>
      <c r="E114" s="130" t="s">
        <v>1767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143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E11</f>
        <v>03 - KS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F14</f>
        <v>k.ú. B. Bystrica, s.č. 837/12, p.č. KN/C - 1909/1</v>
      </c>
      <c r="G118" s="34"/>
      <c r="H118" s="34"/>
      <c r="I118" s="28" t="s">
        <v>21</v>
      </c>
      <c r="J118" s="70" t="str">
        <f>IF(J14="","",J14)</f>
        <v>21. 1. 2025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23</v>
      </c>
      <c r="D120" s="34"/>
      <c r="E120" s="34"/>
      <c r="F120" s="23" t="str">
        <f>E17</f>
        <v>Banskobystrický samosprávny kraj, Námestie SNP 23/</v>
      </c>
      <c r="G120" s="34"/>
      <c r="H120" s="34"/>
      <c r="I120" s="28" t="s">
        <v>29</v>
      </c>
      <c r="J120" s="32" t="str">
        <f>E23</f>
        <v>Ing.Pelikán Lumír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27</v>
      </c>
      <c r="D121" s="34"/>
      <c r="E121" s="34"/>
      <c r="F121" s="23" t="str">
        <f>IF(E20="","",E20)</f>
        <v>Vyplň údaj</v>
      </c>
      <c r="G121" s="34"/>
      <c r="H121" s="34"/>
      <c r="I121" s="28" t="s">
        <v>34</v>
      </c>
      <c r="J121" s="32" t="str">
        <f>E26</f>
        <v>Ing.Pelikán Lumír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60"/>
      <c r="B123" s="161"/>
      <c r="C123" s="162" t="s">
        <v>170</v>
      </c>
      <c r="D123" s="163" t="s">
        <v>64</v>
      </c>
      <c r="E123" s="163" t="s">
        <v>60</v>
      </c>
      <c r="F123" s="163" t="s">
        <v>61</v>
      </c>
      <c r="G123" s="163" t="s">
        <v>171</v>
      </c>
      <c r="H123" s="163" t="s">
        <v>172</v>
      </c>
      <c r="I123" s="163" t="s">
        <v>173</v>
      </c>
      <c r="J123" s="164" t="s">
        <v>147</v>
      </c>
      <c r="K123" s="165" t="s">
        <v>174</v>
      </c>
      <c r="L123" s="166"/>
      <c r="M123" s="87" t="s">
        <v>1</v>
      </c>
      <c r="N123" s="88" t="s">
        <v>43</v>
      </c>
      <c r="O123" s="88" t="s">
        <v>175</v>
      </c>
      <c r="P123" s="88" t="s">
        <v>176</v>
      </c>
      <c r="Q123" s="88" t="s">
        <v>177</v>
      </c>
      <c r="R123" s="88" t="s">
        <v>178</v>
      </c>
      <c r="S123" s="88" t="s">
        <v>179</v>
      </c>
      <c r="T123" s="89" t="s">
        <v>180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="2" customFormat="1" ht="22.8" customHeight="1">
      <c r="A124" s="34"/>
      <c r="B124" s="35"/>
      <c r="C124" s="94" t="s">
        <v>148</v>
      </c>
      <c r="D124" s="34"/>
      <c r="E124" s="34"/>
      <c r="F124" s="34"/>
      <c r="G124" s="34"/>
      <c r="H124" s="34"/>
      <c r="I124" s="34"/>
      <c r="J124" s="167">
        <f>BK124</f>
        <v>0</v>
      </c>
      <c r="K124" s="34"/>
      <c r="L124" s="35"/>
      <c r="M124" s="90"/>
      <c r="N124" s="74"/>
      <c r="O124" s="91"/>
      <c r="P124" s="168">
        <f>P125</f>
        <v>0</v>
      </c>
      <c r="Q124" s="91"/>
      <c r="R124" s="168">
        <f>R125</f>
        <v>0</v>
      </c>
      <c r="S124" s="91"/>
      <c r="T124" s="169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78</v>
      </c>
      <c r="AU124" s="15" t="s">
        <v>149</v>
      </c>
      <c r="BK124" s="170">
        <f>BK125</f>
        <v>0</v>
      </c>
    </row>
    <row r="125" s="12" customFormat="1" ht="25.92" customHeight="1">
      <c r="A125" s="12"/>
      <c r="B125" s="171"/>
      <c r="C125" s="12"/>
      <c r="D125" s="172" t="s">
        <v>78</v>
      </c>
      <c r="E125" s="173" t="s">
        <v>1774</v>
      </c>
      <c r="F125" s="173" t="s">
        <v>1930</v>
      </c>
      <c r="G125" s="12"/>
      <c r="H125" s="12"/>
      <c r="I125" s="174"/>
      <c r="J125" s="175">
        <f>BK125</f>
        <v>0</v>
      </c>
      <c r="K125" s="12"/>
      <c r="L125" s="171"/>
      <c r="M125" s="176"/>
      <c r="N125" s="177"/>
      <c r="O125" s="177"/>
      <c r="P125" s="178">
        <f>P126+P129+P139</f>
        <v>0</v>
      </c>
      <c r="Q125" s="177"/>
      <c r="R125" s="178">
        <f>R126+R129+R139</f>
        <v>0</v>
      </c>
      <c r="S125" s="177"/>
      <c r="T125" s="179">
        <f>T126+T129+T139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2" t="s">
        <v>86</v>
      </c>
      <c r="AT125" s="180" t="s">
        <v>78</v>
      </c>
      <c r="AU125" s="180" t="s">
        <v>79</v>
      </c>
      <c r="AY125" s="172" t="s">
        <v>183</v>
      </c>
      <c r="BK125" s="181">
        <f>BK126+BK129+BK139</f>
        <v>0</v>
      </c>
    </row>
    <row r="126" s="12" customFormat="1" ht="22.8" customHeight="1">
      <c r="A126" s="12"/>
      <c r="B126" s="171"/>
      <c r="C126" s="12"/>
      <c r="D126" s="172" t="s">
        <v>78</v>
      </c>
      <c r="E126" s="182" t="s">
        <v>1774</v>
      </c>
      <c r="F126" s="182" t="s">
        <v>1930</v>
      </c>
      <c r="G126" s="12"/>
      <c r="H126" s="12"/>
      <c r="I126" s="174"/>
      <c r="J126" s="183">
        <f>BK126</f>
        <v>0</v>
      </c>
      <c r="K126" s="12"/>
      <c r="L126" s="171"/>
      <c r="M126" s="176"/>
      <c r="N126" s="177"/>
      <c r="O126" s="177"/>
      <c r="P126" s="178">
        <f>SUM(P127:P128)</f>
        <v>0</v>
      </c>
      <c r="Q126" s="177"/>
      <c r="R126" s="178">
        <f>SUM(R127:R128)</f>
        <v>0</v>
      </c>
      <c r="S126" s="177"/>
      <c r="T126" s="17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0" t="s">
        <v>78</v>
      </c>
      <c r="AU126" s="180" t="s">
        <v>86</v>
      </c>
      <c r="AY126" s="172" t="s">
        <v>183</v>
      </c>
      <c r="BK126" s="181">
        <f>SUM(BK127:BK128)</f>
        <v>0</v>
      </c>
    </row>
    <row r="127" s="2" customFormat="1" ht="66.75" customHeight="1">
      <c r="A127" s="34"/>
      <c r="B127" s="184"/>
      <c r="C127" s="185" t="s">
        <v>86</v>
      </c>
      <c r="D127" s="185" t="s">
        <v>186</v>
      </c>
      <c r="E127" s="186" t="s">
        <v>1931</v>
      </c>
      <c r="F127" s="187" t="s">
        <v>1932</v>
      </c>
      <c r="G127" s="188" t="s">
        <v>319</v>
      </c>
      <c r="H127" s="189">
        <v>2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190</v>
      </c>
      <c r="AT127" s="197" t="s">
        <v>186</v>
      </c>
      <c r="AU127" s="197" t="s">
        <v>91</v>
      </c>
      <c r="AY127" s="15" t="s">
        <v>183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190</v>
      </c>
      <c r="BM127" s="197" t="s">
        <v>91</v>
      </c>
    </row>
    <row r="128" s="2" customFormat="1" ht="16.5" customHeight="1">
      <c r="A128" s="34"/>
      <c r="B128" s="184"/>
      <c r="C128" s="185" t="s">
        <v>91</v>
      </c>
      <c r="D128" s="185" t="s">
        <v>186</v>
      </c>
      <c r="E128" s="186" t="s">
        <v>1933</v>
      </c>
      <c r="F128" s="187" t="s">
        <v>1934</v>
      </c>
      <c r="G128" s="188" t="s">
        <v>319</v>
      </c>
      <c r="H128" s="189">
        <v>2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190</v>
      </c>
      <c r="AT128" s="197" t="s">
        <v>186</v>
      </c>
      <c r="AU128" s="197" t="s">
        <v>91</v>
      </c>
      <c r="AY128" s="15" t="s">
        <v>183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190</v>
      </c>
      <c r="BM128" s="197" t="s">
        <v>190</v>
      </c>
    </row>
    <row r="129" s="12" customFormat="1" ht="22.8" customHeight="1">
      <c r="A129" s="12"/>
      <c r="B129" s="171"/>
      <c r="C129" s="12"/>
      <c r="D129" s="172" t="s">
        <v>78</v>
      </c>
      <c r="E129" s="182" t="s">
        <v>1800</v>
      </c>
      <c r="F129" s="182" t="s">
        <v>1801</v>
      </c>
      <c r="G129" s="12"/>
      <c r="H129" s="12"/>
      <c r="I129" s="174"/>
      <c r="J129" s="183">
        <f>BK129</f>
        <v>0</v>
      </c>
      <c r="K129" s="12"/>
      <c r="L129" s="171"/>
      <c r="M129" s="176"/>
      <c r="N129" s="177"/>
      <c r="O129" s="177"/>
      <c r="P129" s="178">
        <f>SUM(P130:P138)</f>
        <v>0</v>
      </c>
      <c r="Q129" s="177"/>
      <c r="R129" s="178">
        <f>SUM(R130:R138)</f>
        <v>0</v>
      </c>
      <c r="S129" s="177"/>
      <c r="T129" s="179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2" t="s">
        <v>86</v>
      </c>
      <c r="AT129" s="180" t="s">
        <v>78</v>
      </c>
      <c r="AU129" s="180" t="s">
        <v>86</v>
      </c>
      <c r="AY129" s="172" t="s">
        <v>183</v>
      </c>
      <c r="BK129" s="181">
        <f>SUM(BK130:BK138)</f>
        <v>0</v>
      </c>
    </row>
    <row r="130" s="2" customFormat="1" ht="16.5" customHeight="1">
      <c r="A130" s="34"/>
      <c r="B130" s="184"/>
      <c r="C130" s="185" t="s">
        <v>184</v>
      </c>
      <c r="D130" s="185" t="s">
        <v>186</v>
      </c>
      <c r="E130" s="186" t="s">
        <v>1802</v>
      </c>
      <c r="F130" s="187" t="s">
        <v>1803</v>
      </c>
      <c r="G130" s="188" t="s">
        <v>293</v>
      </c>
      <c r="H130" s="189">
        <v>140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190</v>
      </c>
      <c r="AT130" s="197" t="s">
        <v>186</v>
      </c>
      <c r="AU130" s="197" t="s">
        <v>91</v>
      </c>
      <c r="AY130" s="15" t="s">
        <v>183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190</v>
      </c>
      <c r="BM130" s="197" t="s">
        <v>207</v>
      </c>
    </row>
    <row r="131" s="2" customFormat="1" ht="16.5" customHeight="1">
      <c r="A131" s="34"/>
      <c r="B131" s="184"/>
      <c r="C131" s="185" t="s">
        <v>190</v>
      </c>
      <c r="D131" s="185" t="s">
        <v>186</v>
      </c>
      <c r="E131" s="186" t="s">
        <v>1935</v>
      </c>
      <c r="F131" s="187" t="s">
        <v>1936</v>
      </c>
      <c r="G131" s="188" t="s">
        <v>293</v>
      </c>
      <c r="H131" s="189">
        <v>140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190</v>
      </c>
      <c r="AT131" s="197" t="s">
        <v>186</v>
      </c>
      <c r="AU131" s="197" t="s">
        <v>91</v>
      </c>
      <c r="AY131" s="15" t="s">
        <v>183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190</v>
      </c>
      <c r="BM131" s="197" t="s">
        <v>195</v>
      </c>
    </row>
    <row r="132" s="2" customFormat="1" ht="21.75" customHeight="1">
      <c r="A132" s="34"/>
      <c r="B132" s="184"/>
      <c r="C132" s="185" t="s">
        <v>203</v>
      </c>
      <c r="D132" s="185" t="s">
        <v>186</v>
      </c>
      <c r="E132" s="186" t="s">
        <v>1909</v>
      </c>
      <c r="F132" s="187" t="s">
        <v>1823</v>
      </c>
      <c r="G132" s="188" t="s">
        <v>319</v>
      </c>
      <c r="H132" s="189">
        <v>120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190</v>
      </c>
      <c r="AT132" s="197" t="s">
        <v>186</v>
      </c>
      <c r="AU132" s="197" t="s">
        <v>91</v>
      </c>
      <c r="AY132" s="15" t="s">
        <v>183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190</v>
      </c>
      <c r="BM132" s="197" t="s">
        <v>134</v>
      </c>
    </row>
    <row r="133" s="2" customFormat="1" ht="16.5" customHeight="1">
      <c r="A133" s="34"/>
      <c r="B133" s="184"/>
      <c r="C133" s="185" t="s">
        <v>207</v>
      </c>
      <c r="D133" s="185" t="s">
        <v>186</v>
      </c>
      <c r="E133" s="186" t="s">
        <v>1824</v>
      </c>
      <c r="F133" s="187" t="s">
        <v>1825</v>
      </c>
      <c r="G133" s="188" t="s">
        <v>319</v>
      </c>
      <c r="H133" s="189">
        <v>120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190</v>
      </c>
      <c r="AT133" s="197" t="s">
        <v>186</v>
      </c>
      <c r="AU133" s="197" t="s">
        <v>91</v>
      </c>
      <c r="AY133" s="15" t="s">
        <v>183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190</v>
      </c>
      <c r="BM133" s="197" t="s">
        <v>229</v>
      </c>
    </row>
    <row r="134" s="2" customFormat="1" ht="16.5" customHeight="1">
      <c r="A134" s="34"/>
      <c r="B134" s="184"/>
      <c r="C134" s="185" t="s">
        <v>211</v>
      </c>
      <c r="D134" s="185" t="s">
        <v>186</v>
      </c>
      <c r="E134" s="186" t="s">
        <v>1937</v>
      </c>
      <c r="F134" s="187" t="s">
        <v>1938</v>
      </c>
      <c r="G134" s="188" t="s">
        <v>319</v>
      </c>
      <c r="H134" s="189">
        <v>2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190</v>
      </c>
      <c r="AT134" s="197" t="s">
        <v>186</v>
      </c>
      <c r="AU134" s="197" t="s">
        <v>91</v>
      </c>
      <c r="AY134" s="15" t="s">
        <v>183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190</v>
      </c>
      <c r="BM134" s="197" t="s">
        <v>239</v>
      </c>
    </row>
    <row r="135" s="2" customFormat="1" ht="16.5" customHeight="1">
      <c r="A135" s="34"/>
      <c r="B135" s="184"/>
      <c r="C135" s="185" t="s">
        <v>195</v>
      </c>
      <c r="D135" s="185" t="s">
        <v>186</v>
      </c>
      <c r="E135" s="186" t="s">
        <v>1939</v>
      </c>
      <c r="F135" s="187" t="s">
        <v>1940</v>
      </c>
      <c r="G135" s="188" t="s">
        <v>1462</v>
      </c>
      <c r="H135" s="189">
        <v>1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190</v>
      </c>
      <c r="AT135" s="197" t="s">
        <v>186</v>
      </c>
      <c r="AU135" s="197" t="s">
        <v>91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190</v>
      </c>
      <c r="BM135" s="197" t="s">
        <v>247</v>
      </c>
    </row>
    <row r="136" s="2" customFormat="1" ht="16.5" customHeight="1">
      <c r="A136" s="34"/>
      <c r="B136" s="184"/>
      <c r="C136" s="185" t="s">
        <v>219</v>
      </c>
      <c r="D136" s="185" t="s">
        <v>186</v>
      </c>
      <c r="E136" s="186" t="s">
        <v>1941</v>
      </c>
      <c r="F136" s="187" t="s">
        <v>1942</v>
      </c>
      <c r="G136" s="188" t="s">
        <v>319</v>
      </c>
      <c r="H136" s="189">
        <v>1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190</v>
      </c>
      <c r="AT136" s="197" t="s">
        <v>186</v>
      </c>
      <c r="AU136" s="197" t="s">
        <v>91</v>
      </c>
      <c r="AY136" s="15" t="s">
        <v>183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190</v>
      </c>
      <c r="BM136" s="197" t="s">
        <v>255</v>
      </c>
    </row>
    <row r="137" s="2" customFormat="1" ht="16.5" customHeight="1">
      <c r="A137" s="34"/>
      <c r="B137" s="184"/>
      <c r="C137" s="185" t="s">
        <v>134</v>
      </c>
      <c r="D137" s="185" t="s">
        <v>186</v>
      </c>
      <c r="E137" s="186" t="s">
        <v>1943</v>
      </c>
      <c r="F137" s="187" t="s">
        <v>1944</v>
      </c>
      <c r="G137" s="188" t="s">
        <v>319</v>
      </c>
      <c r="H137" s="189">
        <v>1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190</v>
      </c>
      <c r="AT137" s="197" t="s">
        <v>186</v>
      </c>
      <c r="AU137" s="197" t="s">
        <v>91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190</v>
      </c>
      <c r="BM137" s="197" t="s">
        <v>263</v>
      </c>
    </row>
    <row r="138" s="2" customFormat="1" ht="16.5" customHeight="1">
      <c r="A138" s="34"/>
      <c r="B138" s="184"/>
      <c r="C138" s="185" t="s">
        <v>137</v>
      </c>
      <c r="D138" s="185" t="s">
        <v>186</v>
      </c>
      <c r="E138" s="186" t="s">
        <v>1945</v>
      </c>
      <c r="F138" s="187" t="s">
        <v>1946</v>
      </c>
      <c r="G138" s="188" t="s">
        <v>319</v>
      </c>
      <c r="H138" s="189">
        <v>1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190</v>
      </c>
      <c r="AT138" s="197" t="s">
        <v>186</v>
      </c>
      <c r="AU138" s="197" t="s">
        <v>91</v>
      </c>
      <c r="AY138" s="15" t="s">
        <v>183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190</v>
      </c>
      <c r="BM138" s="197" t="s">
        <v>271</v>
      </c>
    </row>
    <row r="139" s="12" customFormat="1" ht="22.8" customHeight="1">
      <c r="A139" s="12"/>
      <c r="B139" s="171"/>
      <c r="C139" s="12"/>
      <c r="D139" s="172" t="s">
        <v>78</v>
      </c>
      <c r="E139" s="182" t="s">
        <v>1866</v>
      </c>
      <c r="F139" s="182" t="s">
        <v>1867</v>
      </c>
      <c r="G139" s="12"/>
      <c r="H139" s="12"/>
      <c r="I139" s="174"/>
      <c r="J139" s="183">
        <f>BK139</f>
        <v>0</v>
      </c>
      <c r="K139" s="12"/>
      <c r="L139" s="171"/>
      <c r="M139" s="176"/>
      <c r="N139" s="177"/>
      <c r="O139" s="177"/>
      <c r="P139" s="178">
        <f>SUM(P140:P142)</f>
        <v>0</v>
      </c>
      <c r="Q139" s="177"/>
      <c r="R139" s="178">
        <f>SUM(R140:R142)</f>
        <v>0</v>
      </c>
      <c r="S139" s="177"/>
      <c r="T139" s="179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2" t="s">
        <v>86</v>
      </c>
      <c r="AT139" s="180" t="s">
        <v>78</v>
      </c>
      <c r="AU139" s="180" t="s">
        <v>86</v>
      </c>
      <c r="AY139" s="172" t="s">
        <v>183</v>
      </c>
      <c r="BK139" s="181">
        <f>SUM(BK140:BK142)</f>
        <v>0</v>
      </c>
    </row>
    <row r="140" s="2" customFormat="1" ht="16.5" customHeight="1">
      <c r="A140" s="34"/>
      <c r="B140" s="184"/>
      <c r="C140" s="185" t="s">
        <v>229</v>
      </c>
      <c r="D140" s="185" t="s">
        <v>186</v>
      </c>
      <c r="E140" s="186" t="s">
        <v>1947</v>
      </c>
      <c r="F140" s="187" t="s">
        <v>1921</v>
      </c>
      <c r="G140" s="188" t="s">
        <v>555</v>
      </c>
      <c r="H140" s="189">
        <v>1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190</v>
      </c>
      <c r="AT140" s="197" t="s">
        <v>186</v>
      </c>
      <c r="AU140" s="197" t="s">
        <v>91</v>
      </c>
      <c r="AY140" s="15" t="s">
        <v>183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190</v>
      </c>
      <c r="BM140" s="197" t="s">
        <v>278</v>
      </c>
    </row>
    <row r="141" s="2" customFormat="1" ht="16.5" customHeight="1">
      <c r="A141" s="34"/>
      <c r="B141" s="184"/>
      <c r="C141" s="185" t="s">
        <v>239</v>
      </c>
      <c r="D141" s="185" t="s">
        <v>186</v>
      </c>
      <c r="E141" s="186" t="s">
        <v>1948</v>
      </c>
      <c r="F141" s="187" t="s">
        <v>1869</v>
      </c>
      <c r="G141" s="188" t="s">
        <v>555</v>
      </c>
      <c r="H141" s="189">
        <v>1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190</v>
      </c>
      <c r="AT141" s="197" t="s">
        <v>186</v>
      </c>
      <c r="AU141" s="197" t="s">
        <v>91</v>
      </c>
      <c r="AY141" s="15" t="s">
        <v>183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190</v>
      </c>
      <c r="BM141" s="197" t="s">
        <v>295</v>
      </c>
    </row>
    <row r="142" s="2" customFormat="1" ht="24.15" customHeight="1">
      <c r="A142" s="34"/>
      <c r="B142" s="184"/>
      <c r="C142" s="185" t="s">
        <v>243</v>
      </c>
      <c r="D142" s="185" t="s">
        <v>186</v>
      </c>
      <c r="E142" s="186" t="s">
        <v>1949</v>
      </c>
      <c r="F142" s="187" t="s">
        <v>1950</v>
      </c>
      <c r="G142" s="188" t="s">
        <v>1462</v>
      </c>
      <c r="H142" s="189">
        <v>1</v>
      </c>
      <c r="I142" s="190"/>
      <c r="J142" s="191">
        <f>ROUND(I142*H142,2)</f>
        <v>0</v>
      </c>
      <c r="K142" s="192"/>
      <c r="L142" s="35"/>
      <c r="M142" s="219" t="s">
        <v>1</v>
      </c>
      <c r="N142" s="220" t="s">
        <v>45</v>
      </c>
      <c r="O142" s="217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190</v>
      </c>
      <c r="AT142" s="197" t="s">
        <v>186</v>
      </c>
      <c r="AU142" s="197" t="s">
        <v>91</v>
      </c>
      <c r="AY142" s="15" t="s">
        <v>183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190</v>
      </c>
      <c r="BM142" s="197" t="s">
        <v>303</v>
      </c>
    </row>
    <row r="143" s="2" customFormat="1" ht="6.96" customHeight="1">
      <c r="A143" s="34"/>
      <c r="B143" s="61"/>
      <c r="C143" s="62"/>
      <c r="D143" s="62"/>
      <c r="E143" s="62"/>
      <c r="F143" s="62"/>
      <c r="G143" s="62"/>
      <c r="H143" s="62"/>
      <c r="I143" s="62"/>
      <c r="J143" s="62"/>
      <c r="K143" s="62"/>
      <c r="L143" s="35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autoFilter ref="C123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141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1951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1952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1953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ROUND(J118,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ROUND((SUM(BE118:BE122)),  2)</f>
        <v>0</v>
      </c>
      <c r="G33" s="137"/>
      <c r="H33" s="137"/>
      <c r="I33" s="138">
        <v>0.23000000000000001</v>
      </c>
      <c r="J33" s="136">
        <f>ROUND(((SUM(BE118:BE122))*I33),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ROUND((SUM(BF118:BF122)),  2)</f>
        <v>0</v>
      </c>
      <c r="G34" s="137"/>
      <c r="H34" s="137"/>
      <c r="I34" s="138">
        <v>0.23000000000000001</v>
      </c>
      <c r="J34" s="136">
        <f>ROUND(((SUM(BF118:BF122))*I34),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ROUND((SUM(BG118:BG122)),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ROUND((SUM(BH118:BH122)),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ROUND((SUM(BI118:BI122)),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141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05 - E5_Vykurovanie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54.4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i5 projekt s.r.o.,Dunajská 1060/31; 93101 Šamorín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i5 projekt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146</v>
      </c>
      <c r="D94" s="141"/>
      <c r="E94" s="141"/>
      <c r="F94" s="141"/>
      <c r="G94" s="141"/>
      <c r="H94" s="141"/>
      <c r="I94" s="141"/>
      <c r="J94" s="150" t="s">
        <v>147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148</v>
      </c>
      <c r="D96" s="34"/>
      <c r="E96" s="34"/>
      <c r="F96" s="34"/>
      <c r="G96" s="34"/>
      <c r="H96" s="34"/>
      <c r="I96" s="34"/>
      <c r="J96" s="97">
        <f>J118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149</v>
      </c>
    </row>
    <row r="97" s="9" customFormat="1" ht="24.96" customHeight="1">
      <c r="A97" s="9"/>
      <c r="B97" s="152"/>
      <c r="C97" s="9"/>
      <c r="D97" s="153" t="s">
        <v>155</v>
      </c>
      <c r="E97" s="154"/>
      <c r="F97" s="154"/>
      <c r="G97" s="154"/>
      <c r="H97" s="154"/>
      <c r="I97" s="154"/>
      <c r="J97" s="155">
        <f>J119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1954</v>
      </c>
      <c r="E98" s="158"/>
      <c r="F98" s="158"/>
      <c r="G98" s="158"/>
      <c r="H98" s="158"/>
      <c r="I98" s="158"/>
      <c r="J98" s="159">
        <f>J120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169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15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4"/>
      <c r="D108" s="34"/>
      <c r="E108" s="130" t="str">
        <f>E7</f>
        <v>REKONŠTRUKCIA ADMINISTRATÍVNEJ BUDOVY KOMENSKÉHO ULICA - ÚRAD BBSK (BLOK A)</v>
      </c>
      <c r="F108" s="28"/>
      <c r="G108" s="28"/>
      <c r="H108" s="28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141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8" t="str">
        <f>E9</f>
        <v>05 - E5_Vykurovanie</v>
      </c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19</v>
      </c>
      <c r="D112" s="34"/>
      <c r="E112" s="34"/>
      <c r="F112" s="23" t="str">
        <f>F12</f>
        <v>k.ú. B. Bystrica, s.č. 837/12, p.č. KN/C - 1909/1</v>
      </c>
      <c r="G112" s="34"/>
      <c r="H112" s="34"/>
      <c r="I112" s="28" t="s">
        <v>21</v>
      </c>
      <c r="J112" s="70" t="str">
        <f>IF(J12="","",J12)</f>
        <v>21. 1. 2025</v>
      </c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54.45" customHeight="1">
      <c r="A114" s="34"/>
      <c r="B114" s="35"/>
      <c r="C114" s="28" t="s">
        <v>23</v>
      </c>
      <c r="D114" s="34"/>
      <c r="E114" s="34"/>
      <c r="F114" s="23" t="str">
        <f>E15</f>
        <v>Banskobystrický samosprávny kraj, Námestie SNP 23/</v>
      </c>
      <c r="G114" s="34"/>
      <c r="H114" s="34"/>
      <c r="I114" s="28" t="s">
        <v>29</v>
      </c>
      <c r="J114" s="32" t="str">
        <f>E21</f>
        <v>i5 projekt s.r.o.,Dunajská 1060/31; 93101 Šamorín</v>
      </c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34</v>
      </c>
      <c r="J115" s="32" t="str">
        <f>E24</f>
        <v>i5 projekt s.r.o.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60"/>
      <c r="B117" s="161"/>
      <c r="C117" s="162" t="s">
        <v>170</v>
      </c>
      <c r="D117" s="163" t="s">
        <v>64</v>
      </c>
      <c r="E117" s="163" t="s">
        <v>60</v>
      </c>
      <c r="F117" s="163" t="s">
        <v>61</v>
      </c>
      <c r="G117" s="163" t="s">
        <v>171</v>
      </c>
      <c r="H117" s="163" t="s">
        <v>172</v>
      </c>
      <c r="I117" s="163" t="s">
        <v>173</v>
      </c>
      <c r="J117" s="164" t="s">
        <v>147</v>
      </c>
      <c r="K117" s="165" t="s">
        <v>174</v>
      </c>
      <c r="L117" s="166"/>
      <c r="M117" s="87" t="s">
        <v>1</v>
      </c>
      <c r="N117" s="88" t="s">
        <v>43</v>
      </c>
      <c r="O117" s="88" t="s">
        <v>175</v>
      </c>
      <c r="P117" s="88" t="s">
        <v>176</v>
      </c>
      <c r="Q117" s="88" t="s">
        <v>177</v>
      </c>
      <c r="R117" s="88" t="s">
        <v>178</v>
      </c>
      <c r="S117" s="88" t="s">
        <v>179</v>
      </c>
      <c r="T117" s="89" t="s">
        <v>180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="2" customFormat="1" ht="22.8" customHeight="1">
      <c r="A118" s="34"/>
      <c r="B118" s="35"/>
      <c r="C118" s="94" t="s">
        <v>148</v>
      </c>
      <c r="D118" s="34"/>
      <c r="E118" s="34"/>
      <c r="F118" s="34"/>
      <c r="G118" s="34"/>
      <c r="H118" s="34"/>
      <c r="I118" s="34"/>
      <c r="J118" s="167">
        <f>BK118</f>
        <v>0</v>
      </c>
      <c r="K118" s="34"/>
      <c r="L118" s="35"/>
      <c r="M118" s="90"/>
      <c r="N118" s="74"/>
      <c r="O118" s="91"/>
      <c r="P118" s="168">
        <f>P119</f>
        <v>0</v>
      </c>
      <c r="Q118" s="91"/>
      <c r="R118" s="168">
        <f>R119</f>
        <v>0</v>
      </c>
      <c r="S118" s="91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78</v>
      </c>
      <c r="AU118" s="15" t="s">
        <v>149</v>
      </c>
      <c r="BK118" s="170">
        <f>BK119</f>
        <v>0</v>
      </c>
    </row>
    <row r="119" s="12" customFormat="1" ht="25.92" customHeight="1">
      <c r="A119" s="12"/>
      <c r="B119" s="171"/>
      <c r="C119" s="12"/>
      <c r="D119" s="172" t="s">
        <v>78</v>
      </c>
      <c r="E119" s="173" t="s">
        <v>462</v>
      </c>
      <c r="F119" s="173" t="s">
        <v>463</v>
      </c>
      <c r="G119" s="12"/>
      <c r="H119" s="12"/>
      <c r="I119" s="174"/>
      <c r="J119" s="175">
        <f>BK119</f>
        <v>0</v>
      </c>
      <c r="K119" s="12"/>
      <c r="L119" s="171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2" t="s">
        <v>91</v>
      </c>
      <c r="AT119" s="180" t="s">
        <v>78</v>
      </c>
      <c r="AU119" s="180" t="s">
        <v>79</v>
      </c>
      <c r="AY119" s="172" t="s">
        <v>183</v>
      </c>
      <c r="BK119" s="181">
        <f>BK120</f>
        <v>0</v>
      </c>
    </row>
    <row r="120" s="12" customFormat="1" ht="22.8" customHeight="1">
      <c r="A120" s="12"/>
      <c r="B120" s="171"/>
      <c r="C120" s="12"/>
      <c r="D120" s="172" t="s">
        <v>78</v>
      </c>
      <c r="E120" s="182" t="s">
        <v>1955</v>
      </c>
      <c r="F120" s="182" t="s">
        <v>1956</v>
      </c>
      <c r="G120" s="12"/>
      <c r="H120" s="12"/>
      <c r="I120" s="174"/>
      <c r="J120" s="183">
        <f>BK120</f>
        <v>0</v>
      </c>
      <c r="K120" s="12"/>
      <c r="L120" s="171"/>
      <c r="M120" s="176"/>
      <c r="N120" s="177"/>
      <c r="O120" s="177"/>
      <c r="P120" s="178">
        <f>SUM(P121:P122)</f>
        <v>0</v>
      </c>
      <c r="Q120" s="177"/>
      <c r="R120" s="178">
        <f>SUM(R121:R122)</f>
        <v>0</v>
      </c>
      <c r="S120" s="177"/>
      <c r="T120" s="17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2" t="s">
        <v>91</v>
      </c>
      <c r="AT120" s="180" t="s">
        <v>78</v>
      </c>
      <c r="AU120" s="180" t="s">
        <v>86</v>
      </c>
      <c r="AY120" s="172" t="s">
        <v>183</v>
      </c>
      <c r="BK120" s="181">
        <f>SUM(BK121:BK122)</f>
        <v>0</v>
      </c>
    </row>
    <row r="121" s="2" customFormat="1" ht="16.5" customHeight="1">
      <c r="A121" s="34"/>
      <c r="B121" s="184"/>
      <c r="C121" s="185" t="s">
        <v>86</v>
      </c>
      <c r="D121" s="185" t="s">
        <v>186</v>
      </c>
      <c r="E121" s="186" t="s">
        <v>1955</v>
      </c>
      <c r="F121" s="187" t="s">
        <v>1957</v>
      </c>
      <c r="G121" s="188" t="s">
        <v>1476</v>
      </c>
      <c r="H121" s="189">
        <v>1</v>
      </c>
      <c r="I121" s="190"/>
      <c r="J121" s="191">
        <f>ROUND(I121*H121,2)</f>
        <v>0</v>
      </c>
      <c r="K121" s="192"/>
      <c r="L121" s="35"/>
      <c r="M121" s="193" t="s">
        <v>1</v>
      </c>
      <c r="N121" s="194" t="s">
        <v>45</v>
      </c>
      <c r="O121" s="78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247</v>
      </c>
      <c r="AT121" s="197" t="s">
        <v>186</v>
      </c>
      <c r="AU121" s="197" t="s">
        <v>91</v>
      </c>
      <c r="AY121" s="15" t="s">
        <v>183</v>
      </c>
      <c r="BE121" s="198">
        <f>IF(N121="základná",J121,0)</f>
        <v>0</v>
      </c>
      <c r="BF121" s="198">
        <f>IF(N121="znížená",J121,0)</f>
        <v>0</v>
      </c>
      <c r="BG121" s="198">
        <f>IF(N121="zákl. prenesená",J121,0)</f>
        <v>0</v>
      </c>
      <c r="BH121" s="198">
        <f>IF(N121="zníž. prenesená",J121,0)</f>
        <v>0</v>
      </c>
      <c r="BI121" s="198">
        <f>IF(N121="nulová",J121,0)</f>
        <v>0</v>
      </c>
      <c r="BJ121" s="15" t="s">
        <v>91</v>
      </c>
      <c r="BK121" s="198">
        <f>ROUND(I121*H121,2)</f>
        <v>0</v>
      </c>
      <c r="BL121" s="15" t="s">
        <v>247</v>
      </c>
      <c r="BM121" s="197" t="s">
        <v>1958</v>
      </c>
    </row>
    <row r="122" s="2" customFormat="1">
      <c r="A122" s="34"/>
      <c r="B122" s="35"/>
      <c r="C122" s="34"/>
      <c r="D122" s="210" t="s">
        <v>628</v>
      </c>
      <c r="E122" s="34"/>
      <c r="F122" s="211" t="s">
        <v>1959</v>
      </c>
      <c r="G122" s="34"/>
      <c r="H122" s="34"/>
      <c r="I122" s="212"/>
      <c r="J122" s="34"/>
      <c r="K122" s="34"/>
      <c r="L122" s="35"/>
      <c r="M122" s="215"/>
      <c r="N122" s="216"/>
      <c r="O122" s="217"/>
      <c r="P122" s="217"/>
      <c r="Q122" s="217"/>
      <c r="R122" s="217"/>
      <c r="S122" s="217"/>
      <c r="T122" s="21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628</v>
      </c>
      <c r="AU122" s="15" t="s">
        <v>91</v>
      </c>
    </row>
    <row r="123" s="2" customFormat="1" ht="6.96" customHeight="1">
      <c r="A123" s="34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141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1960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1952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1953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ROUND(J118,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ROUND((SUM(BE118:BE122)),  2)</f>
        <v>0</v>
      </c>
      <c r="G33" s="137"/>
      <c r="H33" s="137"/>
      <c r="I33" s="138">
        <v>0.23000000000000001</v>
      </c>
      <c r="J33" s="136">
        <f>ROUND(((SUM(BE118:BE122))*I33),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ROUND((SUM(BF118:BF122)),  2)</f>
        <v>0</v>
      </c>
      <c r="G34" s="137"/>
      <c r="H34" s="137"/>
      <c r="I34" s="138">
        <v>0.23000000000000001</v>
      </c>
      <c r="J34" s="136">
        <f>ROUND(((SUM(BF118:BF122))*I34),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ROUND((SUM(BG118:BG122)),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ROUND((SUM(BH118:BH122)),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ROUND((SUM(BI118:BI122)),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141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 xml:space="preserve">06 - E6_ZTI 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54.4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i5 projekt s.r.o.,Dunajská 1060/31; 93101 Šamorín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i5 projekt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146</v>
      </c>
      <c r="D94" s="141"/>
      <c r="E94" s="141"/>
      <c r="F94" s="141"/>
      <c r="G94" s="141"/>
      <c r="H94" s="141"/>
      <c r="I94" s="141"/>
      <c r="J94" s="150" t="s">
        <v>147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148</v>
      </c>
      <c r="D96" s="34"/>
      <c r="E96" s="34"/>
      <c r="F96" s="34"/>
      <c r="G96" s="34"/>
      <c r="H96" s="34"/>
      <c r="I96" s="34"/>
      <c r="J96" s="97">
        <f>J118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149</v>
      </c>
    </row>
    <row r="97" s="9" customFormat="1" ht="24.96" customHeight="1">
      <c r="A97" s="9"/>
      <c r="B97" s="152"/>
      <c r="C97" s="9"/>
      <c r="D97" s="153" t="s">
        <v>155</v>
      </c>
      <c r="E97" s="154"/>
      <c r="F97" s="154"/>
      <c r="G97" s="154"/>
      <c r="H97" s="154"/>
      <c r="I97" s="154"/>
      <c r="J97" s="155">
        <f>J119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1089</v>
      </c>
      <c r="E98" s="158"/>
      <c r="F98" s="158"/>
      <c r="G98" s="158"/>
      <c r="H98" s="158"/>
      <c r="I98" s="158"/>
      <c r="J98" s="159">
        <f>J120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169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15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4"/>
      <c r="D108" s="34"/>
      <c r="E108" s="130" t="str">
        <f>E7</f>
        <v>REKONŠTRUKCIA ADMINISTRATÍVNEJ BUDOVY KOMENSKÉHO ULICA - ÚRAD BBSK (BLOK A)</v>
      </c>
      <c r="F108" s="28"/>
      <c r="G108" s="28"/>
      <c r="H108" s="28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141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8" t="str">
        <f>E9</f>
        <v xml:space="preserve">06 - E6_ZTI </v>
      </c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19</v>
      </c>
      <c r="D112" s="34"/>
      <c r="E112" s="34"/>
      <c r="F112" s="23" t="str">
        <f>F12</f>
        <v>k.ú. B. Bystrica, s.č. 837/12, p.č. KN/C - 1909/1</v>
      </c>
      <c r="G112" s="34"/>
      <c r="H112" s="34"/>
      <c r="I112" s="28" t="s">
        <v>21</v>
      </c>
      <c r="J112" s="70" t="str">
        <f>IF(J12="","",J12)</f>
        <v>21. 1. 2025</v>
      </c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54.45" customHeight="1">
      <c r="A114" s="34"/>
      <c r="B114" s="35"/>
      <c r="C114" s="28" t="s">
        <v>23</v>
      </c>
      <c r="D114" s="34"/>
      <c r="E114" s="34"/>
      <c r="F114" s="23" t="str">
        <f>E15</f>
        <v>Banskobystrický samosprávny kraj, Námestie SNP 23/</v>
      </c>
      <c r="G114" s="34"/>
      <c r="H114" s="34"/>
      <c r="I114" s="28" t="s">
        <v>29</v>
      </c>
      <c r="J114" s="32" t="str">
        <f>E21</f>
        <v>i5 projekt s.r.o.,Dunajská 1060/31; 93101 Šamorín</v>
      </c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34</v>
      </c>
      <c r="J115" s="32" t="str">
        <f>E24</f>
        <v>i5 projekt s.r.o.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60"/>
      <c r="B117" s="161"/>
      <c r="C117" s="162" t="s">
        <v>170</v>
      </c>
      <c r="D117" s="163" t="s">
        <v>64</v>
      </c>
      <c r="E117" s="163" t="s">
        <v>60</v>
      </c>
      <c r="F117" s="163" t="s">
        <v>61</v>
      </c>
      <c r="G117" s="163" t="s">
        <v>171</v>
      </c>
      <c r="H117" s="163" t="s">
        <v>172</v>
      </c>
      <c r="I117" s="163" t="s">
        <v>173</v>
      </c>
      <c r="J117" s="164" t="s">
        <v>147</v>
      </c>
      <c r="K117" s="165" t="s">
        <v>174</v>
      </c>
      <c r="L117" s="166"/>
      <c r="M117" s="87" t="s">
        <v>1</v>
      </c>
      <c r="N117" s="88" t="s">
        <v>43</v>
      </c>
      <c r="O117" s="88" t="s">
        <v>175</v>
      </c>
      <c r="P117" s="88" t="s">
        <v>176</v>
      </c>
      <c r="Q117" s="88" t="s">
        <v>177</v>
      </c>
      <c r="R117" s="88" t="s">
        <v>178</v>
      </c>
      <c r="S117" s="88" t="s">
        <v>179</v>
      </c>
      <c r="T117" s="89" t="s">
        <v>180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="2" customFormat="1" ht="22.8" customHeight="1">
      <c r="A118" s="34"/>
      <c r="B118" s="35"/>
      <c r="C118" s="94" t="s">
        <v>148</v>
      </c>
      <c r="D118" s="34"/>
      <c r="E118" s="34"/>
      <c r="F118" s="34"/>
      <c r="G118" s="34"/>
      <c r="H118" s="34"/>
      <c r="I118" s="34"/>
      <c r="J118" s="167">
        <f>BK118</f>
        <v>0</v>
      </c>
      <c r="K118" s="34"/>
      <c r="L118" s="35"/>
      <c r="M118" s="90"/>
      <c r="N118" s="74"/>
      <c r="O118" s="91"/>
      <c r="P118" s="168">
        <f>P119</f>
        <v>0</v>
      </c>
      <c r="Q118" s="91"/>
      <c r="R118" s="168">
        <f>R119</f>
        <v>0</v>
      </c>
      <c r="S118" s="91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78</v>
      </c>
      <c r="AU118" s="15" t="s">
        <v>149</v>
      </c>
      <c r="BK118" s="170">
        <f>BK119</f>
        <v>0</v>
      </c>
    </row>
    <row r="119" s="12" customFormat="1" ht="25.92" customHeight="1">
      <c r="A119" s="12"/>
      <c r="B119" s="171"/>
      <c r="C119" s="12"/>
      <c r="D119" s="172" t="s">
        <v>78</v>
      </c>
      <c r="E119" s="173" t="s">
        <v>462</v>
      </c>
      <c r="F119" s="173" t="s">
        <v>463</v>
      </c>
      <c r="G119" s="12"/>
      <c r="H119" s="12"/>
      <c r="I119" s="174"/>
      <c r="J119" s="175">
        <f>BK119</f>
        <v>0</v>
      </c>
      <c r="K119" s="12"/>
      <c r="L119" s="171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2" t="s">
        <v>91</v>
      </c>
      <c r="AT119" s="180" t="s">
        <v>78</v>
      </c>
      <c r="AU119" s="180" t="s">
        <v>79</v>
      </c>
      <c r="AY119" s="172" t="s">
        <v>183</v>
      </c>
      <c r="BK119" s="181">
        <f>BK120</f>
        <v>0</v>
      </c>
    </row>
    <row r="120" s="12" customFormat="1" ht="22.8" customHeight="1">
      <c r="A120" s="12"/>
      <c r="B120" s="171"/>
      <c r="C120" s="12"/>
      <c r="D120" s="172" t="s">
        <v>78</v>
      </c>
      <c r="E120" s="182" t="s">
        <v>1160</v>
      </c>
      <c r="F120" s="182" t="s">
        <v>1161</v>
      </c>
      <c r="G120" s="12"/>
      <c r="H120" s="12"/>
      <c r="I120" s="174"/>
      <c r="J120" s="183">
        <f>BK120</f>
        <v>0</v>
      </c>
      <c r="K120" s="12"/>
      <c r="L120" s="171"/>
      <c r="M120" s="176"/>
      <c r="N120" s="177"/>
      <c r="O120" s="177"/>
      <c r="P120" s="178">
        <f>SUM(P121:P122)</f>
        <v>0</v>
      </c>
      <c r="Q120" s="177"/>
      <c r="R120" s="178">
        <f>SUM(R121:R122)</f>
        <v>0</v>
      </c>
      <c r="S120" s="177"/>
      <c r="T120" s="17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2" t="s">
        <v>91</v>
      </c>
      <c r="AT120" s="180" t="s">
        <v>78</v>
      </c>
      <c r="AU120" s="180" t="s">
        <v>86</v>
      </c>
      <c r="AY120" s="172" t="s">
        <v>183</v>
      </c>
      <c r="BK120" s="181">
        <f>SUM(BK121:BK122)</f>
        <v>0</v>
      </c>
    </row>
    <row r="121" s="2" customFormat="1" ht="16.5" customHeight="1">
      <c r="A121" s="34"/>
      <c r="B121" s="184"/>
      <c r="C121" s="185" t="s">
        <v>86</v>
      </c>
      <c r="D121" s="185" t="s">
        <v>186</v>
      </c>
      <c r="E121" s="186" t="s">
        <v>1160</v>
      </c>
      <c r="F121" s="187" t="s">
        <v>1961</v>
      </c>
      <c r="G121" s="188" t="s">
        <v>1476</v>
      </c>
      <c r="H121" s="189">
        <v>1</v>
      </c>
      <c r="I121" s="190"/>
      <c r="J121" s="191">
        <f>ROUND(I121*H121,2)</f>
        <v>0</v>
      </c>
      <c r="K121" s="192"/>
      <c r="L121" s="35"/>
      <c r="M121" s="193" t="s">
        <v>1</v>
      </c>
      <c r="N121" s="194" t="s">
        <v>45</v>
      </c>
      <c r="O121" s="78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247</v>
      </c>
      <c r="AT121" s="197" t="s">
        <v>186</v>
      </c>
      <c r="AU121" s="197" t="s">
        <v>91</v>
      </c>
      <c r="AY121" s="15" t="s">
        <v>183</v>
      </c>
      <c r="BE121" s="198">
        <f>IF(N121="základná",J121,0)</f>
        <v>0</v>
      </c>
      <c r="BF121" s="198">
        <f>IF(N121="znížená",J121,0)</f>
        <v>0</v>
      </c>
      <c r="BG121" s="198">
        <f>IF(N121="zákl. prenesená",J121,0)</f>
        <v>0</v>
      </c>
      <c r="BH121" s="198">
        <f>IF(N121="zníž. prenesená",J121,0)</f>
        <v>0</v>
      </c>
      <c r="BI121" s="198">
        <f>IF(N121="nulová",J121,0)</f>
        <v>0</v>
      </c>
      <c r="BJ121" s="15" t="s">
        <v>91</v>
      </c>
      <c r="BK121" s="198">
        <f>ROUND(I121*H121,2)</f>
        <v>0</v>
      </c>
      <c r="BL121" s="15" t="s">
        <v>247</v>
      </c>
      <c r="BM121" s="197" t="s">
        <v>1962</v>
      </c>
    </row>
    <row r="122" s="2" customFormat="1">
      <c r="A122" s="34"/>
      <c r="B122" s="35"/>
      <c r="C122" s="34"/>
      <c r="D122" s="210" t="s">
        <v>628</v>
      </c>
      <c r="E122" s="34"/>
      <c r="F122" s="211" t="s">
        <v>1959</v>
      </c>
      <c r="G122" s="34"/>
      <c r="H122" s="34"/>
      <c r="I122" s="212"/>
      <c r="J122" s="34"/>
      <c r="K122" s="34"/>
      <c r="L122" s="35"/>
      <c r="M122" s="215"/>
      <c r="N122" s="216"/>
      <c r="O122" s="217"/>
      <c r="P122" s="217"/>
      <c r="Q122" s="217"/>
      <c r="R122" s="217"/>
      <c r="S122" s="217"/>
      <c r="T122" s="21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628</v>
      </c>
      <c r="AU122" s="15" t="s">
        <v>91</v>
      </c>
    </row>
    <row r="123" s="2" customFormat="1" ht="6.96" customHeight="1">
      <c r="A123" s="34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141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1963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1952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1953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ROUND(J118,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ROUND((SUM(BE118:BE122)),  2)</f>
        <v>0</v>
      </c>
      <c r="G33" s="137"/>
      <c r="H33" s="137"/>
      <c r="I33" s="138">
        <v>0.23000000000000001</v>
      </c>
      <c r="J33" s="136">
        <f>ROUND(((SUM(BE118:BE122))*I33),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ROUND((SUM(BF118:BF122)),  2)</f>
        <v>0</v>
      </c>
      <c r="G34" s="137"/>
      <c r="H34" s="137"/>
      <c r="I34" s="138">
        <v>0.23000000000000001</v>
      </c>
      <c r="J34" s="136">
        <f>ROUND(((SUM(BF118:BF122))*I34),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ROUND((SUM(BG118:BG122)),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ROUND((SUM(BH118:BH122)),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ROUND((SUM(BI118:BI122)),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141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07 - E7_VZT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54.4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i5 projekt s.r.o.,Dunajská 1060/31; 93101 Šamorín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i5 projekt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146</v>
      </c>
      <c r="D94" s="141"/>
      <c r="E94" s="141"/>
      <c r="F94" s="141"/>
      <c r="G94" s="141"/>
      <c r="H94" s="141"/>
      <c r="I94" s="141"/>
      <c r="J94" s="150" t="s">
        <v>147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148</v>
      </c>
      <c r="D96" s="34"/>
      <c r="E96" s="34"/>
      <c r="F96" s="34"/>
      <c r="G96" s="34"/>
      <c r="H96" s="34"/>
      <c r="I96" s="34"/>
      <c r="J96" s="97">
        <f>J118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149</v>
      </c>
    </row>
    <row r="97" s="9" customFormat="1" ht="24.96" customHeight="1">
      <c r="A97" s="9"/>
      <c r="B97" s="152"/>
      <c r="C97" s="9"/>
      <c r="D97" s="153" t="s">
        <v>155</v>
      </c>
      <c r="E97" s="154"/>
      <c r="F97" s="154"/>
      <c r="G97" s="154"/>
      <c r="H97" s="154"/>
      <c r="I97" s="154"/>
      <c r="J97" s="155">
        <f>J119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1964</v>
      </c>
      <c r="E98" s="158"/>
      <c r="F98" s="158"/>
      <c r="G98" s="158"/>
      <c r="H98" s="158"/>
      <c r="I98" s="158"/>
      <c r="J98" s="159">
        <f>J120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169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15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4"/>
      <c r="D108" s="34"/>
      <c r="E108" s="130" t="str">
        <f>E7</f>
        <v>REKONŠTRUKCIA ADMINISTRATÍVNEJ BUDOVY KOMENSKÉHO ULICA - ÚRAD BBSK (BLOK A)</v>
      </c>
      <c r="F108" s="28"/>
      <c r="G108" s="28"/>
      <c r="H108" s="28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141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8" t="str">
        <f>E9</f>
        <v>07 - E7_VZT</v>
      </c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19</v>
      </c>
      <c r="D112" s="34"/>
      <c r="E112" s="34"/>
      <c r="F112" s="23" t="str">
        <f>F12</f>
        <v>k.ú. B. Bystrica, s.č. 837/12, p.č. KN/C - 1909/1</v>
      </c>
      <c r="G112" s="34"/>
      <c r="H112" s="34"/>
      <c r="I112" s="28" t="s">
        <v>21</v>
      </c>
      <c r="J112" s="70" t="str">
        <f>IF(J12="","",J12)</f>
        <v>21. 1. 2025</v>
      </c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54.45" customHeight="1">
      <c r="A114" s="34"/>
      <c r="B114" s="35"/>
      <c r="C114" s="28" t="s">
        <v>23</v>
      </c>
      <c r="D114" s="34"/>
      <c r="E114" s="34"/>
      <c r="F114" s="23" t="str">
        <f>E15</f>
        <v>Banskobystrický samosprávny kraj, Námestie SNP 23/</v>
      </c>
      <c r="G114" s="34"/>
      <c r="H114" s="34"/>
      <c r="I114" s="28" t="s">
        <v>29</v>
      </c>
      <c r="J114" s="32" t="str">
        <f>E21</f>
        <v>i5 projekt s.r.o.,Dunajská 1060/31; 93101 Šamorín</v>
      </c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34</v>
      </c>
      <c r="J115" s="32" t="str">
        <f>E24</f>
        <v>i5 projekt s.r.o.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60"/>
      <c r="B117" s="161"/>
      <c r="C117" s="162" t="s">
        <v>170</v>
      </c>
      <c r="D117" s="163" t="s">
        <v>64</v>
      </c>
      <c r="E117" s="163" t="s">
        <v>60</v>
      </c>
      <c r="F117" s="163" t="s">
        <v>61</v>
      </c>
      <c r="G117" s="163" t="s">
        <v>171</v>
      </c>
      <c r="H117" s="163" t="s">
        <v>172</v>
      </c>
      <c r="I117" s="163" t="s">
        <v>173</v>
      </c>
      <c r="J117" s="164" t="s">
        <v>147</v>
      </c>
      <c r="K117" s="165" t="s">
        <v>174</v>
      </c>
      <c r="L117" s="166"/>
      <c r="M117" s="87" t="s">
        <v>1</v>
      </c>
      <c r="N117" s="88" t="s">
        <v>43</v>
      </c>
      <c r="O117" s="88" t="s">
        <v>175</v>
      </c>
      <c r="P117" s="88" t="s">
        <v>176</v>
      </c>
      <c r="Q117" s="88" t="s">
        <v>177</v>
      </c>
      <c r="R117" s="88" t="s">
        <v>178</v>
      </c>
      <c r="S117" s="88" t="s">
        <v>179</v>
      </c>
      <c r="T117" s="89" t="s">
        <v>180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="2" customFormat="1" ht="22.8" customHeight="1">
      <c r="A118" s="34"/>
      <c r="B118" s="35"/>
      <c r="C118" s="94" t="s">
        <v>148</v>
      </c>
      <c r="D118" s="34"/>
      <c r="E118" s="34"/>
      <c r="F118" s="34"/>
      <c r="G118" s="34"/>
      <c r="H118" s="34"/>
      <c r="I118" s="34"/>
      <c r="J118" s="167">
        <f>BK118</f>
        <v>0</v>
      </c>
      <c r="K118" s="34"/>
      <c r="L118" s="35"/>
      <c r="M118" s="90"/>
      <c r="N118" s="74"/>
      <c r="O118" s="91"/>
      <c r="P118" s="168">
        <f>P119</f>
        <v>0</v>
      </c>
      <c r="Q118" s="91"/>
      <c r="R118" s="168">
        <f>R119</f>
        <v>0</v>
      </c>
      <c r="S118" s="91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78</v>
      </c>
      <c r="AU118" s="15" t="s">
        <v>149</v>
      </c>
      <c r="BK118" s="170">
        <f>BK119</f>
        <v>0</v>
      </c>
    </row>
    <row r="119" s="12" customFormat="1" ht="25.92" customHeight="1">
      <c r="A119" s="12"/>
      <c r="B119" s="171"/>
      <c r="C119" s="12"/>
      <c r="D119" s="172" t="s">
        <v>78</v>
      </c>
      <c r="E119" s="173" t="s">
        <v>462</v>
      </c>
      <c r="F119" s="173" t="s">
        <v>463</v>
      </c>
      <c r="G119" s="12"/>
      <c r="H119" s="12"/>
      <c r="I119" s="174"/>
      <c r="J119" s="175">
        <f>BK119</f>
        <v>0</v>
      </c>
      <c r="K119" s="12"/>
      <c r="L119" s="171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2" t="s">
        <v>91</v>
      </c>
      <c r="AT119" s="180" t="s">
        <v>78</v>
      </c>
      <c r="AU119" s="180" t="s">
        <v>79</v>
      </c>
      <c r="AY119" s="172" t="s">
        <v>183</v>
      </c>
      <c r="BK119" s="181">
        <f>BK120</f>
        <v>0</v>
      </c>
    </row>
    <row r="120" s="12" customFormat="1" ht="22.8" customHeight="1">
      <c r="A120" s="12"/>
      <c r="B120" s="171"/>
      <c r="C120" s="12"/>
      <c r="D120" s="172" t="s">
        <v>78</v>
      </c>
      <c r="E120" s="182" t="s">
        <v>1965</v>
      </c>
      <c r="F120" s="182" t="s">
        <v>1966</v>
      </c>
      <c r="G120" s="12"/>
      <c r="H120" s="12"/>
      <c r="I120" s="174"/>
      <c r="J120" s="183">
        <f>BK120</f>
        <v>0</v>
      </c>
      <c r="K120" s="12"/>
      <c r="L120" s="171"/>
      <c r="M120" s="176"/>
      <c r="N120" s="177"/>
      <c r="O120" s="177"/>
      <c r="P120" s="178">
        <f>SUM(P121:P122)</f>
        <v>0</v>
      </c>
      <c r="Q120" s="177"/>
      <c r="R120" s="178">
        <f>SUM(R121:R122)</f>
        <v>0</v>
      </c>
      <c r="S120" s="177"/>
      <c r="T120" s="17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2" t="s">
        <v>91</v>
      </c>
      <c r="AT120" s="180" t="s">
        <v>78</v>
      </c>
      <c r="AU120" s="180" t="s">
        <v>86</v>
      </c>
      <c r="AY120" s="172" t="s">
        <v>183</v>
      </c>
      <c r="BK120" s="181">
        <f>SUM(BK121:BK122)</f>
        <v>0</v>
      </c>
    </row>
    <row r="121" s="2" customFormat="1" ht="16.5" customHeight="1">
      <c r="A121" s="34"/>
      <c r="B121" s="184"/>
      <c r="C121" s="185" t="s">
        <v>86</v>
      </c>
      <c r="D121" s="185" t="s">
        <v>186</v>
      </c>
      <c r="E121" s="186" t="s">
        <v>1965</v>
      </c>
      <c r="F121" s="187" t="s">
        <v>1967</v>
      </c>
      <c r="G121" s="188" t="s">
        <v>555</v>
      </c>
      <c r="H121" s="189">
        <v>1</v>
      </c>
      <c r="I121" s="190"/>
      <c r="J121" s="191">
        <f>ROUND(I121*H121,2)</f>
        <v>0</v>
      </c>
      <c r="K121" s="192"/>
      <c r="L121" s="35"/>
      <c r="M121" s="193" t="s">
        <v>1</v>
      </c>
      <c r="N121" s="194" t="s">
        <v>45</v>
      </c>
      <c r="O121" s="78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247</v>
      </c>
      <c r="AT121" s="197" t="s">
        <v>186</v>
      </c>
      <c r="AU121" s="197" t="s">
        <v>91</v>
      </c>
      <c r="AY121" s="15" t="s">
        <v>183</v>
      </c>
      <c r="BE121" s="198">
        <f>IF(N121="základná",J121,0)</f>
        <v>0</v>
      </c>
      <c r="BF121" s="198">
        <f>IF(N121="znížená",J121,0)</f>
        <v>0</v>
      </c>
      <c r="BG121" s="198">
        <f>IF(N121="zákl. prenesená",J121,0)</f>
        <v>0</v>
      </c>
      <c r="BH121" s="198">
        <f>IF(N121="zníž. prenesená",J121,0)</f>
        <v>0</v>
      </c>
      <c r="BI121" s="198">
        <f>IF(N121="nulová",J121,0)</f>
        <v>0</v>
      </c>
      <c r="BJ121" s="15" t="s">
        <v>91</v>
      </c>
      <c r="BK121" s="198">
        <f>ROUND(I121*H121,2)</f>
        <v>0</v>
      </c>
      <c r="BL121" s="15" t="s">
        <v>247</v>
      </c>
      <c r="BM121" s="197" t="s">
        <v>1968</v>
      </c>
    </row>
    <row r="122" s="2" customFormat="1">
      <c r="A122" s="34"/>
      <c r="B122" s="35"/>
      <c r="C122" s="34"/>
      <c r="D122" s="210" t="s">
        <v>628</v>
      </c>
      <c r="E122" s="34"/>
      <c r="F122" s="211" t="s">
        <v>1959</v>
      </c>
      <c r="G122" s="34"/>
      <c r="H122" s="34"/>
      <c r="I122" s="212"/>
      <c r="J122" s="34"/>
      <c r="K122" s="34"/>
      <c r="L122" s="35"/>
      <c r="M122" s="215"/>
      <c r="N122" s="216"/>
      <c r="O122" s="217"/>
      <c r="P122" s="217"/>
      <c r="Q122" s="217"/>
      <c r="R122" s="217"/>
      <c r="S122" s="217"/>
      <c r="T122" s="21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628</v>
      </c>
      <c r="AU122" s="15" t="s">
        <v>91</v>
      </c>
    </row>
    <row r="123" s="2" customFormat="1" ht="6.96" customHeight="1">
      <c r="A123" s="34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141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1969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1952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1953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ROUND(J118,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ROUND((SUM(BE118:BE122)),  2)</f>
        <v>0</v>
      </c>
      <c r="G33" s="137"/>
      <c r="H33" s="137"/>
      <c r="I33" s="138">
        <v>0.23000000000000001</v>
      </c>
      <c r="J33" s="136">
        <f>ROUND(((SUM(BE118:BE122))*I33),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ROUND((SUM(BF118:BF122)),  2)</f>
        <v>0</v>
      </c>
      <c r="G34" s="137"/>
      <c r="H34" s="137"/>
      <c r="I34" s="138">
        <v>0.23000000000000001</v>
      </c>
      <c r="J34" s="136">
        <f>ROUND(((SUM(BF118:BF122))*I34),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ROUND((SUM(BG118:BG122)),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ROUND((SUM(BH118:BH122)),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ROUND((SUM(BI118:BI122)),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141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 xml:space="preserve">08 - E8_Chladenie 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54.4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i5 projekt s.r.o.,Dunajská 1060/31; 93101 Šamorín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i5 projekt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146</v>
      </c>
      <c r="D94" s="141"/>
      <c r="E94" s="141"/>
      <c r="F94" s="141"/>
      <c r="G94" s="141"/>
      <c r="H94" s="141"/>
      <c r="I94" s="141"/>
      <c r="J94" s="150" t="s">
        <v>147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148</v>
      </c>
      <c r="D96" s="34"/>
      <c r="E96" s="34"/>
      <c r="F96" s="34"/>
      <c r="G96" s="34"/>
      <c r="H96" s="34"/>
      <c r="I96" s="34"/>
      <c r="J96" s="97">
        <f>J118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149</v>
      </c>
    </row>
    <row r="97" s="9" customFormat="1" ht="24.96" customHeight="1">
      <c r="A97" s="9"/>
      <c r="B97" s="152"/>
      <c r="C97" s="9"/>
      <c r="D97" s="153" t="s">
        <v>155</v>
      </c>
      <c r="E97" s="154"/>
      <c r="F97" s="154"/>
      <c r="G97" s="154"/>
      <c r="H97" s="154"/>
      <c r="I97" s="154"/>
      <c r="J97" s="155">
        <f>J119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1089</v>
      </c>
      <c r="E98" s="158"/>
      <c r="F98" s="158"/>
      <c r="G98" s="158"/>
      <c r="H98" s="158"/>
      <c r="I98" s="158"/>
      <c r="J98" s="159">
        <f>J120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169</v>
      </c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15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4"/>
      <c r="D108" s="34"/>
      <c r="E108" s="130" t="str">
        <f>E7</f>
        <v>REKONŠTRUKCIA ADMINISTRATÍVNEJ BUDOVY KOMENSKÉHO ULICA - ÚRAD BBSK (BLOK A)</v>
      </c>
      <c r="F108" s="28"/>
      <c r="G108" s="28"/>
      <c r="H108" s="28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141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8" t="str">
        <f>E9</f>
        <v xml:space="preserve">08 - E8_Chladenie </v>
      </c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19</v>
      </c>
      <c r="D112" s="34"/>
      <c r="E112" s="34"/>
      <c r="F112" s="23" t="str">
        <f>F12</f>
        <v>k.ú. B. Bystrica, s.č. 837/12, p.č. KN/C - 1909/1</v>
      </c>
      <c r="G112" s="34"/>
      <c r="H112" s="34"/>
      <c r="I112" s="28" t="s">
        <v>21</v>
      </c>
      <c r="J112" s="70" t="str">
        <f>IF(J12="","",J12)</f>
        <v>21. 1. 2025</v>
      </c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54.45" customHeight="1">
      <c r="A114" s="34"/>
      <c r="B114" s="35"/>
      <c r="C114" s="28" t="s">
        <v>23</v>
      </c>
      <c r="D114" s="34"/>
      <c r="E114" s="34"/>
      <c r="F114" s="23" t="str">
        <f>E15</f>
        <v>Banskobystrický samosprávny kraj, Námestie SNP 23/</v>
      </c>
      <c r="G114" s="34"/>
      <c r="H114" s="34"/>
      <c r="I114" s="28" t="s">
        <v>29</v>
      </c>
      <c r="J114" s="32" t="str">
        <f>E21</f>
        <v>i5 projekt s.r.o.,Dunajská 1060/31; 93101 Šamorín</v>
      </c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34</v>
      </c>
      <c r="J115" s="32" t="str">
        <f>E24</f>
        <v>i5 projekt s.r.o.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60"/>
      <c r="B117" s="161"/>
      <c r="C117" s="162" t="s">
        <v>170</v>
      </c>
      <c r="D117" s="163" t="s">
        <v>64</v>
      </c>
      <c r="E117" s="163" t="s">
        <v>60</v>
      </c>
      <c r="F117" s="163" t="s">
        <v>61</v>
      </c>
      <c r="G117" s="163" t="s">
        <v>171</v>
      </c>
      <c r="H117" s="163" t="s">
        <v>172</v>
      </c>
      <c r="I117" s="163" t="s">
        <v>173</v>
      </c>
      <c r="J117" s="164" t="s">
        <v>147</v>
      </c>
      <c r="K117" s="165" t="s">
        <v>174</v>
      </c>
      <c r="L117" s="166"/>
      <c r="M117" s="87" t="s">
        <v>1</v>
      </c>
      <c r="N117" s="88" t="s">
        <v>43</v>
      </c>
      <c r="O117" s="88" t="s">
        <v>175</v>
      </c>
      <c r="P117" s="88" t="s">
        <v>176</v>
      </c>
      <c r="Q117" s="88" t="s">
        <v>177</v>
      </c>
      <c r="R117" s="88" t="s">
        <v>178</v>
      </c>
      <c r="S117" s="88" t="s">
        <v>179</v>
      </c>
      <c r="T117" s="89" t="s">
        <v>180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="2" customFormat="1" ht="22.8" customHeight="1">
      <c r="A118" s="34"/>
      <c r="B118" s="35"/>
      <c r="C118" s="94" t="s">
        <v>148</v>
      </c>
      <c r="D118" s="34"/>
      <c r="E118" s="34"/>
      <c r="F118" s="34"/>
      <c r="G118" s="34"/>
      <c r="H118" s="34"/>
      <c r="I118" s="34"/>
      <c r="J118" s="167">
        <f>BK118</f>
        <v>0</v>
      </c>
      <c r="K118" s="34"/>
      <c r="L118" s="35"/>
      <c r="M118" s="90"/>
      <c r="N118" s="74"/>
      <c r="O118" s="91"/>
      <c r="P118" s="168">
        <f>P119</f>
        <v>0</v>
      </c>
      <c r="Q118" s="91"/>
      <c r="R118" s="168">
        <f>R119</f>
        <v>0</v>
      </c>
      <c r="S118" s="91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78</v>
      </c>
      <c r="AU118" s="15" t="s">
        <v>149</v>
      </c>
      <c r="BK118" s="170">
        <f>BK119</f>
        <v>0</v>
      </c>
    </row>
    <row r="119" s="12" customFormat="1" ht="25.92" customHeight="1">
      <c r="A119" s="12"/>
      <c r="B119" s="171"/>
      <c r="C119" s="12"/>
      <c r="D119" s="172" t="s">
        <v>78</v>
      </c>
      <c r="E119" s="173" t="s">
        <v>462</v>
      </c>
      <c r="F119" s="173" t="s">
        <v>463</v>
      </c>
      <c r="G119" s="12"/>
      <c r="H119" s="12"/>
      <c r="I119" s="174"/>
      <c r="J119" s="175">
        <f>BK119</f>
        <v>0</v>
      </c>
      <c r="K119" s="12"/>
      <c r="L119" s="171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2" t="s">
        <v>91</v>
      </c>
      <c r="AT119" s="180" t="s">
        <v>78</v>
      </c>
      <c r="AU119" s="180" t="s">
        <v>79</v>
      </c>
      <c r="AY119" s="172" t="s">
        <v>183</v>
      </c>
      <c r="BK119" s="181">
        <f>BK120</f>
        <v>0</v>
      </c>
    </row>
    <row r="120" s="12" customFormat="1" ht="22.8" customHeight="1">
      <c r="A120" s="12"/>
      <c r="B120" s="171"/>
      <c r="C120" s="12"/>
      <c r="D120" s="172" t="s">
        <v>78</v>
      </c>
      <c r="E120" s="182" t="s">
        <v>1160</v>
      </c>
      <c r="F120" s="182" t="s">
        <v>1161</v>
      </c>
      <c r="G120" s="12"/>
      <c r="H120" s="12"/>
      <c r="I120" s="174"/>
      <c r="J120" s="183">
        <f>BK120</f>
        <v>0</v>
      </c>
      <c r="K120" s="12"/>
      <c r="L120" s="171"/>
      <c r="M120" s="176"/>
      <c r="N120" s="177"/>
      <c r="O120" s="177"/>
      <c r="P120" s="178">
        <f>SUM(P121:P122)</f>
        <v>0</v>
      </c>
      <c r="Q120" s="177"/>
      <c r="R120" s="178">
        <f>SUM(R121:R122)</f>
        <v>0</v>
      </c>
      <c r="S120" s="177"/>
      <c r="T120" s="17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2" t="s">
        <v>91</v>
      </c>
      <c r="AT120" s="180" t="s">
        <v>78</v>
      </c>
      <c r="AU120" s="180" t="s">
        <v>86</v>
      </c>
      <c r="AY120" s="172" t="s">
        <v>183</v>
      </c>
      <c r="BK120" s="181">
        <f>SUM(BK121:BK122)</f>
        <v>0</v>
      </c>
    </row>
    <row r="121" s="2" customFormat="1" ht="16.5" customHeight="1">
      <c r="A121" s="34"/>
      <c r="B121" s="184"/>
      <c r="C121" s="185" t="s">
        <v>86</v>
      </c>
      <c r="D121" s="185" t="s">
        <v>186</v>
      </c>
      <c r="E121" s="186" t="s">
        <v>1160</v>
      </c>
      <c r="F121" s="187" t="s">
        <v>1970</v>
      </c>
      <c r="G121" s="188" t="s">
        <v>1476</v>
      </c>
      <c r="H121" s="189">
        <v>1</v>
      </c>
      <c r="I121" s="190"/>
      <c r="J121" s="191">
        <f>ROUND(I121*H121,2)</f>
        <v>0</v>
      </c>
      <c r="K121" s="192"/>
      <c r="L121" s="35"/>
      <c r="M121" s="193" t="s">
        <v>1</v>
      </c>
      <c r="N121" s="194" t="s">
        <v>45</v>
      </c>
      <c r="O121" s="78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7" t="s">
        <v>247</v>
      </c>
      <c r="AT121" s="197" t="s">
        <v>186</v>
      </c>
      <c r="AU121" s="197" t="s">
        <v>91</v>
      </c>
      <c r="AY121" s="15" t="s">
        <v>183</v>
      </c>
      <c r="BE121" s="198">
        <f>IF(N121="základná",J121,0)</f>
        <v>0</v>
      </c>
      <c r="BF121" s="198">
        <f>IF(N121="znížená",J121,0)</f>
        <v>0</v>
      </c>
      <c r="BG121" s="198">
        <f>IF(N121="zákl. prenesená",J121,0)</f>
        <v>0</v>
      </c>
      <c r="BH121" s="198">
        <f>IF(N121="zníž. prenesená",J121,0)</f>
        <v>0</v>
      </c>
      <c r="BI121" s="198">
        <f>IF(N121="nulová",J121,0)</f>
        <v>0</v>
      </c>
      <c r="BJ121" s="15" t="s">
        <v>91</v>
      </c>
      <c r="BK121" s="198">
        <f>ROUND(I121*H121,2)</f>
        <v>0</v>
      </c>
      <c r="BL121" s="15" t="s">
        <v>247</v>
      </c>
      <c r="BM121" s="197" t="s">
        <v>1971</v>
      </c>
    </row>
    <row r="122" s="2" customFormat="1">
      <c r="A122" s="34"/>
      <c r="B122" s="35"/>
      <c r="C122" s="34"/>
      <c r="D122" s="210" t="s">
        <v>628</v>
      </c>
      <c r="E122" s="34"/>
      <c r="F122" s="211" t="s">
        <v>1959</v>
      </c>
      <c r="G122" s="34"/>
      <c r="H122" s="34"/>
      <c r="I122" s="212"/>
      <c r="J122" s="34"/>
      <c r="K122" s="34"/>
      <c r="L122" s="35"/>
      <c r="M122" s="215"/>
      <c r="N122" s="216"/>
      <c r="O122" s="217"/>
      <c r="P122" s="217"/>
      <c r="Q122" s="217"/>
      <c r="R122" s="217"/>
      <c r="S122" s="217"/>
      <c r="T122" s="21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628</v>
      </c>
      <c r="AU122" s="15" t="s">
        <v>91</v>
      </c>
    </row>
    <row r="123" s="2" customFormat="1" ht="6.96" customHeight="1">
      <c r="A123" s="34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141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1972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1769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1769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ROUND(J123,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ROUND((SUM(BE123:BE161)),  2)</f>
        <v>0</v>
      </c>
      <c r="G33" s="137"/>
      <c r="H33" s="137"/>
      <c r="I33" s="138">
        <v>0.23000000000000001</v>
      </c>
      <c r="J33" s="136">
        <f>ROUND(((SUM(BE123:BE161))*I33),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ROUND((SUM(BF123:BF161)),  2)</f>
        <v>0</v>
      </c>
      <c r="G34" s="137"/>
      <c r="H34" s="137"/>
      <c r="I34" s="138">
        <v>0.23000000000000001</v>
      </c>
      <c r="J34" s="136">
        <f>ROUND(((SUM(BF123:BF161))*I34),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ROUND((SUM(BG123:BG161)),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ROUND((SUM(BH123:BH161)),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ROUND((SUM(BI123:BI161)),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141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10 - E10_HSP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Ing.Pelikán Lumír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Ing.Pelikán Lumír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146</v>
      </c>
      <c r="D94" s="141"/>
      <c r="E94" s="141"/>
      <c r="F94" s="141"/>
      <c r="G94" s="141"/>
      <c r="H94" s="141"/>
      <c r="I94" s="141"/>
      <c r="J94" s="150" t="s">
        <v>147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148</v>
      </c>
      <c r="D96" s="34"/>
      <c r="E96" s="34"/>
      <c r="F96" s="34"/>
      <c r="G96" s="34"/>
      <c r="H96" s="34"/>
      <c r="I96" s="34"/>
      <c r="J96" s="97">
        <f>J123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149</v>
      </c>
    </row>
    <row r="97" s="9" customFormat="1" ht="24.96" customHeight="1">
      <c r="A97" s="9"/>
      <c r="B97" s="152"/>
      <c r="C97" s="9"/>
      <c r="D97" s="153" t="s">
        <v>1973</v>
      </c>
      <c r="E97" s="154"/>
      <c r="F97" s="154"/>
      <c r="G97" s="154"/>
      <c r="H97" s="154"/>
      <c r="I97" s="154"/>
      <c r="J97" s="155">
        <f>J124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1974</v>
      </c>
      <c r="E98" s="158"/>
      <c r="F98" s="158"/>
      <c r="G98" s="158"/>
      <c r="H98" s="158"/>
      <c r="I98" s="158"/>
      <c r="J98" s="159">
        <f>J125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6"/>
      <c r="C99" s="10"/>
      <c r="D99" s="157" t="s">
        <v>1975</v>
      </c>
      <c r="E99" s="158"/>
      <c r="F99" s="158"/>
      <c r="G99" s="158"/>
      <c r="H99" s="158"/>
      <c r="I99" s="158"/>
      <c r="J99" s="159">
        <f>J128</f>
        <v>0</v>
      </c>
      <c r="K99" s="10"/>
      <c r="L99" s="15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6"/>
      <c r="C100" s="10"/>
      <c r="D100" s="157" t="s">
        <v>1976</v>
      </c>
      <c r="E100" s="158"/>
      <c r="F100" s="158"/>
      <c r="G100" s="158"/>
      <c r="H100" s="158"/>
      <c r="I100" s="158"/>
      <c r="J100" s="159">
        <f>J133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1977</v>
      </c>
      <c r="E101" s="158"/>
      <c r="F101" s="158"/>
      <c r="G101" s="158"/>
      <c r="H101" s="158"/>
      <c r="I101" s="158"/>
      <c r="J101" s="159">
        <f>J145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1978</v>
      </c>
      <c r="E102" s="158"/>
      <c r="F102" s="158"/>
      <c r="G102" s="158"/>
      <c r="H102" s="158"/>
      <c r="I102" s="158"/>
      <c r="J102" s="159">
        <f>J156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1979</v>
      </c>
      <c r="E103" s="158"/>
      <c r="F103" s="158"/>
      <c r="G103" s="158"/>
      <c r="H103" s="158"/>
      <c r="I103" s="158"/>
      <c r="J103" s="159">
        <f>J158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169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15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6.25" customHeight="1">
      <c r="A113" s="34"/>
      <c r="B113" s="35"/>
      <c r="C113" s="34"/>
      <c r="D113" s="34"/>
      <c r="E113" s="130" t="str">
        <f>E7</f>
        <v>REKONŠTRUKCIA ADMINISTRATÍVNEJ BUDOVY KOMENSKÉHO ULICA - ÚRAD BBSK (BLOK A)</v>
      </c>
      <c r="F113" s="28"/>
      <c r="G113" s="28"/>
      <c r="H113" s="28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141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8" t="str">
        <f>E9</f>
        <v>10 - E10_HSP</v>
      </c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19</v>
      </c>
      <c r="D117" s="34"/>
      <c r="E117" s="34"/>
      <c r="F117" s="23" t="str">
        <f>F12</f>
        <v>k.ú. B. Bystrica, s.č. 837/12, p.č. KN/C - 1909/1</v>
      </c>
      <c r="G117" s="34"/>
      <c r="H117" s="34"/>
      <c r="I117" s="28" t="s">
        <v>21</v>
      </c>
      <c r="J117" s="70" t="str">
        <f>IF(J12="","",J12)</f>
        <v>21. 1. 2025</v>
      </c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23</v>
      </c>
      <c r="D119" s="34"/>
      <c r="E119" s="34"/>
      <c r="F119" s="23" t="str">
        <f>E15</f>
        <v>Banskobystrický samosprávny kraj, Námestie SNP 23/</v>
      </c>
      <c r="G119" s="34"/>
      <c r="H119" s="34"/>
      <c r="I119" s="28" t="s">
        <v>29</v>
      </c>
      <c r="J119" s="32" t="str">
        <f>E21</f>
        <v>Ing.Pelikán Lumír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27</v>
      </c>
      <c r="D120" s="34"/>
      <c r="E120" s="34"/>
      <c r="F120" s="23" t="str">
        <f>IF(E18="","",E18)</f>
        <v>Vyplň údaj</v>
      </c>
      <c r="G120" s="34"/>
      <c r="H120" s="34"/>
      <c r="I120" s="28" t="s">
        <v>34</v>
      </c>
      <c r="J120" s="32" t="str">
        <f>E24</f>
        <v>Ing.Pelikán Lumír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60"/>
      <c r="B122" s="161"/>
      <c r="C122" s="162" t="s">
        <v>170</v>
      </c>
      <c r="D122" s="163" t="s">
        <v>64</v>
      </c>
      <c r="E122" s="163" t="s">
        <v>60</v>
      </c>
      <c r="F122" s="163" t="s">
        <v>61</v>
      </c>
      <c r="G122" s="163" t="s">
        <v>171</v>
      </c>
      <c r="H122" s="163" t="s">
        <v>172</v>
      </c>
      <c r="I122" s="163" t="s">
        <v>173</v>
      </c>
      <c r="J122" s="164" t="s">
        <v>147</v>
      </c>
      <c r="K122" s="165" t="s">
        <v>174</v>
      </c>
      <c r="L122" s="166"/>
      <c r="M122" s="87" t="s">
        <v>1</v>
      </c>
      <c r="N122" s="88" t="s">
        <v>43</v>
      </c>
      <c r="O122" s="88" t="s">
        <v>175</v>
      </c>
      <c r="P122" s="88" t="s">
        <v>176</v>
      </c>
      <c r="Q122" s="88" t="s">
        <v>177</v>
      </c>
      <c r="R122" s="88" t="s">
        <v>178</v>
      </c>
      <c r="S122" s="88" t="s">
        <v>179</v>
      </c>
      <c r="T122" s="89" t="s">
        <v>180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="2" customFormat="1" ht="22.8" customHeight="1">
      <c r="A123" s="34"/>
      <c r="B123" s="35"/>
      <c r="C123" s="94" t="s">
        <v>148</v>
      </c>
      <c r="D123" s="34"/>
      <c r="E123" s="34"/>
      <c r="F123" s="34"/>
      <c r="G123" s="34"/>
      <c r="H123" s="34"/>
      <c r="I123" s="34"/>
      <c r="J123" s="167">
        <f>BK123</f>
        <v>0</v>
      </c>
      <c r="K123" s="34"/>
      <c r="L123" s="35"/>
      <c r="M123" s="90"/>
      <c r="N123" s="74"/>
      <c r="O123" s="91"/>
      <c r="P123" s="168">
        <f>P124</f>
        <v>0</v>
      </c>
      <c r="Q123" s="91"/>
      <c r="R123" s="168">
        <f>R124</f>
        <v>0</v>
      </c>
      <c r="S123" s="91"/>
      <c r="T123" s="169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78</v>
      </c>
      <c r="AU123" s="15" t="s">
        <v>149</v>
      </c>
      <c r="BK123" s="170">
        <f>BK124</f>
        <v>0</v>
      </c>
    </row>
    <row r="124" s="12" customFormat="1" ht="25.92" customHeight="1">
      <c r="A124" s="12"/>
      <c r="B124" s="171"/>
      <c r="C124" s="12"/>
      <c r="D124" s="172" t="s">
        <v>78</v>
      </c>
      <c r="E124" s="173" t="s">
        <v>1774</v>
      </c>
      <c r="F124" s="173" t="s">
        <v>1980</v>
      </c>
      <c r="G124" s="12"/>
      <c r="H124" s="12"/>
      <c r="I124" s="174"/>
      <c r="J124" s="175">
        <f>BK124</f>
        <v>0</v>
      </c>
      <c r="K124" s="12"/>
      <c r="L124" s="171"/>
      <c r="M124" s="176"/>
      <c r="N124" s="177"/>
      <c r="O124" s="177"/>
      <c r="P124" s="178">
        <f>P125+P128+P133+P145+P156+P158</f>
        <v>0</v>
      </c>
      <c r="Q124" s="177"/>
      <c r="R124" s="178">
        <f>R125+R128+R133+R145+R156+R158</f>
        <v>0</v>
      </c>
      <c r="S124" s="177"/>
      <c r="T124" s="179">
        <f>T125+T128+T133+T145+T156+T158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2" t="s">
        <v>86</v>
      </c>
      <c r="AT124" s="180" t="s">
        <v>78</v>
      </c>
      <c r="AU124" s="180" t="s">
        <v>79</v>
      </c>
      <c r="AY124" s="172" t="s">
        <v>183</v>
      </c>
      <c r="BK124" s="181">
        <f>BK125+BK128+BK133+BK145+BK156+BK158</f>
        <v>0</v>
      </c>
    </row>
    <row r="125" s="12" customFormat="1" ht="22.8" customHeight="1">
      <c r="A125" s="12"/>
      <c r="B125" s="171"/>
      <c r="C125" s="12"/>
      <c r="D125" s="172" t="s">
        <v>78</v>
      </c>
      <c r="E125" s="182" t="s">
        <v>1800</v>
      </c>
      <c r="F125" s="182" t="s">
        <v>1981</v>
      </c>
      <c r="G125" s="12"/>
      <c r="H125" s="12"/>
      <c r="I125" s="174"/>
      <c r="J125" s="183">
        <f>BK125</f>
        <v>0</v>
      </c>
      <c r="K125" s="12"/>
      <c r="L125" s="171"/>
      <c r="M125" s="176"/>
      <c r="N125" s="177"/>
      <c r="O125" s="177"/>
      <c r="P125" s="178">
        <f>SUM(P126:P127)</f>
        <v>0</v>
      </c>
      <c r="Q125" s="177"/>
      <c r="R125" s="178">
        <f>SUM(R126:R127)</f>
        <v>0</v>
      </c>
      <c r="S125" s="177"/>
      <c r="T125" s="179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2" t="s">
        <v>86</v>
      </c>
      <c r="AT125" s="180" t="s">
        <v>78</v>
      </c>
      <c r="AU125" s="180" t="s">
        <v>86</v>
      </c>
      <c r="AY125" s="172" t="s">
        <v>183</v>
      </c>
      <c r="BK125" s="181">
        <f>SUM(BK126:BK127)</f>
        <v>0</v>
      </c>
    </row>
    <row r="126" s="2" customFormat="1" ht="16.5" customHeight="1">
      <c r="A126" s="34"/>
      <c r="B126" s="184"/>
      <c r="C126" s="185" t="s">
        <v>86</v>
      </c>
      <c r="D126" s="185" t="s">
        <v>186</v>
      </c>
      <c r="E126" s="186" t="s">
        <v>1982</v>
      </c>
      <c r="F126" s="187" t="s">
        <v>1983</v>
      </c>
      <c r="G126" s="188" t="s">
        <v>319</v>
      </c>
      <c r="H126" s="189">
        <v>1</v>
      </c>
      <c r="I126" s="190"/>
      <c r="J126" s="191">
        <f>ROUND(I126*H126,2)</f>
        <v>0</v>
      </c>
      <c r="K126" s="192"/>
      <c r="L126" s="35"/>
      <c r="M126" s="193" t="s">
        <v>1</v>
      </c>
      <c r="N126" s="194" t="s">
        <v>45</v>
      </c>
      <c r="O126" s="7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190</v>
      </c>
      <c r="AT126" s="197" t="s">
        <v>186</v>
      </c>
      <c r="AU126" s="197" t="s">
        <v>91</v>
      </c>
      <c r="AY126" s="15" t="s">
        <v>183</v>
      </c>
      <c r="BE126" s="198">
        <f>IF(N126="základná",J126,0)</f>
        <v>0</v>
      </c>
      <c r="BF126" s="198">
        <f>IF(N126="znížená",J126,0)</f>
        <v>0</v>
      </c>
      <c r="BG126" s="198">
        <f>IF(N126="zákl. prenesená",J126,0)</f>
        <v>0</v>
      </c>
      <c r="BH126" s="198">
        <f>IF(N126="zníž. prenesená",J126,0)</f>
        <v>0</v>
      </c>
      <c r="BI126" s="198">
        <f>IF(N126="nulová",J126,0)</f>
        <v>0</v>
      </c>
      <c r="BJ126" s="15" t="s">
        <v>91</v>
      </c>
      <c r="BK126" s="198">
        <f>ROUND(I126*H126,2)</f>
        <v>0</v>
      </c>
      <c r="BL126" s="15" t="s">
        <v>190</v>
      </c>
      <c r="BM126" s="197" t="s">
        <v>91</v>
      </c>
    </row>
    <row r="127" s="2" customFormat="1" ht="21.75" customHeight="1">
      <c r="A127" s="34"/>
      <c r="B127" s="184"/>
      <c r="C127" s="185" t="s">
        <v>91</v>
      </c>
      <c r="D127" s="185" t="s">
        <v>186</v>
      </c>
      <c r="E127" s="186" t="s">
        <v>1984</v>
      </c>
      <c r="F127" s="187" t="s">
        <v>1985</v>
      </c>
      <c r="G127" s="188" t="s">
        <v>319</v>
      </c>
      <c r="H127" s="189">
        <v>2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190</v>
      </c>
      <c r="AT127" s="197" t="s">
        <v>186</v>
      </c>
      <c r="AU127" s="197" t="s">
        <v>91</v>
      </c>
      <c r="AY127" s="15" t="s">
        <v>183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190</v>
      </c>
      <c r="BM127" s="197" t="s">
        <v>190</v>
      </c>
    </row>
    <row r="128" s="12" customFormat="1" ht="22.8" customHeight="1">
      <c r="A128" s="12"/>
      <c r="B128" s="171"/>
      <c r="C128" s="12"/>
      <c r="D128" s="172" t="s">
        <v>78</v>
      </c>
      <c r="E128" s="182" t="s">
        <v>1866</v>
      </c>
      <c r="F128" s="182" t="s">
        <v>1986</v>
      </c>
      <c r="G128" s="12"/>
      <c r="H128" s="12"/>
      <c r="I128" s="174"/>
      <c r="J128" s="183">
        <f>BK128</f>
        <v>0</v>
      </c>
      <c r="K128" s="12"/>
      <c r="L128" s="171"/>
      <c r="M128" s="176"/>
      <c r="N128" s="177"/>
      <c r="O128" s="177"/>
      <c r="P128" s="178">
        <f>SUM(P129:P132)</f>
        <v>0</v>
      </c>
      <c r="Q128" s="177"/>
      <c r="R128" s="178">
        <f>SUM(R129:R132)</f>
        <v>0</v>
      </c>
      <c r="S128" s="177"/>
      <c r="T128" s="179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2" t="s">
        <v>86</v>
      </c>
      <c r="AT128" s="180" t="s">
        <v>78</v>
      </c>
      <c r="AU128" s="180" t="s">
        <v>86</v>
      </c>
      <c r="AY128" s="172" t="s">
        <v>183</v>
      </c>
      <c r="BK128" s="181">
        <f>SUM(BK129:BK132)</f>
        <v>0</v>
      </c>
    </row>
    <row r="129" s="2" customFormat="1" ht="33" customHeight="1">
      <c r="A129" s="34"/>
      <c r="B129" s="184"/>
      <c r="C129" s="185" t="s">
        <v>184</v>
      </c>
      <c r="D129" s="185" t="s">
        <v>186</v>
      </c>
      <c r="E129" s="186" t="s">
        <v>1987</v>
      </c>
      <c r="F129" s="187" t="s">
        <v>1988</v>
      </c>
      <c r="G129" s="188" t="s">
        <v>319</v>
      </c>
      <c r="H129" s="189">
        <v>17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190</v>
      </c>
      <c r="AT129" s="197" t="s">
        <v>186</v>
      </c>
      <c r="AU129" s="197" t="s">
        <v>91</v>
      </c>
      <c r="AY129" s="15" t="s">
        <v>183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190</v>
      </c>
      <c r="BM129" s="197" t="s">
        <v>207</v>
      </c>
    </row>
    <row r="130" s="2" customFormat="1" ht="37.8" customHeight="1">
      <c r="A130" s="34"/>
      <c r="B130" s="184"/>
      <c r="C130" s="185" t="s">
        <v>190</v>
      </c>
      <c r="D130" s="185" t="s">
        <v>186</v>
      </c>
      <c r="E130" s="186" t="s">
        <v>1989</v>
      </c>
      <c r="F130" s="187" t="s">
        <v>1990</v>
      </c>
      <c r="G130" s="188" t="s">
        <v>319</v>
      </c>
      <c r="H130" s="189">
        <v>15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190</v>
      </c>
      <c r="AT130" s="197" t="s">
        <v>186</v>
      </c>
      <c r="AU130" s="197" t="s">
        <v>91</v>
      </c>
      <c r="AY130" s="15" t="s">
        <v>183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190</v>
      </c>
      <c r="BM130" s="197" t="s">
        <v>195</v>
      </c>
    </row>
    <row r="131" s="2" customFormat="1" ht="24.15" customHeight="1">
      <c r="A131" s="34"/>
      <c r="B131" s="184"/>
      <c r="C131" s="185" t="s">
        <v>203</v>
      </c>
      <c r="D131" s="185" t="s">
        <v>186</v>
      </c>
      <c r="E131" s="186" t="s">
        <v>1991</v>
      </c>
      <c r="F131" s="187" t="s">
        <v>1992</v>
      </c>
      <c r="G131" s="188" t="s">
        <v>319</v>
      </c>
      <c r="H131" s="189">
        <v>5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190</v>
      </c>
      <c r="AT131" s="197" t="s">
        <v>186</v>
      </c>
      <c r="AU131" s="197" t="s">
        <v>91</v>
      </c>
      <c r="AY131" s="15" t="s">
        <v>183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190</v>
      </c>
      <c r="BM131" s="197" t="s">
        <v>134</v>
      </c>
    </row>
    <row r="132" s="2" customFormat="1" ht="24.15" customHeight="1">
      <c r="A132" s="34"/>
      <c r="B132" s="184"/>
      <c r="C132" s="185" t="s">
        <v>207</v>
      </c>
      <c r="D132" s="185" t="s">
        <v>186</v>
      </c>
      <c r="E132" s="186" t="s">
        <v>1993</v>
      </c>
      <c r="F132" s="187" t="s">
        <v>1994</v>
      </c>
      <c r="G132" s="188" t="s">
        <v>319</v>
      </c>
      <c r="H132" s="189">
        <v>5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190</v>
      </c>
      <c r="AT132" s="197" t="s">
        <v>186</v>
      </c>
      <c r="AU132" s="197" t="s">
        <v>91</v>
      </c>
      <c r="AY132" s="15" t="s">
        <v>183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190</v>
      </c>
      <c r="BM132" s="197" t="s">
        <v>229</v>
      </c>
    </row>
    <row r="133" s="12" customFormat="1" ht="22.8" customHeight="1">
      <c r="A133" s="12"/>
      <c r="B133" s="171"/>
      <c r="C133" s="12"/>
      <c r="D133" s="172" t="s">
        <v>78</v>
      </c>
      <c r="E133" s="182" t="s">
        <v>1995</v>
      </c>
      <c r="F133" s="182" t="s">
        <v>1996</v>
      </c>
      <c r="G133" s="12"/>
      <c r="H133" s="12"/>
      <c r="I133" s="174"/>
      <c r="J133" s="183">
        <f>BK133</f>
        <v>0</v>
      </c>
      <c r="K133" s="12"/>
      <c r="L133" s="171"/>
      <c r="M133" s="176"/>
      <c r="N133" s="177"/>
      <c r="O133" s="177"/>
      <c r="P133" s="178">
        <f>SUM(P134:P144)</f>
        <v>0</v>
      </c>
      <c r="Q133" s="177"/>
      <c r="R133" s="178">
        <f>SUM(R134:R144)</f>
        <v>0</v>
      </c>
      <c r="S133" s="177"/>
      <c r="T133" s="179">
        <f>SUM(T134:T144)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2" t="s">
        <v>86</v>
      </c>
      <c r="AT133" s="180" t="s">
        <v>78</v>
      </c>
      <c r="AU133" s="180" t="s">
        <v>86</v>
      </c>
      <c r="AY133" s="172" t="s">
        <v>183</v>
      </c>
      <c r="BK133" s="181">
        <f>SUM(BK134:BK144)</f>
        <v>0</v>
      </c>
    </row>
    <row r="134" s="2" customFormat="1" ht="24.15" customHeight="1">
      <c r="A134" s="34"/>
      <c r="B134" s="184"/>
      <c r="C134" s="185" t="s">
        <v>211</v>
      </c>
      <c r="D134" s="185" t="s">
        <v>186</v>
      </c>
      <c r="E134" s="186" t="s">
        <v>1997</v>
      </c>
      <c r="F134" s="187" t="s">
        <v>1998</v>
      </c>
      <c r="G134" s="188" t="s">
        <v>319</v>
      </c>
      <c r="H134" s="189">
        <v>32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190</v>
      </c>
      <c r="AT134" s="197" t="s">
        <v>186</v>
      </c>
      <c r="AU134" s="197" t="s">
        <v>91</v>
      </c>
      <c r="AY134" s="15" t="s">
        <v>183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190</v>
      </c>
      <c r="BM134" s="197" t="s">
        <v>239</v>
      </c>
    </row>
    <row r="135" s="2" customFormat="1" ht="16.5" customHeight="1">
      <c r="A135" s="34"/>
      <c r="B135" s="184"/>
      <c r="C135" s="185" t="s">
        <v>195</v>
      </c>
      <c r="D135" s="185" t="s">
        <v>186</v>
      </c>
      <c r="E135" s="186" t="s">
        <v>1999</v>
      </c>
      <c r="F135" s="187" t="s">
        <v>2000</v>
      </c>
      <c r="G135" s="188" t="s">
        <v>319</v>
      </c>
      <c r="H135" s="189">
        <v>2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190</v>
      </c>
      <c r="AT135" s="197" t="s">
        <v>186</v>
      </c>
      <c r="AU135" s="197" t="s">
        <v>91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190</v>
      </c>
      <c r="BM135" s="197" t="s">
        <v>247</v>
      </c>
    </row>
    <row r="136" s="2" customFormat="1" ht="16.5" customHeight="1">
      <c r="A136" s="34"/>
      <c r="B136" s="184"/>
      <c r="C136" s="185" t="s">
        <v>219</v>
      </c>
      <c r="D136" s="185" t="s">
        <v>186</v>
      </c>
      <c r="E136" s="186" t="s">
        <v>2001</v>
      </c>
      <c r="F136" s="187" t="s">
        <v>2002</v>
      </c>
      <c r="G136" s="188" t="s">
        <v>319</v>
      </c>
      <c r="H136" s="189">
        <v>5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190</v>
      </c>
      <c r="AT136" s="197" t="s">
        <v>186</v>
      </c>
      <c r="AU136" s="197" t="s">
        <v>91</v>
      </c>
      <c r="AY136" s="15" t="s">
        <v>183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190</v>
      </c>
      <c r="BM136" s="197" t="s">
        <v>255</v>
      </c>
    </row>
    <row r="137" s="2" customFormat="1" ht="16.5" customHeight="1">
      <c r="A137" s="34"/>
      <c r="B137" s="184"/>
      <c r="C137" s="185" t="s">
        <v>134</v>
      </c>
      <c r="D137" s="185" t="s">
        <v>186</v>
      </c>
      <c r="E137" s="186" t="s">
        <v>2003</v>
      </c>
      <c r="F137" s="187" t="s">
        <v>2004</v>
      </c>
      <c r="G137" s="188" t="s">
        <v>319</v>
      </c>
      <c r="H137" s="189">
        <v>32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190</v>
      </c>
      <c r="AT137" s="197" t="s">
        <v>186</v>
      </c>
      <c r="AU137" s="197" t="s">
        <v>91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190</v>
      </c>
      <c r="BM137" s="197" t="s">
        <v>263</v>
      </c>
    </row>
    <row r="138" s="2" customFormat="1" ht="24.15" customHeight="1">
      <c r="A138" s="34"/>
      <c r="B138" s="184"/>
      <c r="C138" s="185" t="s">
        <v>137</v>
      </c>
      <c r="D138" s="185" t="s">
        <v>186</v>
      </c>
      <c r="E138" s="186" t="s">
        <v>2005</v>
      </c>
      <c r="F138" s="187" t="s">
        <v>2006</v>
      </c>
      <c r="G138" s="188" t="s">
        <v>319</v>
      </c>
      <c r="H138" s="189">
        <v>32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190</v>
      </c>
      <c r="AT138" s="197" t="s">
        <v>186</v>
      </c>
      <c r="AU138" s="197" t="s">
        <v>91</v>
      </c>
      <c r="AY138" s="15" t="s">
        <v>183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190</v>
      </c>
      <c r="BM138" s="197" t="s">
        <v>271</v>
      </c>
    </row>
    <row r="139" s="2" customFormat="1" ht="24.15" customHeight="1">
      <c r="A139" s="34"/>
      <c r="B139" s="184"/>
      <c r="C139" s="185" t="s">
        <v>229</v>
      </c>
      <c r="D139" s="185" t="s">
        <v>186</v>
      </c>
      <c r="E139" s="186" t="s">
        <v>2007</v>
      </c>
      <c r="F139" s="187" t="s">
        <v>2008</v>
      </c>
      <c r="G139" s="188" t="s">
        <v>293</v>
      </c>
      <c r="H139" s="189">
        <v>430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190</v>
      </c>
      <c r="AT139" s="197" t="s">
        <v>186</v>
      </c>
      <c r="AU139" s="197" t="s">
        <v>91</v>
      </c>
      <c r="AY139" s="15" t="s">
        <v>183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190</v>
      </c>
      <c r="BM139" s="197" t="s">
        <v>278</v>
      </c>
    </row>
    <row r="140" s="2" customFormat="1" ht="16.5" customHeight="1">
      <c r="A140" s="34"/>
      <c r="B140" s="184"/>
      <c r="C140" s="185" t="s">
        <v>233</v>
      </c>
      <c r="D140" s="185" t="s">
        <v>186</v>
      </c>
      <c r="E140" s="186" t="s">
        <v>2009</v>
      </c>
      <c r="F140" s="187" t="s">
        <v>2010</v>
      </c>
      <c r="G140" s="188" t="s">
        <v>319</v>
      </c>
      <c r="H140" s="189">
        <v>1200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190</v>
      </c>
      <c r="AT140" s="197" t="s">
        <v>186</v>
      </c>
      <c r="AU140" s="197" t="s">
        <v>91</v>
      </c>
      <c r="AY140" s="15" t="s">
        <v>183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190</v>
      </c>
      <c r="BM140" s="197" t="s">
        <v>286</v>
      </c>
    </row>
    <row r="141" s="2" customFormat="1" ht="21.75" customHeight="1">
      <c r="A141" s="34"/>
      <c r="B141" s="184"/>
      <c r="C141" s="185" t="s">
        <v>239</v>
      </c>
      <c r="D141" s="185" t="s">
        <v>186</v>
      </c>
      <c r="E141" s="186" t="s">
        <v>2011</v>
      </c>
      <c r="F141" s="187" t="s">
        <v>2012</v>
      </c>
      <c r="G141" s="188" t="s">
        <v>293</v>
      </c>
      <c r="H141" s="189">
        <v>53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190</v>
      </c>
      <c r="AT141" s="197" t="s">
        <v>186</v>
      </c>
      <c r="AU141" s="197" t="s">
        <v>91</v>
      </c>
      <c r="AY141" s="15" t="s">
        <v>183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190</v>
      </c>
      <c r="BM141" s="197" t="s">
        <v>295</v>
      </c>
    </row>
    <row r="142" s="2" customFormat="1" ht="16.5" customHeight="1">
      <c r="A142" s="34"/>
      <c r="B142" s="184"/>
      <c r="C142" s="185" t="s">
        <v>243</v>
      </c>
      <c r="D142" s="185" t="s">
        <v>186</v>
      </c>
      <c r="E142" s="186" t="s">
        <v>2013</v>
      </c>
      <c r="F142" s="187" t="s">
        <v>2014</v>
      </c>
      <c r="G142" s="188" t="s">
        <v>319</v>
      </c>
      <c r="H142" s="189">
        <v>27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190</v>
      </c>
      <c r="AT142" s="197" t="s">
        <v>186</v>
      </c>
      <c r="AU142" s="197" t="s">
        <v>91</v>
      </c>
      <c r="AY142" s="15" t="s">
        <v>183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190</v>
      </c>
      <c r="BM142" s="197" t="s">
        <v>303</v>
      </c>
    </row>
    <row r="143" s="2" customFormat="1" ht="16.5" customHeight="1">
      <c r="A143" s="34"/>
      <c r="B143" s="184"/>
      <c r="C143" s="185" t="s">
        <v>247</v>
      </c>
      <c r="D143" s="185" t="s">
        <v>186</v>
      </c>
      <c r="E143" s="186" t="s">
        <v>2015</v>
      </c>
      <c r="F143" s="187" t="s">
        <v>2016</v>
      </c>
      <c r="G143" s="188" t="s">
        <v>319</v>
      </c>
      <c r="H143" s="189">
        <v>2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190</v>
      </c>
      <c r="AT143" s="197" t="s">
        <v>186</v>
      </c>
      <c r="AU143" s="197" t="s">
        <v>91</v>
      </c>
      <c r="AY143" s="15" t="s">
        <v>183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190</v>
      </c>
      <c r="BM143" s="197" t="s">
        <v>312</v>
      </c>
    </row>
    <row r="144" s="2" customFormat="1" ht="24.15" customHeight="1">
      <c r="A144" s="34"/>
      <c r="B144" s="184"/>
      <c r="C144" s="185" t="s">
        <v>251</v>
      </c>
      <c r="D144" s="185" t="s">
        <v>186</v>
      </c>
      <c r="E144" s="186" t="s">
        <v>2017</v>
      </c>
      <c r="F144" s="187" t="s">
        <v>2018</v>
      </c>
      <c r="G144" s="188" t="s">
        <v>1855</v>
      </c>
      <c r="H144" s="189">
        <v>1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190</v>
      </c>
      <c r="AT144" s="197" t="s">
        <v>186</v>
      </c>
      <c r="AU144" s="197" t="s">
        <v>91</v>
      </c>
      <c r="AY144" s="15" t="s">
        <v>183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190</v>
      </c>
      <c r="BM144" s="197" t="s">
        <v>321</v>
      </c>
    </row>
    <row r="145" s="12" customFormat="1" ht="22.8" customHeight="1">
      <c r="A145" s="12"/>
      <c r="B145" s="171"/>
      <c r="C145" s="12"/>
      <c r="D145" s="172" t="s">
        <v>78</v>
      </c>
      <c r="E145" s="182" t="s">
        <v>2019</v>
      </c>
      <c r="F145" s="182" t="s">
        <v>2020</v>
      </c>
      <c r="G145" s="12"/>
      <c r="H145" s="12"/>
      <c r="I145" s="174"/>
      <c r="J145" s="183">
        <f>BK145</f>
        <v>0</v>
      </c>
      <c r="K145" s="12"/>
      <c r="L145" s="171"/>
      <c r="M145" s="176"/>
      <c r="N145" s="177"/>
      <c r="O145" s="177"/>
      <c r="P145" s="178">
        <f>SUM(P146:P155)</f>
        <v>0</v>
      </c>
      <c r="Q145" s="177"/>
      <c r="R145" s="178">
        <f>SUM(R146:R155)</f>
        <v>0</v>
      </c>
      <c r="S145" s="177"/>
      <c r="T145" s="179">
        <f>SUM(T146:T155)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2" t="s">
        <v>86</v>
      </c>
      <c r="AT145" s="180" t="s">
        <v>78</v>
      </c>
      <c r="AU145" s="180" t="s">
        <v>86</v>
      </c>
      <c r="AY145" s="172" t="s">
        <v>183</v>
      </c>
      <c r="BK145" s="181">
        <f>SUM(BK146:BK155)</f>
        <v>0</v>
      </c>
    </row>
    <row r="146" s="2" customFormat="1" ht="16.5" customHeight="1">
      <c r="A146" s="34"/>
      <c r="B146" s="184"/>
      <c r="C146" s="185" t="s">
        <v>255</v>
      </c>
      <c r="D146" s="185" t="s">
        <v>186</v>
      </c>
      <c r="E146" s="186" t="s">
        <v>2021</v>
      </c>
      <c r="F146" s="187" t="s">
        <v>2022</v>
      </c>
      <c r="G146" s="188" t="s">
        <v>293</v>
      </c>
      <c r="H146" s="189">
        <v>340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190</v>
      </c>
      <c r="AT146" s="197" t="s">
        <v>186</v>
      </c>
      <c r="AU146" s="197" t="s">
        <v>91</v>
      </c>
      <c r="AY146" s="15" t="s">
        <v>183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190</v>
      </c>
      <c r="BM146" s="197" t="s">
        <v>329</v>
      </c>
    </row>
    <row r="147" s="2" customFormat="1" ht="16.5" customHeight="1">
      <c r="A147" s="34"/>
      <c r="B147" s="184"/>
      <c r="C147" s="185" t="s">
        <v>259</v>
      </c>
      <c r="D147" s="185" t="s">
        <v>186</v>
      </c>
      <c r="E147" s="186" t="s">
        <v>2023</v>
      </c>
      <c r="F147" s="187" t="s">
        <v>2024</v>
      </c>
      <c r="G147" s="188" t="s">
        <v>293</v>
      </c>
      <c r="H147" s="189">
        <v>90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190</v>
      </c>
      <c r="AT147" s="197" t="s">
        <v>186</v>
      </c>
      <c r="AU147" s="197" t="s">
        <v>91</v>
      </c>
      <c r="AY147" s="15" t="s">
        <v>183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190</v>
      </c>
      <c r="BM147" s="197" t="s">
        <v>335</v>
      </c>
    </row>
    <row r="148" s="2" customFormat="1" ht="16.5" customHeight="1">
      <c r="A148" s="34"/>
      <c r="B148" s="184"/>
      <c r="C148" s="185" t="s">
        <v>263</v>
      </c>
      <c r="D148" s="185" t="s">
        <v>186</v>
      </c>
      <c r="E148" s="186" t="s">
        <v>2025</v>
      </c>
      <c r="F148" s="187" t="s">
        <v>2026</v>
      </c>
      <c r="G148" s="188" t="s">
        <v>319</v>
      </c>
      <c r="H148" s="189">
        <v>1020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190</v>
      </c>
      <c r="AT148" s="197" t="s">
        <v>186</v>
      </c>
      <c r="AU148" s="197" t="s">
        <v>91</v>
      </c>
      <c r="AY148" s="15" t="s">
        <v>183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190</v>
      </c>
      <c r="BM148" s="197" t="s">
        <v>342</v>
      </c>
    </row>
    <row r="149" s="2" customFormat="1" ht="16.5" customHeight="1">
      <c r="A149" s="34"/>
      <c r="B149" s="184"/>
      <c r="C149" s="185" t="s">
        <v>267</v>
      </c>
      <c r="D149" s="185" t="s">
        <v>186</v>
      </c>
      <c r="E149" s="186" t="s">
        <v>2027</v>
      </c>
      <c r="F149" s="187" t="s">
        <v>2028</v>
      </c>
      <c r="G149" s="188" t="s">
        <v>319</v>
      </c>
      <c r="H149" s="189">
        <v>1020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190</v>
      </c>
      <c r="AT149" s="197" t="s">
        <v>186</v>
      </c>
      <c r="AU149" s="197" t="s">
        <v>91</v>
      </c>
      <c r="AY149" s="15" t="s">
        <v>183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190</v>
      </c>
      <c r="BM149" s="197" t="s">
        <v>350</v>
      </c>
    </row>
    <row r="150" s="2" customFormat="1" ht="24.15" customHeight="1">
      <c r="A150" s="34"/>
      <c r="B150" s="184"/>
      <c r="C150" s="185" t="s">
        <v>271</v>
      </c>
      <c r="D150" s="185" t="s">
        <v>186</v>
      </c>
      <c r="E150" s="186" t="s">
        <v>2029</v>
      </c>
      <c r="F150" s="187" t="s">
        <v>2030</v>
      </c>
      <c r="G150" s="188" t="s">
        <v>319</v>
      </c>
      <c r="H150" s="189">
        <v>180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190</v>
      </c>
      <c r="AT150" s="197" t="s">
        <v>186</v>
      </c>
      <c r="AU150" s="197" t="s">
        <v>91</v>
      </c>
      <c r="AY150" s="15" t="s">
        <v>183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190</v>
      </c>
      <c r="BM150" s="197" t="s">
        <v>358</v>
      </c>
    </row>
    <row r="151" s="2" customFormat="1" ht="16.5" customHeight="1">
      <c r="A151" s="34"/>
      <c r="B151" s="184"/>
      <c r="C151" s="185" t="s">
        <v>7</v>
      </c>
      <c r="D151" s="185" t="s">
        <v>186</v>
      </c>
      <c r="E151" s="186" t="s">
        <v>1851</v>
      </c>
      <c r="F151" s="187" t="s">
        <v>1852</v>
      </c>
      <c r="G151" s="188" t="s">
        <v>319</v>
      </c>
      <c r="H151" s="189">
        <v>1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190</v>
      </c>
      <c r="AT151" s="197" t="s">
        <v>186</v>
      </c>
      <c r="AU151" s="197" t="s">
        <v>91</v>
      </c>
      <c r="AY151" s="15" t="s">
        <v>183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190</v>
      </c>
      <c r="BM151" s="197" t="s">
        <v>367</v>
      </c>
    </row>
    <row r="152" s="2" customFormat="1" ht="16.5" customHeight="1">
      <c r="A152" s="34"/>
      <c r="B152" s="184"/>
      <c r="C152" s="185" t="s">
        <v>278</v>
      </c>
      <c r="D152" s="185" t="s">
        <v>186</v>
      </c>
      <c r="E152" s="186" t="s">
        <v>2031</v>
      </c>
      <c r="F152" s="187" t="s">
        <v>2032</v>
      </c>
      <c r="G152" s="188" t="s">
        <v>2033</v>
      </c>
      <c r="H152" s="190"/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190</v>
      </c>
      <c r="AT152" s="197" t="s">
        <v>186</v>
      </c>
      <c r="AU152" s="197" t="s">
        <v>91</v>
      </c>
      <c r="AY152" s="15" t="s">
        <v>183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190</v>
      </c>
      <c r="BM152" s="197" t="s">
        <v>375</v>
      </c>
    </row>
    <row r="153" s="2" customFormat="1" ht="24.15" customHeight="1">
      <c r="A153" s="34"/>
      <c r="B153" s="184"/>
      <c r="C153" s="185" t="s">
        <v>282</v>
      </c>
      <c r="D153" s="185" t="s">
        <v>186</v>
      </c>
      <c r="E153" s="186" t="s">
        <v>2034</v>
      </c>
      <c r="F153" s="187" t="s">
        <v>2035</v>
      </c>
      <c r="G153" s="188" t="s">
        <v>2033</v>
      </c>
      <c r="H153" s="190"/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190</v>
      </c>
      <c r="AT153" s="197" t="s">
        <v>186</v>
      </c>
      <c r="AU153" s="197" t="s">
        <v>91</v>
      </c>
      <c r="AY153" s="15" t="s">
        <v>183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190</v>
      </c>
      <c r="BM153" s="197" t="s">
        <v>383</v>
      </c>
    </row>
    <row r="154" s="2" customFormat="1" ht="16.5" customHeight="1">
      <c r="A154" s="34"/>
      <c r="B154" s="184"/>
      <c r="C154" s="185" t="s">
        <v>286</v>
      </c>
      <c r="D154" s="185" t="s">
        <v>186</v>
      </c>
      <c r="E154" s="186" t="s">
        <v>2036</v>
      </c>
      <c r="F154" s="187" t="s">
        <v>2037</v>
      </c>
      <c r="G154" s="188" t="s">
        <v>2033</v>
      </c>
      <c r="H154" s="190"/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190</v>
      </c>
      <c r="AT154" s="197" t="s">
        <v>186</v>
      </c>
      <c r="AU154" s="197" t="s">
        <v>91</v>
      </c>
      <c r="AY154" s="15" t="s">
        <v>183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190</v>
      </c>
      <c r="BM154" s="197" t="s">
        <v>391</v>
      </c>
    </row>
    <row r="155" s="2" customFormat="1" ht="16.5" customHeight="1">
      <c r="A155" s="34"/>
      <c r="B155" s="184"/>
      <c r="C155" s="185" t="s">
        <v>290</v>
      </c>
      <c r="D155" s="185" t="s">
        <v>186</v>
      </c>
      <c r="E155" s="186" t="s">
        <v>2038</v>
      </c>
      <c r="F155" s="187" t="s">
        <v>2039</v>
      </c>
      <c r="G155" s="188" t="s">
        <v>319</v>
      </c>
      <c r="H155" s="189">
        <v>1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190</v>
      </c>
      <c r="AT155" s="197" t="s">
        <v>186</v>
      </c>
      <c r="AU155" s="197" t="s">
        <v>91</v>
      </c>
      <c r="AY155" s="15" t="s">
        <v>183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190</v>
      </c>
      <c r="BM155" s="197" t="s">
        <v>399</v>
      </c>
    </row>
    <row r="156" s="12" customFormat="1" ht="22.8" customHeight="1">
      <c r="A156" s="12"/>
      <c r="B156" s="171"/>
      <c r="C156" s="12"/>
      <c r="D156" s="172" t="s">
        <v>78</v>
      </c>
      <c r="E156" s="182" t="s">
        <v>2040</v>
      </c>
      <c r="F156" s="182" t="s">
        <v>2041</v>
      </c>
      <c r="G156" s="12"/>
      <c r="H156" s="12"/>
      <c r="I156" s="174"/>
      <c r="J156" s="183">
        <f>BK156</f>
        <v>0</v>
      </c>
      <c r="K156" s="12"/>
      <c r="L156" s="171"/>
      <c r="M156" s="176"/>
      <c r="N156" s="177"/>
      <c r="O156" s="177"/>
      <c r="P156" s="178">
        <f>P157</f>
        <v>0</v>
      </c>
      <c r="Q156" s="177"/>
      <c r="R156" s="178">
        <f>R157</f>
        <v>0</v>
      </c>
      <c r="S156" s="177"/>
      <c r="T156" s="17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2" t="s">
        <v>86</v>
      </c>
      <c r="AT156" s="180" t="s">
        <v>78</v>
      </c>
      <c r="AU156" s="180" t="s">
        <v>86</v>
      </c>
      <c r="AY156" s="172" t="s">
        <v>183</v>
      </c>
      <c r="BK156" s="181">
        <f>BK157</f>
        <v>0</v>
      </c>
    </row>
    <row r="157" s="2" customFormat="1" ht="24.15" customHeight="1">
      <c r="A157" s="34"/>
      <c r="B157" s="184"/>
      <c r="C157" s="185" t="s">
        <v>295</v>
      </c>
      <c r="D157" s="185" t="s">
        <v>186</v>
      </c>
      <c r="E157" s="186" t="s">
        <v>2042</v>
      </c>
      <c r="F157" s="187" t="s">
        <v>2043</v>
      </c>
      <c r="G157" s="188" t="s">
        <v>1462</v>
      </c>
      <c r="H157" s="189">
        <v>8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190</v>
      </c>
      <c r="AT157" s="197" t="s">
        <v>186</v>
      </c>
      <c r="AU157" s="197" t="s">
        <v>91</v>
      </c>
      <c r="AY157" s="15" t="s">
        <v>183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190</v>
      </c>
      <c r="BM157" s="197" t="s">
        <v>407</v>
      </c>
    </row>
    <row r="158" s="12" customFormat="1" ht="22.8" customHeight="1">
      <c r="A158" s="12"/>
      <c r="B158" s="171"/>
      <c r="C158" s="12"/>
      <c r="D158" s="172" t="s">
        <v>78</v>
      </c>
      <c r="E158" s="182" t="s">
        <v>2044</v>
      </c>
      <c r="F158" s="182" t="s">
        <v>2045</v>
      </c>
      <c r="G158" s="12"/>
      <c r="H158" s="12"/>
      <c r="I158" s="174"/>
      <c r="J158" s="183">
        <f>BK158</f>
        <v>0</v>
      </c>
      <c r="K158" s="12"/>
      <c r="L158" s="171"/>
      <c r="M158" s="176"/>
      <c r="N158" s="177"/>
      <c r="O158" s="177"/>
      <c r="P158" s="178">
        <f>SUM(P159:P161)</f>
        <v>0</v>
      </c>
      <c r="Q158" s="177"/>
      <c r="R158" s="178">
        <f>SUM(R159:R161)</f>
        <v>0</v>
      </c>
      <c r="S158" s="177"/>
      <c r="T158" s="179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2" t="s">
        <v>86</v>
      </c>
      <c r="AT158" s="180" t="s">
        <v>78</v>
      </c>
      <c r="AU158" s="180" t="s">
        <v>86</v>
      </c>
      <c r="AY158" s="172" t="s">
        <v>183</v>
      </c>
      <c r="BK158" s="181">
        <f>SUM(BK159:BK161)</f>
        <v>0</v>
      </c>
    </row>
    <row r="159" s="2" customFormat="1" ht="24.15" customHeight="1">
      <c r="A159" s="34"/>
      <c r="B159" s="184"/>
      <c r="C159" s="185" t="s">
        <v>299</v>
      </c>
      <c r="D159" s="185" t="s">
        <v>186</v>
      </c>
      <c r="E159" s="186" t="s">
        <v>2046</v>
      </c>
      <c r="F159" s="187" t="s">
        <v>2047</v>
      </c>
      <c r="G159" s="188" t="s">
        <v>1462</v>
      </c>
      <c r="H159" s="189">
        <v>6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190</v>
      </c>
      <c r="AT159" s="197" t="s">
        <v>186</v>
      </c>
      <c r="AU159" s="197" t="s">
        <v>91</v>
      </c>
      <c r="AY159" s="15" t="s">
        <v>183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190</v>
      </c>
      <c r="BM159" s="197" t="s">
        <v>416</v>
      </c>
    </row>
    <row r="160" s="2" customFormat="1">
      <c r="A160" s="34"/>
      <c r="B160" s="35"/>
      <c r="C160" s="34"/>
      <c r="D160" s="210" t="s">
        <v>628</v>
      </c>
      <c r="E160" s="34"/>
      <c r="F160" s="211" t="s">
        <v>2048</v>
      </c>
      <c r="G160" s="34"/>
      <c r="H160" s="34"/>
      <c r="I160" s="212"/>
      <c r="J160" s="34"/>
      <c r="K160" s="34"/>
      <c r="L160" s="35"/>
      <c r="M160" s="213"/>
      <c r="N160" s="214"/>
      <c r="O160" s="78"/>
      <c r="P160" s="78"/>
      <c r="Q160" s="78"/>
      <c r="R160" s="78"/>
      <c r="S160" s="78"/>
      <c r="T160" s="79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5" t="s">
        <v>628</v>
      </c>
      <c r="AU160" s="15" t="s">
        <v>91</v>
      </c>
    </row>
    <row r="161" s="2" customFormat="1" ht="16.5" customHeight="1">
      <c r="A161" s="34"/>
      <c r="B161" s="184"/>
      <c r="C161" s="185" t="s">
        <v>303</v>
      </c>
      <c r="D161" s="185" t="s">
        <v>186</v>
      </c>
      <c r="E161" s="186" t="s">
        <v>2049</v>
      </c>
      <c r="F161" s="187" t="s">
        <v>2050</v>
      </c>
      <c r="G161" s="188" t="s">
        <v>319</v>
      </c>
      <c r="H161" s="189">
        <v>1</v>
      </c>
      <c r="I161" s="190"/>
      <c r="J161" s="191">
        <f>ROUND(I161*H161,2)</f>
        <v>0</v>
      </c>
      <c r="K161" s="192"/>
      <c r="L161" s="35"/>
      <c r="M161" s="219" t="s">
        <v>1</v>
      </c>
      <c r="N161" s="220" t="s">
        <v>45</v>
      </c>
      <c r="O161" s="217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190</v>
      </c>
      <c r="AT161" s="197" t="s">
        <v>186</v>
      </c>
      <c r="AU161" s="197" t="s">
        <v>91</v>
      </c>
      <c r="AY161" s="15" t="s">
        <v>183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190</v>
      </c>
      <c r="BM161" s="197" t="s">
        <v>424</v>
      </c>
    </row>
    <row r="162" s="2" customFormat="1" ht="6.96" customHeight="1">
      <c r="A162" s="34"/>
      <c r="B162" s="61"/>
      <c r="C162" s="62"/>
      <c r="D162" s="62"/>
      <c r="E162" s="62"/>
      <c r="F162" s="62"/>
      <c r="G162" s="62"/>
      <c r="H162" s="62"/>
      <c r="I162" s="62"/>
      <c r="J162" s="62"/>
      <c r="K162" s="62"/>
      <c r="L162" s="35"/>
      <c r="M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</row>
  </sheetData>
  <autoFilter ref="C122:K16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141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2051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21. 1. 2025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30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31</v>
      </c>
      <c r="F21" s="34"/>
      <c r="G21" s="34"/>
      <c r="H21" s="34"/>
      <c r="I21" s="28" t="s">
        <v>26</v>
      </c>
      <c r="J21" s="23" t="s">
        <v>32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24</v>
      </c>
      <c r="J23" s="23" t="s">
        <v>35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36</v>
      </c>
      <c r="F24" s="34"/>
      <c r="G24" s="34"/>
      <c r="H24" s="34"/>
      <c r="I24" s="28" t="s">
        <v>26</v>
      </c>
      <c r="J24" s="23" t="s">
        <v>37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38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34" t="s">
        <v>39</v>
      </c>
      <c r="E30" s="34"/>
      <c r="F30" s="34"/>
      <c r="G30" s="34"/>
      <c r="H30" s="34"/>
      <c r="I30" s="34"/>
      <c r="J30" s="97">
        <f>ROUND(J121,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39" t="s">
        <v>40</v>
      </c>
      <c r="J32" s="39" t="s">
        <v>42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5" t="s">
        <v>43</v>
      </c>
      <c r="E33" s="41" t="s">
        <v>44</v>
      </c>
      <c r="F33" s="136">
        <f>ROUND((SUM(BE121:BE149)),  2)</f>
        <v>0</v>
      </c>
      <c r="G33" s="137"/>
      <c r="H33" s="137"/>
      <c r="I33" s="138">
        <v>0.23000000000000001</v>
      </c>
      <c r="J33" s="136">
        <f>ROUND(((SUM(BE121:BE149))*I33),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45</v>
      </c>
      <c r="F34" s="136">
        <f>ROUND((SUM(BF121:BF149)),  2)</f>
        <v>0</v>
      </c>
      <c r="G34" s="137"/>
      <c r="H34" s="137"/>
      <c r="I34" s="138">
        <v>0.23000000000000001</v>
      </c>
      <c r="J34" s="136">
        <f>ROUND(((SUM(BF121:BF149))*I34),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39">
        <f>ROUND((SUM(BG121:BG149)),  2)</f>
        <v>0</v>
      </c>
      <c r="G35" s="34"/>
      <c r="H35" s="34"/>
      <c r="I35" s="140">
        <v>0.23000000000000001</v>
      </c>
      <c r="J35" s="139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39">
        <f>ROUND((SUM(BH121:BH149)),  2)</f>
        <v>0</v>
      </c>
      <c r="G36" s="34"/>
      <c r="H36" s="34"/>
      <c r="I36" s="140">
        <v>0.23000000000000001</v>
      </c>
      <c r="J36" s="139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48</v>
      </c>
      <c r="F37" s="136">
        <f>ROUND((SUM(BI121:BI149)),  2)</f>
        <v>0</v>
      </c>
      <c r="G37" s="137"/>
      <c r="H37" s="137"/>
      <c r="I37" s="138">
        <v>0</v>
      </c>
      <c r="J37" s="136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41"/>
      <c r="D39" s="142" t="s">
        <v>49</v>
      </c>
      <c r="E39" s="82"/>
      <c r="F39" s="82"/>
      <c r="G39" s="143" t="s">
        <v>50</v>
      </c>
      <c r="H39" s="144" t="s">
        <v>51</v>
      </c>
      <c r="I39" s="82"/>
      <c r="J39" s="145">
        <f>SUM(J30:J37)</f>
        <v>0</v>
      </c>
      <c r="K39" s="146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141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11 - SO 03 Spevnene plochy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k.ú. B. Bystrica, s.č. 837/12, p.č. KN/C - 1909/1</v>
      </c>
      <c r="G89" s="34"/>
      <c r="H89" s="34"/>
      <c r="I89" s="28" t="s">
        <v>21</v>
      </c>
      <c r="J89" s="70" t="str">
        <f>IF(J12="","",J12)</f>
        <v>21. 1. 2025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23</v>
      </c>
      <c r="D91" s="34"/>
      <c r="E91" s="34"/>
      <c r="F91" s="23" t="str">
        <f>E15</f>
        <v>Banskobystrický samosprávny kraj, Námestie SNP 23/</v>
      </c>
      <c r="G91" s="34"/>
      <c r="H91" s="34"/>
      <c r="I91" s="28" t="s">
        <v>29</v>
      </c>
      <c r="J91" s="32" t="str">
        <f>E21</f>
        <v>HLINA s.r.o.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5.6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STAVCEN s.r.o., www.rozpoctar.org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9" t="s">
        <v>146</v>
      </c>
      <c r="D94" s="141"/>
      <c r="E94" s="141"/>
      <c r="F94" s="141"/>
      <c r="G94" s="141"/>
      <c r="H94" s="141"/>
      <c r="I94" s="141"/>
      <c r="J94" s="150" t="s">
        <v>147</v>
      </c>
      <c r="K94" s="141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51" t="s">
        <v>148</v>
      </c>
      <c r="D96" s="34"/>
      <c r="E96" s="34"/>
      <c r="F96" s="34"/>
      <c r="G96" s="34"/>
      <c r="H96" s="34"/>
      <c r="I96" s="34"/>
      <c r="J96" s="97">
        <f>J121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149</v>
      </c>
    </row>
    <row r="97" s="9" customFormat="1" ht="24.96" customHeight="1">
      <c r="A97" s="9"/>
      <c r="B97" s="152"/>
      <c r="C97" s="9"/>
      <c r="D97" s="153" t="s">
        <v>150</v>
      </c>
      <c r="E97" s="154"/>
      <c r="F97" s="154"/>
      <c r="G97" s="154"/>
      <c r="H97" s="154"/>
      <c r="I97" s="154"/>
      <c r="J97" s="155">
        <f>J122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1273</v>
      </c>
      <c r="E98" s="158"/>
      <c r="F98" s="158"/>
      <c r="G98" s="158"/>
      <c r="H98" s="158"/>
      <c r="I98" s="158"/>
      <c r="J98" s="159">
        <f>J123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6"/>
      <c r="C99" s="10"/>
      <c r="D99" s="157" t="s">
        <v>2052</v>
      </c>
      <c r="E99" s="158"/>
      <c r="F99" s="158"/>
      <c r="G99" s="158"/>
      <c r="H99" s="158"/>
      <c r="I99" s="158"/>
      <c r="J99" s="159">
        <f>J131</f>
        <v>0</v>
      </c>
      <c r="K99" s="10"/>
      <c r="L99" s="15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6"/>
      <c r="C100" s="10"/>
      <c r="D100" s="157" t="s">
        <v>153</v>
      </c>
      <c r="E100" s="158"/>
      <c r="F100" s="158"/>
      <c r="G100" s="158"/>
      <c r="H100" s="158"/>
      <c r="I100" s="158"/>
      <c r="J100" s="159">
        <f>J138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154</v>
      </c>
      <c r="E101" s="158"/>
      <c r="F101" s="158"/>
      <c r="G101" s="158"/>
      <c r="H101" s="158"/>
      <c r="I101" s="158"/>
      <c r="J101" s="159">
        <f>J148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6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169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15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4"/>
      <c r="D111" s="34"/>
      <c r="E111" s="130" t="str">
        <f>E7</f>
        <v>REKONŠTRUKCIA ADMINISTRATÍVNEJ BUDOVY KOMENSKÉHO ULICA - ÚRAD BBSK (BLOK A)</v>
      </c>
      <c r="F111" s="28"/>
      <c r="G111" s="28"/>
      <c r="H111" s="28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141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8" t="str">
        <f>E9</f>
        <v>11 - SO 03 Spevnene plochy</v>
      </c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19</v>
      </c>
      <c r="D115" s="34"/>
      <c r="E115" s="34"/>
      <c r="F115" s="23" t="str">
        <f>F12</f>
        <v>k.ú. B. Bystrica, s.č. 837/12, p.č. KN/C - 1909/1</v>
      </c>
      <c r="G115" s="34"/>
      <c r="H115" s="34"/>
      <c r="I115" s="28" t="s">
        <v>21</v>
      </c>
      <c r="J115" s="70" t="str">
        <f>IF(J12="","",J12)</f>
        <v>21. 1. 2025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23</v>
      </c>
      <c r="D117" s="34"/>
      <c r="E117" s="34"/>
      <c r="F117" s="23" t="str">
        <f>E15</f>
        <v>Banskobystrický samosprávny kraj, Námestie SNP 23/</v>
      </c>
      <c r="G117" s="34"/>
      <c r="H117" s="34"/>
      <c r="I117" s="28" t="s">
        <v>29</v>
      </c>
      <c r="J117" s="32" t="str">
        <f>E21</f>
        <v>HLINA s.r.o.</v>
      </c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25.6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34</v>
      </c>
      <c r="J118" s="32" t="str">
        <f>E24</f>
        <v>STAVCEN s.r.o., www.rozpoctar.org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60"/>
      <c r="B120" s="161"/>
      <c r="C120" s="162" t="s">
        <v>170</v>
      </c>
      <c r="D120" s="163" t="s">
        <v>64</v>
      </c>
      <c r="E120" s="163" t="s">
        <v>60</v>
      </c>
      <c r="F120" s="163" t="s">
        <v>61</v>
      </c>
      <c r="G120" s="163" t="s">
        <v>171</v>
      </c>
      <c r="H120" s="163" t="s">
        <v>172</v>
      </c>
      <c r="I120" s="163" t="s">
        <v>173</v>
      </c>
      <c r="J120" s="164" t="s">
        <v>147</v>
      </c>
      <c r="K120" s="165" t="s">
        <v>174</v>
      </c>
      <c r="L120" s="166"/>
      <c r="M120" s="87" t="s">
        <v>1</v>
      </c>
      <c r="N120" s="88" t="s">
        <v>43</v>
      </c>
      <c r="O120" s="88" t="s">
        <v>175</v>
      </c>
      <c r="P120" s="88" t="s">
        <v>176</v>
      </c>
      <c r="Q120" s="88" t="s">
        <v>177</v>
      </c>
      <c r="R120" s="88" t="s">
        <v>178</v>
      </c>
      <c r="S120" s="88" t="s">
        <v>179</v>
      </c>
      <c r="T120" s="89" t="s">
        <v>180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="2" customFormat="1" ht="22.8" customHeight="1">
      <c r="A121" s="34"/>
      <c r="B121" s="35"/>
      <c r="C121" s="94" t="s">
        <v>148</v>
      </c>
      <c r="D121" s="34"/>
      <c r="E121" s="34"/>
      <c r="F121" s="34"/>
      <c r="G121" s="34"/>
      <c r="H121" s="34"/>
      <c r="I121" s="34"/>
      <c r="J121" s="167">
        <f>BK121</f>
        <v>0</v>
      </c>
      <c r="K121" s="34"/>
      <c r="L121" s="35"/>
      <c r="M121" s="90"/>
      <c r="N121" s="74"/>
      <c r="O121" s="91"/>
      <c r="P121" s="168">
        <f>P122</f>
        <v>0</v>
      </c>
      <c r="Q121" s="91"/>
      <c r="R121" s="168">
        <f>R122</f>
        <v>54.815836161250004</v>
      </c>
      <c r="S121" s="91"/>
      <c r="T121" s="169">
        <f>T122</f>
        <v>14.3682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78</v>
      </c>
      <c r="AU121" s="15" t="s">
        <v>149</v>
      </c>
      <c r="BK121" s="170">
        <f>BK122</f>
        <v>0</v>
      </c>
    </row>
    <row r="122" s="12" customFormat="1" ht="25.92" customHeight="1">
      <c r="A122" s="12"/>
      <c r="B122" s="171"/>
      <c r="C122" s="12"/>
      <c r="D122" s="172" t="s">
        <v>78</v>
      </c>
      <c r="E122" s="173" t="s">
        <v>181</v>
      </c>
      <c r="F122" s="173" t="s">
        <v>182</v>
      </c>
      <c r="G122" s="12"/>
      <c r="H122" s="12"/>
      <c r="I122" s="174"/>
      <c r="J122" s="175">
        <f>BK122</f>
        <v>0</v>
      </c>
      <c r="K122" s="12"/>
      <c r="L122" s="171"/>
      <c r="M122" s="176"/>
      <c r="N122" s="177"/>
      <c r="O122" s="177"/>
      <c r="P122" s="178">
        <f>P123+P131+P138+P148</f>
        <v>0</v>
      </c>
      <c r="Q122" s="177"/>
      <c r="R122" s="178">
        <f>R123+R131+R138+R148</f>
        <v>54.815836161250004</v>
      </c>
      <c r="S122" s="177"/>
      <c r="T122" s="179">
        <f>T123+T131+T138+T148</f>
        <v>14.3682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2" t="s">
        <v>86</v>
      </c>
      <c r="AT122" s="180" t="s">
        <v>78</v>
      </c>
      <c r="AU122" s="180" t="s">
        <v>79</v>
      </c>
      <c r="AY122" s="172" t="s">
        <v>183</v>
      </c>
      <c r="BK122" s="181">
        <f>BK123+BK131+BK138+BK148</f>
        <v>0</v>
      </c>
    </row>
    <row r="123" s="12" customFormat="1" ht="22.8" customHeight="1">
      <c r="A123" s="12"/>
      <c r="B123" s="171"/>
      <c r="C123" s="12"/>
      <c r="D123" s="172" t="s">
        <v>78</v>
      </c>
      <c r="E123" s="182" t="s">
        <v>86</v>
      </c>
      <c r="F123" s="182" t="s">
        <v>1274</v>
      </c>
      <c r="G123" s="12"/>
      <c r="H123" s="12"/>
      <c r="I123" s="174"/>
      <c r="J123" s="183">
        <f>BK123</f>
        <v>0</v>
      </c>
      <c r="K123" s="12"/>
      <c r="L123" s="171"/>
      <c r="M123" s="176"/>
      <c r="N123" s="177"/>
      <c r="O123" s="177"/>
      <c r="P123" s="178">
        <f>SUM(P124:P130)</f>
        <v>0</v>
      </c>
      <c r="Q123" s="177"/>
      <c r="R123" s="178">
        <f>SUM(R124:R130)</f>
        <v>0</v>
      </c>
      <c r="S123" s="177"/>
      <c r="T123" s="179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2" t="s">
        <v>86</v>
      </c>
      <c r="AT123" s="180" t="s">
        <v>78</v>
      </c>
      <c r="AU123" s="180" t="s">
        <v>86</v>
      </c>
      <c r="AY123" s="172" t="s">
        <v>183</v>
      </c>
      <c r="BK123" s="181">
        <f>SUM(BK124:BK130)</f>
        <v>0</v>
      </c>
    </row>
    <row r="124" s="2" customFormat="1" ht="24.15" customHeight="1">
      <c r="A124" s="34"/>
      <c r="B124" s="184"/>
      <c r="C124" s="185" t="s">
        <v>86</v>
      </c>
      <c r="D124" s="185" t="s">
        <v>186</v>
      </c>
      <c r="E124" s="186" t="s">
        <v>2053</v>
      </c>
      <c r="F124" s="187" t="s">
        <v>2054</v>
      </c>
      <c r="G124" s="188" t="s">
        <v>236</v>
      </c>
      <c r="H124" s="189">
        <v>6.9900000000000002</v>
      </c>
      <c r="I124" s="190"/>
      <c r="J124" s="191">
        <f>ROUND(I124*H124,2)</f>
        <v>0</v>
      </c>
      <c r="K124" s="192"/>
      <c r="L124" s="35"/>
      <c r="M124" s="193" t="s">
        <v>1</v>
      </c>
      <c r="N124" s="194" t="s">
        <v>45</v>
      </c>
      <c r="O124" s="78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190</v>
      </c>
      <c r="AT124" s="197" t="s">
        <v>186</v>
      </c>
      <c r="AU124" s="197" t="s">
        <v>91</v>
      </c>
      <c r="AY124" s="15" t="s">
        <v>183</v>
      </c>
      <c r="BE124" s="198">
        <f>IF(N124="základná",J124,0)</f>
        <v>0</v>
      </c>
      <c r="BF124" s="198">
        <f>IF(N124="znížená",J124,0)</f>
        <v>0</v>
      </c>
      <c r="BG124" s="198">
        <f>IF(N124="zákl. prenesená",J124,0)</f>
        <v>0</v>
      </c>
      <c r="BH124" s="198">
        <f>IF(N124="zníž. prenesená",J124,0)</f>
        <v>0</v>
      </c>
      <c r="BI124" s="198">
        <f>IF(N124="nulová",J124,0)</f>
        <v>0</v>
      </c>
      <c r="BJ124" s="15" t="s">
        <v>91</v>
      </c>
      <c r="BK124" s="198">
        <f>ROUND(I124*H124,2)</f>
        <v>0</v>
      </c>
      <c r="BL124" s="15" t="s">
        <v>190</v>
      </c>
      <c r="BM124" s="197" t="s">
        <v>2055</v>
      </c>
    </row>
    <row r="125" s="2" customFormat="1" ht="24.15" customHeight="1">
      <c r="A125" s="34"/>
      <c r="B125" s="184"/>
      <c r="C125" s="185" t="s">
        <v>91</v>
      </c>
      <c r="D125" s="185" t="s">
        <v>186</v>
      </c>
      <c r="E125" s="186" t="s">
        <v>2056</v>
      </c>
      <c r="F125" s="187" t="s">
        <v>2057</v>
      </c>
      <c r="G125" s="188" t="s">
        <v>236</v>
      </c>
      <c r="H125" s="189">
        <v>2.3300000000000001</v>
      </c>
      <c r="I125" s="190"/>
      <c r="J125" s="191">
        <f>ROUND(I125*H125,2)</f>
        <v>0</v>
      </c>
      <c r="K125" s="192"/>
      <c r="L125" s="35"/>
      <c r="M125" s="193" t="s">
        <v>1</v>
      </c>
      <c r="N125" s="194" t="s">
        <v>45</v>
      </c>
      <c r="O125" s="78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190</v>
      </c>
      <c r="AT125" s="197" t="s">
        <v>186</v>
      </c>
      <c r="AU125" s="197" t="s">
        <v>91</v>
      </c>
      <c r="AY125" s="15" t="s">
        <v>183</v>
      </c>
      <c r="BE125" s="198">
        <f>IF(N125="základná",J125,0)</f>
        <v>0</v>
      </c>
      <c r="BF125" s="198">
        <f>IF(N125="znížená",J125,0)</f>
        <v>0</v>
      </c>
      <c r="BG125" s="198">
        <f>IF(N125="zákl. prenesená",J125,0)</f>
        <v>0</v>
      </c>
      <c r="BH125" s="198">
        <f>IF(N125="zníž. prenesená",J125,0)</f>
        <v>0</v>
      </c>
      <c r="BI125" s="198">
        <f>IF(N125="nulová",J125,0)</f>
        <v>0</v>
      </c>
      <c r="BJ125" s="15" t="s">
        <v>91</v>
      </c>
      <c r="BK125" s="198">
        <f>ROUND(I125*H125,2)</f>
        <v>0</v>
      </c>
      <c r="BL125" s="15" t="s">
        <v>190</v>
      </c>
      <c r="BM125" s="197" t="s">
        <v>2058</v>
      </c>
    </row>
    <row r="126" s="2" customFormat="1" ht="33" customHeight="1">
      <c r="A126" s="34"/>
      <c r="B126" s="184"/>
      <c r="C126" s="185" t="s">
        <v>184</v>
      </c>
      <c r="D126" s="185" t="s">
        <v>186</v>
      </c>
      <c r="E126" s="186" t="s">
        <v>1281</v>
      </c>
      <c r="F126" s="187" t="s">
        <v>1282</v>
      </c>
      <c r="G126" s="188" t="s">
        <v>236</v>
      </c>
      <c r="H126" s="189">
        <v>6.9900000000000002</v>
      </c>
      <c r="I126" s="190"/>
      <c r="J126" s="191">
        <f>ROUND(I126*H126,2)</f>
        <v>0</v>
      </c>
      <c r="K126" s="192"/>
      <c r="L126" s="35"/>
      <c r="M126" s="193" t="s">
        <v>1</v>
      </c>
      <c r="N126" s="194" t="s">
        <v>45</v>
      </c>
      <c r="O126" s="7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190</v>
      </c>
      <c r="AT126" s="197" t="s">
        <v>186</v>
      </c>
      <c r="AU126" s="197" t="s">
        <v>91</v>
      </c>
      <c r="AY126" s="15" t="s">
        <v>183</v>
      </c>
      <c r="BE126" s="198">
        <f>IF(N126="základná",J126,0)</f>
        <v>0</v>
      </c>
      <c r="BF126" s="198">
        <f>IF(N126="znížená",J126,0)</f>
        <v>0</v>
      </c>
      <c r="BG126" s="198">
        <f>IF(N126="zákl. prenesená",J126,0)</f>
        <v>0</v>
      </c>
      <c r="BH126" s="198">
        <f>IF(N126="zníž. prenesená",J126,0)</f>
        <v>0</v>
      </c>
      <c r="BI126" s="198">
        <f>IF(N126="nulová",J126,0)</f>
        <v>0</v>
      </c>
      <c r="BJ126" s="15" t="s">
        <v>91</v>
      </c>
      <c r="BK126" s="198">
        <f>ROUND(I126*H126,2)</f>
        <v>0</v>
      </c>
      <c r="BL126" s="15" t="s">
        <v>190</v>
      </c>
      <c r="BM126" s="197" t="s">
        <v>2059</v>
      </c>
    </row>
    <row r="127" s="2" customFormat="1" ht="37.8" customHeight="1">
      <c r="A127" s="34"/>
      <c r="B127" s="184"/>
      <c r="C127" s="185" t="s">
        <v>190</v>
      </c>
      <c r="D127" s="185" t="s">
        <v>186</v>
      </c>
      <c r="E127" s="186" t="s">
        <v>1284</v>
      </c>
      <c r="F127" s="187" t="s">
        <v>1285</v>
      </c>
      <c r="G127" s="188" t="s">
        <v>236</v>
      </c>
      <c r="H127" s="189">
        <v>69.900000000000006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190</v>
      </c>
      <c r="AT127" s="197" t="s">
        <v>186</v>
      </c>
      <c r="AU127" s="197" t="s">
        <v>91</v>
      </c>
      <c r="AY127" s="15" t="s">
        <v>183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190</v>
      </c>
      <c r="BM127" s="197" t="s">
        <v>2060</v>
      </c>
    </row>
    <row r="128" s="2" customFormat="1" ht="24.15" customHeight="1">
      <c r="A128" s="34"/>
      <c r="B128" s="184"/>
      <c r="C128" s="185" t="s">
        <v>203</v>
      </c>
      <c r="D128" s="185" t="s">
        <v>186</v>
      </c>
      <c r="E128" s="186" t="s">
        <v>1287</v>
      </c>
      <c r="F128" s="187" t="s">
        <v>1288</v>
      </c>
      <c r="G128" s="188" t="s">
        <v>236</v>
      </c>
      <c r="H128" s="189">
        <v>6.9900000000000002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190</v>
      </c>
      <c r="AT128" s="197" t="s">
        <v>186</v>
      </c>
      <c r="AU128" s="197" t="s">
        <v>91</v>
      </c>
      <c r="AY128" s="15" t="s">
        <v>183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190</v>
      </c>
      <c r="BM128" s="197" t="s">
        <v>2061</v>
      </c>
    </row>
    <row r="129" s="2" customFormat="1" ht="16.5" customHeight="1">
      <c r="A129" s="34"/>
      <c r="B129" s="184"/>
      <c r="C129" s="185" t="s">
        <v>207</v>
      </c>
      <c r="D129" s="185" t="s">
        <v>186</v>
      </c>
      <c r="E129" s="186" t="s">
        <v>1290</v>
      </c>
      <c r="F129" s="187" t="s">
        <v>1291</v>
      </c>
      <c r="G129" s="188" t="s">
        <v>236</v>
      </c>
      <c r="H129" s="189">
        <v>6.9900000000000002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190</v>
      </c>
      <c r="AT129" s="197" t="s">
        <v>186</v>
      </c>
      <c r="AU129" s="197" t="s">
        <v>91</v>
      </c>
      <c r="AY129" s="15" t="s">
        <v>183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190</v>
      </c>
      <c r="BM129" s="197" t="s">
        <v>2062</v>
      </c>
    </row>
    <row r="130" s="2" customFormat="1" ht="24.15" customHeight="1">
      <c r="A130" s="34"/>
      <c r="B130" s="184"/>
      <c r="C130" s="185" t="s">
        <v>211</v>
      </c>
      <c r="D130" s="185" t="s">
        <v>186</v>
      </c>
      <c r="E130" s="186" t="s">
        <v>1293</v>
      </c>
      <c r="F130" s="187" t="s">
        <v>1294</v>
      </c>
      <c r="G130" s="188" t="s">
        <v>189</v>
      </c>
      <c r="H130" s="189">
        <v>10.484999999999999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190</v>
      </c>
      <c r="AT130" s="197" t="s">
        <v>186</v>
      </c>
      <c r="AU130" s="197" t="s">
        <v>91</v>
      </c>
      <c r="AY130" s="15" t="s">
        <v>183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190</v>
      </c>
      <c r="BM130" s="197" t="s">
        <v>2063</v>
      </c>
    </row>
    <row r="131" s="12" customFormat="1" ht="22.8" customHeight="1">
      <c r="A131" s="12"/>
      <c r="B131" s="171"/>
      <c r="C131" s="12"/>
      <c r="D131" s="172" t="s">
        <v>78</v>
      </c>
      <c r="E131" s="182" t="s">
        <v>203</v>
      </c>
      <c r="F131" s="182" t="s">
        <v>2064</v>
      </c>
      <c r="G131" s="12"/>
      <c r="H131" s="12"/>
      <c r="I131" s="174"/>
      <c r="J131" s="183">
        <f>BK131</f>
        <v>0</v>
      </c>
      <c r="K131" s="12"/>
      <c r="L131" s="171"/>
      <c r="M131" s="176"/>
      <c r="N131" s="177"/>
      <c r="O131" s="177"/>
      <c r="P131" s="178">
        <f>SUM(P132:P137)</f>
        <v>0</v>
      </c>
      <c r="Q131" s="177"/>
      <c r="R131" s="178">
        <f>SUM(R132:R137)</f>
        <v>39.449880281250003</v>
      </c>
      <c r="S131" s="177"/>
      <c r="T131" s="179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86</v>
      </c>
      <c r="AT131" s="180" t="s">
        <v>78</v>
      </c>
      <c r="AU131" s="180" t="s">
        <v>86</v>
      </c>
      <c r="AY131" s="172" t="s">
        <v>183</v>
      </c>
      <c r="BK131" s="181">
        <f>SUM(BK132:BK137)</f>
        <v>0</v>
      </c>
    </row>
    <row r="132" s="2" customFormat="1" ht="33" customHeight="1">
      <c r="A132" s="34"/>
      <c r="B132" s="184"/>
      <c r="C132" s="185" t="s">
        <v>195</v>
      </c>
      <c r="D132" s="185" t="s">
        <v>186</v>
      </c>
      <c r="E132" s="186" t="s">
        <v>2065</v>
      </c>
      <c r="F132" s="187" t="s">
        <v>2066</v>
      </c>
      <c r="G132" s="188" t="s">
        <v>214</v>
      </c>
      <c r="H132" s="189">
        <v>46.600000000000001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0.36834</v>
      </c>
      <c r="R132" s="195">
        <f>Q132*H132</f>
        <v>17.164643999999999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190</v>
      </c>
      <c r="AT132" s="197" t="s">
        <v>186</v>
      </c>
      <c r="AU132" s="197" t="s">
        <v>91</v>
      </c>
      <c r="AY132" s="15" t="s">
        <v>183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190</v>
      </c>
      <c r="BM132" s="197" t="s">
        <v>2067</v>
      </c>
    </row>
    <row r="133" s="2" customFormat="1" ht="24.15" customHeight="1">
      <c r="A133" s="34"/>
      <c r="B133" s="184"/>
      <c r="C133" s="185" t="s">
        <v>219</v>
      </c>
      <c r="D133" s="185" t="s">
        <v>186</v>
      </c>
      <c r="E133" s="186" t="s">
        <v>2068</v>
      </c>
      <c r="F133" s="187" t="s">
        <v>2069</v>
      </c>
      <c r="G133" s="188" t="s">
        <v>214</v>
      </c>
      <c r="H133" s="189">
        <v>16.25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0.34282912500000001</v>
      </c>
      <c r="R133" s="195">
        <f>Q133*H133</f>
        <v>5.5709732812500006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190</v>
      </c>
      <c r="AT133" s="197" t="s">
        <v>186</v>
      </c>
      <c r="AU133" s="197" t="s">
        <v>91</v>
      </c>
      <c r="AY133" s="15" t="s">
        <v>183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190</v>
      </c>
      <c r="BM133" s="197" t="s">
        <v>2070</v>
      </c>
    </row>
    <row r="134" s="2" customFormat="1" ht="37.8" customHeight="1">
      <c r="A134" s="34"/>
      <c r="B134" s="184"/>
      <c r="C134" s="185" t="s">
        <v>134</v>
      </c>
      <c r="D134" s="185" t="s">
        <v>186</v>
      </c>
      <c r="E134" s="186" t="s">
        <v>2071</v>
      </c>
      <c r="F134" s="187" t="s">
        <v>2072</v>
      </c>
      <c r="G134" s="188" t="s">
        <v>214</v>
      </c>
      <c r="H134" s="189">
        <v>16.25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0.092499999999999999</v>
      </c>
      <c r="R134" s="195">
        <f>Q134*H134</f>
        <v>1.503125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190</v>
      </c>
      <c r="AT134" s="197" t="s">
        <v>186</v>
      </c>
      <c r="AU134" s="197" t="s">
        <v>91</v>
      </c>
      <c r="AY134" s="15" t="s">
        <v>183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190</v>
      </c>
      <c r="BM134" s="197" t="s">
        <v>2073</v>
      </c>
    </row>
    <row r="135" s="2" customFormat="1" ht="24.15" customHeight="1">
      <c r="A135" s="34"/>
      <c r="B135" s="184"/>
      <c r="C135" s="199" t="s">
        <v>137</v>
      </c>
      <c r="D135" s="199" t="s">
        <v>192</v>
      </c>
      <c r="E135" s="200" t="s">
        <v>2074</v>
      </c>
      <c r="F135" s="201" t="s">
        <v>2075</v>
      </c>
      <c r="G135" s="202" t="s">
        <v>214</v>
      </c>
      <c r="H135" s="203">
        <v>16.574999999999999</v>
      </c>
      <c r="I135" s="204"/>
      <c r="J135" s="205">
        <f>ROUND(I135*H135,2)</f>
        <v>0</v>
      </c>
      <c r="K135" s="206"/>
      <c r="L135" s="207"/>
      <c r="M135" s="208" t="s">
        <v>1</v>
      </c>
      <c r="N135" s="209" t="s">
        <v>45</v>
      </c>
      <c r="O135" s="78"/>
      <c r="P135" s="195">
        <f>O135*H135</f>
        <v>0</v>
      </c>
      <c r="Q135" s="195">
        <v>0.13</v>
      </c>
      <c r="R135" s="195">
        <f>Q135*H135</f>
        <v>2.1547499999999999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195</v>
      </c>
      <c r="AT135" s="197" t="s">
        <v>192</v>
      </c>
      <c r="AU135" s="197" t="s">
        <v>91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190</v>
      </c>
      <c r="BM135" s="197" t="s">
        <v>2076</v>
      </c>
    </row>
    <row r="136" s="2" customFormat="1" ht="44.25" customHeight="1">
      <c r="A136" s="34"/>
      <c r="B136" s="184"/>
      <c r="C136" s="185" t="s">
        <v>229</v>
      </c>
      <c r="D136" s="185" t="s">
        <v>186</v>
      </c>
      <c r="E136" s="186" t="s">
        <v>2077</v>
      </c>
      <c r="F136" s="187" t="s">
        <v>2078</v>
      </c>
      <c r="G136" s="188" t="s">
        <v>214</v>
      </c>
      <c r="H136" s="189">
        <v>46.600000000000001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0.092499999999999999</v>
      </c>
      <c r="R136" s="195">
        <f>Q136*H136</f>
        <v>4.3105000000000002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190</v>
      </c>
      <c r="AT136" s="197" t="s">
        <v>186</v>
      </c>
      <c r="AU136" s="197" t="s">
        <v>91</v>
      </c>
      <c r="AY136" s="15" t="s">
        <v>183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190</v>
      </c>
      <c r="BM136" s="197" t="s">
        <v>2079</v>
      </c>
    </row>
    <row r="137" s="2" customFormat="1" ht="24.15" customHeight="1">
      <c r="A137" s="34"/>
      <c r="B137" s="184"/>
      <c r="C137" s="199" t="s">
        <v>233</v>
      </c>
      <c r="D137" s="199" t="s">
        <v>192</v>
      </c>
      <c r="E137" s="200" t="s">
        <v>2080</v>
      </c>
      <c r="F137" s="201" t="s">
        <v>2081</v>
      </c>
      <c r="G137" s="202" t="s">
        <v>214</v>
      </c>
      <c r="H137" s="203">
        <v>47.531999999999996</v>
      </c>
      <c r="I137" s="204"/>
      <c r="J137" s="205">
        <f>ROUND(I137*H137,2)</f>
        <v>0</v>
      </c>
      <c r="K137" s="206"/>
      <c r="L137" s="207"/>
      <c r="M137" s="208" t="s">
        <v>1</v>
      </c>
      <c r="N137" s="209" t="s">
        <v>45</v>
      </c>
      <c r="O137" s="78"/>
      <c r="P137" s="195">
        <f>O137*H137</f>
        <v>0</v>
      </c>
      <c r="Q137" s="195">
        <v>0.184</v>
      </c>
      <c r="R137" s="195">
        <f>Q137*H137</f>
        <v>8.745887999999999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195</v>
      </c>
      <c r="AT137" s="197" t="s">
        <v>192</v>
      </c>
      <c r="AU137" s="197" t="s">
        <v>91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190</v>
      </c>
      <c r="BM137" s="197" t="s">
        <v>2082</v>
      </c>
    </row>
    <row r="138" s="12" customFormat="1" ht="22.8" customHeight="1">
      <c r="A138" s="12"/>
      <c r="B138" s="171"/>
      <c r="C138" s="12"/>
      <c r="D138" s="172" t="s">
        <v>78</v>
      </c>
      <c r="E138" s="182" t="s">
        <v>219</v>
      </c>
      <c r="F138" s="182" t="s">
        <v>362</v>
      </c>
      <c r="G138" s="12"/>
      <c r="H138" s="12"/>
      <c r="I138" s="174"/>
      <c r="J138" s="183">
        <f>BK138</f>
        <v>0</v>
      </c>
      <c r="K138" s="12"/>
      <c r="L138" s="171"/>
      <c r="M138" s="176"/>
      <c r="N138" s="177"/>
      <c r="O138" s="177"/>
      <c r="P138" s="178">
        <f>SUM(P139:P147)</f>
        <v>0</v>
      </c>
      <c r="Q138" s="177"/>
      <c r="R138" s="178">
        <f>SUM(R139:R147)</f>
        <v>15.365955879999998</v>
      </c>
      <c r="S138" s="177"/>
      <c r="T138" s="179">
        <f>SUM(T139:T147)</f>
        <v>14.3682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2" t="s">
        <v>86</v>
      </c>
      <c r="AT138" s="180" t="s">
        <v>78</v>
      </c>
      <c r="AU138" s="180" t="s">
        <v>86</v>
      </c>
      <c r="AY138" s="172" t="s">
        <v>183</v>
      </c>
      <c r="BK138" s="181">
        <f>SUM(BK139:BK147)</f>
        <v>0</v>
      </c>
    </row>
    <row r="139" s="2" customFormat="1" ht="37.8" customHeight="1">
      <c r="A139" s="34"/>
      <c r="B139" s="184"/>
      <c r="C139" s="185" t="s">
        <v>239</v>
      </c>
      <c r="D139" s="185" t="s">
        <v>186</v>
      </c>
      <c r="E139" s="186" t="s">
        <v>2083</v>
      </c>
      <c r="F139" s="187" t="s">
        <v>2084</v>
      </c>
      <c r="G139" s="188" t="s">
        <v>293</v>
      </c>
      <c r="H139" s="189">
        <v>69.099999999999994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0.098529599999999995</v>
      </c>
      <c r="R139" s="195">
        <f>Q139*H139</f>
        <v>6.8083953599999987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190</v>
      </c>
      <c r="AT139" s="197" t="s">
        <v>186</v>
      </c>
      <c r="AU139" s="197" t="s">
        <v>91</v>
      </c>
      <c r="AY139" s="15" t="s">
        <v>183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190</v>
      </c>
      <c r="BM139" s="197" t="s">
        <v>2085</v>
      </c>
    </row>
    <row r="140" s="2" customFormat="1" ht="21.75" customHeight="1">
      <c r="A140" s="34"/>
      <c r="B140" s="184"/>
      <c r="C140" s="199" t="s">
        <v>243</v>
      </c>
      <c r="D140" s="199" t="s">
        <v>192</v>
      </c>
      <c r="E140" s="200" t="s">
        <v>2086</v>
      </c>
      <c r="F140" s="201" t="s">
        <v>2087</v>
      </c>
      <c r="G140" s="202" t="s">
        <v>319</v>
      </c>
      <c r="H140" s="203">
        <v>71</v>
      </c>
      <c r="I140" s="204"/>
      <c r="J140" s="205">
        <f>ROUND(I140*H140,2)</f>
        <v>0</v>
      </c>
      <c r="K140" s="206"/>
      <c r="L140" s="207"/>
      <c r="M140" s="208" t="s">
        <v>1</v>
      </c>
      <c r="N140" s="209" t="s">
        <v>45</v>
      </c>
      <c r="O140" s="78"/>
      <c r="P140" s="195">
        <f>O140*H140</f>
        <v>0</v>
      </c>
      <c r="Q140" s="195">
        <v>0.0235</v>
      </c>
      <c r="R140" s="195">
        <f>Q140*H140</f>
        <v>1.6685000000000001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195</v>
      </c>
      <c r="AT140" s="197" t="s">
        <v>192</v>
      </c>
      <c r="AU140" s="197" t="s">
        <v>91</v>
      </c>
      <c r="AY140" s="15" t="s">
        <v>183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190</v>
      </c>
      <c r="BM140" s="197" t="s">
        <v>2088</v>
      </c>
    </row>
    <row r="141" s="2" customFormat="1" ht="33" customHeight="1">
      <c r="A141" s="34"/>
      <c r="B141" s="184"/>
      <c r="C141" s="185" t="s">
        <v>247</v>
      </c>
      <c r="D141" s="185" t="s">
        <v>186</v>
      </c>
      <c r="E141" s="186" t="s">
        <v>2089</v>
      </c>
      <c r="F141" s="187" t="s">
        <v>2090</v>
      </c>
      <c r="G141" s="188" t="s">
        <v>236</v>
      </c>
      <c r="H141" s="189">
        <v>3.1099999999999999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2.2151320000000001</v>
      </c>
      <c r="R141" s="195">
        <f>Q141*H141</f>
        <v>6.8890605200000001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190</v>
      </c>
      <c r="AT141" s="197" t="s">
        <v>186</v>
      </c>
      <c r="AU141" s="197" t="s">
        <v>91</v>
      </c>
      <c r="AY141" s="15" t="s">
        <v>183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190</v>
      </c>
      <c r="BM141" s="197" t="s">
        <v>2091</v>
      </c>
    </row>
    <row r="142" s="2" customFormat="1" ht="37.8" customHeight="1">
      <c r="A142" s="34"/>
      <c r="B142" s="184"/>
      <c r="C142" s="185" t="s">
        <v>251</v>
      </c>
      <c r="D142" s="185" t="s">
        <v>186</v>
      </c>
      <c r="E142" s="186" t="s">
        <v>2092</v>
      </c>
      <c r="F142" s="187" t="s">
        <v>2093</v>
      </c>
      <c r="G142" s="188" t="s">
        <v>236</v>
      </c>
      <c r="H142" s="189">
        <v>6.5309999999999997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2.2000000000000002</v>
      </c>
      <c r="T142" s="196">
        <f>S142*H142</f>
        <v>14.3682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190</v>
      </c>
      <c r="AT142" s="197" t="s">
        <v>186</v>
      </c>
      <c r="AU142" s="197" t="s">
        <v>91</v>
      </c>
      <c r="AY142" s="15" t="s">
        <v>183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190</v>
      </c>
      <c r="BM142" s="197" t="s">
        <v>2094</v>
      </c>
    </row>
    <row r="143" s="2" customFormat="1" ht="21.75" customHeight="1">
      <c r="A143" s="34"/>
      <c r="B143" s="184"/>
      <c r="C143" s="185" t="s">
        <v>255</v>
      </c>
      <c r="D143" s="185" t="s">
        <v>186</v>
      </c>
      <c r="E143" s="186" t="s">
        <v>429</v>
      </c>
      <c r="F143" s="187" t="s">
        <v>430</v>
      </c>
      <c r="G143" s="188" t="s">
        <v>189</v>
      </c>
      <c r="H143" s="189">
        <v>14.368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190</v>
      </c>
      <c r="AT143" s="197" t="s">
        <v>186</v>
      </c>
      <c r="AU143" s="197" t="s">
        <v>91</v>
      </c>
      <c r="AY143" s="15" t="s">
        <v>183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190</v>
      </c>
      <c r="BM143" s="197" t="s">
        <v>2095</v>
      </c>
    </row>
    <row r="144" s="2" customFormat="1" ht="24.15" customHeight="1">
      <c r="A144" s="34"/>
      <c r="B144" s="184"/>
      <c r="C144" s="185" t="s">
        <v>259</v>
      </c>
      <c r="D144" s="185" t="s">
        <v>186</v>
      </c>
      <c r="E144" s="186" t="s">
        <v>433</v>
      </c>
      <c r="F144" s="187" t="s">
        <v>434</v>
      </c>
      <c r="G144" s="188" t="s">
        <v>189</v>
      </c>
      <c r="H144" s="189">
        <v>143.68000000000001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190</v>
      </c>
      <c r="AT144" s="197" t="s">
        <v>186</v>
      </c>
      <c r="AU144" s="197" t="s">
        <v>91</v>
      </c>
      <c r="AY144" s="15" t="s">
        <v>183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190</v>
      </c>
      <c r="BM144" s="197" t="s">
        <v>2096</v>
      </c>
    </row>
    <row r="145" s="2" customFormat="1" ht="24.15" customHeight="1">
      <c r="A145" s="34"/>
      <c r="B145" s="184"/>
      <c r="C145" s="185" t="s">
        <v>263</v>
      </c>
      <c r="D145" s="185" t="s">
        <v>186</v>
      </c>
      <c r="E145" s="186" t="s">
        <v>437</v>
      </c>
      <c r="F145" s="187" t="s">
        <v>438</v>
      </c>
      <c r="G145" s="188" t="s">
        <v>189</v>
      </c>
      <c r="H145" s="189">
        <v>14.368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190</v>
      </c>
      <c r="AT145" s="197" t="s">
        <v>186</v>
      </c>
      <c r="AU145" s="197" t="s">
        <v>91</v>
      </c>
      <c r="AY145" s="15" t="s">
        <v>183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190</v>
      </c>
      <c r="BM145" s="197" t="s">
        <v>2097</v>
      </c>
    </row>
    <row r="146" s="2" customFormat="1" ht="24.15" customHeight="1">
      <c r="A146" s="34"/>
      <c r="B146" s="184"/>
      <c r="C146" s="185" t="s">
        <v>267</v>
      </c>
      <c r="D146" s="185" t="s">
        <v>186</v>
      </c>
      <c r="E146" s="186" t="s">
        <v>441</v>
      </c>
      <c r="F146" s="187" t="s">
        <v>442</v>
      </c>
      <c r="G146" s="188" t="s">
        <v>189</v>
      </c>
      <c r="H146" s="189">
        <v>14.368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190</v>
      </c>
      <c r="AT146" s="197" t="s">
        <v>186</v>
      </c>
      <c r="AU146" s="197" t="s">
        <v>91</v>
      </c>
      <c r="AY146" s="15" t="s">
        <v>183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190</v>
      </c>
      <c r="BM146" s="197" t="s">
        <v>2098</v>
      </c>
    </row>
    <row r="147" s="2" customFormat="1" ht="24.15" customHeight="1">
      <c r="A147" s="34"/>
      <c r="B147" s="184"/>
      <c r="C147" s="185" t="s">
        <v>271</v>
      </c>
      <c r="D147" s="185" t="s">
        <v>186</v>
      </c>
      <c r="E147" s="186" t="s">
        <v>445</v>
      </c>
      <c r="F147" s="187" t="s">
        <v>967</v>
      </c>
      <c r="G147" s="188" t="s">
        <v>189</v>
      </c>
      <c r="H147" s="189">
        <v>14.368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190</v>
      </c>
      <c r="AT147" s="197" t="s">
        <v>186</v>
      </c>
      <c r="AU147" s="197" t="s">
        <v>91</v>
      </c>
      <c r="AY147" s="15" t="s">
        <v>183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190</v>
      </c>
      <c r="BM147" s="197" t="s">
        <v>2099</v>
      </c>
    </row>
    <row r="148" s="12" customFormat="1" ht="22.8" customHeight="1">
      <c r="A148" s="12"/>
      <c r="B148" s="171"/>
      <c r="C148" s="12"/>
      <c r="D148" s="172" t="s">
        <v>78</v>
      </c>
      <c r="E148" s="182" t="s">
        <v>456</v>
      </c>
      <c r="F148" s="182" t="s">
        <v>457</v>
      </c>
      <c r="G148" s="12"/>
      <c r="H148" s="12"/>
      <c r="I148" s="174"/>
      <c r="J148" s="183">
        <f>BK148</f>
        <v>0</v>
      </c>
      <c r="K148" s="12"/>
      <c r="L148" s="171"/>
      <c r="M148" s="176"/>
      <c r="N148" s="177"/>
      <c r="O148" s="177"/>
      <c r="P148" s="178">
        <f>P149</f>
        <v>0</v>
      </c>
      <c r="Q148" s="177"/>
      <c r="R148" s="178">
        <f>R149</f>
        <v>0</v>
      </c>
      <c r="S148" s="177"/>
      <c r="T148" s="179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2" t="s">
        <v>86</v>
      </c>
      <c r="AT148" s="180" t="s">
        <v>78</v>
      </c>
      <c r="AU148" s="180" t="s">
        <v>86</v>
      </c>
      <c r="AY148" s="172" t="s">
        <v>183</v>
      </c>
      <c r="BK148" s="181">
        <f>BK149</f>
        <v>0</v>
      </c>
    </row>
    <row r="149" s="2" customFormat="1" ht="33" customHeight="1">
      <c r="A149" s="34"/>
      <c r="B149" s="184"/>
      <c r="C149" s="185" t="s">
        <v>7</v>
      </c>
      <c r="D149" s="185" t="s">
        <v>186</v>
      </c>
      <c r="E149" s="186" t="s">
        <v>2100</v>
      </c>
      <c r="F149" s="187" t="s">
        <v>2101</v>
      </c>
      <c r="G149" s="188" t="s">
        <v>189</v>
      </c>
      <c r="H149" s="189">
        <v>54.816000000000002</v>
      </c>
      <c r="I149" s="190"/>
      <c r="J149" s="191">
        <f>ROUND(I149*H149,2)</f>
        <v>0</v>
      </c>
      <c r="K149" s="192"/>
      <c r="L149" s="35"/>
      <c r="M149" s="219" t="s">
        <v>1</v>
      </c>
      <c r="N149" s="220" t="s">
        <v>45</v>
      </c>
      <c r="O149" s="217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190</v>
      </c>
      <c r="AT149" s="197" t="s">
        <v>186</v>
      </c>
      <c r="AU149" s="197" t="s">
        <v>91</v>
      </c>
      <c r="AY149" s="15" t="s">
        <v>183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190</v>
      </c>
      <c r="BM149" s="197" t="s">
        <v>2102</v>
      </c>
    </row>
    <row r="150" s="2" customFormat="1" ht="6.96" customHeight="1">
      <c r="A150" s="34"/>
      <c r="B150" s="61"/>
      <c r="C150" s="62"/>
      <c r="D150" s="62"/>
      <c r="E150" s="62"/>
      <c r="F150" s="62"/>
      <c r="G150" s="62"/>
      <c r="H150" s="62"/>
      <c r="I150" s="62"/>
      <c r="J150" s="62"/>
      <c r="K150" s="62"/>
      <c r="L150" s="35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autoFilter ref="C120:K14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142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144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30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26</v>
      </c>
      <c r="J23" s="23" t="s">
        <v>32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35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36</v>
      </c>
      <c r="F26" s="34"/>
      <c r="G26" s="34"/>
      <c r="H26" s="34"/>
      <c r="I26" s="28" t="s">
        <v>26</v>
      </c>
      <c r="J26" s="23" t="s">
        <v>37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ROUND(J139,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ROUND((SUM(BE139:BE344)),  2)</f>
        <v>0</v>
      </c>
      <c r="G35" s="137"/>
      <c r="H35" s="137"/>
      <c r="I35" s="138">
        <v>0.23000000000000001</v>
      </c>
      <c r="J35" s="136">
        <f>ROUND(((SUM(BE139:BE344))*I35),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ROUND((SUM(BF139:BF344)),  2)</f>
        <v>0</v>
      </c>
      <c r="G36" s="137"/>
      <c r="H36" s="137"/>
      <c r="I36" s="138">
        <v>0.23000000000000001</v>
      </c>
      <c r="J36" s="136">
        <f>ROUND(((SUM(BF139:BF344))*I36),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ROUND((SUM(BG139:BG344)),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ROUND((SUM(BH139:BH344)),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ROUND((SUM(BI139:BI344)),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142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01 - STAVEBNÉ ÚPRAVY BLOK 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HLINA s.r.o.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STAVCEN s.r.o., www.rozpoctar.org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J139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150</v>
      </c>
      <c r="E99" s="154"/>
      <c r="F99" s="154"/>
      <c r="G99" s="154"/>
      <c r="H99" s="154"/>
      <c r="I99" s="154"/>
      <c r="J99" s="155">
        <f>J140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151</v>
      </c>
      <c r="E100" s="158"/>
      <c r="F100" s="158"/>
      <c r="G100" s="158"/>
      <c r="H100" s="158"/>
      <c r="I100" s="158"/>
      <c r="J100" s="159">
        <f>J141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152</v>
      </c>
      <c r="E101" s="158"/>
      <c r="F101" s="158"/>
      <c r="G101" s="158"/>
      <c r="H101" s="158"/>
      <c r="I101" s="158"/>
      <c r="J101" s="159">
        <f>J155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153</v>
      </c>
      <c r="E102" s="158"/>
      <c r="F102" s="158"/>
      <c r="G102" s="158"/>
      <c r="H102" s="158"/>
      <c r="I102" s="158"/>
      <c r="J102" s="159">
        <f>J187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154</v>
      </c>
      <c r="E103" s="158"/>
      <c r="F103" s="158"/>
      <c r="G103" s="158"/>
      <c r="H103" s="158"/>
      <c r="I103" s="158"/>
      <c r="J103" s="159">
        <f>J211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2"/>
      <c r="C104" s="9"/>
      <c r="D104" s="153" t="s">
        <v>155</v>
      </c>
      <c r="E104" s="154"/>
      <c r="F104" s="154"/>
      <c r="G104" s="154"/>
      <c r="H104" s="154"/>
      <c r="I104" s="154"/>
      <c r="J104" s="155">
        <f>J213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6"/>
      <c r="C105" s="10"/>
      <c r="D105" s="157" t="s">
        <v>156</v>
      </c>
      <c r="E105" s="158"/>
      <c r="F105" s="158"/>
      <c r="G105" s="158"/>
      <c r="H105" s="158"/>
      <c r="I105" s="158"/>
      <c r="J105" s="159">
        <f>J214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6"/>
      <c r="C106" s="10"/>
      <c r="D106" s="157" t="s">
        <v>157</v>
      </c>
      <c r="E106" s="158"/>
      <c r="F106" s="158"/>
      <c r="G106" s="158"/>
      <c r="H106" s="158"/>
      <c r="I106" s="158"/>
      <c r="J106" s="159">
        <f>J230</f>
        <v>0</v>
      </c>
      <c r="K106" s="10"/>
      <c r="L106" s="15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6"/>
      <c r="C107" s="10"/>
      <c r="D107" s="157" t="s">
        <v>158</v>
      </c>
      <c r="E107" s="158"/>
      <c r="F107" s="158"/>
      <c r="G107" s="158"/>
      <c r="H107" s="158"/>
      <c r="I107" s="158"/>
      <c r="J107" s="159">
        <f>J244</f>
        <v>0</v>
      </c>
      <c r="K107" s="10"/>
      <c r="L107" s="15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6"/>
      <c r="C108" s="10"/>
      <c r="D108" s="157" t="s">
        <v>159</v>
      </c>
      <c r="E108" s="158"/>
      <c r="F108" s="158"/>
      <c r="G108" s="158"/>
      <c r="H108" s="158"/>
      <c r="I108" s="158"/>
      <c r="J108" s="159">
        <f>J249</f>
        <v>0</v>
      </c>
      <c r="K108" s="10"/>
      <c r="L108" s="15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6"/>
      <c r="C109" s="10"/>
      <c r="D109" s="157" t="s">
        <v>160</v>
      </c>
      <c r="E109" s="158"/>
      <c r="F109" s="158"/>
      <c r="G109" s="158"/>
      <c r="H109" s="158"/>
      <c r="I109" s="158"/>
      <c r="J109" s="159">
        <f>J266</f>
        <v>0</v>
      </c>
      <c r="K109" s="10"/>
      <c r="L109" s="15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6"/>
      <c r="C110" s="10"/>
      <c r="D110" s="157" t="s">
        <v>161</v>
      </c>
      <c r="E110" s="158"/>
      <c r="F110" s="158"/>
      <c r="G110" s="158"/>
      <c r="H110" s="158"/>
      <c r="I110" s="158"/>
      <c r="J110" s="159">
        <f>J287</f>
        <v>0</v>
      </c>
      <c r="K110" s="10"/>
      <c r="L110" s="15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6"/>
      <c r="C111" s="10"/>
      <c r="D111" s="157" t="s">
        <v>162</v>
      </c>
      <c r="E111" s="158"/>
      <c r="F111" s="158"/>
      <c r="G111" s="158"/>
      <c r="H111" s="158"/>
      <c r="I111" s="158"/>
      <c r="J111" s="159">
        <f>J299</f>
        <v>0</v>
      </c>
      <c r="K111" s="10"/>
      <c r="L111" s="15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6"/>
      <c r="C112" s="10"/>
      <c r="D112" s="157" t="s">
        <v>163</v>
      </c>
      <c r="E112" s="158"/>
      <c r="F112" s="158"/>
      <c r="G112" s="158"/>
      <c r="H112" s="158"/>
      <c r="I112" s="158"/>
      <c r="J112" s="159">
        <f>J315</f>
        <v>0</v>
      </c>
      <c r="K112" s="10"/>
      <c r="L112" s="15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6"/>
      <c r="C113" s="10"/>
      <c r="D113" s="157" t="s">
        <v>164</v>
      </c>
      <c r="E113" s="158"/>
      <c r="F113" s="158"/>
      <c r="G113" s="158"/>
      <c r="H113" s="158"/>
      <c r="I113" s="158"/>
      <c r="J113" s="159">
        <f>J319</f>
        <v>0</v>
      </c>
      <c r="K113" s="10"/>
      <c r="L113" s="15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6"/>
      <c r="C114" s="10"/>
      <c r="D114" s="157" t="s">
        <v>165</v>
      </c>
      <c r="E114" s="158"/>
      <c r="F114" s="158"/>
      <c r="G114" s="158"/>
      <c r="H114" s="158"/>
      <c r="I114" s="158"/>
      <c r="J114" s="159">
        <f>J325</f>
        <v>0</v>
      </c>
      <c r="K114" s="10"/>
      <c r="L114" s="15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6"/>
      <c r="C115" s="10"/>
      <c r="D115" s="157" t="s">
        <v>166</v>
      </c>
      <c r="E115" s="158"/>
      <c r="F115" s="158"/>
      <c r="G115" s="158"/>
      <c r="H115" s="158"/>
      <c r="I115" s="158"/>
      <c r="J115" s="159">
        <f>J334</f>
        <v>0</v>
      </c>
      <c r="K115" s="10"/>
      <c r="L115" s="15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52"/>
      <c r="C116" s="9"/>
      <c r="D116" s="153" t="s">
        <v>167</v>
      </c>
      <c r="E116" s="154"/>
      <c r="F116" s="154"/>
      <c r="G116" s="154"/>
      <c r="H116" s="154"/>
      <c r="I116" s="154"/>
      <c r="J116" s="155">
        <f>J341</f>
        <v>0</v>
      </c>
      <c r="K116" s="9"/>
      <c r="L116" s="152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56"/>
      <c r="C117" s="10"/>
      <c r="D117" s="157" t="s">
        <v>168</v>
      </c>
      <c r="E117" s="158"/>
      <c r="F117" s="158"/>
      <c r="G117" s="158"/>
      <c r="H117" s="158"/>
      <c r="I117" s="158"/>
      <c r="J117" s="159">
        <f>J342</f>
        <v>0</v>
      </c>
      <c r="K117" s="10"/>
      <c r="L117" s="15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3" s="2" customFormat="1" ht="6.96" customHeight="1">
      <c r="A123" s="34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4.96" customHeight="1">
      <c r="A124" s="34"/>
      <c r="B124" s="35"/>
      <c r="C124" s="19" t="s">
        <v>169</v>
      </c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15</v>
      </c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26.25" customHeight="1">
      <c r="A127" s="34"/>
      <c r="B127" s="35"/>
      <c r="C127" s="34"/>
      <c r="D127" s="34"/>
      <c r="E127" s="130" t="str">
        <f>E7</f>
        <v>REKONŠTRUKCIA ADMINISTRATÍVNEJ BUDOVY KOMENSKÉHO ULICA - ÚRAD BBSK (BLOK A)</v>
      </c>
      <c r="F127" s="28"/>
      <c r="G127" s="28"/>
      <c r="H127" s="28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" customFormat="1" ht="12" customHeight="1">
      <c r="B128" s="18"/>
      <c r="C128" s="28" t="s">
        <v>141</v>
      </c>
      <c r="L128" s="18"/>
    </row>
    <row r="129" s="2" customFormat="1" ht="16.5" customHeight="1">
      <c r="A129" s="34"/>
      <c r="B129" s="35"/>
      <c r="C129" s="34"/>
      <c r="D129" s="34"/>
      <c r="E129" s="130" t="s">
        <v>142</v>
      </c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2" customHeight="1">
      <c r="A130" s="34"/>
      <c r="B130" s="35"/>
      <c r="C130" s="28" t="s">
        <v>143</v>
      </c>
      <c r="D130" s="34"/>
      <c r="E130" s="34"/>
      <c r="F130" s="34"/>
      <c r="G130" s="34"/>
      <c r="H130" s="34"/>
      <c r="I130" s="34"/>
      <c r="J130" s="34"/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6.5" customHeight="1">
      <c r="A131" s="34"/>
      <c r="B131" s="35"/>
      <c r="C131" s="34"/>
      <c r="D131" s="34"/>
      <c r="E131" s="68" t="str">
        <f>E11</f>
        <v>01 - STAVEBNÉ ÚPRAVY BLOK A</v>
      </c>
      <c r="F131" s="34"/>
      <c r="G131" s="34"/>
      <c r="H131" s="34"/>
      <c r="I131" s="34"/>
      <c r="J131" s="34"/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6.96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2" customHeight="1">
      <c r="A133" s="34"/>
      <c r="B133" s="35"/>
      <c r="C133" s="28" t="s">
        <v>19</v>
      </c>
      <c r="D133" s="34"/>
      <c r="E133" s="34"/>
      <c r="F133" s="23" t="str">
        <f>F14</f>
        <v>k.ú. B. Bystrica, s.č. 837/12, p.č. KN/C - 1909/1</v>
      </c>
      <c r="G133" s="34"/>
      <c r="H133" s="34"/>
      <c r="I133" s="28" t="s">
        <v>21</v>
      </c>
      <c r="J133" s="70" t="str">
        <f>IF(J14="","",J14)</f>
        <v>21. 1. 2025</v>
      </c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6.96" customHeight="1">
      <c r="A134" s="34"/>
      <c r="B134" s="35"/>
      <c r="C134" s="34"/>
      <c r="D134" s="34"/>
      <c r="E134" s="34"/>
      <c r="F134" s="34"/>
      <c r="G134" s="34"/>
      <c r="H134" s="34"/>
      <c r="I134" s="34"/>
      <c r="J134" s="34"/>
      <c r="K134" s="3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2" customFormat="1" ht="15.15" customHeight="1">
      <c r="A135" s="34"/>
      <c r="B135" s="35"/>
      <c r="C135" s="28" t="s">
        <v>23</v>
      </c>
      <c r="D135" s="34"/>
      <c r="E135" s="34"/>
      <c r="F135" s="23" t="str">
        <f>E17</f>
        <v>Banskobystrický samosprávny kraj, Námestie SNP 23/</v>
      </c>
      <c r="G135" s="34"/>
      <c r="H135" s="34"/>
      <c r="I135" s="28" t="s">
        <v>29</v>
      </c>
      <c r="J135" s="32" t="str">
        <f>E23</f>
        <v>HLINA s.r.o.</v>
      </c>
      <c r="K135" s="34"/>
      <c r="L135" s="56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="2" customFormat="1" ht="25.65" customHeight="1">
      <c r="A136" s="34"/>
      <c r="B136" s="35"/>
      <c r="C136" s="28" t="s">
        <v>27</v>
      </c>
      <c r="D136" s="34"/>
      <c r="E136" s="34"/>
      <c r="F136" s="23" t="str">
        <f>IF(E20="","",E20)</f>
        <v>Vyplň údaj</v>
      </c>
      <c r="G136" s="34"/>
      <c r="H136" s="34"/>
      <c r="I136" s="28" t="s">
        <v>34</v>
      </c>
      <c r="J136" s="32" t="str">
        <f>E26</f>
        <v>STAVCEN s.r.o., www.rozpoctar.org</v>
      </c>
      <c r="K136" s="34"/>
      <c r="L136" s="56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="2" customFormat="1" ht="10.32" customHeight="1">
      <c r="A137" s="34"/>
      <c r="B137" s="35"/>
      <c r="C137" s="34"/>
      <c r="D137" s="34"/>
      <c r="E137" s="34"/>
      <c r="F137" s="34"/>
      <c r="G137" s="34"/>
      <c r="H137" s="34"/>
      <c r="I137" s="34"/>
      <c r="J137" s="34"/>
      <c r="K137" s="34"/>
      <c r="L137" s="56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="11" customFormat="1" ht="29.28" customHeight="1">
      <c r="A138" s="160"/>
      <c r="B138" s="161"/>
      <c r="C138" s="162" t="s">
        <v>170</v>
      </c>
      <c r="D138" s="163" t="s">
        <v>64</v>
      </c>
      <c r="E138" s="163" t="s">
        <v>60</v>
      </c>
      <c r="F138" s="163" t="s">
        <v>61</v>
      </c>
      <c r="G138" s="163" t="s">
        <v>171</v>
      </c>
      <c r="H138" s="163" t="s">
        <v>172</v>
      </c>
      <c r="I138" s="163" t="s">
        <v>173</v>
      </c>
      <c r="J138" s="164" t="s">
        <v>147</v>
      </c>
      <c r="K138" s="165" t="s">
        <v>174</v>
      </c>
      <c r="L138" s="166"/>
      <c r="M138" s="87" t="s">
        <v>1</v>
      </c>
      <c r="N138" s="88" t="s">
        <v>43</v>
      </c>
      <c r="O138" s="88" t="s">
        <v>175</v>
      </c>
      <c r="P138" s="88" t="s">
        <v>176</v>
      </c>
      <c r="Q138" s="88" t="s">
        <v>177</v>
      </c>
      <c r="R138" s="88" t="s">
        <v>178</v>
      </c>
      <c r="S138" s="88" t="s">
        <v>179</v>
      </c>
      <c r="T138" s="89" t="s">
        <v>180</v>
      </c>
      <c r="U138" s="160"/>
      <c r="V138" s="160"/>
      <c r="W138" s="160"/>
      <c r="X138" s="160"/>
      <c r="Y138" s="160"/>
      <c r="Z138" s="160"/>
      <c r="AA138" s="160"/>
      <c r="AB138" s="160"/>
      <c r="AC138" s="160"/>
      <c r="AD138" s="160"/>
      <c r="AE138" s="160"/>
    </row>
    <row r="139" s="2" customFormat="1" ht="22.8" customHeight="1">
      <c r="A139" s="34"/>
      <c r="B139" s="35"/>
      <c r="C139" s="94" t="s">
        <v>148</v>
      </c>
      <c r="D139" s="34"/>
      <c r="E139" s="34"/>
      <c r="F139" s="34"/>
      <c r="G139" s="34"/>
      <c r="H139" s="34"/>
      <c r="I139" s="34"/>
      <c r="J139" s="167">
        <f>BK139</f>
        <v>0</v>
      </c>
      <c r="K139" s="34"/>
      <c r="L139" s="35"/>
      <c r="M139" s="90"/>
      <c r="N139" s="74"/>
      <c r="O139" s="91"/>
      <c r="P139" s="168">
        <f>P140+P213+P341</f>
        <v>0</v>
      </c>
      <c r="Q139" s="91"/>
      <c r="R139" s="168">
        <f>R140+R213+R341</f>
        <v>164.06347192223001</v>
      </c>
      <c r="S139" s="91"/>
      <c r="T139" s="169">
        <f>T140+T213+T341</f>
        <v>131.7455496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78</v>
      </c>
      <c r="AU139" s="15" t="s">
        <v>149</v>
      </c>
      <c r="BK139" s="170">
        <f>BK140+BK213+BK341</f>
        <v>0</v>
      </c>
    </row>
    <row r="140" s="12" customFormat="1" ht="25.92" customHeight="1">
      <c r="A140" s="12"/>
      <c r="B140" s="171"/>
      <c r="C140" s="12"/>
      <c r="D140" s="172" t="s">
        <v>78</v>
      </c>
      <c r="E140" s="173" t="s">
        <v>181</v>
      </c>
      <c r="F140" s="173" t="s">
        <v>182</v>
      </c>
      <c r="G140" s="12"/>
      <c r="H140" s="12"/>
      <c r="I140" s="174"/>
      <c r="J140" s="175">
        <f>BK140</f>
        <v>0</v>
      </c>
      <c r="K140" s="12"/>
      <c r="L140" s="171"/>
      <c r="M140" s="176"/>
      <c r="N140" s="177"/>
      <c r="O140" s="177"/>
      <c r="P140" s="178">
        <f>P141+P155+P187+P211</f>
        <v>0</v>
      </c>
      <c r="Q140" s="177"/>
      <c r="R140" s="178">
        <f>R141+R155+R187+R211</f>
        <v>123.47028278323</v>
      </c>
      <c r="S140" s="177"/>
      <c r="T140" s="179">
        <f>T141+T155+T187+T211</f>
        <v>129.636234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2" t="s">
        <v>86</v>
      </c>
      <c r="AT140" s="180" t="s">
        <v>78</v>
      </c>
      <c r="AU140" s="180" t="s">
        <v>79</v>
      </c>
      <c r="AY140" s="172" t="s">
        <v>183</v>
      </c>
      <c r="BK140" s="181">
        <f>BK141+BK155+BK187+BK211</f>
        <v>0</v>
      </c>
    </row>
    <row r="141" s="12" customFormat="1" ht="22.8" customHeight="1">
      <c r="A141" s="12"/>
      <c r="B141" s="171"/>
      <c r="C141" s="12"/>
      <c r="D141" s="172" t="s">
        <v>78</v>
      </c>
      <c r="E141" s="182" t="s">
        <v>184</v>
      </c>
      <c r="F141" s="182" t="s">
        <v>185</v>
      </c>
      <c r="G141" s="12"/>
      <c r="H141" s="12"/>
      <c r="I141" s="174"/>
      <c r="J141" s="183">
        <f>BK141</f>
        <v>0</v>
      </c>
      <c r="K141" s="12"/>
      <c r="L141" s="171"/>
      <c r="M141" s="176"/>
      <c r="N141" s="177"/>
      <c r="O141" s="177"/>
      <c r="P141" s="178">
        <f>SUM(P142:P154)</f>
        <v>0</v>
      </c>
      <c r="Q141" s="177"/>
      <c r="R141" s="178">
        <f>SUM(R142:R154)</f>
        <v>6.9528527355999996</v>
      </c>
      <c r="S141" s="177"/>
      <c r="T141" s="179">
        <f>SUM(T142:T154)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2" t="s">
        <v>86</v>
      </c>
      <c r="AT141" s="180" t="s">
        <v>78</v>
      </c>
      <c r="AU141" s="180" t="s">
        <v>86</v>
      </c>
      <c r="AY141" s="172" t="s">
        <v>183</v>
      </c>
      <c r="BK141" s="181">
        <f>SUM(BK142:BK154)</f>
        <v>0</v>
      </c>
    </row>
    <row r="142" s="2" customFormat="1" ht="33" customHeight="1">
      <c r="A142" s="34"/>
      <c r="B142" s="184"/>
      <c r="C142" s="185" t="s">
        <v>86</v>
      </c>
      <c r="D142" s="185" t="s">
        <v>186</v>
      </c>
      <c r="E142" s="186" t="s">
        <v>187</v>
      </c>
      <c r="F142" s="187" t="s">
        <v>188</v>
      </c>
      <c r="G142" s="188" t="s">
        <v>189</v>
      </c>
      <c r="H142" s="189">
        <v>0.58399999999999996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0.017104000000000001</v>
      </c>
      <c r="R142" s="195">
        <f>Q142*H142</f>
        <v>0.0099887359999999998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190</v>
      </c>
      <c r="AT142" s="197" t="s">
        <v>186</v>
      </c>
      <c r="AU142" s="197" t="s">
        <v>91</v>
      </c>
      <c r="AY142" s="15" t="s">
        <v>183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190</v>
      </c>
      <c r="BM142" s="197" t="s">
        <v>191</v>
      </c>
    </row>
    <row r="143" s="2" customFormat="1" ht="33" customHeight="1">
      <c r="A143" s="34"/>
      <c r="B143" s="184"/>
      <c r="C143" s="199" t="s">
        <v>91</v>
      </c>
      <c r="D143" s="199" t="s">
        <v>192</v>
      </c>
      <c r="E143" s="200" t="s">
        <v>193</v>
      </c>
      <c r="F143" s="201" t="s">
        <v>194</v>
      </c>
      <c r="G143" s="202" t="s">
        <v>189</v>
      </c>
      <c r="H143" s="203">
        <v>0.025999999999999999</v>
      </c>
      <c r="I143" s="204"/>
      <c r="J143" s="205">
        <f>ROUND(I143*H143,2)</f>
        <v>0</v>
      </c>
      <c r="K143" s="206"/>
      <c r="L143" s="207"/>
      <c r="M143" s="208" t="s">
        <v>1</v>
      </c>
      <c r="N143" s="209" t="s">
        <v>45</v>
      </c>
      <c r="O143" s="78"/>
      <c r="P143" s="195">
        <f>O143*H143</f>
        <v>0</v>
      </c>
      <c r="Q143" s="195">
        <v>1</v>
      </c>
      <c r="R143" s="195">
        <f>Q143*H143</f>
        <v>0.025999999999999999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195</v>
      </c>
      <c r="AT143" s="197" t="s">
        <v>192</v>
      </c>
      <c r="AU143" s="197" t="s">
        <v>91</v>
      </c>
      <c r="AY143" s="15" t="s">
        <v>183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190</v>
      </c>
      <c r="BM143" s="197" t="s">
        <v>196</v>
      </c>
    </row>
    <row r="144" s="2" customFormat="1" ht="33" customHeight="1">
      <c r="A144" s="34"/>
      <c r="B144" s="184"/>
      <c r="C144" s="199" t="s">
        <v>184</v>
      </c>
      <c r="D144" s="199" t="s">
        <v>192</v>
      </c>
      <c r="E144" s="200" t="s">
        <v>197</v>
      </c>
      <c r="F144" s="201" t="s">
        <v>198</v>
      </c>
      <c r="G144" s="202" t="s">
        <v>189</v>
      </c>
      <c r="H144" s="203">
        <v>0.52400000000000002</v>
      </c>
      <c r="I144" s="204"/>
      <c r="J144" s="205">
        <f>ROUND(I144*H144,2)</f>
        <v>0</v>
      </c>
      <c r="K144" s="206"/>
      <c r="L144" s="207"/>
      <c r="M144" s="208" t="s">
        <v>1</v>
      </c>
      <c r="N144" s="209" t="s">
        <v>45</v>
      </c>
      <c r="O144" s="78"/>
      <c r="P144" s="195">
        <f>O144*H144</f>
        <v>0</v>
      </c>
      <c r="Q144" s="195">
        <v>1</v>
      </c>
      <c r="R144" s="195">
        <f>Q144*H144</f>
        <v>0.52400000000000002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195</v>
      </c>
      <c r="AT144" s="197" t="s">
        <v>192</v>
      </c>
      <c r="AU144" s="197" t="s">
        <v>91</v>
      </c>
      <c r="AY144" s="15" t="s">
        <v>183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190</v>
      </c>
      <c r="BM144" s="197" t="s">
        <v>199</v>
      </c>
    </row>
    <row r="145" s="2" customFormat="1" ht="33" customHeight="1">
      <c r="A145" s="34"/>
      <c r="B145" s="184"/>
      <c r="C145" s="199" t="s">
        <v>190</v>
      </c>
      <c r="D145" s="199" t="s">
        <v>192</v>
      </c>
      <c r="E145" s="200" t="s">
        <v>200</v>
      </c>
      <c r="F145" s="201" t="s">
        <v>201</v>
      </c>
      <c r="G145" s="202" t="s">
        <v>189</v>
      </c>
      <c r="H145" s="203">
        <v>0.063</v>
      </c>
      <c r="I145" s="204"/>
      <c r="J145" s="205">
        <f>ROUND(I145*H145,2)</f>
        <v>0</v>
      </c>
      <c r="K145" s="206"/>
      <c r="L145" s="207"/>
      <c r="M145" s="208" t="s">
        <v>1</v>
      </c>
      <c r="N145" s="209" t="s">
        <v>45</v>
      </c>
      <c r="O145" s="78"/>
      <c r="P145" s="195">
        <f>O145*H145</f>
        <v>0</v>
      </c>
      <c r="Q145" s="195">
        <v>1</v>
      </c>
      <c r="R145" s="195">
        <f>Q145*H145</f>
        <v>0.063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195</v>
      </c>
      <c r="AT145" s="197" t="s">
        <v>192</v>
      </c>
      <c r="AU145" s="197" t="s">
        <v>91</v>
      </c>
      <c r="AY145" s="15" t="s">
        <v>183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190</v>
      </c>
      <c r="BM145" s="197" t="s">
        <v>202</v>
      </c>
    </row>
    <row r="146" s="2" customFormat="1" ht="33" customHeight="1">
      <c r="A146" s="34"/>
      <c r="B146" s="184"/>
      <c r="C146" s="185" t="s">
        <v>203</v>
      </c>
      <c r="D146" s="185" t="s">
        <v>186</v>
      </c>
      <c r="E146" s="186" t="s">
        <v>204</v>
      </c>
      <c r="F146" s="187" t="s">
        <v>205</v>
      </c>
      <c r="G146" s="188" t="s">
        <v>189</v>
      </c>
      <c r="H146" s="189">
        <v>0.23499999999999999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0.014966</v>
      </c>
      <c r="R146" s="195">
        <f>Q146*H146</f>
        <v>0.0035170099999999997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190</v>
      </c>
      <c r="AT146" s="197" t="s">
        <v>186</v>
      </c>
      <c r="AU146" s="197" t="s">
        <v>91</v>
      </c>
      <c r="AY146" s="15" t="s">
        <v>183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190</v>
      </c>
      <c r="BM146" s="197" t="s">
        <v>206</v>
      </c>
    </row>
    <row r="147" s="2" customFormat="1" ht="24.15" customHeight="1">
      <c r="A147" s="34"/>
      <c r="B147" s="184"/>
      <c r="C147" s="199" t="s">
        <v>207</v>
      </c>
      <c r="D147" s="199" t="s">
        <v>192</v>
      </c>
      <c r="E147" s="200" t="s">
        <v>208</v>
      </c>
      <c r="F147" s="201" t="s">
        <v>209</v>
      </c>
      <c r="G147" s="202" t="s">
        <v>189</v>
      </c>
      <c r="H147" s="203">
        <v>0.247</v>
      </c>
      <c r="I147" s="204"/>
      <c r="J147" s="205">
        <f>ROUND(I147*H147,2)</f>
        <v>0</v>
      </c>
      <c r="K147" s="206"/>
      <c r="L147" s="207"/>
      <c r="M147" s="208" t="s">
        <v>1</v>
      </c>
      <c r="N147" s="209" t="s">
        <v>45</v>
      </c>
      <c r="O147" s="78"/>
      <c r="P147" s="195">
        <f>O147*H147</f>
        <v>0</v>
      </c>
      <c r="Q147" s="195">
        <v>1</v>
      </c>
      <c r="R147" s="195">
        <f>Q147*H147</f>
        <v>0.247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195</v>
      </c>
      <c r="AT147" s="197" t="s">
        <v>192</v>
      </c>
      <c r="AU147" s="197" t="s">
        <v>91</v>
      </c>
      <c r="AY147" s="15" t="s">
        <v>183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190</v>
      </c>
      <c r="BM147" s="197" t="s">
        <v>210</v>
      </c>
    </row>
    <row r="148" s="2" customFormat="1" ht="33" customHeight="1">
      <c r="A148" s="34"/>
      <c r="B148" s="184"/>
      <c r="C148" s="185" t="s">
        <v>211</v>
      </c>
      <c r="D148" s="185" t="s">
        <v>186</v>
      </c>
      <c r="E148" s="186" t="s">
        <v>212</v>
      </c>
      <c r="F148" s="187" t="s">
        <v>213</v>
      </c>
      <c r="G148" s="188" t="s">
        <v>214</v>
      </c>
      <c r="H148" s="189">
        <v>0.54000000000000004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0.2231398</v>
      </c>
      <c r="R148" s="195">
        <f>Q148*H148</f>
        <v>0.12049549200000001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190</v>
      </c>
      <c r="AT148" s="197" t="s">
        <v>186</v>
      </c>
      <c r="AU148" s="197" t="s">
        <v>91</v>
      </c>
      <c r="AY148" s="15" t="s">
        <v>183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190</v>
      </c>
      <c r="BM148" s="197" t="s">
        <v>215</v>
      </c>
    </row>
    <row r="149" s="2" customFormat="1" ht="24.15" customHeight="1">
      <c r="A149" s="34"/>
      <c r="B149" s="184"/>
      <c r="C149" s="185" t="s">
        <v>195</v>
      </c>
      <c r="D149" s="185" t="s">
        <v>186</v>
      </c>
      <c r="E149" s="186" t="s">
        <v>216</v>
      </c>
      <c r="F149" s="187" t="s">
        <v>217</v>
      </c>
      <c r="G149" s="188" t="s">
        <v>214</v>
      </c>
      <c r="H149" s="189">
        <v>1.0800000000000001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0.21689849999999999</v>
      </c>
      <c r="R149" s="195">
        <f>Q149*H149</f>
        <v>0.23425038000000001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190</v>
      </c>
      <c r="AT149" s="197" t="s">
        <v>186</v>
      </c>
      <c r="AU149" s="197" t="s">
        <v>91</v>
      </c>
      <c r="AY149" s="15" t="s">
        <v>183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190</v>
      </c>
      <c r="BM149" s="197" t="s">
        <v>218</v>
      </c>
    </row>
    <row r="150" s="2" customFormat="1" ht="24.15" customHeight="1">
      <c r="A150" s="34"/>
      <c r="B150" s="184"/>
      <c r="C150" s="185" t="s">
        <v>219</v>
      </c>
      <c r="D150" s="185" t="s">
        <v>186</v>
      </c>
      <c r="E150" s="186" t="s">
        <v>220</v>
      </c>
      <c r="F150" s="187" t="s">
        <v>221</v>
      </c>
      <c r="G150" s="188" t="s">
        <v>214</v>
      </c>
      <c r="H150" s="189">
        <v>8.5999999999999996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0.21689849999999999</v>
      </c>
      <c r="R150" s="195">
        <f>Q150*H150</f>
        <v>1.8653270999999998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190</v>
      </c>
      <c r="AT150" s="197" t="s">
        <v>186</v>
      </c>
      <c r="AU150" s="197" t="s">
        <v>91</v>
      </c>
      <c r="AY150" s="15" t="s">
        <v>183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190</v>
      </c>
      <c r="BM150" s="197" t="s">
        <v>222</v>
      </c>
    </row>
    <row r="151" s="2" customFormat="1" ht="24.15" customHeight="1">
      <c r="A151" s="34"/>
      <c r="B151" s="184"/>
      <c r="C151" s="185" t="s">
        <v>134</v>
      </c>
      <c r="D151" s="185" t="s">
        <v>186</v>
      </c>
      <c r="E151" s="186" t="s">
        <v>223</v>
      </c>
      <c r="F151" s="187" t="s">
        <v>224</v>
      </c>
      <c r="G151" s="188" t="s">
        <v>214</v>
      </c>
      <c r="H151" s="189">
        <v>2.1000000000000001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0.072085999999999997</v>
      </c>
      <c r="R151" s="195">
        <f>Q151*H151</f>
        <v>0.1513806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190</v>
      </c>
      <c r="AT151" s="197" t="s">
        <v>186</v>
      </c>
      <c r="AU151" s="197" t="s">
        <v>91</v>
      </c>
      <c r="AY151" s="15" t="s">
        <v>183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190</v>
      </c>
      <c r="BM151" s="197" t="s">
        <v>225</v>
      </c>
    </row>
    <row r="152" s="2" customFormat="1" ht="24.15" customHeight="1">
      <c r="A152" s="34"/>
      <c r="B152" s="184"/>
      <c r="C152" s="185" t="s">
        <v>137</v>
      </c>
      <c r="D152" s="185" t="s">
        <v>186</v>
      </c>
      <c r="E152" s="186" t="s">
        <v>226</v>
      </c>
      <c r="F152" s="187" t="s">
        <v>227</v>
      </c>
      <c r="G152" s="188" t="s">
        <v>214</v>
      </c>
      <c r="H152" s="189">
        <v>10.112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0.108124</v>
      </c>
      <c r="R152" s="195">
        <f>Q152*H152</f>
        <v>1.0933498879999999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190</v>
      </c>
      <c r="AT152" s="197" t="s">
        <v>186</v>
      </c>
      <c r="AU152" s="197" t="s">
        <v>91</v>
      </c>
      <c r="AY152" s="15" t="s">
        <v>183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190</v>
      </c>
      <c r="BM152" s="197" t="s">
        <v>228</v>
      </c>
    </row>
    <row r="153" s="2" customFormat="1" ht="24.15" customHeight="1">
      <c r="A153" s="34"/>
      <c r="B153" s="184"/>
      <c r="C153" s="185" t="s">
        <v>229</v>
      </c>
      <c r="D153" s="185" t="s">
        <v>186</v>
      </c>
      <c r="E153" s="186" t="s">
        <v>230</v>
      </c>
      <c r="F153" s="187" t="s">
        <v>231</v>
      </c>
      <c r="G153" s="188" t="s">
        <v>214</v>
      </c>
      <c r="H153" s="189">
        <v>15.981999999999999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0.038997799999999999</v>
      </c>
      <c r="R153" s="195">
        <f>Q153*H153</f>
        <v>0.62326283959999995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190</v>
      </c>
      <c r="AT153" s="197" t="s">
        <v>186</v>
      </c>
      <c r="AU153" s="197" t="s">
        <v>91</v>
      </c>
      <c r="AY153" s="15" t="s">
        <v>183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190</v>
      </c>
      <c r="BM153" s="197" t="s">
        <v>232</v>
      </c>
    </row>
    <row r="154" s="2" customFormat="1" ht="16.5" customHeight="1">
      <c r="A154" s="34"/>
      <c r="B154" s="184"/>
      <c r="C154" s="185" t="s">
        <v>233</v>
      </c>
      <c r="D154" s="185" t="s">
        <v>186</v>
      </c>
      <c r="E154" s="186" t="s">
        <v>234</v>
      </c>
      <c r="F154" s="187" t="s">
        <v>235</v>
      </c>
      <c r="G154" s="188" t="s">
        <v>236</v>
      </c>
      <c r="H154" s="189">
        <v>0.80900000000000005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2.4614099999999999</v>
      </c>
      <c r="R154" s="195">
        <f>Q154*H154</f>
        <v>1.99128069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190</v>
      </c>
      <c r="AT154" s="197" t="s">
        <v>186</v>
      </c>
      <c r="AU154" s="197" t="s">
        <v>91</v>
      </c>
      <c r="AY154" s="15" t="s">
        <v>183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190</v>
      </c>
      <c r="BM154" s="197" t="s">
        <v>237</v>
      </c>
    </row>
    <row r="155" s="12" customFormat="1" ht="22.8" customHeight="1">
      <c r="A155" s="12"/>
      <c r="B155" s="171"/>
      <c r="C155" s="12"/>
      <c r="D155" s="172" t="s">
        <v>78</v>
      </c>
      <c r="E155" s="182" t="s">
        <v>207</v>
      </c>
      <c r="F155" s="182" t="s">
        <v>238</v>
      </c>
      <c r="G155" s="12"/>
      <c r="H155" s="12"/>
      <c r="I155" s="174"/>
      <c r="J155" s="183">
        <f>BK155</f>
        <v>0</v>
      </c>
      <c r="K155" s="12"/>
      <c r="L155" s="171"/>
      <c r="M155" s="176"/>
      <c r="N155" s="177"/>
      <c r="O155" s="177"/>
      <c r="P155" s="178">
        <f>SUM(P156:P186)</f>
        <v>0</v>
      </c>
      <c r="Q155" s="177"/>
      <c r="R155" s="178">
        <f>SUM(R156:R186)</f>
        <v>90.647752470629996</v>
      </c>
      <c r="S155" s="177"/>
      <c r="T155" s="179">
        <f>SUM(T156:T186)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2" t="s">
        <v>86</v>
      </c>
      <c r="AT155" s="180" t="s">
        <v>78</v>
      </c>
      <c r="AU155" s="180" t="s">
        <v>86</v>
      </c>
      <c r="AY155" s="172" t="s">
        <v>183</v>
      </c>
      <c r="BK155" s="181">
        <f>SUM(BK156:BK186)</f>
        <v>0</v>
      </c>
    </row>
    <row r="156" s="2" customFormat="1" ht="24.15" customHeight="1">
      <c r="A156" s="34"/>
      <c r="B156" s="184"/>
      <c r="C156" s="185" t="s">
        <v>239</v>
      </c>
      <c r="D156" s="185" t="s">
        <v>186</v>
      </c>
      <c r="E156" s="186" t="s">
        <v>240</v>
      </c>
      <c r="F156" s="187" t="s">
        <v>241</v>
      </c>
      <c r="G156" s="188" t="s">
        <v>214</v>
      </c>
      <c r="H156" s="189">
        <v>163.33000000000001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0.00020471000000000001</v>
      </c>
      <c r="R156" s="195">
        <f>Q156*H156</f>
        <v>0.033435284300000007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190</v>
      </c>
      <c r="AT156" s="197" t="s">
        <v>186</v>
      </c>
      <c r="AU156" s="197" t="s">
        <v>91</v>
      </c>
      <c r="AY156" s="15" t="s">
        <v>183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190</v>
      </c>
      <c r="BM156" s="197" t="s">
        <v>242</v>
      </c>
    </row>
    <row r="157" s="2" customFormat="1" ht="37.8" customHeight="1">
      <c r="A157" s="34"/>
      <c r="B157" s="184"/>
      <c r="C157" s="185" t="s">
        <v>243</v>
      </c>
      <c r="D157" s="185" t="s">
        <v>186</v>
      </c>
      <c r="E157" s="186" t="s">
        <v>244</v>
      </c>
      <c r="F157" s="187" t="s">
        <v>245</v>
      </c>
      <c r="G157" s="188" t="s">
        <v>214</v>
      </c>
      <c r="H157" s="189">
        <v>64.5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0.012607200000000001</v>
      </c>
      <c r="R157" s="195">
        <f>Q157*H157</f>
        <v>0.81316440000000001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190</v>
      </c>
      <c r="AT157" s="197" t="s">
        <v>186</v>
      </c>
      <c r="AU157" s="197" t="s">
        <v>91</v>
      </c>
      <c r="AY157" s="15" t="s">
        <v>183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190</v>
      </c>
      <c r="BM157" s="197" t="s">
        <v>246</v>
      </c>
    </row>
    <row r="158" s="2" customFormat="1" ht="24.15" customHeight="1">
      <c r="A158" s="34"/>
      <c r="B158" s="184"/>
      <c r="C158" s="185" t="s">
        <v>247</v>
      </c>
      <c r="D158" s="185" t="s">
        <v>186</v>
      </c>
      <c r="E158" s="186" t="s">
        <v>248</v>
      </c>
      <c r="F158" s="187" t="s">
        <v>249</v>
      </c>
      <c r="G158" s="188" t="s">
        <v>214</v>
      </c>
      <c r="H158" s="189">
        <v>64.5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0.00022499999999999999</v>
      </c>
      <c r="R158" s="195">
        <f>Q158*H158</f>
        <v>0.014512499999999999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190</v>
      </c>
      <c r="AT158" s="197" t="s">
        <v>186</v>
      </c>
      <c r="AU158" s="197" t="s">
        <v>91</v>
      </c>
      <c r="AY158" s="15" t="s">
        <v>183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190</v>
      </c>
      <c r="BM158" s="197" t="s">
        <v>250</v>
      </c>
    </row>
    <row r="159" s="2" customFormat="1" ht="24.15" customHeight="1">
      <c r="A159" s="34"/>
      <c r="B159" s="184"/>
      <c r="C159" s="185" t="s">
        <v>251</v>
      </c>
      <c r="D159" s="185" t="s">
        <v>186</v>
      </c>
      <c r="E159" s="186" t="s">
        <v>252</v>
      </c>
      <c r="F159" s="187" t="s">
        <v>253</v>
      </c>
      <c r="G159" s="188" t="s">
        <v>214</v>
      </c>
      <c r="H159" s="189">
        <v>64.5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0.0073299999999999997</v>
      </c>
      <c r="R159" s="195">
        <f>Q159*H159</f>
        <v>0.47278499999999996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190</v>
      </c>
      <c r="AT159" s="197" t="s">
        <v>186</v>
      </c>
      <c r="AU159" s="197" t="s">
        <v>91</v>
      </c>
      <c r="AY159" s="15" t="s">
        <v>183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190</v>
      </c>
      <c r="BM159" s="197" t="s">
        <v>254</v>
      </c>
    </row>
    <row r="160" s="2" customFormat="1" ht="24.15" customHeight="1">
      <c r="A160" s="34"/>
      <c r="B160" s="184"/>
      <c r="C160" s="185" t="s">
        <v>255</v>
      </c>
      <c r="D160" s="185" t="s">
        <v>186</v>
      </c>
      <c r="E160" s="186" t="s">
        <v>256</v>
      </c>
      <c r="F160" s="187" t="s">
        <v>257</v>
      </c>
      <c r="G160" s="188" t="s">
        <v>214</v>
      </c>
      <c r="H160" s="189">
        <v>64.5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0.0051539999999999997</v>
      </c>
      <c r="R160" s="195">
        <f>Q160*H160</f>
        <v>0.33243299999999998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190</v>
      </c>
      <c r="AT160" s="197" t="s">
        <v>186</v>
      </c>
      <c r="AU160" s="197" t="s">
        <v>91</v>
      </c>
      <c r="AY160" s="15" t="s">
        <v>183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190</v>
      </c>
      <c r="BM160" s="197" t="s">
        <v>258</v>
      </c>
    </row>
    <row r="161" s="2" customFormat="1" ht="33" customHeight="1">
      <c r="A161" s="34"/>
      <c r="B161" s="184"/>
      <c r="C161" s="185" t="s">
        <v>259</v>
      </c>
      <c r="D161" s="185" t="s">
        <v>186</v>
      </c>
      <c r="E161" s="186" t="s">
        <v>260</v>
      </c>
      <c r="F161" s="187" t="s">
        <v>261</v>
      </c>
      <c r="G161" s="188" t="s">
        <v>214</v>
      </c>
      <c r="H161" s="189">
        <v>1786.8409999999999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0.0111912</v>
      </c>
      <c r="R161" s="195">
        <f>Q161*H161</f>
        <v>19.996894999199998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190</v>
      </c>
      <c r="AT161" s="197" t="s">
        <v>186</v>
      </c>
      <c r="AU161" s="197" t="s">
        <v>91</v>
      </c>
      <c r="AY161" s="15" t="s">
        <v>183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190</v>
      </c>
      <c r="BM161" s="197" t="s">
        <v>262</v>
      </c>
    </row>
    <row r="162" s="2" customFormat="1" ht="24.15" customHeight="1">
      <c r="A162" s="34"/>
      <c r="B162" s="184"/>
      <c r="C162" s="185" t="s">
        <v>263</v>
      </c>
      <c r="D162" s="185" t="s">
        <v>186</v>
      </c>
      <c r="E162" s="186" t="s">
        <v>264</v>
      </c>
      <c r="F162" s="187" t="s">
        <v>265</v>
      </c>
      <c r="G162" s="188" t="s">
        <v>214</v>
      </c>
      <c r="H162" s="189">
        <v>131.547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0.063539999999999999</v>
      </c>
      <c r="R162" s="195">
        <f>Q162*H162</f>
        <v>8.3584963800000001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190</v>
      </c>
      <c r="AT162" s="197" t="s">
        <v>186</v>
      </c>
      <c r="AU162" s="197" t="s">
        <v>91</v>
      </c>
      <c r="AY162" s="15" t="s">
        <v>183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190</v>
      </c>
      <c r="BM162" s="197" t="s">
        <v>266</v>
      </c>
    </row>
    <row r="163" s="2" customFormat="1" ht="24.15" customHeight="1">
      <c r="A163" s="34"/>
      <c r="B163" s="184"/>
      <c r="C163" s="185" t="s">
        <v>267</v>
      </c>
      <c r="D163" s="185" t="s">
        <v>186</v>
      </c>
      <c r="E163" s="186" t="s">
        <v>268</v>
      </c>
      <c r="F163" s="187" t="s">
        <v>269</v>
      </c>
      <c r="G163" s="188" t="s">
        <v>214</v>
      </c>
      <c r="H163" s="189">
        <v>131.547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0.037555999999999999</v>
      </c>
      <c r="R163" s="195">
        <f>Q163*H163</f>
        <v>4.9403791319999995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190</v>
      </c>
      <c r="AT163" s="197" t="s">
        <v>186</v>
      </c>
      <c r="AU163" s="197" t="s">
        <v>91</v>
      </c>
      <c r="AY163" s="15" t="s">
        <v>183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190</v>
      </c>
      <c r="BM163" s="197" t="s">
        <v>270</v>
      </c>
    </row>
    <row r="164" s="2" customFormat="1" ht="24.15" customHeight="1">
      <c r="A164" s="34"/>
      <c r="B164" s="184"/>
      <c r="C164" s="185" t="s">
        <v>271</v>
      </c>
      <c r="D164" s="185" t="s">
        <v>186</v>
      </c>
      <c r="E164" s="186" t="s">
        <v>272</v>
      </c>
      <c r="F164" s="187" t="s">
        <v>273</v>
      </c>
      <c r="G164" s="188" t="s">
        <v>214</v>
      </c>
      <c r="H164" s="189">
        <v>2293.6990000000001</v>
      </c>
      <c r="I164" s="190"/>
      <c r="J164" s="191">
        <f>ROUND(I164*H164,2)</f>
        <v>0</v>
      </c>
      <c r="K164" s="192"/>
      <c r="L164" s="35"/>
      <c r="M164" s="193" t="s">
        <v>1</v>
      </c>
      <c r="N164" s="194" t="s">
        <v>45</v>
      </c>
      <c r="O164" s="78"/>
      <c r="P164" s="195">
        <f>O164*H164</f>
        <v>0</v>
      </c>
      <c r="Q164" s="195">
        <v>0.00022499999999999999</v>
      </c>
      <c r="R164" s="195">
        <f>Q164*H164</f>
        <v>0.51608227500000003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190</v>
      </c>
      <c r="AT164" s="197" t="s">
        <v>186</v>
      </c>
      <c r="AU164" s="197" t="s">
        <v>91</v>
      </c>
      <c r="AY164" s="15" t="s">
        <v>183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190</v>
      </c>
      <c r="BM164" s="197" t="s">
        <v>274</v>
      </c>
    </row>
    <row r="165" s="2" customFormat="1" ht="24.15" customHeight="1">
      <c r="A165" s="34"/>
      <c r="B165" s="184"/>
      <c r="C165" s="185" t="s">
        <v>7</v>
      </c>
      <c r="D165" s="185" t="s">
        <v>186</v>
      </c>
      <c r="E165" s="186" t="s">
        <v>275</v>
      </c>
      <c r="F165" s="187" t="s">
        <v>276</v>
      </c>
      <c r="G165" s="188" t="s">
        <v>214</v>
      </c>
      <c r="H165" s="189">
        <v>2047.924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0.0070000000000000001</v>
      </c>
      <c r="R165" s="195">
        <f>Q165*H165</f>
        <v>14.335468000000001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190</v>
      </c>
      <c r="AT165" s="197" t="s">
        <v>186</v>
      </c>
      <c r="AU165" s="197" t="s">
        <v>91</v>
      </c>
      <c r="AY165" s="15" t="s">
        <v>183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190</v>
      </c>
      <c r="BM165" s="197" t="s">
        <v>277</v>
      </c>
    </row>
    <row r="166" s="2" customFormat="1" ht="24.15" customHeight="1">
      <c r="A166" s="34"/>
      <c r="B166" s="184"/>
      <c r="C166" s="185" t="s">
        <v>278</v>
      </c>
      <c r="D166" s="185" t="s">
        <v>186</v>
      </c>
      <c r="E166" s="186" t="s">
        <v>279</v>
      </c>
      <c r="F166" s="187" t="s">
        <v>280</v>
      </c>
      <c r="G166" s="188" t="s">
        <v>214</v>
      </c>
      <c r="H166" s="189">
        <v>2293.6990000000001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0.0051539999999999997</v>
      </c>
      <c r="R166" s="195">
        <f>Q166*H166</f>
        <v>11.821724646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190</v>
      </c>
      <c r="AT166" s="197" t="s">
        <v>186</v>
      </c>
      <c r="AU166" s="197" t="s">
        <v>91</v>
      </c>
      <c r="AY166" s="15" t="s">
        <v>183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190</v>
      </c>
      <c r="BM166" s="197" t="s">
        <v>281</v>
      </c>
    </row>
    <row r="167" s="2" customFormat="1" ht="24.15" customHeight="1">
      <c r="A167" s="34"/>
      <c r="B167" s="184"/>
      <c r="C167" s="185" t="s">
        <v>282</v>
      </c>
      <c r="D167" s="185" t="s">
        <v>186</v>
      </c>
      <c r="E167" s="186" t="s">
        <v>283</v>
      </c>
      <c r="F167" s="187" t="s">
        <v>284</v>
      </c>
      <c r="G167" s="188" t="s">
        <v>236</v>
      </c>
      <c r="H167" s="189">
        <v>4.8499999999999996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2.415718</v>
      </c>
      <c r="R167" s="195">
        <f>Q167*H167</f>
        <v>11.7162323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190</v>
      </c>
      <c r="AT167" s="197" t="s">
        <v>186</v>
      </c>
      <c r="AU167" s="197" t="s">
        <v>91</v>
      </c>
      <c r="AY167" s="15" t="s">
        <v>183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190</v>
      </c>
      <c r="BM167" s="197" t="s">
        <v>285</v>
      </c>
    </row>
    <row r="168" s="2" customFormat="1" ht="37.8" customHeight="1">
      <c r="A168" s="34"/>
      <c r="B168" s="184"/>
      <c r="C168" s="185" t="s">
        <v>286</v>
      </c>
      <c r="D168" s="185" t="s">
        <v>186</v>
      </c>
      <c r="E168" s="186" t="s">
        <v>287</v>
      </c>
      <c r="F168" s="187" t="s">
        <v>288</v>
      </c>
      <c r="G168" s="188" t="s">
        <v>214</v>
      </c>
      <c r="H168" s="189">
        <v>48.493000000000002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0.00352441</v>
      </c>
      <c r="R168" s="195">
        <f>Q168*H168</f>
        <v>0.17090921413000001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190</v>
      </c>
      <c r="AT168" s="197" t="s">
        <v>186</v>
      </c>
      <c r="AU168" s="197" t="s">
        <v>91</v>
      </c>
      <c r="AY168" s="15" t="s">
        <v>183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190</v>
      </c>
      <c r="BM168" s="197" t="s">
        <v>289</v>
      </c>
    </row>
    <row r="169" s="2" customFormat="1" ht="16.5" customHeight="1">
      <c r="A169" s="34"/>
      <c r="B169" s="184"/>
      <c r="C169" s="185" t="s">
        <v>290</v>
      </c>
      <c r="D169" s="185" t="s">
        <v>186</v>
      </c>
      <c r="E169" s="186" t="s">
        <v>291</v>
      </c>
      <c r="F169" s="187" t="s">
        <v>292</v>
      </c>
      <c r="G169" s="188" t="s">
        <v>293</v>
      </c>
      <c r="H169" s="189">
        <v>40.649999999999999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45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190</v>
      </c>
      <c r="AT169" s="197" t="s">
        <v>186</v>
      </c>
      <c r="AU169" s="197" t="s">
        <v>91</v>
      </c>
      <c r="AY169" s="15" t="s">
        <v>183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190</v>
      </c>
      <c r="BM169" s="197" t="s">
        <v>294</v>
      </c>
    </row>
    <row r="170" s="2" customFormat="1" ht="33" customHeight="1">
      <c r="A170" s="34"/>
      <c r="B170" s="184"/>
      <c r="C170" s="199" t="s">
        <v>295</v>
      </c>
      <c r="D170" s="199" t="s">
        <v>192</v>
      </c>
      <c r="E170" s="200" t="s">
        <v>296</v>
      </c>
      <c r="F170" s="201" t="s">
        <v>297</v>
      </c>
      <c r="G170" s="202" t="s">
        <v>293</v>
      </c>
      <c r="H170" s="203">
        <v>41.057000000000002</v>
      </c>
      <c r="I170" s="204"/>
      <c r="J170" s="205">
        <f>ROUND(I170*H170,2)</f>
        <v>0</v>
      </c>
      <c r="K170" s="206"/>
      <c r="L170" s="207"/>
      <c r="M170" s="208" t="s">
        <v>1</v>
      </c>
      <c r="N170" s="209" t="s">
        <v>45</v>
      </c>
      <c r="O170" s="78"/>
      <c r="P170" s="195">
        <f>O170*H170</f>
        <v>0</v>
      </c>
      <c r="Q170" s="195">
        <v>0.00014999999999999999</v>
      </c>
      <c r="R170" s="195">
        <f>Q170*H170</f>
        <v>0.0061585499999999996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195</v>
      </c>
      <c r="AT170" s="197" t="s">
        <v>192</v>
      </c>
      <c r="AU170" s="197" t="s">
        <v>91</v>
      </c>
      <c r="AY170" s="15" t="s">
        <v>183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190</v>
      </c>
      <c r="BM170" s="197" t="s">
        <v>298</v>
      </c>
    </row>
    <row r="171" s="2" customFormat="1" ht="24.15" customHeight="1">
      <c r="A171" s="34"/>
      <c r="B171" s="184"/>
      <c r="C171" s="185" t="s">
        <v>299</v>
      </c>
      <c r="D171" s="185" t="s">
        <v>186</v>
      </c>
      <c r="E171" s="186" t="s">
        <v>300</v>
      </c>
      <c r="F171" s="187" t="s">
        <v>301</v>
      </c>
      <c r="G171" s="188" t="s">
        <v>214</v>
      </c>
      <c r="H171" s="189">
        <v>809.24000000000001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45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190</v>
      </c>
      <c r="AT171" s="197" t="s">
        <v>186</v>
      </c>
      <c r="AU171" s="197" t="s">
        <v>91</v>
      </c>
      <c r="AY171" s="15" t="s">
        <v>183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190</v>
      </c>
      <c r="BM171" s="197" t="s">
        <v>302</v>
      </c>
    </row>
    <row r="172" s="2" customFormat="1" ht="24.15" customHeight="1">
      <c r="A172" s="34"/>
      <c r="B172" s="184"/>
      <c r="C172" s="199" t="s">
        <v>303</v>
      </c>
      <c r="D172" s="199" t="s">
        <v>192</v>
      </c>
      <c r="E172" s="200" t="s">
        <v>304</v>
      </c>
      <c r="F172" s="201" t="s">
        <v>305</v>
      </c>
      <c r="G172" s="202" t="s">
        <v>306</v>
      </c>
      <c r="H172" s="203">
        <v>166.703</v>
      </c>
      <c r="I172" s="204"/>
      <c r="J172" s="205">
        <f>ROUND(I172*H172,2)</f>
        <v>0</v>
      </c>
      <c r="K172" s="206"/>
      <c r="L172" s="207"/>
      <c r="M172" s="208" t="s">
        <v>1</v>
      </c>
      <c r="N172" s="209" t="s">
        <v>45</v>
      </c>
      <c r="O172" s="78"/>
      <c r="P172" s="195">
        <f>O172*H172</f>
        <v>0</v>
      </c>
      <c r="Q172" s="195">
        <v>0.001</v>
      </c>
      <c r="R172" s="195">
        <f>Q172*H172</f>
        <v>0.16670300000000002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195</v>
      </c>
      <c r="AT172" s="197" t="s">
        <v>192</v>
      </c>
      <c r="AU172" s="197" t="s">
        <v>91</v>
      </c>
      <c r="AY172" s="15" t="s">
        <v>183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190</v>
      </c>
      <c r="BM172" s="197" t="s">
        <v>307</v>
      </c>
    </row>
    <row r="173" s="2" customFormat="1" ht="24.15" customHeight="1">
      <c r="A173" s="34"/>
      <c r="B173" s="184"/>
      <c r="C173" s="185" t="s">
        <v>308</v>
      </c>
      <c r="D173" s="185" t="s">
        <v>186</v>
      </c>
      <c r="E173" s="186" t="s">
        <v>309</v>
      </c>
      <c r="F173" s="187" t="s">
        <v>310</v>
      </c>
      <c r="G173" s="188" t="s">
        <v>214</v>
      </c>
      <c r="H173" s="189">
        <v>49.378</v>
      </c>
      <c r="I173" s="190"/>
      <c r="J173" s="191">
        <f>ROUND(I173*H173,2)</f>
        <v>0</v>
      </c>
      <c r="K173" s="192"/>
      <c r="L173" s="35"/>
      <c r="M173" s="193" t="s">
        <v>1</v>
      </c>
      <c r="N173" s="194" t="s">
        <v>45</v>
      </c>
      <c r="O173" s="78"/>
      <c r="P173" s="195">
        <f>O173*H173</f>
        <v>0</v>
      </c>
      <c r="Q173" s="195">
        <v>0.16067999999999999</v>
      </c>
      <c r="R173" s="195">
        <f>Q173*H173</f>
        <v>7.9340570399999999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190</v>
      </c>
      <c r="AT173" s="197" t="s">
        <v>186</v>
      </c>
      <c r="AU173" s="197" t="s">
        <v>91</v>
      </c>
      <c r="AY173" s="15" t="s">
        <v>183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190</v>
      </c>
      <c r="BM173" s="197" t="s">
        <v>311</v>
      </c>
    </row>
    <row r="174" s="2" customFormat="1" ht="24.15" customHeight="1">
      <c r="A174" s="34"/>
      <c r="B174" s="184"/>
      <c r="C174" s="185" t="s">
        <v>312</v>
      </c>
      <c r="D174" s="185" t="s">
        <v>186</v>
      </c>
      <c r="E174" s="186" t="s">
        <v>313</v>
      </c>
      <c r="F174" s="187" t="s">
        <v>314</v>
      </c>
      <c r="G174" s="188" t="s">
        <v>214</v>
      </c>
      <c r="H174" s="189">
        <v>809.24000000000001</v>
      </c>
      <c r="I174" s="190"/>
      <c r="J174" s="191">
        <f>ROUND(I174*H174,2)</f>
        <v>0</v>
      </c>
      <c r="K174" s="192"/>
      <c r="L174" s="35"/>
      <c r="M174" s="193" t="s">
        <v>1</v>
      </c>
      <c r="N174" s="194" t="s">
        <v>45</v>
      </c>
      <c r="O174" s="78"/>
      <c r="P174" s="195">
        <f>O174*H174</f>
        <v>0</v>
      </c>
      <c r="Q174" s="195">
        <v>0.0086700000000000006</v>
      </c>
      <c r="R174" s="195">
        <f>Q174*H174</f>
        <v>7.0161108000000008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190</v>
      </c>
      <c r="AT174" s="197" t="s">
        <v>186</v>
      </c>
      <c r="AU174" s="197" t="s">
        <v>91</v>
      </c>
      <c r="AY174" s="15" t="s">
        <v>183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91</v>
      </c>
      <c r="BK174" s="198">
        <f>ROUND(I174*H174,2)</f>
        <v>0</v>
      </c>
      <c r="BL174" s="15" t="s">
        <v>190</v>
      </c>
      <c r="BM174" s="197" t="s">
        <v>315</v>
      </c>
    </row>
    <row r="175" s="2" customFormat="1" ht="24.15" customHeight="1">
      <c r="A175" s="34"/>
      <c r="B175" s="184"/>
      <c r="C175" s="185" t="s">
        <v>316</v>
      </c>
      <c r="D175" s="185" t="s">
        <v>186</v>
      </c>
      <c r="E175" s="186" t="s">
        <v>317</v>
      </c>
      <c r="F175" s="187" t="s">
        <v>318</v>
      </c>
      <c r="G175" s="188" t="s">
        <v>319</v>
      </c>
      <c r="H175" s="189">
        <v>30</v>
      </c>
      <c r="I175" s="190"/>
      <c r="J175" s="191">
        <f>ROUND(I175*H175,2)</f>
        <v>0</v>
      </c>
      <c r="K175" s="192"/>
      <c r="L175" s="35"/>
      <c r="M175" s="193" t="s">
        <v>1</v>
      </c>
      <c r="N175" s="194" t="s">
        <v>45</v>
      </c>
      <c r="O175" s="78"/>
      <c r="P175" s="195">
        <f>O175*H175</f>
        <v>0</v>
      </c>
      <c r="Q175" s="195">
        <v>0.039640000000000002</v>
      </c>
      <c r="R175" s="195">
        <f>Q175*H175</f>
        <v>1.1892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190</v>
      </c>
      <c r="AT175" s="197" t="s">
        <v>186</v>
      </c>
      <c r="AU175" s="197" t="s">
        <v>91</v>
      </c>
      <c r="AY175" s="15" t="s">
        <v>183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91</v>
      </c>
      <c r="BK175" s="198">
        <f>ROUND(I175*H175,2)</f>
        <v>0</v>
      </c>
      <c r="BL175" s="15" t="s">
        <v>190</v>
      </c>
      <c r="BM175" s="197" t="s">
        <v>320</v>
      </c>
    </row>
    <row r="176" s="2" customFormat="1" ht="24.15" customHeight="1">
      <c r="A176" s="34"/>
      <c r="B176" s="184"/>
      <c r="C176" s="199" t="s">
        <v>321</v>
      </c>
      <c r="D176" s="199" t="s">
        <v>192</v>
      </c>
      <c r="E176" s="200" t="s">
        <v>322</v>
      </c>
      <c r="F176" s="201" t="s">
        <v>323</v>
      </c>
      <c r="G176" s="202" t="s">
        <v>319</v>
      </c>
      <c r="H176" s="203">
        <v>10</v>
      </c>
      <c r="I176" s="204"/>
      <c r="J176" s="205">
        <f>ROUND(I176*H176,2)</f>
        <v>0</v>
      </c>
      <c r="K176" s="206"/>
      <c r="L176" s="207"/>
      <c r="M176" s="208" t="s">
        <v>1</v>
      </c>
      <c r="N176" s="209" t="s">
        <v>45</v>
      </c>
      <c r="O176" s="78"/>
      <c r="P176" s="195">
        <f>O176*H176</f>
        <v>0</v>
      </c>
      <c r="Q176" s="195">
        <v>0.01</v>
      </c>
      <c r="R176" s="195">
        <f>Q176*H176</f>
        <v>0.10000000000000001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195</v>
      </c>
      <c r="AT176" s="197" t="s">
        <v>192</v>
      </c>
      <c r="AU176" s="197" t="s">
        <v>91</v>
      </c>
      <c r="AY176" s="15" t="s">
        <v>183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91</v>
      </c>
      <c r="BK176" s="198">
        <f>ROUND(I176*H176,2)</f>
        <v>0</v>
      </c>
      <c r="BL176" s="15" t="s">
        <v>190</v>
      </c>
      <c r="BM176" s="197" t="s">
        <v>324</v>
      </c>
    </row>
    <row r="177" s="2" customFormat="1" ht="24.15" customHeight="1">
      <c r="A177" s="34"/>
      <c r="B177" s="184"/>
      <c r="C177" s="199" t="s">
        <v>325</v>
      </c>
      <c r="D177" s="199" t="s">
        <v>192</v>
      </c>
      <c r="E177" s="200" t="s">
        <v>326</v>
      </c>
      <c r="F177" s="201" t="s">
        <v>327</v>
      </c>
      <c r="G177" s="202" t="s">
        <v>319</v>
      </c>
      <c r="H177" s="203">
        <v>9</v>
      </c>
      <c r="I177" s="204"/>
      <c r="J177" s="205">
        <f>ROUND(I177*H177,2)</f>
        <v>0</v>
      </c>
      <c r="K177" s="206"/>
      <c r="L177" s="207"/>
      <c r="M177" s="208" t="s">
        <v>1</v>
      </c>
      <c r="N177" s="209" t="s">
        <v>45</v>
      </c>
      <c r="O177" s="78"/>
      <c r="P177" s="195">
        <f>O177*H177</f>
        <v>0</v>
      </c>
      <c r="Q177" s="195">
        <v>0.01</v>
      </c>
      <c r="R177" s="195">
        <f>Q177*H177</f>
        <v>0.089999999999999997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195</v>
      </c>
      <c r="AT177" s="197" t="s">
        <v>192</v>
      </c>
      <c r="AU177" s="197" t="s">
        <v>91</v>
      </c>
      <c r="AY177" s="15" t="s">
        <v>183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91</v>
      </c>
      <c r="BK177" s="198">
        <f>ROUND(I177*H177,2)</f>
        <v>0</v>
      </c>
      <c r="BL177" s="15" t="s">
        <v>190</v>
      </c>
      <c r="BM177" s="197" t="s">
        <v>328</v>
      </c>
    </row>
    <row r="178" s="2" customFormat="1" ht="24.15" customHeight="1">
      <c r="A178" s="34"/>
      <c r="B178" s="184"/>
      <c r="C178" s="199" t="s">
        <v>329</v>
      </c>
      <c r="D178" s="199" t="s">
        <v>192</v>
      </c>
      <c r="E178" s="200" t="s">
        <v>330</v>
      </c>
      <c r="F178" s="201" t="s">
        <v>323</v>
      </c>
      <c r="G178" s="202" t="s">
        <v>319</v>
      </c>
      <c r="H178" s="203">
        <v>1</v>
      </c>
      <c r="I178" s="204"/>
      <c r="J178" s="205">
        <f>ROUND(I178*H178,2)</f>
        <v>0</v>
      </c>
      <c r="K178" s="206"/>
      <c r="L178" s="207"/>
      <c r="M178" s="208" t="s">
        <v>1</v>
      </c>
      <c r="N178" s="209" t="s">
        <v>45</v>
      </c>
      <c r="O178" s="78"/>
      <c r="P178" s="195">
        <f>O178*H178</f>
        <v>0</v>
      </c>
      <c r="Q178" s="195">
        <v>0.01</v>
      </c>
      <c r="R178" s="195">
        <f>Q178*H178</f>
        <v>0.01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195</v>
      </c>
      <c r="AT178" s="197" t="s">
        <v>192</v>
      </c>
      <c r="AU178" s="197" t="s">
        <v>91</v>
      </c>
      <c r="AY178" s="15" t="s">
        <v>183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91</v>
      </c>
      <c r="BK178" s="198">
        <f>ROUND(I178*H178,2)</f>
        <v>0</v>
      </c>
      <c r="BL178" s="15" t="s">
        <v>190</v>
      </c>
      <c r="BM178" s="197" t="s">
        <v>331</v>
      </c>
    </row>
    <row r="179" s="2" customFormat="1" ht="24.15" customHeight="1">
      <c r="A179" s="34"/>
      <c r="B179" s="184"/>
      <c r="C179" s="199" t="s">
        <v>332</v>
      </c>
      <c r="D179" s="199" t="s">
        <v>192</v>
      </c>
      <c r="E179" s="200" t="s">
        <v>333</v>
      </c>
      <c r="F179" s="201" t="s">
        <v>323</v>
      </c>
      <c r="G179" s="202" t="s">
        <v>319</v>
      </c>
      <c r="H179" s="203">
        <v>4</v>
      </c>
      <c r="I179" s="204"/>
      <c r="J179" s="205">
        <f>ROUND(I179*H179,2)</f>
        <v>0</v>
      </c>
      <c r="K179" s="206"/>
      <c r="L179" s="207"/>
      <c r="M179" s="208" t="s">
        <v>1</v>
      </c>
      <c r="N179" s="209" t="s">
        <v>45</v>
      </c>
      <c r="O179" s="78"/>
      <c r="P179" s="195">
        <f>O179*H179</f>
        <v>0</v>
      </c>
      <c r="Q179" s="195">
        <v>0.01</v>
      </c>
      <c r="R179" s="195">
        <f>Q179*H179</f>
        <v>0.040000000000000001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195</v>
      </c>
      <c r="AT179" s="197" t="s">
        <v>192</v>
      </c>
      <c r="AU179" s="197" t="s">
        <v>91</v>
      </c>
      <c r="AY179" s="15" t="s">
        <v>183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91</v>
      </c>
      <c r="BK179" s="198">
        <f>ROUND(I179*H179,2)</f>
        <v>0</v>
      </c>
      <c r="BL179" s="15" t="s">
        <v>190</v>
      </c>
      <c r="BM179" s="197" t="s">
        <v>334</v>
      </c>
    </row>
    <row r="180" s="2" customFormat="1" ht="24.15" customHeight="1">
      <c r="A180" s="34"/>
      <c r="B180" s="184"/>
      <c r="C180" s="199" t="s">
        <v>335</v>
      </c>
      <c r="D180" s="199" t="s">
        <v>192</v>
      </c>
      <c r="E180" s="200" t="s">
        <v>336</v>
      </c>
      <c r="F180" s="201" t="s">
        <v>327</v>
      </c>
      <c r="G180" s="202" t="s">
        <v>319</v>
      </c>
      <c r="H180" s="203">
        <v>1</v>
      </c>
      <c r="I180" s="204"/>
      <c r="J180" s="205">
        <f>ROUND(I180*H180,2)</f>
        <v>0</v>
      </c>
      <c r="K180" s="206"/>
      <c r="L180" s="207"/>
      <c r="M180" s="208" t="s">
        <v>1</v>
      </c>
      <c r="N180" s="209" t="s">
        <v>45</v>
      </c>
      <c r="O180" s="78"/>
      <c r="P180" s="195">
        <f>O180*H180</f>
        <v>0</v>
      </c>
      <c r="Q180" s="195">
        <v>0.01</v>
      </c>
      <c r="R180" s="195">
        <f>Q180*H180</f>
        <v>0.01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195</v>
      </c>
      <c r="AT180" s="197" t="s">
        <v>192</v>
      </c>
      <c r="AU180" s="197" t="s">
        <v>91</v>
      </c>
      <c r="AY180" s="15" t="s">
        <v>183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91</v>
      </c>
      <c r="BK180" s="198">
        <f>ROUND(I180*H180,2)</f>
        <v>0</v>
      </c>
      <c r="BL180" s="15" t="s">
        <v>190</v>
      </c>
      <c r="BM180" s="197" t="s">
        <v>337</v>
      </c>
    </row>
    <row r="181" s="2" customFormat="1" ht="24.15" customHeight="1">
      <c r="A181" s="34"/>
      <c r="B181" s="184"/>
      <c r="C181" s="199" t="s">
        <v>338</v>
      </c>
      <c r="D181" s="199" t="s">
        <v>192</v>
      </c>
      <c r="E181" s="200" t="s">
        <v>339</v>
      </c>
      <c r="F181" s="201" t="s">
        <v>340</v>
      </c>
      <c r="G181" s="202" t="s">
        <v>319</v>
      </c>
      <c r="H181" s="203">
        <v>1</v>
      </c>
      <c r="I181" s="204"/>
      <c r="J181" s="205">
        <f>ROUND(I181*H181,2)</f>
        <v>0</v>
      </c>
      <c r="K181" s="206"/>
      <c r="L181" s="207"/>
      <c r="M181" s="208" t="s">
        <v>1</v>
      </c>
      <c r="N181" s="209" t="s">
        <v>45</v>
      </c>
      <c r="O181" s="78"/>
      <c r="P181" s="195">
        <f>O181*H181</f>
        <v>0</v>
      </c>
      <c r="Q181" s="195">
        <v>0.01</v>
      </c>
      <c r="R181" s="195">
        <f>Q181*H181</f>
        <v>0.01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195</v>
      </c>
      <c r="AT181" s="197" t="s">
        <v>192</v>
      </c>
      <c r="AU181" s="197" t="s">
        <v>91</v>
      </c>
      <c r="AY181" s="15" t="s">
        <v>183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91</v>
      </c>
      <c r="BK181" s="198">
        <f>ROUND(I181*H181,2)</f>
        <v>0</v>
      </c>
      <c r="BL181" s="15" t="s">
        <v>190</v>
      </c>
      <c r="BM181" s="197" t="s">
        <v>341</v>
      </c>
    </row>
    <row r="182" s="2" customFormat="1" ht="24.15" customHeight="1">
      <c r="A182" s="34"/>
      <c r="B182" s="184"/>
      <c r="C182" s="199" t="s">
        <v>342</v>
      </c>
      <c r="D182" s="199" t="s">
        <v>192</v>
      </c>
      <c r="E182" s="200" t="s">
        <v>343</v>
      </c>
      <c r="F182" s="201" t="s">
        <v>344</v>
      </c>
      <c r="G182" s="202" t="s">
        <v>319</v>
      </c>
      <c r="H182" s="203">
        <v>4</v>
      </c>
      <c r="I182" s="204"/>
      <c r="J182" s="205">
        <f>ROUND(I182*H182,2)</f>
        <v>0</v>
      </c>
      <c r="K182" s="206"/>
      <c r="L182" s="207"/>
      <c r="M182" s="208" t="s">
        <v>1</v>
      </c>
      <c r="N182" s="209" t="s">
        <v>45</v>
      </c>
      <c r="O182" s="78"/>
      <c r="P182" s="195">
        <f>O182*H182</f>
        <v>0</v>
      </c>
      <c r="Q182" s="195">
        <v>0.01</v>
      </c>
      <c r="R182" s="195">
        <f>Q182*H182</f>
        <v>0.040000000000000001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195</v>
      </c>
      <c r="AT182" s="197" t="s">
        <v>192</v>
      </c>
      <c r="AU182" s="197" t="s">
        <v>91</v>
      </c>
      <c r="AY182" s="15" t="s">
        <v>183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91</v>
      </c>
      <c r="BK182" s="198">
        <f>ROUND(I182*H182,2)</f>
        <v>0</v>
      </c>
      <c r="BL182" s="15" t="s">
        <v>190</v>
      </c>
      <c r="BM182" s="197" t="s">
        <v>345</v>
      </c>
    </row>
    <row r="183" s="2" customFormat="1" ht="24.15" customHeight="1">
      <c r="A183" s="34"/>
      <c r="B183" s="184"/>
      <c r="C183" s="185" t="s">
        <v>346</v>
      </c>
      <c r="D183" s="185" t="s">
        <v>186</v>
      </c>
      <c r="E183" s="186" t="s">
        <v>347</v>
      </c>
      <c r="F183" s="187" t="s">
        <v>348</v>
      </c>
      <c r="G183" s="188" t="s">
        <v>319</v>
      </c>
      <c r="H183" s="189">
        <v>1</v>
      </c>
      <c r="I183" s="190"/>
      <c r="J183" s="191">
        <f>ROUND(I183*H183,2)</f>
        <v>0</v>
      </c>
      <c r="K183" s="192"/>
      <c r="L183" s="35"/>
      <c r="M183" s="193" t="s">
        <v>1</v>
      </c>
      <c r="N183" s="194" t="s">
        <v>45</v>
      </c>
      <c r="O183" s="78"/>
      <c r="P183" s="195">
        <f>O183*H183</f>
        <v>0</v>
      </c>
      <c r="Q183" s="195">
        <v>0.045481000000000001</v>
      </c>
      <c r="R183" s="195">
        <f>Q183*H183</f>
        <v>0.045481000000000001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190</v>
      </c>
      <c r="AT183" s="197" t="s">
        <v>186</v>
      </c>
      <c r="AU183" s="197" t="s">
        <v>91</v>
      </c>
      <c r="AY183" s="15" t="s">
        <v>183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91</v>
      </c>
      <c r="BK183" s="198">
        <f>ROUND(I183*H183,2)</f>
        <v>0</v>
      </c>
      <c r="BL183" s="15" t="s">
        <v>190</v>
      </c>
      <c r="BM183" s="197" t="s">
        <v>349</v>
      </c>
    </row>
    <row r="184" s="2" customFormat="1" ht="24.15" customHeight="1">
      <c r="A184" s="34"/>
      <c r="B184" s="184"/>
      <c r="C184" s="199" t="s">
        <v>350</v>
      </c>
      <c r="D184" s="199" t="s">
        <v>192</v>
      </c>
      <c r="E184" s="200" t="s">
        <v>351</v>
      </c>
      <c r="F184" s="201" t="s">
        <v>352</v>
      </c>
      <c r="G184" s="202" t="s">
        <v>319</v>
      </c>
      <c r="H184" s="203">
        <v>1</v>
      </c>
      <c r="I184" s="204"/>
      <c r="J184" s="205">
        <f>ROUND(I184*H184,2)</f>
        <v>0</v>
      </c>
      <c r="K184" s="206"/>
      <c r="L184" s="207"/>
      <c r="M184" s="208" t="s">
        <v>1</v>
      </c>
      <c r="N184" s="209" t="s">
        <v>45</v>
      </c>
      <c r="O184" s="78"/>
      <c r="P184" s="195">
        <f>O184*H184</f>
        <v>0</v>
      </c>
      <c r="Q184" s="195">
        <v>0.02</v>
      </c>
      <c r="R184" s="195">
        <f>Q184*H184</f>
        <v>0.02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195</v>
      </c>
      <c r="AT184" s="197" t="s">
        <v>192</v>
      </c>
      <c r="AU184" s="197" t="s">
        <v>91</v>
      </c>
      <c r="AY184" s="15" t="s">
        <v>183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91</v>
      </c>
      <c r="BK184" s="198">
        <f>ROUND(I184*H184,2)</f>
        <v>0</v>
      </c>
      <c r="BL184" s="15" t="s">
        <v>190</v>
      </c>
      <c r="BM184" s="197" t="s">
        <v>353</v>
      </c>
    </row>
    <row r="185" s="2" customFormat="1" ht="24.15" customHeight="1">
      <c r="A185" s="34"/>
      <c r="B185" s="184"/>
      <c r="C185" s="185" t="s">
        <v>354</v>
      </c>
      <c r="D185" s="185" t="s">
        <v>186</v>
      </c>
      <c r="E185" s="186" t="s">
        <v>355</v>
      </c>
      <c r="F185" s="187" t="s">
        <v>356</v>
      </c>
      <c r="G185" s="188" t="s">
        <v>319</v>
      </c>
      <c r="H185" s="189">
        <v>1</v>
      </c>
      <c r="I185" s="190"/>
      <c r="J185" s="191">
        <f>ROUND(I185*H185,2)</f>
        <v>0</v>
      </c>
      <c r="K185" s="192"/>
      <c r="L185" s="35"/>
      <c r="M185" s="193" t="s">
        <v>1</v>
      </c>
      <c r="N185" s="194" t="s">
        <v>45</v>
      </c>
      <c r="O185" s="78"/>
      <c r="P185" s="195">
        <f>O185*H185</f>
        <v>0</v>
      </c>
      <c r="Q185" s="195">
        <v>0.43752495000000002</v>
      </c>
      <c r="R185" s="195">
        <f>Q185*H185</f>
        <v>0.43752495000000002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190</v>
      </c>
      <c r="AT185" s="197" t="s">
        <v>186</v>
      </c>
      <c r="AU185" s="197" t="s">
        <v>91</v>
      </c>
      <c r="AY185" s="15" t="s">
        <v>183</v>
      </c>
      <c r="BE185" s="198">
        <f>IF(N185="základná",J185,0)</f>
        <v>0</v>
      </c>
      <c r="BF185" s="198">
        <f>IF(N185="znížená",J185,0)</f>
        <v>0</v>
      </c>
      <c r="BG185" s="198">
        <f>IF(N185="zákl. prenesená",J185,0)</f>
        <v>0</v>
      </c>
      <c r="BH185" s="198">
        <f>IF(N185="zníž. prenesená",J185,0)</f>
        <v>0</v>
      </c>
      <c r="BI185" s="198">
        <f>IF(N185="nulová",J185,0)</f>
        <v>0</v>
      </c>
      <c r="BJ185" s="15" t="s">
        <v>91</v>
      </c>
      <c r="BK185" s="198">
        <f>ROUND(I185*H185,2)</f>
        <v>0</v>
      </c>
      <c r="BL185" s="15" t="s">
        <v>190</v>
      </c>
      <c r="BM185" s="197" t="s">
        <v>357</v>
      </c>
    </row>
    <row r="186" s="2" customFormat="1" ht="37.8" customHeight="1">
      <c r="A186" s="34"/>
      <c r="B186" s="184"/>
      <c r="C186" s="199" t="s">
        <v>358</v>
      </c>
      <c r="D186" s="199" t="s">
        <v>192</v>
      </c>
      <c r="E186" s="200" t="s">
        <v>359</v>
      </c>
      <c r="F186" s="201" t="s">
        <v>360</v>
      </c>
      <c r="G186" s="202" t="s">
        <v>319</v>
      </c>
      <c r="H186" s="203">
        <v>1</v>
      </c>
      <c r="I186" s="204"/>
      <c r="J186" s="205">
        <f>ROUND(I186*H186,2)</f>
        <v>0</v>
      </c>
      <c r="K186" s="206"/>
      <c r="L186" s="207"/>
      <c r="M186" s="208" t="s">
        <v>1</v>
      </c>
      <c r="N186" s="209" t="s">
        <v>45</v>
      </c>
      <c r="O186" s="78"/>
      <c r="P186" s="195">
        <f>O186*H186</f>
        <v>0</v>
      </c>
      <c r="Q186" s="195">
        <v>0.01</v>
      </c>
      <c r="R186" s="195">
        <f>Q186*H186</f>
        <v>0.01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195</v>
      </c>
      <c r="AT186" s="197" t="s">
        <v>192</v>
      </c>
      <c r="AU186" s="197" t="s">
        <v>91</v>
      </c>
      <c r="AY186" s="15" t="s">
        <v>183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91</v>
      </c>
      <c r="BK186" s="198">
        <f>ROUND(I186*H186,2)</f>
        <v>0</v>
      </c>
      <c r="BL186" s="15" t="s">
        <v>190</v>
      </c>
      <c r="BM186" s="197" t="s">
        <v>361</v>
      </c>
    </row>
    <row r="187" s="12" customFormat="1" ht="22.8" customHeight="1">
      <c r="A187" s="12"/>
      <c r="B187" s="171"/>
      <c r="C187" s="12"/>
      <c r="D187" s="172" t="s">
        <v>78</v>
      </c>
      <c r="E187" s="182" t="s">
        <v>219</v>
      </c>
      <c r="F187" s="182" t="s">
        <v>362</v>
      </c>
      <c r="G187" s="12"/>
      <c r="H187" s="12"/>
      <c r="I187" s="174"/>
      <c r="J187" s="183">
        <f>BK187</f>
        <v>0</v>
      </c>
      <c r="K187" s="12"/>
      <c r="L187" s="171"/>
      <c r="M187" s="176"/>
      <c r="N187" s="177"/>
      <c r="O187" s="177"/>
      <c r="P187" s="178">
        <f>SUM(P188:P210)</f>
        <v>0</v>
      </c>
      <c r="Q187" s="177"/>
      <c r="R187" s="178">
        <f>SUM(R188:R210)</f>
        <v>25.869677577000001</v>
      </c>
      <c r="S187" s="177"/>
      <c r="T187" s="179">
        <f>SUM(T188:T210)</f>
        <v>129.636234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72" t="s">
        <v>86</v>
      </c>
      <c r="AT187" s="180" t="s">
        <v>78</v>
      </c>
      <c r="AU187" s="180" t="s">
        <v>86</v>
      </c>
      <c r="AY187" s="172" t="s">
        <v>183</v>
      </c>
      <c r="BK187" s="181">
        <f>SUM(BK188:BK210)</f>
        <v>0</v>
      </c>
    </row>
    <row r="188" s="2" customFormat="1" ht="24.15" customHeight="1">
      <c r="A188" s="34"/>
      <c r="B188" s="184"/>
      <c r="C188" s="185" t="s">
        <v>363</v>
      </c>
      <c r="D188" s="185" t="s">
        <v>186</v>
      </c>
      <c r="E188" s="186" t="s">
        <v>364</v>
      </c>
      <c r="F188" s="187" t="s">
        <v>365</v>
      </c>
      <c r="G188" s="188" t="s">
        <v>214</v>
      </c>
      <c r="H188" s="189">
        <v>502.80000000000001</v>
      </c>
      <c r="I188" s="190"/>
      <c r="J188" s="191">
        <f>ROUND(I188*H188,2)</f>
        <v>0</v>
      </c>
      <c r="K188" s="192"/>
      <c r="L188" s="35"/>
      <c r="M188" s="193" t="s">
        <v>1</v>
      </c>
      <c r="N188" s="194" t="s">
        <v>45</v>
      </c>
      <c r="O188" s="78"/>
      <c r="P188" s="195">
        <f>O188*H188</f>
        <v>0</v>
      </c>
      <c r="Q188" s="195">
        <v>0.051385979999999998</v>
      </c>
      <c r="R188" s="195">
        <f>Q188*H188</f>
        <v>25.836870743999999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247</v>
      </c>
      <c r="AT188" s="197" t="s">
        <v>186</v>
      </c>
      <c r="AU188" s="197" t="s">
        <v>91</v>
      </c>
      <c r="AY188" s="15" t="s">
        <v>183</v>
      </c>
      <c r="BE188" s="198">
        <f>IF(N188="základná",J188,0)</f>
        <v>0</v>
      </c>
      <c r="BF188" s="198">
        <f>IF(N188="znížená",J188,0)</f>
        <v>0</v>
      </c>
      <c r="BG188" s="198">
        <f>IF(N188="zákl. prenesená",J188,0)</f>
        <v>0</v>
      </c>
      <c r="BH188" s="198">
        <f>IF(N188="zníž. prenesená",J188,0)</f>
        <v>0</v>
      </c>
      <c r="BI188" s="198">
        <f>IF(N188="nulová",J188,0)</f>
        <v>0</v>
      </c>
      <c r="BJ188" s="15" t="s">
        <v>91</v>
      </c>
      <c r="BK188" s="198">
        <f>ROUND(I188*H188,2)</f>
        <v>0</v>
      </c>
      <c r="BL188" s="15" t="s">
        <v>247</v>
      </c>
      <c r="BM188" s="197" t="s">
        <v>366</v>
      </c>
    </row>
    <row r="189" s="2" customFormat="1" ht="16.5" customHeight="1">
      <c r="A189" s="34"/>
      <c r="B189" s="184"/>
      <c r="C189" s="185" t="s">
        <v>367</v>
      </c>
      <c r="D189" s="185" t="s">
        <v>186</v>
      </c>
      <c r="E189" s="186" t="s">
        <v>368</v>
      </c>
      <c r="F189" s="187" t="s">
        <v>369</v>
      </c>
      <c r="G189" s="188" t="s">
        <v>293</v>
      </c>
      <c r="H189" s="189">
        <v>315.32499999999999</v>
      </c>
      <c r="I189" s="190"/>
      <c r="J189" s="191">
        <f>ROUND(I189*H189,2)</f>
        <v>0</v>
      </c>
      <c r="K189" s="192"/>
      <c r="L189" s="35"/>
      <c r="M189" s="193" t="s">
        <v>1</v>
      </c>
      <c r="N189" s="194" t="s">
        <v>45</v>
      </c>
      <c r="O189" s="78"/>
      <c r="P189" s="195">
        <f>O189*H189</f>
        <v>0</v>
      </c>
      <c r="Q189" s="195">
        <v>7.3499999999999998E-05</v>
      </c>
      <c r="R189" s="195">
        <f>Q189*H189</f>
        <v>0.023176387499999999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190</v>
      </c>
      <c r="AT189" s="197" t="s">
        <v>186</v>
      </c>
      <c r="AU189" s="197" t="s">
        <v>91</v>
      </c>
      <c r="AY189" s="15" t="s">
        <v>183</v>
      </c>
      <c r="BE189" s="198">
        <f>IF(N189="základná",J189,0)</f>
        <v>0</v>
      </c>
      <c r="BF189" s="198">
        <f>IF(N189="znížená",J189,0)</f>
        <v>0</v>
      </c>
      <c r="BG189" s="198">
        <f>IF(N189="zákl. prenesená",J189,0)</f>
        <v>0</v>
      </c>
      <c r="BH189" s="198">
        <f>IF(N189="zníž. prenesená",J189,0)</f>
        <v>0</v>
      </c>
      <c r="BI189" s="198">
        <f>IF(N189="nulová",J189,0)</f>
        <v>0</v>
      </c>
      <c r="BJ189" s="15" t="s">
        <v>91</v>
      </c>
      <c r="BK189" s="198">
        <f>ROUND(I189*H189,2)</f>
        <v>0</v>
      </c>
      <c r="BL189" s="15" t="s">
        <v>190</v>
      </c>
      <c r="BM189" s="197" t="s">
        <v>370</v>
      </c>
    </row>
    <row r="190" s="2" customFormat="1" ht="55.5" customHeight="1">
      <c r="A190" s="34"/>
      <c r="B190" s="184"/>
      <c r="C190" s="185" t="s">
        <v>371</v>
      </c>
      <c r="D190" s="185" t="s">
        <v>186</v>
      </c>
      <c r="E190" s="186" t="s">
        <v>372</v>
      </c>
      <c r="F190" s="187" t="s">
        <v>373</v>
      </c>
      <c r="G190" s="188" t="s">
        <v>214</v>
      </c>
      <c r="H190" s="189">
        <v>199.26300000000001</v>
      </c>
      <c r="I190" s="190"/>
      <c r="J190" s="191">
        <f>ROUND(I190*H190,2)</f>
        <v>0</v>
      </c>
      <c r="K190" s="192"/>
      <c r="L190" s="35"/>
      <c r="M190" s="193" t="s">
        <v>1</v>
      </c>
      <c r="N190" s="194" t="s">
        <v>45</v>
      </c>
      <c r="O190" s="78"/>
      <c r="P190" s="195">
        <f>O190*H190</f>
        <v>0</v>
      </c>
      <c r="Q190" s="195">
        <v>0</v>
      </c>
      <c r="R190" s="195">
        <f>Q190*H190</f>
        <v>0</v>
      </c>
      <c r="S190" s="195">
        <v>0.26100000000000001</v>
      </c>
      <c r="T190" s="196">
        <f>S190*H190</f>
        <v>52.007643000000002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190</v>
      </c>
      <c r="AT190" s="197" t="s">
        <v>186</v>
      </c>
      <c r="AU190" s="197" t="s">
        <v>91</v>
      </c>
      <c r="AY190" s="15" t="s">
        <v>183</v>
      </c>
      <c r="BE190" s="198">
        <f>IF(N190="základná",J190,0)</f>
        <v>0</v>
      </c>
      <c r="BF190" s="198">
        <f>IF(N190="znížená",J190,0)</f>
        <v>0</v>
      </c>
      <c r="BG190" s="198">
        <f>IF(N190="zákl. prenesená",J190,0)</f>
        <v>0</v>
      </c>
      <c r="BH190" s="198">
        <f>IF(N190="zníž. prenesená",J190,0)</f>
        <v>0</v>
      </c>
      <c r="BI190" s="198">
        <f>IF(N190="nulová",J190,0)</f>
        <v>0</v>
      </c>
      <c r="BJ190" s="15" t="s">
        <v>91</v>
      </c>
      <c r="BK190" s="198">
        <f>ROUND(I190*H190,2)</f>
        <v>0</v>
      </c>
      <c r="BL190" s="15" t="s">
        <v>190</v>
      </c>
      <c r="BM190" s="197" t="s">
        <v>374</v>
      </c>
    </row>
    <row r="191" s="2" customFormat="1" ht="49.05" customHeight="1">
      <c r="A191" s="34"/>
      <c r="B191" s="184"/>
      <c r="C191" s="185" t="s">
        <v>375</v>
      </c>
      <c r="D191" s="185" t="s">
        <v>186</v>
      </c>
      <c r="E191" s="186" t="s">
        <v>376</v>
      </c>
      <c r="F191" s="187" t="s">
        <v>377</v>
      </c>
      <c r="G191" s="188" t="s">
        <v>236</v>
      </c>
      <c r="H191" s="189">
        <v>17.183</v>
      </c>
      <c r="I191" s="190"/>
      <c r="J191" s="191">
        <f>ROUND(I191*H191,2)</f>
        <v>0</v>
      </c>
      <c r="K191" s="192"/>
      <c r="L191" s="35"/>
      <c r="M191" s="193" t="s">
        <v>1</v>
      </c>
      <c r="N191" s="194" t="s">
        <v>45</v>
      </c>
      <c r="O191" s="78"/>
      <c r="P191" s="195">
        <f>O191*H191</f>
        <v>0</v>
      </c>
      <c r="Q191" s="195">
        <v>0</v>
      </c>
      <c r="R191" s="195">
        <f>Q191*H191</f>
        <v>0</v>
      </c>
      <c r="S191" s="195">
        <v>1.95</v>
      </c>
      <c r="T191" s="196">
        <f>S191*H191</f>
        <v>33.50685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190</v>
      </c>
      <c r="AT191" s="197" t="s">
        <v>186</v>
      </c>
      <c r="AU191" s="197" t="s">
        <v>91</v>
      </c>
      <c r="AY191" s="15" t="s">
        <v>183</v>
      </c>
      <c r="BE191" s="198">
        <f>IF(N191="základná",J191,0)</f>
        <v>0</v>
      </c>
      <c r="BF191" s="198">
        <f>IF(N191="znížená",J191,0)</f>
        <v>0</v>
      </c>
      <c r="BG191" s="198">
        <f>IF(N191="zákl. prenesená",J191,0)</f>
        <v>0</v>
      </c>
      <c r="BH191" s="198">
        <f>IF(N191="zníž. prenesená",J191,0)</f>
        <v>0</v>
      </c>
      <c r="BI191" s="198">
        <f>IF(N191="nulová",J191,0)</f>
        <v>0</v>
      </c>
      <c r="BJ191" s="15" t="s">
        <v>91</v>
      </c>
      <c r="BK191" s="198">
        <f>ROUND(I191*H191,2)</f>
        <v>0</v>
      </c>
      <c r="BL191" s="15" t="s">
        <v>190</v>
      </c>
      <c r="BM191" s="197" t="s">
        <v>378</v>
      </c>
    </row>
    <row r="192" s="2" customFormat="1" ht="37.8" customHeight="1">
      <c r="A192" s="34"/>
      <c r="B192" s="184"/>
      <c r="C192" s="185" t="s">
        <v>379</v>
      </c>
      <c r="D192" s="185" t="s">
        <v>186</v>
      </c>
      <c r="E192" s="186" t="s">
        <v>380</v>
      </c>
      <c r="F192" s="187" t="s">
        <v>381</v>
      </c>
      <c r="G192" s="188" t="s">
        <v>236</v>
      </c>
      <c r="H192" s="189">
        <v>4.9379999999999997</v>
      </c>
      <c r="I192" s="190"/>
      <c r="J192" s="191">
        <f>ROUND(I192*H192,2)</f>
        <v>0</v>
      </c>
      <c r="K192" s="192"/>
      <c r="L192" s="35"/>
      <c r="M192" s="193" t="s">
        <v>1</v>
      </c>
      <c r="N192" s="194" t="s">
        <v>45</v>
      </c>
      <c r="O192" s="78"/>
      <c r="P192" s="195">
        <f>O192*H192</f>
        <v>0</v>
      </c>
      <c r="Q192" s="195">
        <v>0</v>
      </c>
      <c r="R192" s="195">
        <f>Q192*H192</f>
        <v>0</v>
      </c>
      <c r="S192" s="195">
        <v>2.2000000000000002</v>
      </c>
      <c r="T192" s="196">
        <f>S192*H192</f>
        <v>10.8636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190</v>
      </c>
      <c r="AT192" s="197" t="s">
        <v>186</v>
      </c>
      <c r="AU192" s="197" t="s">
        <v>91</v>
      </c>
      <c r="AY192" s="15" t="s">
        <v>183</v>
      </c>
      <c r="BE192" s="198">
        <f>IF(N192="základná",J192,0)</f>
        <v>0</v>
      </c>
      <c r="BF192" s="198">
        <f>IF(N192="znížená",J192,0)</f>
        <v>0</v>
      </c>
      <c r="BG192" s="198">
        <f>IF(N192="zákl. prenesená",J192,0)</f>
        <v>0</v>
      </c>
      <c r="BH192" s="198">
        <f>IF(N192="zníž. prenesená",J192,0)</f>
        <v>0</v>
      </c>
      <c r="BI192" s="198">
        <f>IF(N192="nulová",J192,0)</f>
        <v>0</v>
      </c>
      <c r="BJ192" s="15" t="s">
        <v>91</v>
      </c>
      <c r="BK192" s="198">
        <f>ROUND(I192*H192,2)</f>
        <v>0</v>
      </c>
      <c r="BL192" s="15" t="s">
        <v>190</v>
      </c>
      <c r="BM192" s="197" t="s">
        <v>382</v>
      </c>
    </row>
    <row r="193" s="2" customFormat="1" ht="37.8" customHeight="1">
      <c r="A193" s="34"/>
      <c r="B193" s="184"/>
      <c r="C193" s="185" t="s">
        <v>383</v>
      </c>
      <c r="D193" s="185" t="s">
        <v>186</v>
      </c>
      <c r="E193" s="186" t="s">
        <v>384</v>
      </c>
      <c r="F193" s="187" t="s">
        <v>385</v>
      </c>
      <c r="G193" s="188" t="s">
        <v>236</v>
      </c>
      <c r="H193" s="189">
        <v>7.274</v>
      </c>
      <c r="I193" s="190"/>
      <c r="J193" s="191">
        <f>ROUND(I193*H193,2)</f>
        <v>0</v>
      </c>
      <c r="K193" s="192"/>
      <c r="L193" s="35"/>
      <c r="M193" s="193" t="s">
        <v>1</v>
      </c>
      <c r="N193" s="194" t="s">
        <v>45</v>
      </c>
      <c r="O193" s="78"/>
      <c r="P193" s="195">
        <f>O193*H193</f>
        <v>0</v>
      </c>
      <c r="Q193" s="195">
        <v>0</v>
      </c>
      <c r="R193" s="195">
        <f>Q193*H193</f>
        <v>0</v>
      </c>
      <c r="S193" s="195">
        <v>2.2000000000000002</v>
      </c>
      <c r="T193" s="196">
        <f>S193*H193</f>
        <v>16.002800000000001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190</v>
      </c>
      <c r="AT193" s="197" t="s">
        <v>186</v>
      </c>
      <c r="AU193" s="197" t="s">
        <v>91</v>
      </c>
      <c r="AY193" s="15" t="s">
        <v>183</v>
      </c>
      <c r="BE193" s="198">
        <f>IF(N193="základná",J193,0)</f>
        <v>0</v>
      </c>
      <c r="BF193" s="198">
        <f>IF(N193="znížená",J193,0)</f>
        <v>0</v>
      </c>
      <c r="BG193" s="198">
        <f>IF(N193="zákl. prenesená",J193,0)</f>
        <v>0</v>
      </c>
      <c r="BH193" s="198">
        <f>IF(N193="zníž. prenesená",J193,0)</f>
        <v>0</v>
      </c>
      <c r="BI193" s="198">
        <f>IF(N193="nulová",J193,0)</f>
        <v>0</v>
      </c>
      <c r="BJ193" s="15" t="s">
        <v>91</v>
      </c>
      <c r="BK193" s="198">
        <f>ROUND(I193*H193,2)</f>
        <v>0</v>
      </c>
      <c r="BL193" s="15" t="s">
        <v>190</v>
      </c>
      <c r="BM193" s="197" t="s">
        <v>386</v>
      </c>
    </row>
    <row r="194" s="2" customFormat="1" ht="24.15" customHeight="1">
      <c r="A194" s="34"/>
      <c r="B194" s="184"/>
      <c r="C194" s="185" t="s">
        <v>387</v>
      </c>
      <c r="D194" s="185" t="s">
        <v>186</v>
      </c>
      <c r="E194" s="186" t="s">
        <v>388</v>
      </c>
      <c r="F194" s="187" t="s">
        <v>389</v>
      </c>
      <c r="G194" s="188" t="s">
        <v>214</v>
      </c>
      <c r="H194" s="189">
        <v>716.89999999999998</v>
      </c>
      <c r="I194" s="190"/>
      <c r="J194" s="191">
        <f>ROUND(I194*H194,2)</f>
        <v>0</v>
      </c>
      <c r="K194" s="192"/>
      <c r="L194" s="35"/>
      <c r="M194" s="193" t="s">
        <v>1</v>
      </c>
      <c r="N194" s="194" t="s">
        <v>45</v>
      </c>
      <c r="O194" s="78"/>
      <c r="P194" s="195">
        <f>O194*H194</f>
        <v>0</v>
      </c>
      <c r="Q194" s="195">
        <v>1.1025E-05</v>
      </c>
      <c r="R194" s="195">
        <f>Q194*H194</f>
        <v>0.0079038224999999993</v>
      </c>
      <c r="S194" s="195">
        <v>0.0060000000000000001</v>
      </c>
      <c r="T194" s="196">
        <f>S194*H194</f>
        <v>4.3014000000000001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190</v>
      </c>
      <c r="AT194" s="197" t="s">
        <v>186</v>
      </c>
      <c r="AU194" s="197" t="s">
        <v>91</v>
      </c>
      <c r="AY194" s="15" t="s">
        <v>183</v>
      </c>
      <c r="BE194" s="198">
        <f>IF(N194="základná",J194,0)</f>
        <v>0</v>
      </c>
      <c r="BF194" s="198">
        <f>IF(N194="znížená",J194,0)</f>
        <v>0</v>
      </c>
      <c r="BG194" s="198">
        <f>IF(N194="zákl. prenesená",J194,0)</f>
        <v>0</v>
      </c>
      <c r="BH194" s="198">
        <f>IF(N194="zníž. prenesená",J194,0)</f>
        <v>0</v>
      </c>
      <c r="BI194" s="198">
        <f>IF(N194="nulová",J194,0)</f>
        <v>0</v>
      </c>
      <c r="BJ194" s="15" t="s">
        <v>91</v>
      </c>
      <c r="BK194" s="198">
        <f>ROUND(I194*H194,2)</f>
        <v>0</v>
      </c>
      <c r="BL194" s="15" t="s">
        <v>190</v>
      </c>
      <c r="BM194" s="197" t="s">
        <v>390</v>
      </c>
    </row>
    <row r="195" s="2" customFormat="1" ht="33" customHeight="1">
      <c r="A195" s="34"/>
      <c r="B195" s="184"/>
      <c r="C195" s="185" t="s">
        <v>391</v>
      </c>
      <c r="D195" s="185" t="s">
        <v>186</v>
      </c>
      <c r="E195" s="186" t="s">
        <v>392</v>
      </c>
      <c r="F195" s="187" t="s">
        <v>393</v>
      </c>
      <c r="G195" s="188" t="s">
        <v>214</v>
      </c>
      <c r="H195" s="189">
        <v>100.223</v>
      </c>
      <c r="I195" s="190"/>
      <c r="J195" s="191">
        <f>ROUND(I195*H195,2)</f>
        <v>0</v>
      </c>
      <c r="K195" s="192"/>
      <c r="L195" s="35"/>
      <c r="M195" s="193" t="s">
        <v>1</v>
      </c>
      <c r="N195" s="194" t="s">
        <v>45</v>
      </c>
      <c r="O195" s="78"/>
      <c r="P195" s="195">
        <f>O195*H195</f>
        <v>0</v>
      </c>
      <c r="Q195" s="195">
        <v>0</v>
      </c>
      <c r="R195" s="195">
        <f>Q195*H195</f>
        <v>0</v>
      </c>
      <c r="S195" s="195">
        <v>0.02</v>
      </c>
      <c r="T195" s="196">
        <f>S195*H195</f>
        <v>2.0044599999999999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190</v>
      </c>
      <c r="AT195" s="197" t="s">
        <v>186</v>
      </c>
      <c r="AU195" s="197" t="s">
        <v>91</v>
      </c>
      <c r="AY195" s="15" t="s">
        <v>183</v>
      </c>
      <c r="BE195" s="198">
        <f>IF(N195="základná",J195,0)</f>
        <v>0</v>
      </c>
      <c r="BF195" s="198">
        <f>IF(N195="znížená",J195,0)</f>
        <v>0</v>
      </c>
      <c r="BG195" s="198">
        <f>IF(N195="zákl. prenesená",J195,0)</f>
        <v>0</v>
      </c>
      <c r="BH195" s="198">
        <f>IF(N195="zníž. prenesená",J195,0)</f>
        <v>0</v>
      </c>
      <c r="BI195" s="198">
        <f>IF(N195="nulová",J195,0)</f>
        <v>0</v>
      </c>
      <c r="BJ195" s="15" t="s">
        <v>91</v>
      </c>
      <c r="BK195" s="198">
        <f>ROUND(I195*H195,2)</f>
        <v>0</v>
      </c>
      <c r="BL195" s="15" t="s">
        <v>190</v>
      </c>
      <c r="BM195" s="197" t="s">
        <v>394</v>
      </c>
    </row>
    <row r="196" s="2" customFormat="1" ht="33" customHeight="1">
      <c r="A196" s="34"/>
      <c r="B196" s="184"/>
      <c r="C196" s="185" t="s">
        <v>395</v>
      </c>
      <c r="D196" s="185" t="s">
        <v>186</v>
      </c>
      <c r="E196" s="186" t="s">
        <v>396</v>
      </c>
      <c r="F196" s="187" t="s">
        <v>397</v>
      </c>
      <c r="G196" s="188" t="s">
        <v>214</v>
      </c>
      <c r="H196" s="189">
        <v>22.643000000000001</v>
      </c>
      <c r="I196" s="190"/>
      <c r="J196" s="191">
        <f>ROUND(I196*H196,2)</f>
        <v>0</v>
      </c>
      <c r="K196" s="192"/>
      <c r="L196" s="35"/>
      <c r="M196" s="193" t="s">
        <v>1</v>
      </c>
      <c r="N196" s="194" t="s">
        <v>45</v>
      </c>
      <c r="O196" s="78"/>
      <c r="P196" s="195">
        <f>O196*H196</f>
        <v>0</v>
      </c>
      <c r="Q196" s="195">
        <v>0</v>
      </c>
      <c r="R196" s="195">
        <f>Q196*H196</f>
        <v>0</v>
      </c>
      <c r="S196" s="195">
        <v>0.057000000000000002</v>
      </c>
      <c r="T196" s="196">
        <f>S196*H196</f>
        <v>1.290651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190</v>
      </c>
      <c r="AT196" s="197" t="s">
        <v>186</v>
      </c>
      <c r="AU196" s="197" t="s">
        <v>91</v>
      </c>
      <c r="AY196" s="15" t="s">
        <v>183</v>
      </c>
      <c r="BE196" s="198">
        <f>IF(N196="základná",J196,0)</f>
        <v>0</v>
      </c>
      <c r="BF196" s="198">
        <f>IF(N196="znížená",J196,0)</f>
        <v>0</v>
      </c>
      <c r="BG196" s="198">
        <f>IF(N196="zákl. prenesená",J196,0)</f>
        <v>0</v>
      </c>
      <c r="BH196" s="198">
        <f>IF(N196="zníž. prenesená",J196,0)</f>
        <v>0</v>
      </c>
      <c r="BI196" s="198">
        <f>IF(N196="nulová",J196,0)</f>
        <v>0</v>
      </c>
      <c r="BJ196" s="15" t="s">
        <v>91</v>
      </c>
      <c r="BK196" s="198">
        <f>ROUND(I196*H196,2)</f>
        <v>0</v>
      </c>
      <c r="BL196" s="15" t="s">
        <v>190</v>
      </c>
      <c r="BM196" s="197" t="s">
        <v>398</v>
      </c>
    </row>
    <row r="197" s="2" customFormat="1" ht="24.15" customHeight="1">
      <c r="A197" s="34"/>
      <c r="B197" s="184"/>
      <c r="C197" s="185" t="s">
        <v>399</v>
      </c>
      <c r="D197" s="185" t="s">
        <v>186</v>
      </c>
      <c r="E197" s="186" t="s">
        <v>400</v>
      </c>
      <c r="F197" s="187" t="s">
        <v>401</v>
      </c>
      <c r="G197" s="188" t="s">
        <v>319</v>
      </c>
      <c r="H197" s="189">
        <v>40</v>
      </c>
      <c r="I197" s="190"/>
      <c r="J197" s="191">
        <f>ROUND(I197*H197,2)</f>
        <v>0</v>
      </c>
      <c r="K197" s="192"/>
      <c r="L197" s="35"/>
      <c r="M197" s="193" t="s">
        <v>1</v>
      </c>
      <c r="N197" s="194" t="s">
        <v>45</v>
      </c>
      <c r="O197" s="78"/>
      <c r="P197" s="195">
        <f>O197*H197</f>
        <v>0</v>
      </c>
      <c r="Q197" s="195">
        <v>0</v>
      </c>
      <c r="R197" s="195">
        <f>Q197*H197</f>
        <v>0</v>
      </c>
      <c r="S197" s="195">
        <v>0.024</v>
      </c>
      <c r="T197" s="196">
        <f>S197*H197</f>
        <v>0.95999999999999996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190</v>
      </c>
      <c r="AT197" s="197" t="s">
        <v>186</v>
      </c>
      <c r="AU197" s="197" t="s">
        <v>91</v>
      </c>
      <c r="AY197" s="15" t="s">
        <v>183</v>
      </c>
      <c r="BE197" s="198">
        <f>IF(N197="základná",J197,0)</f>
        <v>0</v>
      </c>
      <c r="BF197" s="198">
        <f>IF(N197="znížená",J197,0)</f>
        <v>0</v>
      </c>
      <c r="BG197" s="198">
        <f>IF(N197="zákl. prenesená",J197,0)</f>
        <v>0</v>
      </c>
      <c r="BH197" s="198">
        <f>IF(N197="zníž. prenesená",J197,0)</f>
        <v>0</v>
      </c>
      <c r="BI197" s="198">
        <f>IF(N197="nulová",J197,0)</f>
        <v>0</v>
      </c>
      <c r="BJ197" s="15" t="s">
        <v>91</v>
      </c>
      <c r="BK197" s="198">
        <f>ROUND(I197*H197,2)</f>
        <v>0</v>
      </c>
      <c r="BL197" s="15" t="s">
        <v>190</v>
      </c>
      <c r="BM197" s="197" t="s">
        <v>402</v>
      </c>
    </row>
    <row r="198" s="2" customFormat="1" ht="24.15" customHeight="1">
      <c r="A198" s="34"/>
      <c r="B198" s="184"/>
      <c r="C198" s="185" t="s">
        <v>403</v>
      </c>
      <c r="D198" s="185" t="s">
        <v>186</v>
      </c>
      <c r="E198" s="186" t="s">
        <v>404</v>
      </c>
      <c r="F198" s="187" t="s">
        <v>405</v>
      </c>
      <c r="G198" s="188" t="s">
        <v>214</v>
      </c>
      <c r="H198" s="189">
        <v>49.200000000000003</v>
      </c>
      <c r="I198" s="190"/>
      <c r="J198" s="191">
        <f>ROUND(I198*H198,2)</f>
        <v>0</v>
      </c>
      <c r="K198" s="192"/>
      <c r="L198" s="35"/>
      <c r="M198" s="193" t="s">
        <v>1</v>
      </c>
      <c r="N198" s="194" t="s">
        <v>45</v>
      </c>
      <c r="O198" s="78"/>
      <c r="P198" s="195">
        <f>O198*H198</f>
        <v>0</v>
      </c>
      <c r="Q198" s="195">
        <v>0</v>
      </c>
      <c r="R198" s="195">
        <f>Q198*H198</f>
        <v>0</v>
      </c>
      <c r="S198" s="195">
        <v>0.075999999999999998</v>
      </c>
      <c r="T198" s="196">
        <f>S198*H198</f>
        <v>3.7392000000000003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190</v>
      </c>
      <c r="AT198" s="197" t="s">
        <v>186</v>
      </c>
      <c r="AU198" s="197" t="s">
        <v>91</v>
      </c>
      <c r="AY198" s="15" t="s">
        <v>183</v>
      </c>
      <c r="BE198" s="198">
        <f>IF(N198="základná",J198,0)</f>
        <v>0</v>
      </c>
      <c r="BF198" s="198">
        <f>IF(N198="znížená",J198,0)</f>
        <v>0</v>
      </c>
      <c r="BG198" s="198">
        <f>IF(N198="zákl. prenesená",J198,0)</f>
        <v>0</v>
      </c>
      <c r="BH198" s="198">
        <f>IF(N198="zníž. prenesená",J198,0)</f>
        <v>0</v>
      </c>
      <c r="BI198" s="198">
        <f>IF(N198="nulová",J198,0)</f>
        <v>0</v>
      </c>
      <c r="BJ198" s="15" t="s">
        <v>91</v>
      </c>
      <c r="BK198" s="198">
        <f>ROUND(I198*H198,2)</f>
        <v>0</v>
      </c>
      <c r="BL198" s="15" t="s">
        <v>190</v>
      </c>
      <c r="BM198" s="197" t="s">
        <v>406</v>
      </c>
    </row>
    <row r="199" s="2" customFormat="1" ht="24.15" customHeight="1">
      <c r="A199" s="34"/>
      <c r="B199" s="184"/>
      <c r="C199" s="185" t="s">
        <v>407</v>
      </c>
      <c r="D199" s="185" t="s">
        <v>186</v>
      </c>
      <c r="E199" s="186" t="s">
        <v>408</v>
      </c>
      <c r="F199" s="187" t="s">
        <v>409</v>
      </c>
      <c r="G199" s="188" t="s">
        <v>214</v>
      </c>
      <c r="H199" s="189">
        <v>17.800000000000001</v>
      </c>
      <c r="I199" s="190"/>
      <c r="J199" s="191">
        <f>ROUND(I199*H199,2)</f>
        <v>0</v>
      </c>
      <c r="K199" s="192"/>
      <c r="L199" s="35"/>
      <c r="M199" s="193" t="s">
        <v>1</v>
      </c>
      <c r="N199" s="194" t="s">
        <v>45</v>
      </c>
      <c r="O199" s="78"/>
      <c r="P199" s="195">
        <f>O199*H199</f>
        <v>0</v>
      </c>
      <c r="Q199" s="195">
        <v>0</v>
      </c>
      <c r="R199" s="195">
        <f>Q199*H199</f>
        <v>0</v>
      </c>
      <c r="S199" s="195">
        <v>0.063</v>
      </c>
      <c r="T199" s="196">
        <f>S199*H199</f>
        <v>1.1214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190</v>
      </c>
      <c r="AT199" s="197" t="s">
        <v>186</v>
      </c>
      <c r="AU199" s="197" t="s">
        <v>91</v>
      </c>
      <c r="AY199" s="15" t="s">
        <v>183</v>
      </c>
      <c r="BE199" s="198">
        <f>IF(N199="základná",J199,0)</f>
        <v>0</v>
      </c>
      <c r="BF199" s="198">
        <f>IF(N199="znížená",J199,0)</f>
        <v>0</v>
      </c>
      <c r="BG199" s="198">
        <f>IF(N199="zákl. prenesená",J199,0)</f>
        <v>0</v>
      </c>
      <c r="BH199" s="198">
        <f>IF(N199="zníž. prenesená",J199,0)</f>
        <v>0</v>
      </c>
      <c r="BI199" s="198">
        <f>IF(N199="nulová",J199,0)</f>
        <v>0</v>
      </c>
      <c r="BJ199" s="15" t="s">
        <v>91</v>
      </c>
      <c r="BK199" s="198">
        <f>ROUND(I199*H199,2)</f>
        <v>0</v>
      </c>
      <c r="BL199" s="15" t="s">
        <v>190</v>
      </c>
      <c r="BM199" s="197" t="s">
        <v>410</v>
      </c>
    </row>
    <row r="200" s="2" customFormat="1" ht="24.15" customHeight="1">
      <c r="A200" s="34"/>
      <c r="B200" s="184"/>
      <c r="C200" s="185" t="s">
        <v>411</v>
      </c>
      <c r="D200" s="185" t="s">
        <v>186</v>
      </c>
      <c r="E200" s="186" t="s">
        <v>412</v>
      </c>
      <c r="F200" s="187" t="s">
        <v>413</v>
      </c>
      <c r="G200" s="188" t="s">
        <v>414</v>
      </c>
      <c r="H200" s="189">
        <v>45</v>
      </c>
      <c r="I200" s="190"/>
      <c r="J200" s="191">
        <f>ROUND(I200*H200,2)</f>
        <v>0</v>
      </c>
      <c r="K200" s="192"/>
      <c r="L200" s="35"/>
      <c r="M200" s="193" t="s">
        <v>1</v>
      </c>
      <c r="N200" s="194" t="s">
        <v>45</v>
      </c>
      <c r="O200" s="78"/>
      <c r="P200" s="195">
        <f>O200*H200</f>
        <v>0</v>
      </c>
      <c r="Q200" s="195">
        <v>5.7150000000000003E-06</v>
      </c>
      <c r="R200" s="195">
        <f>Q200*H200</f>
        <v>0.000257175</v>
      </c>
      <c r="S200" s="195">
        <v>0.00027</v>
      </c>
      <c r="T200" s="196">
        <f>S200*H200</f>
        <v>0.012149999999999999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190</v>
      </c>
      <c r="AT200" s="197" t="s">
        <v>186</v>
      </c>
      <c r="AU200" s="197" t="s">
        <v>91</v>
      </c>
      <c r="AY200" s="15" t="s">
        <v>183</v>
      </c>
      <c r="BE200" s="198">
        <f>IF(N200="základná",J200,0)</f>
        <v>0</v>
      </c>
      <c r="BF200" s="198">
        <f>IF(N200="znížená",J200,0)</f>
        <v>0</v>
      </c>
      <c r="BG200" s="198">
        <f>IF(N200="zákl. prenesená",J200,0)</f>
        <v>0</v>
      </c>
      <c r="BH200" s="198">
        <f>IF(N200="zníž. prenesená",J200,0)</f>
        <v>0</v>
      </c>
      <c r="BI200" s="198">
        <f>IF(N200="nulová",J200,0)</f>
        <v>0</v>
      </c>
      <c r="BJ200" s="15" t="s">
        <v>91</v>
      </c>
      <c r="BK200" s="198">
        <f>ROUND(I200*H200,2)</f>
        <v>0</v>
      </c>
      <c r="BL200" s="15" t="s">
        <v>190</v>
      </c>
      <c r="BM200" s="197" t="s">
        <v>415</v>
      </c>
    </row>
    <row r="201" s="2" customFormat="1" ht="24.15" customHeight="1">
      <c r="A201" s="34"/>
      <c r="B201" s="184"/>
      <c r="C201" s="185" t="s">
        <v>416</v>
      </c>
      <c r="D201" s="185" t="s">
        <v>186</v>
      </c>
      <c r="E201" s="186" t="s">
        <v>417</v>
      </c>
      <c r="F201" s="187" t="s">
        <v>418</v>
      </c>
      <c r="G201" s="188" t="s">
        <v>414</v>
      </c>
      <c r="H201" s="189">
        <v>45</v>
      </c>
      <c r="I201" s="190"/>
      <c r="J201" s="191">
        <f>ROUND(I201*H201,2)</f>
        <v>0</v>
      </c>
      <c r="K201" s="192"/>
      <c r="L201" s="35"/>
      <c r="M201" s="193" t="s">
        <v>1</v>
      </c>
      <c r="N201" s="194" t="s">
        <v>45</v>
      </c>
      <c r="O201" s="78"/>
      <c r="P201" s="195">
        <f>O201*H201</f>
        <v>0</v>
      </c>
      <c r="Q201" s="195">
        <v>3.2654399999999997E-05</v>
      </c>
      <c r="R201" s="195">
        <f>Q201*H201</f>
        <v>0.0014694479999999999</v>
      </c>
      <c r="S201" s="195">
        <v>0.0011800000000000001</v>
      </c>
      <c r="T201" s="196">
        <f>S201*H201</f>
        <v>0.053100000000000001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190</v>
      </c>
      <c r="AT201" s="197" t="s">
        <v>186</v>
      </c>
      <c r="AU201" s="197" t="s">
        <v>91</v>
      </c>
      <c r="AY201" s="15" t="s">
        <v>183</v>
      </c>
      <c r="BE201" s="198">
        <f>IF(N201="základná",J201,0)</f>
        <v>0</v>
      </c>
      <c r="BF201" s="198">
        <f>IF(N201="znížená",J201,0)</f>
        <v>0</v>
      </c>
      <c r="BG201" s="198">
        <f>IF(N201="zákl. prenesená",J201,0)</f>
        <v>0</v>
      </c>
      <c r="BH201" s="198">
        <f>IF(N201="zníž. prenesená",J201,0)</f>
        <v>0</v>
      </c>
      <c r="BI201" s="198">
        <f>IF(N201="nulová",J201,0)</f>
        <v>0</v>
      </c>
      <c r="BJ201" s="15" t="s">
        <v>91</v>
      </c>
      <c r="BK201" s="198">
        <f>ROUND(I201*H201,2)</f>
        <v>0</v>
      </c>
      <c r="BL201" s="15" t="s">
        <v>190</v>
      </c>
      <c r="BM201" s="197" t="s">
        <v>419</v>
      </c>
    </row>
    <row r="202" s="2" customFormat="1" ht="37.8" customHeight="1">
      <c r="A202" s="34"/>
      <c r="B202" s="184"/>
      <c r="C202" s="185" t="s">
        <v>420</v>
      </c>
      <c r="D202" s="185" t="s">
        <v>186</v>
      </c>
      <c r="E202" s="186" t="s">
        <v>421</v>
      </c>
      <c r="F202" s="187" t="s">
        <v>422</v>
      </c>
      <c r="G202" s="188" t="s">
        <v>214</v>
      </c>
      <c r="H202" s="189">
        <v>55.484999999999999</v>
      </c>
      <c r="I202" s="190"/>
      <c r="J202" s="191">
        <f>ROUND(I202*H202,2)</f>
        <v>0</v>
      </c>
      <c r="K202" s="192"/>
      <c r="L202" s="35"/>
      <c r="M202" s="193" t="s">
        <v>1</v>
      </c>
      <c r="N202" s="194" t="s">
        <v>45</v>
      </c>
      <c r="O202" s="78"/>
      <c r="P202" s="195">
        <f>O202*H202</f>
        <v>0</v>
      </c>
      <c r="Q202" s="195">
        <v>0</v>
      </c>
      <c r="R202" s="195">
        <f>Q202*H202</f>
        <v>0</v>
      </c>
      <c r="S202" s="195">
        <v>0.068000000000000005</v>
      </c>
      <c r="T202" s="196">
        <f>S202*H202</f>
        <v>3.7729800000000004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190</v>
      </c>
      <c r="AT202" s="197" t="s">
        <v>186</v>
      </c>
      <c r="AU202" s="197" t="s">
        <v>91</v>
      </c>
      <c r="AY202" s="15" t="s">
        <v>183</v>
      </c>
      <c r="BE202" s="198">
        <f>IF(N202="základná",J202,0)</f>
        <v>0</v>
      </c>
      <c r="BF202" s="198">
        <f>IF(N202="znížená",J202,0)</f>
        <v>0</v>
      </c>
      <c r="BG202" s="198">
        <f>IF(N202="zákl. prenesená",J202,0)</f>
        <v>0</v>
      </c>
      <c r="BH202" s="198">
        <f>IF(N202="zníž. prenesená",J202,0)</f>
        <v>0</v>
      </c>
      <c r="BI202" s="198">
        <f>IF(N202="nulová",J202,0)</f>
        <v>0</v>
      </c>
      <c r="BJ202" s="15" t="s">
        <v>91</v>
      </c>
      <c r="BK202" s="198">
        <f>ROUND(I202*H202,2)</f>
        <v>0</v>
      </c>
      <c r="BL202" s="15" t="s">
        <v>190</v>
      </c>
      <c r="BM202" s="197" t="s">
        <v>423</v>
      </c>
    </row>
    <row r="203" s="2" customFormat="1" ht="24.15" customHeight="1">
      <c r="A203" s="34"/>
      <c r="B203" s="184"/>
      <c r="C203" s="185" t="s">
        <v>424</v>
      </c>
      <c r="D203" s="185" t="s">
        <v>186</v>
      </c>
      <c r="E203" s="186" t="s">
        <v>425</v>
      </c>
      <c r="F203" s="187" t="s">
        <v>426</v>
      </c>
      <c r="G203" s="188" t="s">
        <v>189</v>
      </c>
      <c r="H203" s="189">
        <v>131.74600000000001</v>
      </c>
      <c r="I203" s="190"/>
      <c r="J203" s="191">
        <f>ROUND(I203*H203,2)</f>
        <v>0</v>
      </c>
      <c r="K203" s="192"/>
      <c r="L203" s="35"/>
      <c r="M203" s="193" t="s">
        <v>1</v>
      </c>
      <c r="N203" s="194" t="s">
        <v>45</v>
      </c>
      <c r="O203" s="78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190</v>
      </c>
      <c r="AT203" s="197" t="s">
        <v>186</v>
      </c>
      <c r="AU203" s="197" t="s">
        <v>91</v>
      </c>
      <c r="AY203" s="15" t="s">
        <v>183</v>
      </c>
      <c r="BE203" s="198">
        <f>IF(N203="základná",J203,0)</f>
        <v>0</v>
      </c>
      <c r="BF203" s="198">
        <f>IF(N203="znížená",J203,0)</f>
        <v>0</v>
      </c>
      <c r="BG203" s="198">
        <f>IF(N203="zákl. prenesená",J203,0)</f>
        <v>0</v>
      </c>
      <c r="BH203" s="198">
        <f>IF(N203="zníž. prenesená",J203,0)</f>
        <v>0</v>
      </c>
      <c r="BI203" s="198">
        <f>IF(N203="nulová",J203,0)</f>
        <v>0</v>
      </c>
      <c r="BJ203" s="15" t="s">
        <v>91</v>
      </c>
      <c r="BK203" s="198">
        <f>ROUND(I203*H203,2)</f>
        <v>0</v>
      </c>
      <c r="BL203" s="15" t="s">
        <v>190</v>
      </c>
      <c r="BM203" s="197" t="s">
        <v>427</v>
      </c>
    </row>
    <row r="204" s="2" customFormat="1" ht="21.75" customHeight="1">
      <c r="A204" s="34"/>
      <c r="B204" s="184"/>
      <c r="C204" s="185" t="s">
        <v>428</v>
      </c>
      <c r="D204" s="185" t="s">
        <v>186</v>
      </c>
      <c r="E204" s="186" t="s">
        <v>429</v>
      </c>
      <c r="F204" s="187" t="s">
        <v>430</v>
      </c>
      <c r="G204" s="188" t="s">
        <v>189</v>
      </c>
      <c r="H204" s="189">
        <v>131.74600000000001</v>
      </c>
      <c r="I204" s="190"/>
      <c r="J204" s="191">
        <f>ROUND(I204*H204,2)</f>
        <v>0</v>
      </c>
      <c r="K204" s="192"/>
      <c r="L204" s="35"/>
      <c r="M204" s="193" t="s">
        <v>1</v>
      </c>
      <c r="N204" s="194" t="s">
        <v>45</v>
      </c>
      <c r="O204" s="78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190</v>
      </c>
      <c r="AT204" s="197" t="s">
        <v>186</v>
      </c>
      <c r="AU204" s="197" t="s">
        <v>91</v>
      </c>
      <c r="AY204" s="15" t="s">
        <v>183</v>
      </c>
      <c r="BE204" s="198">
        <f>IF(N204="základná",J204,0)</f>
        <v>0</v>
      </c>
      <c r="BF204" s="198">
        <f>IF(N204="znížená",J204,0)</f>
        <v>0</v>
      </c>
      <c r="BG204" s="198">
        <f>IF(N204="zákl. prenesená",J204,0)</f>
        <v>0</v>
      </c>
      <c r="BH204" s="198">
        <f>IF(N204="zníž. prenesená",J204,0)</f>
        <v>0</v>
      </c>
      <c r="BI204" s="198">
        <f>IF(N204="nulová",J204,0)</f>
        <v>0</v>
      </c>
      <c r="BJ204" s="15" t="s">
        <v>91</v>
      </c>
      <c r="BK204" s="198">
        <f>ROUND(I204*H204,2)</f>
        <v>0</v>
      </c>
      <c r="BL204" s="15" t="s">
        <v>190</v>
      </c>
      <c r="BM204" s="197" t="s">
        <v>431</v>
      </c>
    </row>
    <row r="205" s="2" customFormat="1" ht="24.15" customHeight="1">
      <c r="A205" s="34"/>
      <c r="B205" s="184"/>
      <c r="C205" s="185" t="s">
        <v>432</v>
      </c>
      <c r="D205" s="185" t="s">
        <v>186</v>
      </c>
      <c r="E205" s="186" t="s">
        <v>433</v>
      </c>
      <c r="F205" s="187" t="s">
        <v>434</v>
      </c>
      <c r="G205" s="188" t="s">
        <v>189</v>
      </c>
      <c r="H205" s="189">
        <v>1317.46</v>
      </c>
      <c r="I205" s="190"/>
      <c r="J205" s="191">
        <f>ROUND(I205*H205,2)</f>
        <v>0</v>
      </c>
      <c r="K205" s="192"/>
      <c r="L205" s="35"/>
      <c r="M205" s="193" t="s">
        <v>1</v>
      </c>
      <c r="N205" s="194" t="s">
        <v>45</v>
      </c>
      <c r="O205" s="78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190</v>
      </c>
      <c r="AT205" s="197" t="s">
        <v>186</v>
      </c>
      <c r="AU205" s="197" t="s">
        <v>91</v>
      </c>
      <c r="AY205" s="15" t="s">
        <v>183</v>
      </c>
      <c r="BE205" s="198">
        <f>IF(N205="základná",J205,0)</f>
        <v>0</v>
      </c>
      <c r="BF205" s="198">
        <f>IF(N205="znížená",J205,0)</f>
        <v>0</v>
      </c>
      <c r="BG205" s="198">
        <f>IF(N205="zákl. prenesená",J205,0)</f>
        <v>0</v>
      </c>
      <c r="BH205" s="198">
        <f>IF(N205="zníž. prenesená",J205,0)</f>
        <v>0</v>
      </c>
      <c r="BI205" s="198">
        <f>IF(N205="nulová",J205,0)</f>
        <v>0</v>
      </c>
      <c r="BJ205" s="15" t="s">
        <v>91</v>
      </c>
      <c r="BK205" s="198">
        <f>ROUND(I205*H205,2)</f>
        <v>0</v>
      </c>
      <c r="BL205" s="15" t="s">
        <v>190</v>
      </c>
      <c r="BM205" s="197" t="s">
        <v>435</v>
      </c>
    </row>
    <row r="206" s="2" customFormat="1" ht="24.15" customHeight="1">
      <c r="A206" s="34"/>
      <c r="B206" s="184"/>
      <c r="C206" s="185" t="s">
        <v>436</v>
      </c>
      <c r="D206" s="185" t="s">
        <v>186</v>
      </c>
      <c r="E206" s="186" t="s">
        <v>437</v>
      </c>
      <c r="F206" s="187" t="s">
        <v>438</v>
      </c>
      <c r="G206" s="188" t="s">
        <v>189</v>
      </c>
      <c r="H206" s="189">
        <v>131.74600000000001</v>
      </c>
      <c r="I206" s="190"/>
      <c r="J206" s="191">
        <f>ROUND(I206*H206,2)</f>
        <v>0</v>
      </c>
      <c r="K206" s="192"/>
      <c r="L206" s="35"/>
      <c r="M206" s="193" t="s">
        <v>1</v>
      </c>
      <c r="N206" s="194" t="s">
        <v>45</v>
      </c>
      <c r="O206" s="78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190</v>
      </c>
      <c r="AT206" s="197" t="s">
        <v>186</v>
      </c>
      <c r="AU206" s="197" t="s">
        <v>91</v>
      </c>
      <c r="AY206" s="15" t="s">
        <v>183</v>
      </c>
      <c r="BE206" s="198">
        <f>IF(N206="základná",J206,0)</f>
        <v>0</v>
      </c>
      <c r="BF206" s="198">
        <f>IF(N206="znížená",J206,0)</f>
        <v>0</v>
      </c>
      <c r="BG206" s="198">
        <f>IF(N206="zákl. prenesená",J206,0)</f>
        <v>0</v>
      </c>
      <c r="BH206" s="198">
        <f>IF(N206="zníž. prenesená",J206,0)</f>
        <v>0</v>
      </c>
      <c r="BI206" s="198">
        <f>IF(N206="nulová",J206,0)</f>
        <v>0</v>
      </c>
      <c r="BJ206" s="15" t="s">
        <v>91</v>
      </c>
      <c r="BK206" s="198">
        <f>ROUND(I206*H206,2)</f>
        <v>0</v>
      </c>
      <c r="BL206" s="15" t="s">
        <v>190</v>
      </c>
      <c r="BM206" s="197" t="s">
        <v>439</v>
      </c>
    </row>
    <row r="207" s="2" customFormat="1" ht="24.15" customHeight="1">
      <c r="A207" s="34"/>
      <c r="B207" s="184"/>
      <c r="C207" s="185" t="s">
        <v>440</v>
      </c>
      <c r="D207" s="185" t="s">
        <v>186</v>
      </c>
      <c r="E207" s="186" t="s">
        <v>441</v>
      </c>
      <c r="F207" s="187" t="s">
        <v>442</v>
      </c>
      <c r="G207" s="188" t="s">
        <v>189</v>
      </c>
      <c r="H207" s="189">
        <v>1317.46</v>
      </c>
      <c r="I207" s="190"/>
      <c r="J207" s="191">
        <f>ROUND(I207*H207,2)</f>
        <v>0</v>
      </c>
      <c r="K207" s="192"/>
      <c r="L207" s="35"/>
      <c r="M207" s="193" t="s">
        <v>1</v>
      </c>
      <c r="N207" s="194" t="s">
        <v>45</v>
      </c>
      <c r="O207" s="78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190</v>
      </c>
      <c r="AT207" s="197" t="s">
        <v>186</v>
      </c>
      <c r="AU207" s="197" t="s">
        <v>91</v>
      </c>
      <c r="AY207" s="15" t="s">
        <v>183</v>
      </c>
      <c r="BE207" s="198">
        <f>IF(N207="základná",J207,0)</f>
        <v>0</v>
      </c>
      <c r="BF207" s="198">
        <f>IF(N207="znížená",J207,0)</f>
        <v>0</v>
      </c>
      <c r="BG207" s="198">
        <f>IF(N207="zákl. prenesená",J207,0)</f>
        <v>0</v>
      </c>
      <c r="BH207" s="198">
        <f>IF(N207="zníž. prenesená",J207,0)</f>
        <v>0</v>
      </c>
      <c r="BI207" s="198">
        <f>IF(N207="nulová",J207,0)</f>
        <v>0</v>
      </c>
      <c r="BJ207" s="15" t="s">
        <v>91</v>
      </c>
      <c r="BK207" s="198">
        <f>ROUND(I207*H207,2)</f>
        <v>0</v>
      </c>
      <c r="BL207" s="15" t="s">
        <v>190</v>
      </c>
      <c r="BM207" s="197" t="s">
        <v>443</v>
      </c>
    </row>
    <row r="208" s="2" customFormat="1" ht="24.15" customHeight="1">
      <c r="A208" s="34"/>
      <c r="B208" s="184"/>
      <c r="C208" s="185" t="s">
        <v>444</v>
      </c>
      <c r="D208" s="185" t="s">
        <v>186</v>
      </c>
      <c r="E208" s="186" t="s">
        <v>445</v>
      </c>
      <c r="F208" s="187" t="s">
        <v>446</v>
      </c>
      <c r="G208" s="188" t="s">
        <v>189</v>
      </c>
      <c r="H208" s="189">
        <v>129.636</v>
      </c>
      <c r="I208" s="190"/>
      <c r="J208" s="191">
        <f>ROUND(I208*H208,2)</f>
        <v>0</v>
      </c>
      <c r="K208" s="192"/>
      <c r="L208" s="35"/>
      <c r="M208" s="193" t="s">
        <v>1</v>
      </c>
      <c r="N208" s="194" t="s">
        <v>45</v>
      </c>
      <c r="O208" s="78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190</v>
      </c>
      <c r="AT208" s="197" t="s">
        <v>186</v>
      </c>
      <c r="AU208" s="197" t="s">
        <v>91</v>
      </c>
      <c r="AY208" s="15" t="s">
        <v>183</v>
      </c>
      <c r="BE208" s="198">
        <f>IF(N208="základná",J208,0)</f>
        <v>0</v>
      </c>
      <c r="BF208" s="198">
        <f>IF(N208="znížená",J208,0)</f>
        <v>0</v>
      </c>
      <c r="BG208" s="198">
        <f>IF(N208="zákl. prenesená",J208,0)</f>
        <v>0</v>
      </c>
      <c r="BH208" s="198">
        <f>IF(N208="zníž. prenesená",J208,0)</f>
        <v>0</v>
      </c>
      <c r="BI208" s="198">
        <f>IF(N208="nulová",J208,0)</f>
        <v>0</v>
      </c>
      <c r="BJ208" s="15" t="s">
        <v>91</v>
      </c>
      <c r="BK208" s="198">
        <f>ROUND(I208*H208,2)</f>
        <v>0</v>
      </c>
      <c r="BL208" s="15" t="s">
        <v>190</v>
      </c>
      <c r="BM208" s="197" t="s">
        <v>447</v>
      </c>
    </row>
    <row r="209" s="2" customFormat="1" ht="24.15" customHeight="1">
      <c r="A209" s="34"/>
      <c r="B209" s="184"/>
      <c r="C209" s="185" t="s">
        <v>448</v>
      </c>
      <c r="D209" s="185" t="s">
        <v>186</v>
      </c>
      <c r="E209" s="186" t="s">
        <v>449</v>
      </c>
      <c r="F209" s="187" t="s">
        <v>450</v>
      </c>
      <c r="G209" s="188" t="s">
        <v>189</v>
      </c>
      <c r="H209" s="189">
        <v>1.4270000000000001</v>
      </c>
      <c r="I209" s="190"/>
      <c r="J209" s="191">
        <f>ROUND(I209*H209,2)</f>
        <v>0</v>
      </c>
      <c r="K209" s="192"/>
      <c r="L209" s="35"/>
      <c r="M209" s="193" t="s">
        <v>1</v>
      </c>
      <c r="N209" s="194" t="s">
        <v>45</v>
      </c>
      <c r="O209" s="78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190</v>
      </c>
      <c r="AT209" s="197" t="s">
        <v>186</v>
      </c>
      <c r="AU209" s="197" t="s">
        <v>91</v>
      </c>
      <c r="AY209" s="15" t="s">
        <v>183</v>
      </c>
      <c r="BE209" s="198">
        <f>IF(N209="základná",J209,0)</f>
        <v>0</v>
      </c>
      <c r="BF209" s="198">
        <f>IF(N209="znížená",J209,0)</f>
        <v>0</v>
      </c>
      <c r="BG209" s="198">
        <f>IF(N209="zákl. prenesená",J209,0)</f>
        <v>0</v>
      </c>
      <c r="BH209" s="198">
        <f>IF(N209="zníž. prenesená",J209,0)</f>
        <v>0</v>
      </c>
      <c r="BI209" s="198">
        <f>IF(N209="nulová",J209,0)</f>
        <v>0</v>
      </c>
      <c r="BJ209" s="15" t="s">
        <v>91</v>
      </c>
      <c r="BK209" s="198">
        <f>ROUND(I209*H209,2)</f>
        <v>0</v>
      </c>
      <c r="BL209" s="15" t="s">
        <v>190</v>
      </c>
      <c r="BM209" s="197" t="s">
        <v>451</v>
      </c>
    </row>
    <row r="210" s="2" customFormat="1" ht="24.15" customHeight="1">
      <c r="A210" s="34"/>
      <c r="B210" s="184"/>
      <c r="C210" s="185" t="s">
        <v>452</v>
      </c>
      <c r="D210" s="185" t="s">
        <v>186</v>
      </c>
      <c r="E210" s="186" t="s">
        <v>453</v>
      </c>
      <c r="F210" s="187" t="s">
        <v>454</v>
      </c>
      <c r="G210" s="188" t="s">
        <v>189</v>
      </c>
      <c r="H210" s="189">
        <v>0.68300000000000005</v>
      </c>
      <c r="I210" s="190"/>
      <c r="J210" s="191">
        <f>ROUND(I210*H210,2)</f>
        <v>0</v>
      </c>
      <c r="K210" s="192"/>
      <c r="L210" s="35"/>
      <c r="M210" s="193" t="s">
        <v>1</v>
      </c>
      <c r="N210" s="194" t="s">
        <v>45</v>
      </c>
      <c r="O210" s="78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190</v>
      </c>
      <c r="AT210" s="197" t="s">
        <v>186</v>
      </c>
      <c r="AU210" s="197" t="s">
        <v>91</v>
      </c>
      <c r="AY210" s="15" t="s">
        <v>183</v>
      </c>
      <c r="BE210" s="198">
        <f>IF(N210="základná",J210,0)</f>
        <v>0</v>
      </c>
      <c r="BF210" s="198">
        <f>IF(N210="znížená",J210,0)</f>
        <v>0</v>
      </c>
      <c r="BG210" s="198">
        <f>IF(N210="zákl. prenesená",J210,0)</f>
        <v>0</v>
      </c>
      <c r="BH210" s="198">
        <f>IF(N210="zníž. prenesená",J210,0)</f>
        <v>0</v>
      </c>
      <c r="BI210" s="198">
        <f>IF(N210="nulová",J210,0)</f>
        <v>0</v>
      </c>
      <c r="BJ210" s="15" t="s">
        <v>91</v>
      </c>
      <c r="BK210" s="198">
        <f>ROUND(I210*H210,2)</f>
        <v>0</v>
      </c>
      <c r="BL210" s="15" t="s">
        <v>190</v>
      </c>
      <c r="BM210" s="197" t="s">
        <v>455</v>
      </c>
    </row>
    <row r="211" s="12" customFormat="1" ht="22.8" customHeight="1">
      <c r="A211" s="12"/>
      <c r="B211" s="171"/>
      <c r="C211" s="12"/>
      <c r="D211" s="172" t="s">
        <v>78</v>
      </c>
      <c r="E211" s="182" t="s">
        <v>456</v>
      </c>
      <c r="F211" s="182" t="s">
        <v>457</v>
      </c>
      <c r="G211" s="12"/>
      <c r="H211" s="12"/>
      <c r="I211" s="174"/>
      <c r="J211" s="183">
        <f>BK211</f>
        <v>0</v>
      </c>
      <c r="K211" s="12"/>
      <c r="L211" s="171"/>
      <c r="M211" s="176"/>
      <c r="N211" s="177"/>
      <c r="O211" s="177"/>
      <c r="P211" s="178">
        <f>P212</f>
        <v>0</v>
      </c>
      <c r="Q211" s="177"/>
      <c r="R211" s="178">
        <f>R212</f>
        <v>0</v>
      </c>
      <c r="S211" s="177"/>
      <c r="T211" s="179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72" t="s">
        <v>86</v>
      </c>
      <c r="AT211" s="180" t="s">
        <v>78</v>
      </c>
      <c r="AU211" s="180" t="s">
        <v>86</v>
      </c>
      <c r="AY211" s="172" t="s">
        <v>183</v>
      </c>
      <c r="BK211" s="181">
        <f>BK212</f>
        <v>0</v>
      </c>
    </row>
    <row r="212" s="2" customFormat="1" ht="24.15" customHeight="1">
      <c r="A212" s="34"/>
      <c r="B212" s="184"/>
      <c r="C212" s="185" t="s">
        <v>458</v>
      </c>
      <c r="D212" s="185" t="s">
        <v>186</v>
      </c>
      <c r="E212" s="186" t="s">
        <v>459</v>
      </c>
      <c r="F212" s="187" t="s">
        <v>460</v>
      </c>
      <c r="G212" s="188" t="s">
        <v>189</v>
      </c>
      <c r="H212" s="189">
        <v>97.632999999999996</v>
      </c>
      <c r="I212" s="190"/>
      <c r="J212" s="191">
        <f>ROUND(I212*H212,2)</f>
        <v>0</v>
      </c>
      <c r="K212" s="192"/>
      <c r="L212" s="35"/>
      <c r="M212" s="193" t="s">
        <v>1</v>
      </c>
      <c r="N212" s="194" t="s">
        <v>45</v>
      </c>
      <c r="O212" s="78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190</v>
      </c>
      <c r="AT212" s="197" t="s">
        <v>186</v>
      </c>
      <c r="AU212" s="197" t="s">
        <v>91</v>
      </c>
      <c r="AY212" s="15" t="s">
        <v>183</v>
      </c>
      <c r="BE212" s="198">
        <f>IF(N212="základná",J212,0)</f>
        <v>0</v>
      </c>
      <c r="BF212" s="198">
        <f>IF(N212="znížená",J212,0)</f>
        <v>0</v>
      </c>
      <c r="BG212" s="198">
        <f>IF(N212="zákl. prenesená",J212,0)</f>
        <v>0</v>
      </c>
      <c r="BH212" s="198">
        <f>IF(N212="zníž. prenesená",J212,0)</f>
        <v>0</v>
      </c>
      <c r="BI212" s="198">
        <f>IF(N212="nulová",J212,0)</f>
        <v>0</v>
      </c>
      <c r="BJ212" s="15" t="s">
        <v>91</v>
      </c>
      <c r="BK212" s="198">
        <f>ROUND(I212*H212,2)</f>
        <v>0</v>
      </c>
      <c r="BL212" s="15" t="s">
        <v>190</v>
      </c>
      <c r="BM212" s="197" t="s">
        <v>461</v>
      </c>
    </row>
    <row r="213" s="12" customFormat="1" ht="25.92" customHeight="1">
      <c r="A213" s="12"/>
      <c r="B213" s="171"/>
      <c r="C213" s="12"/>
      <c r="D213" s="172" t="s">
        <v>78</v>
      </c>
      <c r="E213" s="173" t="s">
        <v>462</v>
      </c>
      <c r="F213" s="173" t="s">
        <v>463</v>
      </c>
      <c r="G213" s="12"/>
      <c r="H213" s="12"/>
      <c r="I213" s="174"/>
      <c r="J213" s="175">
        <f>BK213</f>
        <v>0</v>
      </c>
      <c r="K213" s="12"/>
      <c r="L213" s="171"/>
      <c r="M213" s="176"/>
      <c r="N213" s="177"/>
      <c r="O213" s="177"/>
      <c r="P213" s="178">
        <f>P214+P230+P244+P249+P266+P287+P299+P315+P319+P325+P334</f>
        <v>0</v>
      </c>
      <c r="Q213" s="177"/>
      <c r="R213" s="178">
        <f>R214+R230+R244+R249+R266+R287+R299+R315+R319+R325+R334</f>
        <v>40.593189138999996</v>
      </c>
      <c r="S213" s="177"/>
      <c r="T213" s="179">
        <f>T214+T230+T244+T249+T266+T287+T299+T315+T319+T325+T334</f>
        <v>2.1093156000000004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72" t="s">
        <v>91</v>
      </c>
      <c r="AT213" s="180" t="s">
        <v>78</v>
      </c>
      <c r="AU213" s="180" t="s">
        <v>79</v>
      </c>
      <c r="AY213" s="172" t="s">
        <v>183</v>
      </c>
      <c r="BK213" s="181">
        <f>BK214+BK230+BK244+BK249+BK266+BK287+BK299+BK315+BK319+BK325+BK334</f>
        <v>0</v>
      </c>
    </row>
    <row r="214" s="12" customFormat="1" ht="22.8" customHeight="1">
      <c r="A214" s="12"/>
      <c r="B214" s="171"/>
      <c r="C214" s="12"/>
      <c r="D214" s="172" t="s">
        <v>78</v>
      </c>
      <c r="E214" s="182" t="s">
        <v>464</v>
      </c>
      <c r="F214" s="182" t="s">
        <v>465</v>
      </c>
      <c r="G214" s="12"/>
      <c r="H214" s="12"/>
      <c r="I214" s="174"/>
      <c r="J214" s="183">
        <f>BK214</f>
        <v>0</v>
      </c>
      <c r="K214" s="12"/>
      <c r="L214" s="171"/>
      <c r="M214" s="176"/>
      <c r="N214" s="177"/>
      <c r="O214" s="177"/>
      <c r="P214" s="178">
        <f>SUM(P215:P229)</f>
        <v>0</v>
      </c>
      <c r="Q214" s="177"/>
      <c r="R214" s="178">
        <f>SUM(R215:R229)</f>
        <v>0.49482835108000001</v>
      </c>
      <c r="S214" s="177"/>
      <c r="T214" s="179">
        <f>SUM(T215:T229)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72" t="s">
        <v>91</v>
      </c>
      <c r="AT214" s="180" t="s">
        <v>78</v>
      </c>
      <c r="AU214" s="180" t="s">
        <v>86</v>
      </c>
      <c r="AY214" s="172" t="s">
        <v>183</v>
      </c>
      <c r="BK214" s="181">
        <f>SUM(BK215:BK229)</f>
        <v>0</v>
      </c>
    </row>
    <row r="215" s="2" customFormat="1" ht="24.15" customHeight="1">
      <c r="A215" s="34"/>
      <c r="B215" s="184"/>
      <c r="C215" s="185" t="s">
        <v>466</v>
      </c>
      <c r="D215" s="185" t="s">
        <v>186</v>
      </c>
      <c r="E215" s="186" t="s">
        <v>467</v>
      </c>
      <c r="F215" s="187" t="s">
        <v>468</v>
      </c>
      <c r="G215" s="188" t="s">
        <v>214</v>
      </c>
      <c r="H215" s="189">
        <v>48.493000000000002</v>
      </c>
      <c r="I215" s="190"/>
      <c r="J215" s="191">
        <f>ROUND(I215*H215,2)</f>
        <v>0</v>
      </c>
      <c r="K215" s="192"/>
      <c r="L215" s="35"/>
      <c r="M215" s="193" t="s">
        <v>1</v>
      </c>
      <c r="N215" s="194" t="s">
        <v>45</v>
      </c>
      <c r="O215" s="78"/>
      <c r="P215" s="195">
        <f>O215*H215</f>
        <v>0</v>
      </c>
      <c r="Q215" s="195">
        <v>0</v>
      </c>
      <c r="R215" s="195">
        <f>Q215*H215</f>
        <v>0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247</v>
      </c>
      <c r="AT215" s="197" t="s">
        <v>186</v>
      </c>
      <c r="AU215" s="197" t="s">
        <v>91</v>
      </c>
      <c r="AY215" s="15" t="s">
        <v>183</v>
      </c>
      <c r="BE215" s="198">
        <f>IF(N215="základná",J215,0)</f>
        <v>0</v>
      </c>
      <c r="BF215" s="198">
        <f>IF(N215="znížená",J215,0)</f>
        <v>0</v>
      </c>
      <c r="BG215" s="198">
        <f>IF(N215="zákl. prenesená",J215,0)</f>
        <v>0</v>
      </c>
      <c r="BH215" s="198">
        <f>IF(N215="zníž. prenesená",J215,0)</f>
        <v>0</v>
      </c>
      <c r="BI215" s="198">
        <f>IF(N215="nulová",J215,0)</f>
        <v>0</v>
      </c>
      <c r="BJ215" s="15" t="s">
        <v>91</v>
      </c>
      <c r="BK215" s="198">
        <f>ROUND(I215*H215,2)</f>
        <v>0</v>
      </c>
      <c r="BL215" s="15" t="s">
        <v>247</v>
      </c>
      <c r="BM215" s="197" t="s">
        <v>469</v>
      </c>
    </row>
    <row r="216" s="2" customFormat="1" ht="16.5" customHeight="1">
      <c r="A216" s="34"/>
      <c r="B216" s="184"/>
      <c r="C216" s="199" t="s">
        <v>470</v>
      </c>
      <c r="D216" s="199" t="s">
        <v>192</v>
      </c>
      <c r="E216" s="200" t="s">
        <v>471</v>
      </c>
      <c r="F216" s="201" t="s">
        <v>472</v>
      </c>
      <c r="G216" s="202" t="s">
        <v>189</v>
      </c>
      <c r="H216" s="203">
        <v>0.014999999999999999</v>
      </c>
      <c r="I216" s="204"/>
      <c r="J216" s="205">
        <f>ROUND(I216*H216,2)</f>
        <v>0</v>
      </c>
      <c r="K216" s="206"/>
      <c r="L216" s="207"/>
      <c r="M216" s="208" t="s">
        <v>1</v>
      </c>
      <c r="N216" s="209" t="s">
        <v>45</v>
      </c>
      <c r="O216" s="78"/>
      <c r="P216" s="195">
        <f>O216*H216</f>
        <v>0</v>
      </c>
      <c r="Q216" s="195">
        <v>1</v>
      </c>
      <c r="R216" s="195">
        <f>Q216*H216</f>
        <v>0.014999999999999999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312</v>
      </c>
      <c r="AT216" s="197" t="s">
        <v>192</v>
      </c>
      <c r="AU216" s="197" t="s">
        <v>91</v>
      </c>
      <c r="AY216" s="15" t="s">
        <v>183</v>
      </c>
      <c r="BE216" s="198">
        <f>IF(N216="základná",J216,0)</f>
        <v>0</v>
      </c>
      <c r="BF216" s="198">
        <f>IF(N216="znížená",J216,0)</f>
        <v>0</v>
      </c>
      <c r="BG216" s="198">
        <f>IF(N216="zákl. prenesená",J216,0)</f>
        <v>0</v>
      </c>
      <c r="BH216" s="198">
        <f>IF(N216="zníž. prenesená",J216,0)</f>
        <v>0</v>
      </c>
      <c r="BI216" s="198">
        <f>IF(N216="nulová",J216,0)</f>
        <v>0</v>
      </c>
      <c r="BJ216" s="15" t="s">
        <v>91</v>
      </c>
      <c r="BK216" s="198">
        <f>ROUND(I216*H216,2)</f>
        <v>0</v>
      </c>
      <c r="BL216" s="15" t="s">
        <v>247</v>
      </c>
      <c r="BM216" s="197" t="s">
        <v>473</v>
      </c>
    </row>
    <row r="217" s="2" customFormat="1" ht="24.15" customHeight="1">
      <c r="A217" s="34"/>
      <c r="B217" s="184"/>
      <c r="C217" s="185" t="s">
        <v>474</v>
      </c>
      <c r="D217" s="185" t="s">
        <v>186</v>
      </c>
      <c r="E217" s="186" t="s">
        <v>475</v>
      </c>
      <c r="F217" s="187" t="s">
        <v>476</v>
      </c>
      <c r="G217" s="188" t="s">
        <v>214</v>
      </c>
      <c r="H217" s="189">
        <v>4.0650000000000004</v>
      </c>
      <c r="I217" s="190"/>
      <c r="J217" s="191">
        <f>ROUND(I217*H217,2)</f>
        <v>0</v>
      </c>
      <c r="K217" s="192"/>
      <c r="L217" s="35"/>
      <c r="M217" s="193" t="s">
        <v>1</v>
      </c>
      <c r="N217" s="194" t="s">
        <v>45</v>
      </c>
      <c r="O217" s="78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247</v>
      </c>
      <c r="AT217" s="197" t="s">
        <v>186</v>
      </c>
      <c r="AU217" s="197" t="s">
        <v>91</v>
      </c>
      <c r="AY217" s="15" t="s">
        <v>183</v>
      </c>
      <c r="BE217" s="198">
        <f>IF(N217="základná",J217,0)</f>
        <v>0</v>
      </c>
      <c r="BF217" s="198">
        <f>IF(N217="znížená",J217,0)</f>
        <v>0</v>
      </c>
      <c r="BG217" s="198">
        <f>IF(N217="zákl. prenesená",J217,0)</f>
        <v>0</v>
      </c>
      <c r="BH217" s="198">
        <f>IF(N217="zníž. prenesená",J217,0)</f>
        <v>0</v>
      </c>
      <c r="BI217" s="198">
        <f>IF(N217="nulová",J217,0)</f>
        <v>0</v>
      </c>
      <c r="BJ217" s="15" t="s">
        <v>91</v>
      </c>
      <c r="BK217" s="198">
        <f>ROUND(I217*H217,2)</f>
        <v>0</v>
      </c>
      <c r="BL217" s="15" t="s">
        <v>247</v>
      </c>
      <c r="BM217" s="197" t="s">
        <v>477</v>
      </c>
    </row>
    <row r="218" s="2" customFormat="1" ht="16.5" customHeight="1">
      <c r="A218" s="34"/>
      <c r="B218" s="184"/>
      <c r="C218" s="199" t="s">
        <v>478</v>
      </c>
      <c r="D218" s="199" t="s">
        <v>192</v>
      </c>
      <c r="E218" s="200" t="s">
        <v>471</v>
      </c>
      <c r="F218" s="201" t="s">
        <v>472</v>
      </c>
      <c r="G218" s="202" t="s">
        <v>189</v>
      </c>
      <c r="H218" s="203">
        <v>0.001</v>
      </c>
      <c r="I218" s="204"/>
      <c r="J218" s="205">
        <f>ROUND(I218*H218,2)</f>
        <v>0</v>
      </c>
      <c r="K218" s="206"/>
      <c r="L218" s="207"/>
      <c r="M218" s="208" t="s">
        <v>1</v>
      </c>
      <c r="N218" s="209" t="s">
        <v>45</v>
      </c>
      <c r="O218" s="78"/>
      <c r="P218" s="195">
        <f>O218*H218</f>
        <v>0</v>
      </c>
      <c r="Q218" s="195">
        <v>1</v>
      </c>
      <c r="R218" s="195">
        <f>Q218*H218</f>
        <v>0.001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312</v>
      </c>
      <c r="AT218" s="197" t="s">
        <v>192</v>
      </c>
      <c r="AU218" s="197" t="s">
        <v>91</v>
      </c>
      <c r="AY218" s="15" t="s">
        <v>183</v>
      </c>
      <c r="BE218" s="198">
        <f>IF(N218="základná",J218,0)</f>
        <v>0</v>
      </c>
      <c r="BF218" s="198">
        <f>IF(N218="znížená",J218,0)</f>
        <v>0</v>
      </c>
      <c r="BG218" s="198">
        <f>IF(N218="zákl. prenesená",J218,0)</f>
        <v>0</v>
      </c>
      <c r="BH218" s="198">
        <f>IF(N218="zníž. prenesená",J218,0)</f>
        <v>0</v>
      </c>
      <c r="BI218" s="198">
        <f>IF(N218="nulová",J218,0)</f>
        <v>0</v>
      </c>
      <c r="BJ218" s="15" t="s">
        <v>91</v>
      </c>
      <c r="BK218" s="198">
        <f>ROUND(I218*H218,2)</f>
        <v>0</v>
      </c>
      <c r="BL218" s="15" t="s">
        <v>247</v>
      </c>
      <c r="BM218" s="197" t="s">
        <v>479</v>
      </c>
    </row>
    <row r="219" s="2" customFormat="1" ht="24.15" customHeight="1">
      <c r="A219" s="34"/>
      <c r="B219" s="184"/>
      <c r="C219" s="185" t="s">
        <v>480</v>
      </c>
      <c r="D219" s="185" t="s">
        <v>186</v>
      </c>
      <c r="E219" s="186" t="s">
        <v>481</v>
      </c>
      <c r="F219" s="187" t="s">
        <v>482</v>
      </c>
      <c r="G219" s="188" t="s">
        <v>214</v>
      </c>
      <c r="H219" s="189">
        <v>48.493000000000002</v>
      </c>
      <c r="I219" s="190"/>
      <c r="J219" s="191">
        <f>ROUND(I219*H219,2)</f>
        <v>0</v>
      </c>
      <c r="K219" s="192"/>
      <c r="L219" s="35"/>
      <c r="M219" s="193" t="s">
        <v>1</v>
      </c>
      <c r="N219" s="194" t="s">
        <v>45</v>
      </c>
      <c r="O219" s="78"/>
      <c r="P219" s="195">
        <f>O219*H219</f>
        <v>0</v>
      </c>
      <c r="Q219" s="195">
        <v>0.00054226000000000003</v>
      </c>
      <c r="R219" s="195">
        <f>Q219*H219</f>
        <v>0.026295814180000002</v>
      </c>
      <c r="S219" s="195">
        <v>0</v>
      </c>
      <c r="T219" s="19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247</v>
      </c>
      <c r="AT219" s="197" t="s">
        <v>186</v>
      </c>
      <c r="AU219" s="197" t="s">
        <v>91</v>
      </c>
      <c r="AY219" s="15" t="s">
        <v>183</v>
      </c>
      <c r="BE219" s="198">
        <f>IF(N219="základná",J219,0)</f>
        <v>0</v>
      </c>
      <c r="BF219" s="198">
        <f>IF(N219="znížená",J219,0)</f>
        <v>0</v>
      </c>
      <c r="BG219" s="198">
        <f>IF(N219="zákl. prenesená",J219,0)</f>
        <v>0</v>
      </c>
      <c r="BH219" s="198">
        <f>IF(N219="zníž. prenesená",J219,0)</f>
        <v>0</v>
      </c>
      <c r="BI219" s="198">
        <f>IF(N219="nulová",J219,0)</f>
        <v>0</v>
      </c>
      <c r="BJ219" s="15" t="s">
        <v>91</v>
      </c>
      <c r="BK219" s="198">
        <f>ROUND(I219*H219,2)</f>
        <v>0</v>
      </c>
      <c r="BL219" s="15" t="s">
        <v>247</v>
      </c>
      <c r="BM219" s="197" t="s">
        <v>483</v>
      </c>
    </row>
    <row r="220" s="2" customFormat="1" ht="24.15" customHeight="1">
      <c r="A220" s="34"/>
      <c r="B220" s="184"/>
      <c r="C220" s="199" t="s">
        <v>484</v>
      </c>
      <c r="D220" s="199" t="s">
        <v>192</v>
      </c>
      <c r="E220" s="200" t="s">
        <v>485</v>
      </c>
      <c r="F220" s="201" t="s">
        <v>486</v>
      </c>
      <c r="G220" s="202" t="s">
        <v>214</v>
      </c>
      <c r="H220" s="203">
        <v>55.767000000000003</v>
      </c>
      <c r="I220" s="204"/>
      <c r="J220" s="205">
        <f>ROUND(I220*H220,2)</f>
        <v>0</v>
      </c>
      <c r="K220" s="206"/>
      <c r="L220" s="207"/>
      <c r="M220" s="208" t="s">
        <v>1</v>
      </c>
      <c r="N220" s="209" t="s">
        <v>45</v>
      </c>
      <c r="O220" s="78"/>
      <c r="P220" s="195">
        <f>O220*H220</f>
        <v>0</v>
      </c>
      <c r="Q220" s="195">
        <v>0.0042500000000000003</v>
      </c>
      <c r="R220" s="195">
        <f>Q220*H220</f>
        <v>0.23700975000000002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312</v>
      </c>
      <c r="AT220" s="197" t="s">
        <v>192</v>
      </c>
      <c r="AU220" s="197" t="s">
        <v>91</v>
      </c>
      <c r="AY220" s="15" t="s">
        <v>183</v>
      </c>
      <c r="BE220" s="198">
        <f>IF(N220="základná",J220,0)</f>
        <v>0</v>
      </c>
      <c r="BF220" s="198">
        <f>IF(N220="znížená",J220,0)</f>
        <v>0</v>
      </c>
      <c r="BG220" s="198">
        <f>IF(N220="zákl. prenesená",J220,0)</f>
        <v>0</v>
      </c>
      <c r="BH220" s="198">
        <f>IF(N220="zníž. prenesená",J220,0)</f>
        <v>0</v>
      </c>
      <c r="BI220" s="198">
        <f>IF(N220="nulová",J220,0)</f>
        <v>0</v>
      </c>
      <c r="BJ220" s="15" t="s">
        <v>91</v>
      </c>
      <c r="BK220" s="198">
        <f>ROUND(I220*H220,2)</f>
        <v>0</v>
      </c>
      <c r="BL220" s="15" t="s">
        <v>247</v>
      </c>
      <c r="BM220" s="197" t="s">
        <v>487</v>
      </c>
    </row>
    <row r="221" s="2" customFormat="1" ht="24.15" customHeight="1">
      <c r="A221" s="34"/>
      <c r="B221" s="184"/>
      <c r="C221" s="185" t="s">
        <v>488</v>
      </c>
      <c r="D221" s="185" t="s">
        <v>186</v>
      </c>
      <c r="E221" s="186" t="s">
        <v>489</v>
      </c>
      <c r="F221" s="187" t="s">
        <v>490</v>
      </c>
      <c r="G221" s="188" t="s">
        <v>214</v>
      </c>
      <c r="H221" s="189">
        <v>4.0650000000000004</v>
      </c>
      <c r="I221" s="190"/>
      <c r="J221" s="191">
        <f>ROUND(I221*H221,2)</f>
        <v>0</v>
      </c>
      <c r="K221" s="192"/>
      <c r="L221" s="35"/>
      <c r="M221" s="193" t="s">
        <v>1</v>
      </c>
      <c r="N221" s="194" t="s">
        <v>45</v>
      </c>
      <c r="O221" s="78"/>
      <c r="P221" s="195">
        <f>O221*H221</f>
        <v>0</v>
      </c>
      <c r="Q221" s="195">
        <v>0.00054226000000000003</v>
      </c>
      <c r="R221" s="195">
        <f>Q221*H221</f>
        <v>0.0022042869000000005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247</v>
      </c>
      <c r="AT221" s="197" t="s">
        <v>186</v>
      </c>
      <c r="AU221" s="197" t="s">
        <v>91</v>
      </c>
      <c r="AY221" s="15" t="s">
        <v>183</v>
      </c>
      <c r="BE221" s="198">
        <f>IF(N221="základná",J221,0)</f>
        <v>0</v>
      </c>
      <c r="BF221" s="198">
        <f>IF(N221="znížená",J221,0)</f>
        <v>0</v>
      </c>
      <c r="BG221" s="198">
        <f>IF(N221="zákl. prenesená",J221,0)</f>
        <v>0</v>
      </c>
      <c r="BH221" s="198">
        <f>IF(N221="zníž. prenesená",J221,0)</f>
        <v>0</v>
      </c>
      <c r="BI221" s="198">
        <f>IF(N221="nulová",J221,0)</f>
        <v>0</v>
      </c>
      <c r="BJ221" s="15" t="s">
        <v>91</v>
      </c>
      <c r="BK221" s="198">
        <f>ROUND(I221*H221,2)</f>
        <v>0</v>
      </c>
      <c r="BL221" s="15" t="s">
        <v>247</v>
      </c>
      <c r="BM221" s="197" t="s">
        <v>491</v>
      </c>
    </row>
    <row r="222" s="2" customFormat="1" ht="24.15" customHeight="1">
      <c r="A222" s="34"/>
      <c r="B222" s="184"/>
      <c r="C222" s="199" t="s">
        <v>492</v>
      </c>
      <c r="D222" s="199" t="s">
        <v>192</v>
      </c>
      <c r="E222" s="200" t="s">
        <v>485</v>
      </c>
      <c r="F222" s="201" t="s">
        <v>486</v>
      </c>
      <c r="G222" s="202" t="s">
        <v>214</v>
      </c>
      <c r="H222" s="203">
        <v>4.8780000000000001</v>
      </c>
      <c r="I222" s="204"/>
      <c r="J222" s="205">
        <f>ROUND(I222*H222,2)</f>
        <v>0</v>
      </c>
      <c r="K222" s="206"/>
      <c r="L222" s="207"/>
      <c r="M222" s="208" t="s">
        <v>1</v>
      </c>
      <c r="N222" s="209" t="s">
        <v>45</v>
      </c>
      <c r="O222" s="78"/>
      <c r="P222" s="195">
        <f>O222*H222</f>
        <v>0</v>
      </c>
      <c r="Q222" s="195">
        <v>0.0042500000000000003</v>
      </c>
      <c r="R222" s="195">
        <f>Q222*H222</f>
        <v>0.020731500000000003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312</v>
      </c>
      <c r="AT222" s="197" t="s">
        <v>192</v>
      </c>
      <c r="AU222" s="197" t="s">
        <v>91</v>
      </c>
      <c r="AY222" s="15" t="s">
        <v>183</v>
      </c>
      <c r="BE222" s="198">
        <f>IF(N222="základná",J222,0)</f>
        <v>0</v>
      </c>
      <c r="BF222" s="198">
        <f>IF(N222="znížená",J222,0)</f>
        <v>0</v>
      </c>
      <c r="BG222" s="198">
        <f>IF(N222="zákl. prenesená",J222,0)</f>
        <v>0</v>
      </c>
      <c r="BH222" s="198">
        <f>IF(N222="zníž. prenesená",J222,0)</f>
        <v>0</v>
      </c>
      <c r="BI222" s="198">
        <f>IF(N222="nulová",J222,0)</f>
        <v>0</v>
      </c>
      <c r="BJ222" s="15" t="s">
        <v>91</v>
      </c>
      <c r="BK222" s="198">
        <f>ROUND(I222*H222,2)</f>
        <v>0</v>
      </c>
      <c r="BL222" s="15" t="s">
        <v>247</v>
      </c>
      <c r="BM222" s="197" t="s">
        <v>493</v>
      </c>
    </row>
    <row r="223" s="2" customFormat="1" ht="33" customHeight="1">
      <c r="A223" s="34"/>
      <c r="B223" s="184"/>
      <c r="C223" s="185" t="s">
        <v>494</v>
      </c>
      <c r="D223" s="185" t="s">
        <v>186</v>
      </c>
      <c r="E223" s="186" t="s">
        <v>495</v>
      </c>
      <c r="F223" s="187" t="s">
        <v>496</v>
      </c>
      <c r="G223" s="188" t="s">
        <v>214</v>
      </c>
      <c r="H223" s="189">
        <v>147.19999999999999</v>
      </c>
      <c r="I223" s="190"/>
      <c r="J223" s="191">
        <f>ROUND(I223*H223,2)</f>
        <v>0</v>
      </c>
      <c r="K223" s="192"/>
      <c r="L223" s="35"/>
      <c r="M223" s="193" t="s">
        <v>1</v>
      </c>
      <c r="N223" s="194" t="s">
        <v>45</v>
      </c>
      <c r="O223" s="78"/>
      <c r="P223" s="195">
        <f>O223*H223</f>
        <v>0</v>
      </c>
      <c r="Q223" s="195">
        <v>0</v>
      </c>
      <c r="R223" s="195">
        <f>Q223*H223</f>
        <v>0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247</v>
      </c>
      <c r="AT223" s="197" t="s">
        <v>186</v>
      </c>
      <c r="AU223" s="197" t="s">
        <v>91</v>
      </c>
      <c r="AY223" s="15" t="s">
        <v>183</v>
      </c>
      <c r="BE223" s="198">
        <f>IF(N223="základná",J223,0)</f>
        <v>0</v>
      </c>
      <c r="BF223" s="198">
        <f>IF(N223="znížená",J223,0)</f>
        <v>0</v>
      </c>
      <c r="BG223" s="198">
        <f>IF(N223="zákl. prenesená",J223,0)</f>
        <v>0</v>
      </c>
      <c r="BH223" s="198">
        <f>IF(N223="zníž. prenesená",J223,0)</f>
        <v>0</v>
      </c>
      <c r="BI223" s="198">
        <f>IF(N223="nulová",J223,0)</f>
        <v>0</v>
      </c>
      <c r="BJ223" s="15" t="s">
        <v>91</v>
      </c>
      <c r="BK223" s="198">
        <f>ROUND(I223*H223,2)</f>
        <v>0</v>
      </c>
      <c r="BL223" s="15" t="s">
        <v>247</v>
      </c>
      <c r="BM223" s="197" t="s">
        <v>497</v>
      </c>
    </row>
    <row r="224" s="2" customFormat="1" ht="24.15" customHeight="1">
      <c r="A224" s="34"/>
      <c r="B224" s="184"/>
      <c r="C224" s="199" t="s">
        <v>498</v>
      </c>
      <c r="D224" s="199" t="s">
        <v>192</v>
      </c>
      <c r="E224" s="200" t="s">
        <v>499</v>
      </c>
      <c r="F224" s="201" t="s">
        <v>500</v>
      </c>
      <c r="G224" s="202" t="s">
        <v>306</v>
      </c>
      <c r="H224" s="203">
        <v>161.91999999999999</v>
      </c>
      <c r="I224" s="204"/>
      <c r="J224" s="205">
        <f>ROUND(I224*H224,2)</f>
        <v>0</v>
      </c>
      <c r="K224" s="206"/>
      <c r="L224" s="207"/>
      <c r="M224" s="208" t="s">
        <v>1</v>
      </c>
      <c r="N224" s="209" t="s">
        <v>45</v>
      </c>
      <c r="O224" s="78"/>
      <c r="P224" s="195">
        <f>O224*H224</f>
        <v>0</v>
      </c>
      <c r="Q224" s="195">
        <v>0.001</v>
      </c>
      <c r="R224" s="195">
        <f>Q224*H224</f>
        <v>0.16191999999999998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312</v>
      </c>
      <c r="AT224" s="197" t="s">
        <v>192</v>
      </c>
      <c r="AU224" s="197" t="s">
        <v>91</v>
      </c>
      <c r="AY224" s="15" t="s">
        <v>183</v>
      </c>
      <c r="BE224" s="198">
        <f>IF(N224="základná",J224,0)</f>
        <v>0</v>
      </c>
      <c r="BF224" s="198">
        <f>IF(N224="znížená",J224,0)</f>
        <v>0</v>
      </c>
      <c r="BG224" s="198">
        <f>IF(N224="zákl. prenesená",J224,0)</f>
        <v>0</v>
      </c>
      <c r="BH224" s="198">
        <f>IF(N224="zníž. prenesená",J224,0)</f>
        <v>0</v>
      </c>
      <c r="BI224" s="198">
        <f>IF(N224="nulová",J224,0)</f>
        <v>0</v>
      </c>
      <c r="BJ224" s="15" t="s">
        <v>91</v>
      </c>
      <c r="BK224" s="198">
        <f>ROUND(I224*H224,2)</f>
        <v>0</v>
      </c>
      <c r="BL224" s="15" t="s">
        <v>247</v>
      </c>
      <c r="BM224" s="197" t="s">
        <v>501</v>
      </c>
    </row>
    <row r="225" s="2" customFormat="1" ht="24.15" customHeight="1">
      <c r="A225" s="34"/>
      <c r="B225" s="184"/>
      <c r="C225" s="199" t="s">
        <v>502</v>
      </c>
      <c r="D225" s="199" t="s">
        <v>192</v>
      </c>
      <c r="E225" s="200" t="s">
        <v>503</v>
      </c>
      <c r="F225" s="201" t="s">
        <v>504</v>
      </c>
      <c r="G225" s="202" t="s">
        <v>293</v>
      </c>
      <c r="H225" s="203">
        <v>151.44999999999999</v>
      </c>
      <c r="I225" s="204"/>
      <c r="J225" s="205">
        <f>ROUND(I225*H225,2)</f>
        <v>0</v>
      </c>
      <c r="K225" s="206"/>
      <c r="L225" s="207"/>
      <c r="M225" s="208" t="s">
        <v>1</v>
      </c>
      <c r="N225" s="209" t="s">
        <v>45</v>
      </c>
      <c r="O225" s="78"/>
      <c r="P225" s="195">
        <f>O225*H225</f>
        <v>0</v>
      </c>
      <c r="Q225" s="195">
        <v>5.0000000000000002E-05</v>
      </c>
      <c r="R225" s="195">
        <f>Q225*H225</f>
        <v>0.0075724999999999994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312</v>
      </c>
      <c r="AT225" s="197" t="s">
        <v>192</v>
      </c>
      <c r="AU225" s="197" t="s">
        <v>91</v>
      </c>
      <c r="AY225" s="15" t="s">
        <v>183</v>
      </c>
      <c r="BE225" s="198">
        <f>IF(N225="základná",J225,0)</f>
        <v>0</v>
      </c>
      <c r="BF225" s="198">
        <f>IF(N225="znížená",J225,0)</f>
        <v>0</v>
      </c>
      <c r="BG225" s="198">
        <f>IF(N225="zákl. prenesená",J225,0)</f>
        <v>0</v>
      </c>
      <c r="BH225" s="198">
        <f>IF(N225="zníž. prenesená",J225,0)</f>
        <v>0</v>
      </c>
      <c r="BI225" s="198">
        <f>IF(N225="nulová",J225,0)</f>
        <v>0</v>
      </c>
      <c r="BJ225" s="15" t="s">
        <v>91</v>
      </c>
      <c r="BK225" s="198">
        <f>ROUND(I225*H225,2)</f>
        <v>0</v>
      </c>
      <c r="BL225" s="15" t="s">
        <v>247</v>
      </c>
      <c r="BM225" s="197" t="s">
        <v>505</v>
      </c>
    </row>
    <row r="226" s="2" customFormat="1" ht="24.15" customHeight="1">
      <c r="A226" s="34"/>
      <c r="B226" s="184"/>
      <c r="C226" s="185" t="s">
        <v>506</v>
      </c>
      <c r="D226" s="185" t="s">
        <v>186</v>
      </c>
      <c r="E226" s="186" t="s">
        <v>507</v>
      </c>
      <c r="F226" s="187" t="s">
        <v>508</v>
      </c>
      <c r="G226" s="188" t="s">
        <v>214</v>
      </c>
      <c r="H226" s="189">
        <v>61.454999999999998</v>
      </c>
      <c r="I226" s="190"/>
      <c r="J226" s="191">
        <f>ROUND(I226*H226,2)</f>
        <v>0</v>
      </c>
      <c r="K226" s="192"/>
      <c r="L226" s="35"/>
      <c r="M226" s="193" t="s">
        <v>1</v>
      </c>
      <c r="N226" s="194" t="s">
        <v>45</v>
      </c>
      <c r="O226" s="78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247</v>
      </c>
      <c r="AT226" s="197" t="s">
        <v>186</v>
      </c>
      <c r="AU226" s="197" t="s">
        <v>91</v>
      </c>
      <c r="AY226" s="15" t="s">
        <v>183</v>
      </c>
      <c r="BE226" s="198">
        <f>IF(N226="základná",J226,0)</f>
        <v>0</v>
      </c>
      <c r="BF226" s="198">
        <f>IF(N226="znížená",J226,0)</f>
        <v>0</v>
      </c>
      <c r="BG226" s="198">
        <f>IF(N226="zákl. prenesená",J226,0)</f>
        <v>0</v>
      </c>
      <c r="BH226" s="198">
        <f>IF(N226="zníž. prenesená",J226,0)</f>
        <v>0</v>
      </c>
      <c r="BI226" s="198">
        <f>IF(N226="nulová",J226,0)</f>
        <v>0</v>
      </c>
      <c r="BJ226" s="15" t="s">
        <v>91</v>
      </c>
      <c r="BK226" s="198">
        <f>ROUND(I226*H226,2)</f>
        <v>0</v>
      </c>
      <c r="BL226" s="15" t="s">
        <v>247</v>
      </c>
      <c r="BM226" s="197" t="s">
        <v>509</v>
      </c>
    </row>
    <row r="227" s="2" customFormat="1" ht="24.15" customHeight="1">
      <c r="A227" s="34"/>
      <c r="B227" s="184"/>
      <c r="C227" s="199" t="s">
        <v>510</v>
      </c>
      <c r="D227" s="199" t="s">
        <v>192</v>
      </c>
      <c r="E227" s="200" t="s">
        <v>499</v>
      </c>
      <c r="F227" s="201" t="s">
        <v>500</v>
      </c>
      <c r="G227" s="202" t="s">
        <v>306</v>
      </c>
      <c r="H227" s="203">
        <v>22.126999999999999</v>
      </c>
      <c r="I227" s="204"/>
      <c r="J227" s="205">
        <f>ROUND(I227*H227,2)</f>
        <v>0</v>
      </c>
      <c r="K227" s="206"/>
      <c r="L227" s="207"/>
      <c r="M227" s="208" t="s">
        <v>1</v>
      </c>
      <c r="N227" s="209" t="s">
        <v>45</v>
      </c>
      <c r="O227" s="78"/>
      <c r="P227" s="195">
        <f>O227*H227</f>
        <v>0</v>
      </c>
      <c r="Q227" s="195">
        <v>0.001</v>
      </c>
      <c r="R227" s="195">
        <f>Q227*H227</f>
        <v>0.022127000000000001</v>
      </c>
      <c r="S227" s="195">
        <v>0</v>
      </c>
      <c r="T227" s="19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312</v>
      </c>
      <c r="AT227" s="197" t="s">
        <v>192</v>
      </c>
      <c r="AU227" s="197" t="s">
        <v>91</v>
      </c>
      <c r="AY227" s="15" t="s">
        <v>183</v>
      </c>
      <c r="BE227" s="198">
        <f>IF(N227="základná",J227,0)</f>
        <v>0</v>
      </c>
      <c r="BF227" s="198">
        <f>IF(N227="znížená",J227,0)</f>
        <v>0</v>
      </c>
      <c r="BG227" s="198">
        <f>IF(N227="zákl. prenesená",J227,0)</f>
        <v>0</v>
      </c>
      <c r="BH227" s="198">
        <f>IF(N227="zníž. prenesená",J227,0)</f>
        <v>0</v>
      </c>
      <c r="BI227" s="198">
        <f>IF(N227="nulová",J227,0)</f>
        <v>0</v>
      </c>
      <c r="BJ227" s="15" t="s">
        <v>91</v>
      </c>
      <c r="BK227" s="198">
        <f>ROUND(I227*H227,2)</f>
        <v>0</v>
      </c>
      <c r="BL227" s="15" t="s">
        <v>247</v>
      </c>
      <c r="BM227" s="197" t="s">
        <v>511</v>
      </c>
    </row>
    <row r="228" s="2" customFormat="1" ht="24.15" customHeight="1">
      <c r="A228" s="34"/>
      <c r="B228" s="184"/>
      <c r="C228" s="199" t="s">
        <v>512</v>
      </c>
      <c r="D228" s="199" t="s">
        <v>192</v>
      </c>
      <c r="E228" s="200" t="s">
        <v>503</v>
      </c>
      <c r="F228" s="201" t="s">
        <v>504</v>
      </c>
      <c r="G228" s="202" t="s">
        <v>293</v>
      </c>
      <c r="H228" s="203">
        <v>19.350000000000001</v>
      </c>
      <c r="I228" s="204"/>
      <c r="J228" s="205">
        <f>ROUND(I228*H228,2)</f>
        <v>0</v>
      </c>
      <c r="K228" s="206"/>
      <c r="L228" s="207"/>
      <c r="M228" s="208" t="s">
        <v>1</v>
      </c>
      <c r="N228" s="209" t="s">
        <v>45</v>
      </c>
      <c r="O228" s="78"/>
      <c r="P228" s="195">
        <f>O228*H228</f>
        <v>0</v>
      </c>
      <c r="Q228" s="195">
        <v>5.0000000000000002E-05</v>
      </c>
      <c r="R228" s="195">
        <f>Q228*H228</f>
        <v>0.00096750000000000015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312</v>
      </c>
      <c r="AT228" s="197" t="s">
        <v>192</v>
      </c>
      <c r="AU228" s="197" t="s">
        <v>91</v>
      </c>
      <c r="AY228" s="15" t="s">
        <v>183</v>
      </c>
      <c r="BE228" s="198">
        <f>IF(N228="základná",J228,0)</f>
        <v>0</v>
      </c>
      <c r="BF228" s="198">
        <f>IF(N228="znížená",J228,0)</f>
        <v>0</v>
      </c>
      <c r="BG228" s="198">
        <f>IF(N228="zákl. prenesená",J228,0)</f>
        <v>0</v>
      </c>
      <c r="BH228" s="198">
        <f>IF(N228="zníž. prenesená",J228,0)</f>
        <v>0</v>
      </c>
      <c r="BI228" s="198">
        <f>IF(N228="nulová",J228,0)</f>
        <v>0</v>
      </c>
      <c r="BJ228" s="15" t="s">
        <v>91</v>
      </c>
      <c r="BK228" s="198">
        <f>ROUND(I228*H228,2)</f>
        <v>0</v>
      </c>
      <c r="BL228" s="15" t="s">
        <v>247</v>
      </c>
      <c r="BM228" s="197" t="s">
        <v>513</v>
      </c>
    </row>
    <row r="229" s="2" customFormat="1" ht="24.15" customHeight="1">
      <c r="A229" s="34"/>
      <c r="B229" s="184"/>
      <c r="C229" s="185" t="s">
        <v>514</v>
      </c>
      <c r="D229" s="185" t="s">
        <v>186</v>
      </c>
      <c r="E229" s="186" t="s">
        <v>515</v>
      </c>
      <c r="F229" s="187" t="s">
        <v>516</v>
      </c>
      <c r="G229" s="188" t="s">
        <v>189</v>
      </c>
      <c r="H229" s="189">
        <v>0.495</v>
      </c>
      <c r="I229" s="190"/>
      <c r="J229" s="191">
        <f>ROUND(I229*H229,2)</f>
        <v>0</v>
      </c>
      <c r="K229" s="192"/>
      <c r="L229" s="35"/>
      <c r="M229" s="193" t="s">
        <v>1</v>
      </c>
      <c r="N229" s="194" t="s">
        <v>45</v>
      </c>
      <c r="O229" s="78"/>
      <c r="P229" s="195">
        <f>O229*H229</f>
        <v>0</v>
      </c>
      <c r="Q229" s="195">
        <v>0</v>
      </c>
      <c r="R229" s="195">
        <f>Q229*H229</f>
        <v>0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247</v>
      </c>
      <c r="AT229" s="197" t="s">
        <v>186</v>
      </c>
      <c r="AU229" s="197" t="s">
        <v>91</v>
      </c>
      <c r="AY229" s="15" t="s">
        <v>183</v>
      </c>
      <c r="BE229" s="198">
        <f>IF(N229="základná",J229,0)</f>
        <v>0</v>
      </c>
      <c r="BF229" s="198">
        <f>IF(N229="znížená",J229,0)</f>
        <v>0</v>
      </c>
      <c r="BG229" s="198">
        <f>IF(N229="zákl. prenesená",J229,0)</f>
        <v>0</v>
      </c>
      <c r="BH229" s="198">
        <f>IF(N229="zníž. prenesená",J229,0)</f>
        <v>0</v>
      </c>
      <c r="BI229" s="198">
        <f>IF(N229="nulová",J229,0)</f>
        <v>0</v>
      </c>
      <c r="BJ229" s="15" t="s">
        <v>91</v>
      </c>
      <c r="BK229" s="198">
        <f>ROUND(I229*H229,2)</f>
        <v>0</v>
      </c>
      <c r="BL229" s="15" t="s">
        <v>247</v>
      </c>
      <c r="BM229" s="197" t="s">
        <v>517</v>
      </c>
    </row>
    <row r="230" s="12" customFormat="1" ht="22.8" customHeight="1">
      <c r="A230" s="12"/>
      <c r="B230" s="171"/>
      <c r="C230" s="12"/>
      <c r="D230" s="172" t="s">
        <v>78</v>
      </c>
      <c r="E230" s="182" t="s">
        <v>518</v>
      </c>
      <c r="F230" s="182" t="s">
        <v>519</v>
      </c>
      <c r="G230" s="12"/>
      <c r="H230" s="12"/>
      <c r="I230" s="174"/>
      <c r="J230" s="183">
        <f>BK230</f>
        <v>0</v>
      </c>
      <c r="K230" s="12"/>
      <c r="L230" s="171"/>
      <c r="M230" s="176"/>
      <c r="N230" s="177"/>
      <c r="O230" s="177"/>
      <c r="P230" s="178">
        <f>SUM(P231:P243)</f>
        <v>0</v>
      </c>
      <c r="Q230" s="177"/>
      <c r="R230" s="178">
        <f>SUM(R231:R243)</f>
        <v>12.288971739999999</v>
      </c>
      <c r="S230" s="177"/>
      <c r="T230" s="179">
        <f>SUM(T231:T243)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72" t="s">
        <v>91</v>
      </c>
      <c r="AT230" s="180" t="s">
        <v>78</v>
      </c>
      <c r="AU230" s="180" t="s">
        <v>86</v>
      </c>
      <c r="AY230" s="172" t="s">
        <v>183</v>
      </c>
      <c r="BK230" s="181">
        <f>SUM(BK231:BK243)</f>
        <v>0</v>
      </c>
    </row>
    <row r="231" s="2" customFormat="1" ht="24.15" customHeight="1">
      <c r="A231" s="34"/>
      <c r="B231" s="184"/>
      <c r="C231" s="185" t="s">
        <v>520</v>
      </c>
      <c r="D231" s="185" t="s">
        <v>186</v>
      </c>
      <c r="E231" s="186" t="s">
        <v>521</v>
      </c>
      <c r="F231" s="187" t="s">
        <v>522</v>
      </c>
      <c r="G231" s="188" t="s">
        <v>214</v>
      </c>
      <c r="H231" s="189">
        <v>881.94399999999996</v>
      </c>
      <c r="I231" s="190"/>
      <c r="J231" s="191">
        <f>ROUND(I231*H231,2)</f>
        <v>0</v>
      </c>
      <c r="K231" s="192"/>
      <c r="L231" s="35"/>
      <c r="M231" s="193" t="s">
        <v>1</v>
      </c>
      <c r="N231" s="194" t="s">
        <v>45</v>
      </c>
      <c r="O231" s="78"/>
      <c r="P231" s="195">
        <f>O231*H231</f>
        <v>0</v>
      </c>
      <c r="Q231" s="195">
        <v>0</v>
      </c>
      <c r="R231" s="195">
        <f>Q231*H231</f>
        <v>0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247</v>
      </c>
      <c r="AT231" s="197" t="s">
        <v>186</v>
      </c>
      <c r="AU231" s="197" t="s">
        <v>91</v>
      </c>
      <c r="AY231" s="15" t="s">
        <v>183</v>
      </c>
      <c r="BE231" s="198">
        <f>IF(N231="základná",J231,0)</f>
        <v>0</v>
      </c>
      <c r="BF231" s="198">
        <f>IF(N231="znížená",J231,0)</f>
        <v>0</v>
      </c>
      <c r="BG231" s="198">
        <f>IF(N231="zákl. prenesená",J231,0)</f>
        <v>0</v>
      </c>
      <c r="BH231" s="198">
        <f>IF(N231="zníž. prenesená",J231,0)</f>
        <v>0</v>
      </c>
      <c r="BI231" s="198">
        <f>IF(N231="nulová",J231,0)</f>
        <v>0</v>
      </c>
      <c r="BJ231" s="15" t="s">
        <v>91</v>
      </c>
      <c r="BK231" s="198">
        <f>ROUND(I231*H231,2)</f>
        <v>0</v>
      </c>
      <c r="BL231" s="15" t="s">
        <v>247</v>
      </c>
      <c r="BM231" s="197" t="s">
        <v>523</v>
      </c>
    </row>
    <row r="232" s="2" customFormat="1" ht="24.15" customHeight="1">
      <c r="A232" s="34"/>
      <c r="B232" s="184"/>
      <c r="C232" s="199" t="s">
        <v>524</v>
      </c>
      <c r="D232" s="199" t="s">
        <v>192</v>
      </c>
      <c r="E232" s="200" t="s">
        <v>525</v>
      </c>
      <c r="F232" s="201" t="s">
        <v>526</v>
      </c>
      <c r="G232" s="202" t="s">
        <v>214</v>
      </c>
      <c r="H232" s="203">
        <v>899.58299999999997</v>
      </c>
      <c r="I232" s="204"/>
      <c r="J232" s="205">
        <f>ROUND(I232*H232,2)</f>
        <v>0</v>
      </c>
      <c r="K232" s="206"/>
      <c r="L232" s="207"/>
      <c r="M232" s="208" t="s">
        <v>1</v>
      </c>
      <c r="N232" s="209" t="s">
        <v>45</v>
      </c>
      <c r="O232" s="78"/>
      <c r="P232" s="195">
        <f>O232*H232</f>
        <v>0</v>
      </c>
      <c r="Q232" s="195">
        <v>0.0135</v>
      </c>
      <c r="R232" s="195">
        <f>Q232*H232</f>
        <v>12.144370499999999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312</v>
      </c>
      <c r="AT232" s="197" t="s">
        <v>192</v>
      </c>
      <c r="AU232" s="197" t="s">
        <v>91</v>
      </c>
      <c r="AY232" s="15" t="s">
        <v>183</v>
      </c>
      <c r="BE232" s="198">
        <f>IF(N232="základná",J232,0)</f>
        <v>0</v>
      </c>
      <c r="BF232" s="198">
        <f>IF(N232="znížená",J232,0)</f>
        <v>0</v>
      </c>
      <c r="BG232" s="198">
        <f>IF(N232="zákl. prenesená",J232,0)</f>
        <v>0</v>
      </c>
      <c r="BH232" s="198">
        <f>IF(N232="zníž. prenesená",J232,0)</f>
        <v>0</v>
      </c>
      <c r="BI232" s="198">
        <f>IF(N232="nulová",J232,0)</f>
        <v>0</v>
      </c>
      <c r="BJ232" s="15" t="s">
        <v>91</v>
      </c>
      <c r="BK232" s="198">
        <f>ROUND(I232*H232,2)</f>
        <v>0</v>
      </c>
      <c r="BL232" s="15" t="s">
        <v>247</v>
      </c>
      <c r="BM232" s="197" t="s">
        <v>527</v>
      </c>
    </row>
    <row r="233" s="2" customFormat="1" ht="24.15" customHeight="1">
      <c r="A233" s="34"/>
      <c r="B233" s="184"/>
      <c r="C233" s="185" t="s">
        <v>528</v>
      </c>
      <c r="D233" s="185" t="s">
        <v>186</v>
      </c>
      <c r="E233" s="186" t="s">
        <v>529</v>
      </c>
      <c r="F233" s="187" t="s">
        <v>530</v>
      </c>
      <c r="G233" s="188" t="s">
        <v>214</v>
      </c>
      <c r="H233" s="189">
        <v>440.97199999999998</v>
      </c>
      <c r="I233" s="190"/>
      <c r="J233" s="191">
        <f>ROUND(I233*H233,2)</f>
        <v>0</v>
      </c>
      <c r="K233" s="192"/>
      <c r="L233" s="35"/>
      <c r="M233" s="193" t="s">
        <v>1</v>
      </c>
      <c r="N233" s="194" t="s">
        <v>45</v>
      </c>
      <c r="O233" s="78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247</v>
      </c>
      <c r="AT233" s="197" t="s">
        <v>186</v>
      </c>
      <c r="AU233" s="197" t="s">
        <v>91</v>
      </c>
      <c r="AY233" s="15" t="s">
        <v>183</v>
      </c>
      <c r="BE233" s="198">
        <f>IF(N233="základná",J233,0)</f>
        <v>0</v>
      </c>
      <c r="BF233" s="198">
        <f>IF(N233="znížená",J233,0)</f>
        <v>0</v>
      </c>
      <c r="BG233" s="198">
        <f>IF(N233="zákl. prenesená",J233,0)</f>
        <v>0</v>
      </c>
      <c r="BH233" s="198">
        <f>IF(N233="zníž. prenesená",J233,0)</f>
        <v>0</v>
      </c>
      <c r="BI233" s="198">
        <f>IF(N233="nulová",J233,0)</f>
        <v>0</v>
      </c>
      <c r="BJ233" s="15" t="s">
        <v>91</v>
      </c>
      <c r="BK233" s="198">
        <f>ROUND(I233*H233,2)</f>
        <v>0</v>
      </c>
      <c r="BL233" s="15" t="s">
        <v>247</v>
      </c>
      <c r="BM233" s="197" t="s">
        <v>531</v>
      </c>
    </row>
    <row r="234" s="2" customFormat="1" ht="37.8" customHeight="1">
      <c r="A234" s="34"/>
      <c r="B234" s="184"/>
      <c r="C234" s="199" t="s">
        <v>532</v>
      </c>
      <c r="D234" s="199" t="s">
        <v>192</v>
      </c>
      <c r="E234" s="200" t="s">
        <v>533</v>
      </c>
      <c r="F234" s="201" t="s">
        <v>534</v>
      </c>
      <c r="G234" s="202" t="s">
        <v>214</v>
      </c>
      <c r="H234" s="203">
        <v>507.118</v>
      </c>
      <c r="I234" s="204"/>
      <c r="J234" s="205">
        <f>ROUND(I234*H234,2)</f>
        <v>0</v>
      </c>
      <c r="K234" s="206"/>
      <c r="L234" s="207"/>
      <c r="M234" s="208" t="s">
        <v>1</v>
      </c>
      <c r="N234" s="209" t="s">
        <v>45</v>
      </c>
      <c r="O234" s="78"/>
      <c r="P234" s="195">
        <f>O234*H234</f>
        <v>0</v>
      </c>
      <c r="Q234" s="195">
        <v>0.00018000000000000001</v>
      </c>
      <c r="R234" s="195">
        <f>Q234*H234</f>
        <v>0.09128124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312</v>
      </c>
      <c r="AT234" s="197" t="s">
        <v>192</v>
      </c>
      <c r="AU234" s="197" t="s">
        <v>91</v>
      </c>
      <c r="AY234" s="15" t="s">
        <v>183</v>
      </c>
      <c r="BE234" s="198">
        <f>IF(N234="základná",J234,0)</f>
        <v>0</v>
      </c>
      <c r="BF234" s="198">
        <f>IF(N234="znížená",J234,0)</f>
        <v>0</v>
      </c>
      <c r="BG234" s="198">
        <f>IF(N234="zákl. prenesená",J234,0)</f>
        <v>0</v>
      </c>
      <c r="BH234" s="198">
        <f>IF(N234="zníž. prenesená",J234,0)</f>
        <v>0</v>
      </c>
      <c r="BI234" s="198">
        <f>IF(N234="nulová",J234,0)</f>
        <v>0</v>
      </c>
      <c r="BJ234" s="15" t="s">
        <v>91</v>
      </c>
      <c r="BK234" s="198">
        <f>ROUND(I234*H234,2)</f>
        <v>0</v>
      </c>
      <c r="BL234" s="15" t="s">
        <v>247</v>
      </c>
      <c r="BM234" s="197" t="s">
        <v>535</v>
      </c>
    </row>
    <row r="235" s="2" customFormat="1" ht="24.15" customHeight="1">
      <c r="A235" s="34"/>
      <c r="B235" s="184"/>
      <c r="C235" s="185" t="s">
        <v>536</v>
      </c>
      <c r="D235" s="185" t="s">
        <v>186</v>
      </c>
      <c r="E235" s="186" t="s">
        <v>537</v>
      </c>
      <c r="F235" s="187" t="s">
        <v>538</v>
      </c>
      <c r="G235" s="188" t="s">
        <v>293</v>
      </c>
      <c r="H235" s="189">
        <v>15</v>
      </c>
      <c r="I235" s="190"/>
      <c r="J235" s="191">
        <f>ROUND(I235*H235,2)</f>
        <v>0</v>
      </c>
      <c r="K235" s="192"/>
      <c r="L235" s="35"/>
      <c r="M235" s="193" t="s">
        <v>1</v>
      </c>
      <c r="N235" s="194" t="s">
        <v>45</v>
      </c>
      <c r="O235" s="78"/>
      <c r="P235" s="195">
        <f>O235*H235</f>
        <v>0</v>
      </c>
      <c r="Q235" s="195">
        <v>0.00010000000000000001</v>
      </c>
      <c r="R235" s="195">
        <f>Q235*H235</f>
        <v>0.0015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247</v>
      </c>
      <c r="AT235" s="197" t="s">
        <v>186</v>
      </c>
      <c r="AU235" s="197" t="s">
        <v>91</v>
      </c>
      <c r="AY235" s="15" t="s">
        <v>183</v>
      </c>
      <c r="BE235" s="198">
        <f>IF(N235="základná",J235,0)</f>
        <v>0</v>
      </c>
      <c r="BF235" s="198">
        <f>IF(N235="znížená",J235,0)</f>
        <v>0</v>
      </c>
      <c r="BG235" s="198">
        <f>IF(N235="zákl. prenesená",J235,0)</f>
        <v>0</v>
      </c>
      <c r="BH235" s="198">
        <f>IF(N235="zníž. prenesená",J235,0)</f>
        <v>0</v>
      </c>
      <c r="BI235" s="198">
        <f>IF(N235="nulová",J235,0)</f>
        <v>0</v>
      </c>
      <c r="BJ235" s="15" t="s">
        <v>91</v>
      </c>
      <c r="BK235" s="198">
        <f>ROUND(I235*H235,2)</f>
        <v>0</v>
      </c>
      <c r="BL235" s="15" t="s">
        <v>247</v>
      </c>
      <c r="BM235" s="197" t="s">
        <v>539</v>
      </c>
    </row>
    <row r="236" s="2" customFormat="1" ht="16.5" customHeight="1">
      <c r="A236" s="34"/>
      <c r="B236" s="184"/>
      <c r="C236" s="199" t="s">
        <v>540</v>
      </c>
      <c r="D236" s="199" t="s">
        <v>192</v>
      </c>
      <c r="E236" s="200" t="s">
        <v>541</v>
      </c>
      <c r="F236" s="201" t="s">
        <v>542</v>
      </c>
      <c r="G236" s="202" t="s">
        <v>319</v>
      </c>
      <c r="H236" s="203">
        <v>7</v>
      </c>
      <c r="I236" s="204"/>
      <c r="J236" s="205">
        <f>ROUND(I236*H236,2)</f>
        <v>0</v>
      </c>
      <c r="K236" s="206"/>
      <c r="L236" s="207"/>
      <c r="M236" s="208" t="s">
        <v>1</v>
      </c>
      <c r="N236" s="209" t="s">
        <v>45</v>
      </c>
      <c r="O236" s="78"/>
      <c r="P236" s="195">
        <f>O236*H236</f>
        <v>0</v>
      </c>
      <c r="Q236" s="195">
        <v>0.0022000000000000001</v>
      </c>
      <c r="R236" s="195">
        <f>Q236*H236</f>
        <v>0.015400000000000001</v>
      </c>
      <c r="S236" s="195">
        <v>0</v>
      </c>
      <c r="T236" s="196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312</v>
      </c>
      <c r="AT236" s="197" t="s">
        <v>192</v>
      </c>
      <c r="AU236" s="197" t="s">
        <v>91</v>
      </c>
      <c r="AY236" s="15" t="s">
        <v>183</v>
      </c>
      <c r="BE236" s="198">
        <f>IF(N236="základná",J236,0)</f>
        <v>0</v>
      </c>
      <c r="BF236" s="198">
        <f>IF(N236="znížená",J236,0)</f>
        <v>0</v>
      </c>
      <c r="BG236" s="198">
        <f>IF(N236="zákl. prenesená",J236,0)</f>
        <v>0</v>
      </c>
      <c r="BH236" s="198">
        <f>IF(N236="zníž. prenesená",J236,0)</f>
        <v>0</v>
      </c>
      <c r="BI236" s="198">
        <f>IF(N236="nulová",J236,0)</f>
        <v>0</v>
      </c>
      <c r="BJ236" s="15" t="s">
        <v>91</v>
      </c>
      <c r="BK236" s="198">
        <f>ROUND(I236*H236,2)</f>
        <v>0</v>
      </c>
      <c r="BL236" s="15" t="s">
        <v>247</v>
      </c>
      <c r="BM236" s="197" t="s">
        <v>543</v>
      </c>
    </row>
    <row r="237" s="2" customFormat="1" ht="33" customHeight="1">
      <c r="A237" s="34"/>
      <c r="B237" s="184"/>
      <c r="C237" s="185" t="s">
        <v>544</v>
      </c>
      <c r="D237" s="185" t="s">
        <v>186</v>
      </c>
      <c r="E237" s="186" t="s">
        <v>545</v>
      </c>
      <c r="F237" s="187" t="s">
        <v>546</v>
      </c>
      <c r="G237" s="188" t="s">
        <v>214</v>
      </c>
      <c r="H237" s="189">
        <v>9</v>
      </c>
      <c r="I237" s="190"/>
      <c r="J237" s="191">
        <f>ROUND(I237*H237,2)</f>
        <v>0</v>
      </c>
      <c r="K237" s="192"/>
      <c r="L237" s="35"/>
      <c r="M237" s="193" t="s">
        <v>1</v>
      </c>
      <c r="N237" s="194" t="s">
        <v>45</v>
      </c>
      <c r="O237" s="78"/>
      <c r="P237" s="195">
        <f>O237*H237</f>
        <v>0</v>
      </c>
      <c r="Q237" s="195">
        <v>0.00089999999999999998</v>
      </c>
      <c r="R237" s="195">
        <f>Q237*H237</f>
        <v>0.0080999999999999996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247</v>
      </c>
      <c r="AT237" s="197" t="s">
        <v>186</v>
      </c>
      <c r="AU237" s="197" t="s">
        <v>91</v>
      </c>
      <c r="AY237" s="15" t="s">
        <v>183</v>
      </c>
      <c r="BE237" s="198">
        <f>IF(N237="základná",J237,0)</f>
        <v>0</v>
      </c>
      <c r="BF237" s="198">
        <f>IF(N237="znížená",J237,0)</f>
        <v>0</v>
      </c>
      <c r="BG237" s="198">
        <f>IF(N237="zákl. prenesená",J237,0)</f>
        <v>0</v>
      </c>
      <c r="BH237" s="198">
        <f>IF(N237="zníž. prenesená",J237,0)</f>
        <v>0</v>
      </c>
      <c r="BI237" s="198">
        <f>IF(N237="nulová",J237,0)</f>
        <v>0</v>
      </c>
      <c r="BJ237" s="15" t="s">
        <v>91</v>
      </c>
      <c r="BK237" s="198">
        <f>ROUND(I237*H237,2)</f>
        <v>0</v>
      </c>
      <c r="BL237" s="15" t="s">
        <v>247</v>
      </c>
      <c r="BM237" s="197" t="s">
        <v>547</v>
      </c>
    </row>
    <row r="238" s="2" customFormat="1" ht="16.5" customHeight="1">
      <c r="A238" s="34"/>
      <c r="B238" s="184"/>
      <c r="C238" s="199" t="s">
        <v>548</v>
      </c>
      <c r="D238" s="199" t="s">
        <v>192</v>
      </c>
      <c r="E238" s="200" t="s">
        <v>549</v>
      </c>
      <c r="F238" s="201" t="s">
        <v>550</v>
      </c>
      <c r="G238" s="202" t="s">
        <v>319</v>
      </c>
      <c r="H238" s="203">
        <v>3</v>
      </c>
      <c r="I238" s="204"/>
      <c r="J238" s="205">
        <f>ROUND(I238*H238,2)</f>
        <v>0</v>
      </c>
      <c r="K238" s="206"/>
      <c r="L238" s="207"/>
      <c r="M238" s="208" t="s">
        <v>1</v>
      </c>
      <c r="N238" s="209" t="s">
        <v>45</v>
      </c>
      <c r="O238" s="78"/>
      <c r="P238" s="195">
        <f>O238*H238</f>
        <v>0</v>
      </c>
      <c r="Q238" s="195">
        <v>0.0067000000000000002</v>
      </c>
      <c r="R238" s="195">
        <f>Q238*H238</f>
        <v>0.0201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312</v>
      </c>
      <c r="AT238" s="197" t="s">
        <v>192</v>
      </c>
      <c r="AU238" s="197" t="s">
        <v>91</v>
      </c>
      <c r="AY238" s="15" t="s">
        <v>183</v>
      </c>
      <c r="BE238" s="198">
        <f>IF(N238="základná",J238,0)</f>
        <v>0</v>
      </c>
      <c r="BF238" s="198">
        <f>IF(N238="znížená",J238,0)</f>
        <v>0</v>
      </c>
      <c r="BG238" s="198">
        <f>IF(N238="zákl. prenesená",J238,0)</f>
        <v>0</v>
      </c>
      <c r="BH238" s="198">
        <f>IF(N238="zníž. prenesená",J238,0)</f>
        <v>0</v>
      </c>
      <c r="BI238" s="198">
        <f>IF(N238="nulová",J238,0)</f>
        <v>0</v>
      </c>
      <c r="BJ238" s="15" t="s">
        <v>91</v>
      </c>
      <c r="BK238" s="198">
        <f>ROUND(I238*H238,2)</f>
        <v>0</v>
      </c>
      <c r="BL238" s="15" t="s">
        <v>247</v>
      </c>
      <c r="BM238" s="197" t="s">
        <v>551</v>
      </c>
    </row>
    <row r="239" s="2" customFormat="1" ht="16.5" customHeight="1">
      <c r="A239" s="34"/>
      <c r="B239" s="184"/>
      <c r="C239" s="185" t="s">
        <v>552</v>
      </c>
      <c r="D239" s="185" t="s">
        <v>186</v>
      </c>
      <c r="E239" s="186" t="s">
        <v>553</v>
      </c>
      <c r="F239" s="187" t="s">
        <v>554</v>
      </c>
      <c r="G239" s="188" t="s">
        <v>555</v>
      </c>
      <c r="H239" s="189">
        <v>1</v>
      </c>
      <c r="I239" s="190"/>
      <c r="J239" s="191">
        <f>ROUND(I239*H239,2)</f>
        <v>0</v>
      </c>
      <c r="K239" s="192"/>
      <c r="L239" s="35"/>
      <c r="M239" s="193" t="s">
        <v>1</v>
      </c>
      <c r="N239" s="194" t="s">
        <v>45</v>
      </c>
      <c r="O239" s="78"/>
      <c r="P239" s="195">
        <f>O239*H239</f>
        <v>0</v>
      </c>
      <c r="Q239" s="195">
        <v>0</v>
      </c>
      <c r="R239" s="195">
        <f>Q239*H239</f>
        <v>0</v>
      </c>
      <c r="S239" s="195">
        <v>0</v>
      </c>
      <c r="T239" s="19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247</v>
      </c>
      <c r="AT239" s="197" t="s">
        <v>186</v>
      </c>
      <c r="AU239" s="197" t="s">
        <v>91</v>
      </c>
      <c r="AY239" s="15" t="s">
        <v>183</v>
      </c>
      <c r="BE239" s="198">
        <f>IF(N239="základná",J239,0)</f>
        <v>0</v>
      </c>
      <c r="BF239" s="198">
        <f>IF(N239="znížená",J239,0)</f>
        <v>0</v>
      </c>
      <c r="BG239" s="198">
        <f>IF(N239="zákl. prenesená",J239,0)</f>
        <v>0</v>
      </c>
      <c r="BH239" s="198">
        <f>IF(N239="zníž. prenesená",J239,0)</f>
        <v>0</v>
      </c>
      <c r="BI239" s="198">
        <f>IF(N239="nulová",J239,0)</f>
        <v>0</v>
      </c>
      <c r="BJ239" s="15" t="s">
        <v>91</v>
      </c>
      <c r="BK239" s="198">
        <f>ROUND(I239*H239,2)</f>
        <v>0</v>
      </c>
      <c r="BL239" s="15" t="s">
        <v>247</v>
      </c>
      <c r="BM239" s="197" t="s">
        <v>556</v>
      </c>
    </row>
    <row r="240" s="2" customFormat="1" ht="16.5" customHeight="1">
      <c r="A240" s="34"/>
      <c r="B240" s="184"/>
      <c r="C240" s="199" t="s">
        <v>557</v>
      </c>
      <c r="D240" s="199" t="s">
        <v>192</v>
      </c>
      <c r="E240" s="200" t="s">
        <v>558</v>
      </c>
      <c r="F240" s="201" t="s">
        <v>559</v>
      </c>
      <c r="G240" s="202" t="s">
        <v>319</v>
      </c>
      <c r="H240" s="203">
        <v>1</v>
      </c>
      <c r="I240" s="204"/>
      <c r="J240" s="205">
        <f>ROUND(I240*H240,2)</f>
        <v>0</v>
      </c>
      <c r="K240" s="206"/>
      <c r="L240" s="207"/>
      <c r="M240" s="208" t="s">
        <v>1</v>
      </c>
      <c r="N240" s="209" t="s">
        <v>45</v>
      </c>
      <c r="O240" s="78"/>
      <c r="P240" s="195">
        <f>O240*H240</f>
        <v>0</v>
      </c>
      <c r="Q240" s="195">
        <v>0.0063</v>
      </c>
      <c r="R240" s="195">
        <f>Q240*H240</f>
        <v>0.0063</v>
      </c>
      <c r="S240" s="195">
        <v>0</v>
      </c>
      <c r="T240" s="19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312</v>
      </c>
      <c r="AT240" s="197" t="s">
        <v>192</v>
      </c>
      <c r="AU240" s="197" t="s">
        <v>91</v>
      </c>
      <c r="AY240" s="15" t="s">
        <v>183</v>
      </c>
      <c r="BE240" s="198">
        <f>IF(N240="základná",J240,0)</f>
        <v>0</v>
      </c>
      <c r="BF240" s="198">
        <f>IF(N240="znížená",J240,0)</f>
        <v>0</v>
      </c>
      <c r="BG240" s="198">
        <f>IF(N240="zákl. prenesená",J240,0)</f>
        <v>0</v>
      </c>
      <c r="BH240" s="198">
        <f>IF(N240="zníž. prenesená",J240,0)</f>
        <v>0</v>
      </c>
      <c r="BI240" s="198">
        <f>IF(N240="nulová",J240,0)</f>
        <v>0</v>
      </c>
      <c r="BJ240" s="15" t="s">
        <v>91</v>
      </c>
      <c r="BK240" s="198">
        <f>ROUND(I240*H240,2)</f>
        <v>0</v>
      </c>
      <c r="BL240" s="15" t="s">
        <v>247</v>
      </c>
      <c r="BM240" s="197" t="s">
        <v>560</v>
      </c>
    </row>
    <row r="241" s="2" customFormat="1" ht="16.5" customHeight="1">
      <c r="A241" s="34"/>
      <c r="B241" s="184"/>
      <c r="C241" s="185" t="s">
        <v>561</v>
      </c>
      <c r="D241" s="185" t="s">
        <v>186</v>
      </c>
      <c r="E241" s="186" t="s">
        <v>562</v>
      </c>
      <c r="F241" s="187" t="s">
        <v>563</v>
      </c>
      <c r="G241" s="188" t="s">
        <v>555</v>
      </c>
      <c r="H241" s="189">
        <v>1</v>
      </c>
      <c r="I241" s="190"/>
      <c r="J241" s="191">
        <f>ROUND(I241*H241,2)</f>
        <v>0</v>
      </c>
      <c r="K241" s="192"/>
      <c r="L241" s="35"/>
      <c r="M241" s="193" t="s">
        <v>1</v>
      </c>
      <c r="N241" s="194" t="s">
        <v>45</v>
      </c>
      <c r="O241" s="78"/>
      <c r="P241" s="195">
        <f>O241*H241</f>
        <v>0</v>
      </c>
      <c r="Q241" s="195">
        <v>0</v>
      </c>
      <c r="R241" s="195">
        <f>Q241*H241</f>
        <v>0</v>
      </c>
      <c r="S241" s="195">
        <v>0</v>
      </c>
      <c r="T241" s="19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247</v>
      </c>
      <c r="AT241" s="197" t="s">
        <v>186</v>
      </c>
      <c r="AU241" s="197" t="s">
        <v>91</v>
      </c>
      <c r="AY241" s="15" t="s">
        <v>183</v>
      </c>
      <c r="BE241" s="198">
        <f>IF(N241="základná",J241,0)</f>
        <v>0</v>
      </c>
      <c r="BF241" s="198">
        <f>IF(N241="znížená",J241,0)</f>
        <v>0</v>
      </c>
      <c r="BG241" s="198">
        <f>IF(N241="zákl. prenesená",J241,0)</f>
        <v>0</v>
      </c>
      <c r="BH241" s="198">
        <f>IF(N241="zníž. prenesená",J241,0)</f>
        <v>0</v>
      </c>
      <c r="BI241" s="198">
        <f>IF(N241="nulová",J241,0)</f>
        <v>0</v>
      </c>
      <c r="BJ241" s="15" t="s">
        <v>91</v>
      </c>
      <c r="BK241" s="198">
        <f>ROUND(I241*H241,2)</f>
        <v>0</v>
      </c>
      <c r="BL241" s="15" t="s">
        <v>247</v>
      </c>
      <c r="BM241" s="197" t="s">
        <v>564</v>
      </c>
    </row>
    <row r="242" s="2" customFormat="1" ht="16.5" customHeight="1">
      <c r="A242" s="34"/>
      <c r="B242" s="184"/>
      <c r="C242" s="199" t="s">
        <v>565</v>
      </c>
      <c r="D242" s="199" t="s">
        <v>192</v>
      </c>
      <c r="E242" s="200" t="s">
        <v>566</v>
      </c>
      <c r="F242" s="201" t="s">
        <v>567</v>
      </c>
      <c r="G242" s="202" t="s">
        <v>319</v>
      </c>
      <c r="H242" s="203">
        <v>4</v>
      </c>
      <c r="I242" s="204"/>
      <c r="J242" s="205">
        <f>ROUND(I242*H242,2)</f>
        <v>0</v>
      </c>
      <c r="K242" s="206"/>
      <c r="L242" s="207"/>
      <c r="M242" s="208" t="s">
        <v>1</v>
      </c>
      <c r="N242" s="209" t="s">
        <v>45</v>
      </c>
      <c r="O242" s="78"/>
      <c r="P242" s="195">
        <f>O242*H242</f>
        <v>0</v>
      </c>
      <c r="Q242" s="195">
        <v>0.00048000000000000001</v>
      </c>
      <c r="R242" s="195">
        <f>Q242*H242</f>
        <v>0.0019200000000000001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312</v>
      </c>
      <c r="AT242" s="197" t="s">
        <v>192</v>
      </c>
      <c r="AU242" s="197" t="s">
        <v>91</v>
      </c>
      <c r="AY242" s="15" t="s">
        <v>183</v>
      </c>
      <c r="BE242" s="198">
        <f>IF(N242="základná",J242,0)</f>
        <v>0</v>
      </c>
      <c r="BF242" s="198">
        <f>IF(N242="znížená",J242,0)</f>
        <v>0</v>
      </c>
      <c r="BG242" s="198">
        <f>IF(N242="zákl. prenesená",J242,0)</f>
        <v>0</v>
      </c>
      <c r="BH242" s="198">
        <f>IF(N242="zníž. prenesená",J242,0)</f>
        <v>0</v>
      </c>
      <c r="BI242" s="198">
        <f>IF(N242="nulová",J242,0)</f>
        <v>0</v>
      </c>
      <c r="BJ242" s="15" t="s">
        <v>91</v>
      </c>
      <c r="BK242" s="198">
        <f>ROUND(I242*H242,2)</f>
        <v>0</v>
      </c>
      <c r="BL242" s="15" t="s">
        <v>247</v>
      </c>
      <c r="BM242" s="197" t="s">
        <v>568</v>
      </c>
    </row>
    <row r="243" s="2" customFormat="1" ht="24.15" customHeight="1">
      <c r="A243" s="34"/>
      <c r="B243" s="184"/>
      <c r="C243" s="185" t="s">
        <v>569</v>
      </c>
      <c r="D243" s="185" t="s">
        <v>186</v>
      </c>
      <c r="E243" s="186" t="s">
        <v>570</v>
      </c>
      <c r="F243" s="187" t="s">
        <v>571</v>
      </c>
      <c r="G243" s="188" t="s">
        <v>189</v>
      </c>
      <c r="H243" s="189">
        <v>12.289</v>
      </c>
      <c r="I243" s="190"/>
      <c r="J243" s="191">
        <f>ROUND(I243*H243,2)</f>
        <v>0</v>
      </c>
      <c r="K243" s="192"/>
      <c r="L243" s="35"/>
      <c r="M243" s="193" t="s">
        <v>1</v>
      </c>
      <c r="N243" s="194" t="s">
        <v>45</v>
      </c>
      <c r="O243" s="78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247</v>
      </c>
      <c r="AT243" s="197" t="s">
        <v>186</v>
      </c>
      <c r="AU243" s="197" t="s">
        <v>91</v>
      </c>
      <c r="AY243" s="15" t="s">
        <v>183</v>
      </c>
      <c r="BE243" s="198">
        <f>IF(N243="základná",J243,0)</f>
        <v>0</v>
      </c>
      <c r="BF243" s="198">
        <f>IF(N243="znížená",J243,0)</f>
        <v>0</v>
      </c>
      <c r="BG243" s="198">
        <f>IF(N243="zákl. prenesená",J243,0)</f>
        <v>0</v>
      </c>
      <c r="BH243" s="198">
        <f>IF(N243="zníž. prenesená",J243,0)</f>
        <v>0</v>
      </c>
      <c r="BI243" s="198">
        <f>IF(N243="nulová",J243,0)</f>
        <v>0</v>
      </c>
      <c r="BJ243" s="15" t="s">
        <v>91</v>
      </c>
      <c r="BK243" s="198">
        <f>ROUND(I243*H243,2)</f>
        <v>0</v>
      </c>
      <c r="BL243" s="15" t="s">
        <v>247</v>
      </c>
      <c r="BM243" s="197" t="s">
        <v>572</v>
      </c>
    </row>
    <row r="244" s="12" customFormat="1" ht="22.8" customHeight="1">
      <c r="A244" s="12"/>
      <c r="B244" s="171"/>
      <c r="C244" s="12"/>
      <c r="D244" s="172" t="s">
        <v>78</v>
      </c>
      <c r="E244" s="182" t="s">
        <v>573</v>
      </c>
      <c r="F244" s="182" t="s">
        <v>574</v>
      </c>
      <c r="G244" s="12"/>
      <c r="H244" s="12"/>
      <c r="I244" s="174"/>
      <c r="J244" s="183">
        <f>BK244</f>
        <v>0</v>
      </c>
      <c r="K244" s="12"/>
      <c r="L244" s="171"/>
      <c r="M244" s="176"/>
      <c r="N244" s="177"/>
      <c r="O244" s="177"/>
      <c r="P244" s="178">
        <f>SUM(P245:P248)</f>
        <v>0</v>
      </c>
      <c r="Q244" s="177"/>
      <c r="R244" s="178">
        <f>SUM(R245:R248)</f>
        <v>0.072599999999999998</v>
      </c>
      <c r="S244" s="177"/>
      <c r="T244" s="179">
        <f>SUM(T245:T248)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72" t="s">
        <v>91</v>
      </c>
      <c r="AT244" s="180" t="s">
        <v>78</v>
      </c>
      <c r="AU244" s="180" t="s">
        <v>86</v>
      </c>
      <c r="AY244" s="172" t="s">
        <v>183</v>
      </c>
      <c r="BK244" s="181">
        <f>SUM(BK245:BK248)</f>
        <v>0</v>
      </c>
    </row>
    <row r="245" s="2" customFormat="1" ht="16.5" customHeight="1">
      <c r="A245" s="34"/>
      <c r="B245" s="184"/>
      <c r="C245" s="185" t="s">
        <v>575</v>
      </c>
      <c r="D245" s="185" t="s">
        <v>186</v>
      </c>
      <c r="E245" s="186" t="s">
        <v>576</v>
      </c>
      <c r="F245" s="187" t="s">
        <v>577</v>
      </c>
      <c r="G245" s="188" t="s">
        <v>319</v>
      </c>
      <c r="H245" s="189">
        <v>6</v>
      </c>
      <c r="I245" s="190"/>
      <c r="J245" s="191">
        <f>ROUND(I245*H245,2)</f>
        <v>0</v>
      </c>
      <c r="K245" s="192"/>
      <c r="L245" s="35"/>
      <c r="M245" s="193" t="s">
        <v>1</v>
      </c>
      <c r="N245" s="194" t="s">
        <v>45</v>
      </c>
      <c r="O245" s="78"/>
      <c r="P245" s="195">
        <f>O245*H245</f>
        <v>0</v>
      </c>
      <c r="Q245" s="195">
        <v>0</v>
      </c>
      <c r="R245" s="195">
        <f>Q245*H245</f>
        <v>0</v>
      </c>
      <c r="S245" s="195">
        <v>0</v>
      </c>
      <c r="T245" s="19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247</v>
      </c>
      <c r="AT245" s="197" t="s">
        <v>186</v>
      </c>
      <c r="AU245" s="197" t="s">
        <v>91</v>
      </c>
      <c r="AY245" s="15" t="s">
        <v>183</v>
      </c>
      <c r="BE245" s="198">
        <f>IF(N245="základná",J245,0)</f>
        <v>0</v>
      </c>
      <c r="BF245" s="198">
        <f>IF(N245="znížená",J245,0)</f>
        <v>0</v>
      </c>
      <c r="BG245" s="198">
        <f>IF(N245="zákl. prenesená",J245,0)</f>
        <v>0</v>
      </c>
      <c r="BH245" s="198">
        <f>IF(N245="zníž. prenesená",J245,0)</f>
        <v>0</v>
      </c>
      <c r="BI245" s="198">
        <f>IF(N245="nulová",J245,0)</f>
        <v>0</v>
      </c>
      <c r="BJ245" s="15" t="s">
        <v>91</v>
      </c>
      <c r="BK245" s="198">
        <f>ROUND(I245*H245,2)</f>
        <v>0</v>
      </c>
      <c r="BL245" s="15" t="s">
        <v>247</v>
      </c>
      <c r="BM245" s="197" t="s">
        <v>578</v>
      </c>
    </row>
    <row r="246" s="2" customFormat="1" ht="21.75" customHeight="1">
      <c r="A246" s="34"/>
      <c r="B246" s="184"/>
      <c r="C246" s="199" t="s">
        <v>579</v>
      </c>
      <c r="D246" s="199" t="s">
        <v>192</v>
      </c>
      <c r="E246" s="200" t="s">
        <v>580</v>
      </c>
      <c r="F246" s="201" t="s">
        <v>581</v>
      </c>
      <c r="G246" s="202" t="s">
        <v>319</v>
      </c>
      <c r="H246" s="203">
        <v>6</v>
      </c>
      <c r="I246" s="204"/>
      <c r="J246" s="205">
        <f>ROUND(I246*H246,2)</f>
        <v>0</v>
      </c>
      <c r="K246" s="206"/>
      <c r="L246" s="207"/>
      <c r="M246" s="208" t="s">
        <v>1</v>
      </c>
      <c r="N246" s="209" t="s">
        <v>45</v>
      </c>
      <c r="O246" s="78"/>
      <c r="P246" s="195">
        <f>O246*H246</f>
        <v>0</v>
      </c>
      <c r="Q246" s="195">
        <v>0.01</v>
      </c>
      <c r="R246" s="195">
        <f>Q246*H246</f>
        <v>0.059999999999999998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312</v>
      </c>
      <c r="AT246" s="197" t="s">
        <v>192</v>
      </c>
      <c r="AU246" s="197" t="s">
        <v>91</v>
      </c>
      <c r="AY246" s="15" t="s">
        <v>183</v>
      </c>
      <c r="BE246" s="198">
        <f>IF(N246="základná",J246,0)</f>
        <v>0</v>
      </c>
      <c r="BF246" s="198">
        <f>IF(N246="znížená",J246,0)</f>
        <v>0</v>
      </c>
      <c r="BG246" s="198">
        <f>IF(N246="zákl. prenesená",J246,0)</f>
        <v>0</v>
      </c>
      <c r="BH246" s="198">
        <f>IF(N246="zníž. prenesená",J246,0)</f>
        <v>0</v>
      </c>
      <c r="BI246" s="198">
        <f>IF(N246="nulová",J246,0)</f>
        <v>0</v>
      </c>
      <c r="BJ246" s="15" t="s">
        <v>91</v>
      </c>
      <c r="BK246" s="198">
        <f>ROUND(I246*H246,2)</f>
        <v>0</v>
      </c>
      <c r="BL246" s="15" t="s">
        <v>247</v>
      </c>
      <c r="BM246" s="197" t="s">
        <v>582</v>
      </c>
    </row>
    <row r="247" s="2" customFormat="1" ht="16.5" customHeight="1">
      <c r="A247" s="34"/>
      <c r="B247" s="184"/>
      <c r="C247" s="199" t="s">
        <v>456</v>
      </c>
      <c r="D247" s="199" t="s">
        <v>192</v>
      </c>
      <c r="E247" s="200" t="s">
        <v>583</v>
      </c>
      <c r="F247" s="201" t="s">
        <v>584</v>
      </c>
      <c r="G247" s="202" t="s">
        <v>319</v>
      </c>
      <c r="H247" s="203">
        <v>6</v>
      </c>
      <c r="I247" s="204"/>
      <c r="J247" s="205">
        <f>ROUND(I247*H247,2)</f>
        <v>0</v>
      </c>
      <c r="K247" s="206"/>
      <c r="L247" s="207"/>
      <c r="M247" s="208" t="s">
        <v>1</v>
      </c>
      <c r="N247" s="209" t="s">
        <v>45</v>
      </c>
      <c r="O247" s="78"/>
      <c r="P247" s="195">
        <f>O247*H247</f>
        <v>0</v>
      </c>
      <c r="Q247" s="195">
        <v>0.0020999999999999999</v>
      </c>
      <c r="R247" s="195">
        <f>Q247*H247</f>
        <v>0.0126</v>
      </c>
      <c r="S247" s="195">
        <v>0</v>
      </c>
      <c r="T247" s="196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312</v>
      </c>
      <c r="AT247" s="197" t="s">
        <v>192</v>
      </c>
      <c r="AU247" s="197" t="s">
        <v>91</v>
      </c>
      <c r="AY247" s="15" t="s">
        <v>183</v>
      </c>
      <c r="BE247" s="198">
        <f>IF(N247="základná",J247,0)</f>
        <v>0</v>
      </c>
      <c r="BF247" s="198">
        <f>IF(N247="znížená",J247,0)</f>
        <v>0</v>
      </c>
      <c r="BG247" s="198">
        <f>IF(N247="zákl. prenesená",J247,0)</f>
        <v>0</v>
      </c>
      <c r="BH247" s="198">
        <f>IF(N247="zníž. prenesená",J247,0)</f>
        <v>0</v>
      </c>
      <c r="BI247" s="198">
        <f>IF(N247="nulová",J247,0)</f>
        <v>0</v>
      </c>
      <c r="BJ247" s="15" t="s">
        <v>91</v>
      </c>
      <c r="BK247" s="198">
        <f>ROUND(I247*H247,2)</f>
        <v>0</v>
      </c>
      <c r="BL247" s="15" t="s">
        <v>247</v>
      </c>
      <c r="BM247" s="197" t="s">
        <v>585</v>
      </c>
    </row>
    <row r="248" s="2" customFormat="1" ht="24.15" customHeight="1">
      <c r="A248" s="34"/>
      <c r="B248" s="184"/>
      <c r="C248" s="185" t="s">
        <v>586</v>
      </c>
      <c r="D248" s="185" t="s">
        <v>186</v>
      </c>
      <c r="E248" s="186" t="s">
        <v>587</v>
      </c>
      <c r="F248" s="187" t="s">
        <v>588</v>
      </c>
      <c r="G248" s="188" t="s">
        <v>189</v>
      </c>
      <c r="H248" s="189">
        <v>0.072999999999999995</v>
      </c>
      <c r="I248" s="190"/>
      <c r="J248" s="191">
        <f>ROUND(I248*H248,2)</f>
        <v>0</v>
      </c>
      <c r="K248" s="192"/>
      <c r="L248" s="35"/>
      <c r="M248" s="193" t="s">
        <v>1</v>
      </c>
      <c r="N248" s="194" t="s">
        <v>45</v>
      </c>
      <c r="O248" s="78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247</v>
      </c>
      <c r="AT248" s="197" t="s">
        <v>186</v>
      </c>
      <c r="AU248" s="197" t="s">
        <v>91</v>
      </c>
      <c r="AY248" s="15" t="s">
        <v>183</v>
      </c>
      <c r="BE248" s="198">
        <f>IF(N248="základná",J248,0)</f>
        <v>0</v>
      </c>
      <c r="BF248" s="198">
        <f>IF(N248="znížená",J248,0)</f>
        <v>0</v>
      </c>
      <c r="BG248" s="198">
        <f>IF(N248="zákl. prenesená",J248,0)</f>
        <v>0</v>
      </c>
      <c r="BH248" s="198">
        <f>IF(N248="zníž. prenesená",J248,0)</f>
        <v>0</v>
      </c>
      <c r="BI248" s="198">
        <f>IF(N248="nulová",J248,0)</f>
        <v>0</v>
      </c>
      <c r="BJ248" s="15" t="s">
        <v>91</v>
      </c>
      <c r="BK248" s="198">
        <f>ROUND(I248*H248,2)</f>
        <v>0</v>
      </c>
      <c r="BL248" s="15" t="s">
        <v>247</v>
      </c>
      <c r="BM248" s="197" t="s">
        <v>589</v>
      </c>
    </row>
    <row r="249" s="12" customFormat="1" ht="22.8" customHeight="1">
      <c r="A249" s="12"/>
      <c r="B249" s="171"/>
      <c r="C249" s="12"/>
      <c r="D249" s="172" t="s">
        <v>78</v>
      </c>
      <c r="E249" s="182" t="s">
        <v>590</v>
      </c>
      <c r="F249" s="182" t="s">
        <v>591</v>
      </c>
      <c r="G249" s="12"/>
      <c r="H249" s="12"/>
      <c r="I249" s="174"/>
      <c r="J249" s="183">
        <f>BK249</f>
        <v>0</v>
      </c>
      <c r="K249" s="12"/>
      <c r="L249" s="171"/>
      <c r="M249" s="176"/>
      <c r="N249" s="177"/>
      <c r="O249" s="177"/>
      <c r="P249" s="178">
        <f>SUM(P250:P265)</f>
        <v>0</v>
      </c>
      <c r="Q249" s="177"/>
      <c r="R249" s="178">
        <f>SUM(R250:R265)</f>
        <v>17.16828578002</v>
      </c>
      <c r="S249" s="177"/>
      <c r="T249" s="179">
        <f>SUM(T250:T265)</f>
        <v>0.68264460000000005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72" t="s">
        <v>91</v>
      </c>
      <c r="AT249" s="180" t="s">
        <v>78</v>
      </c>
      <c r="AU249" s="180" t="s">
        <v>86</v>
      </c>
      <c r="AY249" s="172" t="s">
        <v>183</v>
      </c>
      <c r="BK249" s="181">
        <f>SUM(BK250:BK265)</f>
        <v>0</v>
      </c>
    </row>
    <row r="250" s="2" customFormat="1" ht="37.8" customHeight="1">
      <c r="A250" s="34"/>
      <c r="B250" s="184"/>
      <c r="C250" s="185" t="s">
        <v>592</v>
      </c>
      <c r="D250" s="185" t="s">
        <v>186</v>
      </c>
      <c r="E250" s="186" t="s">
        <v>593</v>
      </c>
      <c r="F250" s="187" t="s">
        <v>594</v>
      </c>
      <c r="G250" s="188" t="s">
        <v>214</v>
      </c>
      <c r="H250" s="189">
        <v>6.7199999999999998</v>
      </c>
      <c r="I250" s="190"/>
      <c r="J250" s="191">
        <f>ROUND(I250*H250,2)</f>
        <v>0</v>
      </c>
      <c r="K250" s="192"/>
      <c r="L250" s="35"/>
      <c r="M250" s="193" t="s">
        <v>1</v>
      </c>
      <c r="N250" s="194" t="s">
        <v>45</v>
      </c>
      <c r="O250" s="78"/>
      <c r="P250" s="195">
        <f>O250*H250</f>
        <v>0</v>
      </c>
      <c r="Q250" s="195">
        <v>0.04176212</v>
      </c>
      <c r="R250" s="195">
        <f>Q250*H250</f>
        <v>0.28064144639999999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247</v>
      </c>
      <c r="AT250" s="197" t="s">
        <v>186</v>
      </c>
      <c r="AU250" s="197" t="s">
        <v>91</v>
      </c>
      <c r="AY250" s="15" t="s">
        <v>183</v>
      </c>
      <c r="BE250" s="198">
        <f>IF(N250="základná",J250,0)</f>
        <v>0</v>
      </c>
      <c r="BF250" s="198">
        <f>IF(N250="znížená",J250,0)</f>
        <v>0</v>
      </c>
      <c r="BG250" s="198">
        <f>IF(N250="zákl. prenesená",J250,0)</f>
        <v>0</v>
      </c>
      <c r="BH250" s="198">
        <f>IF(N250="zníž. prenesená",J250,0)</f>
        <v>0</v>
      </c>
      <c r="BI250" s="198">
        <f>IF(N250="nulová",J250,0)</f>
        <v>0</v>
      </c>
      <c r="BJ250" s="15" t="s">
        <v>91</v>
      </c>
      <c r="BK250" s="198">
        <f>ROUND(I250*H250,2)</f>
        <v>0</v>
      </c>
      <c r="BL250" s="15" t="s">
        <v>247</v>
      </c>
      <c r="BM250" s="197" t="s">
        <v>595</v>
      </c>
    </row>
    <row r="251" s="2" customFormat="1" ht="37.8" customHeight="1">
      <c r="A251" s="34"/>
      <c r="B251" s="184"/>
      <c r="C251" s="185" t="s">
        <v>596</v>
      </c>
      <c r="D251" s="185" t="s">
        <v>186</v>
      </c>
      <c r="E251" s="186" t="s">
        <v>597</v>
      </c>
      <c r="F251" s="187" t="s">
        <v>598</v>
      </c>
      <c r="G251" s="188" t="s">
        <v>214</v>
      </c>
      <c r="H251" s="189">
        <v>60.792999999999999</v>
      </c>
      <c r="I251" s="190"/>
      <c r="J251" s="191">
        <f>ROUND(I251*H251,2)</f>
        <v>0</v>
      </c>
      <c r="K251" s="192"/>
      <c r="L251" s="35"/>
      <c r="M251" s="193" t="s">
        <v>1</v>
      </c>
      <c r="N251" s="194" t="s">
        <v>45</v>
      </c>
      <c r="O251" s="78"/>
      <c r="P251" s="195">
        <f>O251*H251</f>
        <v>0</v>
      </c>
      <c r="Q251" s="195">
        <v>0.043147119999999997</v>
      </c>
      <c r="R251" s="195">
        <f>Q251*H251</f>
        <v>2.6230428661599996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247</v>
      </c>
      <c r="AT251" s="197" t="s">
        <v>186</v>
      </c>
      <c r="AU251" s="197" t="s">
        <v>91</v>
      </c>
      <c r="AY251" s="15" t="s">
        <v>183</v>
      </c>
      <c r="BE251" s="198">
        <f>IF(N251="základná",J251,0)</f>
        <v>0</v>
      </c>
      <c r="BF251" s="198">
        <f>IF(N251="znížená",J251,0)</f>
        <v>0</v>
      </c>
      <c r="BG251" s="198">
        <f>IF(N251="zákl. prenesená",J251,0)</f>
        <v>0</v>
      </c>
      <c r="BH251" s="198">
        <f>IF(N251="zníž. prenesená",J251,0)</f>
        <v>0</v>
      </c>
      <c r="BI251" s="198">
        <f>IF(N251="nulová",J251,0)</f>
        <v>0</v>
      </c>
      <c r="BJ251" s="15" t="s">
        <v>91</v>
      </c>
      <c r="BK251" s="198">
        <f>ROUND(I251*H251,2)</f>
        <v>0</v>
      </c>
      <c r="BL251" s="15" t="s">
        <v>247</v>
      </c>
      <c r="BM251" s="197" t="s">
        <v>599</v>
      </c>
    </row>
    <row r="252" s="2" customFormat="1" ht="37.8" customHeight="1">
      <c r="A252" s="34"/>
      <c r="B252" s="184"/>
      <c r="C252" s="185" t="s">
        <v>600</v>
      </c>
      <c r="D252" s="185" t="s">
        <v>186</v>
      </c>
      <c r="E252" s="186" t="s">
        <v>601</v>
      </c>
      <c r="F252" s="187" t="s">
        <v>602</v>
      </c>
      <c r="G252" s="188" t="s">
        <v>214</v>
      </c>
      <c r="H252" s="189">
        <v>65.486999999999995</v>
      </c>
      <c r="I252" s="190"/>
      <c r="J252" s="191">
        <f>ROUND(I252*H252,2)</f>
        <v>0</v>
      </c>
      <c r="K252" s="192"/>
      <c r="L252" s="35"/>
      <c r="M252" s="193" t="s">
        <v>1</v>
      </c>
      <c r="N252" s="194" t="s">
        <v>45</v>
      </c>
      <c r="O252" s="78"/>
      <c r="P252" s="195">
        <f>O252*H252</f>
        <v>0</v>
      </c>
      <c r="Q252" s="195">
        <v>0.043022119999999997</v>
      </c>
      <c r="R252" s="195">
        <f>Q252*H252</f>
        <v>2.8173895724399998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247</v>
      </c>
      <c r="AT252" s="197" t="s">
        <v>186</v>
      </c>
      <c r="AU252" s="197" t="s">
        <v>91</v>
      </c>
      <c r="AY252" s="15" t="s">
        <v>183</v>
      </c>
      <c r="BE252" s="198">
        <f>IF(N252="základná",J252,0)</f>
        <v>0</v>
      </c>
      <c r="BF252" s="198">
        <f>IF(N252="znížená",J252,0)</f>
        <v>0</v>
      </c>
      <c r="BG252" s="198">
        <f>IF(N252="zákl. prenesená",J252,0)</f>
        <v>0</v>
      </c>
      <c r="BH252" s="198">
        <f>IF(N252="zníž. prenesená",J252,0)</f>
        <v>0</v>
      </c>
      <c r="BI252" s="198">
        <f>IF(N252="nulová",J252,0)</f>
        <v>0</v>
      </c>
      <c r="BJ252" s="15" t="s">
        <v>91</v>
      </c>
      <c r="BK252" s="198">
        <f>ROUND(I252*H252,2)</f>
        <v>0</v>
      </c>
      <c r="BL252" s="15" t="s">
        <v>247</v>
      </c>
      <c r="BM252" s="197" t="s">
        <v>603</v>
      </c>
    </row>
    <row r="253" s="2" customFormat="1" ht="37.8" customHeight="1">
      <c r="A253" s="34"/>
      <c r="B253" s="184"/>
      <c r="C253" s="185" t="s">
        <v>604</v>
      </c>
      <c r="D253" s="185" t="s">
        <v>186</v>
      </c>
      <c r="E253" s="186" t="s">
        <v>605</v>
      </c>
      <c r="F253" s="187" t="s">
        <v>606</v>
      </c>
      <c r="G253" s="188" t="s">
        <v>214</v>
      </c>
      <c r="H253" s="189">
        <v>122.19</v>
      </c>
      <c r="I253" s="190"/>
      <c r="J253" s="191">
        <f>ROUND(I253*H253,2)</f>
        <v>0</v>
      </c>
      <c r="K253" s="192"/>
      <c r="L253" s="35"/>
      <c r="M253" s="193" t="s">
        <v>1</v>
      </c>
      <c r="N253" s="194" t="s">
        <v>45</v>
      </c>
      <c r="O253" s="78"/>
      <c r="P253" s="195">
        <f>O253*H253</f>
        <v>0</v>
      </c>
      <c r="Q253" s="195">
        <v>0.044407120000000001</v>
      </c>
      <c r="R253" s="195">
        <f>Q253*H253</f>
        <v>5.4261059928000002</v>
      </c>
      <c r="S253" s="195">
        <v>0</v>
      </c>
      <c r="T253" s="19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247</v>
      </c>
      <c r="AT253" s="197" t="s">
        <v>186</v>
      </c>
      <c r="AU253" s="197" t="s">
        <v>91</v>
      </c>
      <c r="AY253" s="15" t="s">
        <v>183</v>
      </c>
      <c r="BE253" s="198">
        <f>IF(N253="základná",J253,0)</f>
        <v>0</v>
      </c>
      <c r="BF253" s="198">
        <f>IF(N253="znížená",J253,0)</f>
        <v>0</v>
      </c>
      <c r="BG253" s="198">
        <f>IF(N253="zákl. prenesená",J253,0)</f>
        <v>0</v>
      </c>
      <c r="BH253" s="198">
        <f>IF(N253="zníž. prenesená",J253,0)</f>
        <v>0</v>
      </c>
      <c r="BI253" s="198">
        <f>IF(N253="nulová",J253,0)</f>
        <v>0</v>
      </c>
      <c r="BJ253" s="15" t="s">
        <v>91</v>
      </c>
      <c r="BK253" s="198">
        <f>ROUND(I253*H253,2)</f>
        <v>0</v>
      </c>
      <c r="BL253" s="15" t="s">
        <v>247</v>
      </c>
      <c r="BM253" s="197" t="s">
        <v>607</v>
      </c>
    </row>
    <row r="254" s="2" customFormat="1" ht="37.8" customHeight="1">
      <c r="A254" s="34"/>
      <c r="B254" s="184"/>
      <c r="C254" s="185" t="s">
        <v>608</v>
      </c>
      <c r="D254" s="185" t="s">
        <v>186</v>
      </c>
      <c r="E254" s="186" t="s">
        <v>609</v>
      </c>
      <c r="F254" s="187" t="s">
        <v>610</v>
      </c>
      <c r="G254" s="188" t="s">
        <v>214</v>
      </c>
      <c r="H254" s="189">
        <v>21.280000000000001</v>
      </c>
      <c r="I254" s="190"/>
      <c r="J254" s="191">
        <f>ROUND(I254*H254,2)</f>
        <v>0</v>
      </c>
      <c r="K254" s="192"/>
      <c r="L254" s="35"/>
      <c r="M254" s="193" t="s">
        <v>1</v>
      </c>
      <c r="N254" s="194" t="s">
        <v>45</v>
      </c>
      <c r="O254" s="78"/>
      <c r="P254" s="195">
        <f>O254*H254</f>
        <v>0</v>
      </c>
      <c r="Q254" s="195">
        <v>0.046885120000000002</v>
      </c>
      <c r="R254" s="195">
        <f>Q254*H254</f>
        <v>0.99771535360000008</v>
      </c>
      <c r="S254" s="195">
        <v>0</v>
      </c>
      <c r="T254" s="19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247</v>
      </c>
      <c r="AT254" s="197" t="s">
        <v>186</v>
      </c>
      <c r="AU254" s="197" t="s">
        <v>91</v>
      </c>
      <c r="AY254" s="15" t="s">
        <v>183</v>
      </c>
      <c r="BE254" s="198">
        <f>IF(N254="základná",J254,0)</f>
        <v>0</v>
      </c>
      <c r="BF254" s="198">
        <f>IF(N254="znížená",J254,0)</f>
        <v>0</v>
      </c>
      <c r="BG254" s="198">
        <f>IF(N254="zákl. prenesená",J254,0)</f>
        <v>0</v>
      </c>
      <c r="BH254" s="198">
        <f>IF(N254="zníž. prenesená",J254,0)</f>
        <v>0</v>
      </c>
      <c r="BI254" s="198">
        <f>IF(N254="nulová",J254,0)</f>
        <v>0</v>
      </c>
      <c r="BJ254" s="15" t="s">
        <v>91</v>
      </c>
      <c r="BK254" s="198">
        <f>ROUND(I254*H254,2)</f>
        <v>0</v>
      </c>
      <c r="BL254" s="15" t="s">
        <v>247</v>
      </c>
      <c r="BM254" s="197" t="s">
        <v>611</v>
      </c>
    </row>
    <row r="255" s="2" customFormat="1" ht="24.15" customHeight="1">
      <c r="A255" s="34"/>
      <c r="B255" s="184"/>
      <c r="C255" s="185" t="s">
        <v>612</v>
      </c>
      <c r="D255" s="185" t="s">
        <v>186</v>
      </c>
      <c r="E255" s="186" t="s">
        <v>613</v>
      </c>
      <c r="F255" s="187" t="s">
        <v>614</v>
      </c>
      <c r="G255" s="188" t="s">
        <v>293</v>
      </c>
      <c r="H255" s="189">
        <v>29</v>
      </c>
      <c r="I255" s="190"/>
      <c r="J255" s="191">
        <f>ROUND(I255*H255,2)</f>
        <v>0</v>
      </c>
      <c r="K255" s="192"/>
      <c r="L255" s="35"/>
      <c r="M255" s="193" t="s">
        <v>1</v>
      </c>
      <c r="N255" s="194" t="s">
        <v>45</v>
      </c>
      <c r="O255" s="78"/>
      <c r="P255" s="195">
        <f>O255*H255</f>
        <v>0</v>
      </c>
      <c r="Q255" s="195">
        <v>0.00026400000000000002</v>
      </c>
      <c r="R255" s="195">
        <f>Q255*H255</f>
        <v>0.0076560000000000005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247</v>
      </c>
      <c r="AT255" s="197" t="s">
        <v>186</v>
      </c>
      <c r="AU255" s="197" t="s">
        <v>91</v>
      </c>
      <c r="AY255" s="15" t="s">
        <v>183</v>
      </c>
      <c r="BE255" s="198">
        <f>IF(N255="základná",J255,0)</f>
        <v>0</v>
      </c>
      <c r="BF255" s="198">
        <f>IF(N255="znížená",J255,0)</f>
        <v>0</v>
      </c>
      <c r="BG255" s="198">
        <f>IF(N255="zákl. prenesená",J255,0)</f>
        <v>0</v>
      </c>
      <c r="BH255" s="198">
        <f>IF(N255="zníž. prenesená",J255,0)</f>
        <v>0</v>
      </c>
      <c r="BI255" s="198">
        <f>IF(N255="nulová",J255,0)</f>
        <v>0</v>
      </c>
      <c r="BJ255" s="15" t="s">
        <v>91</v>
      </c>
      <c r="BK255" s="198">
        <f>ROUND(I255*H255,2)</f>
        <v>0</v>
      </c>
      <c r="BL255" s="15" t="s">
        <v>247</v>
      </c>
      <c r="BM255" s="197" t="s">
        <v>615</v>
      </c>
    </row>
    <row r="256" s="2" customFormat="1" ht="33" customHeight="1">
      <c r="A256" s="34"/>
      <c r="B256" s="184"/>
      <c r="C256" s="185" t="s">
        <v>616</v>
      </c>
      <c r="D256" s="185" t="s">
        <v>186</v>
      </c>
      <c r="E256" s="186" t="s">
        <v>617</v>
      </c>
      <c r="F256" s="187" t="s">
        <v>618</v>
      </c>
      <c r="G256" s="188" t="s">
        <v>214</v>
      </c>
      <c r="H256" s="189">
        <v>22.484999999999999</v>
      </c>
      <c r="I256" s="190"/>
      <c r="J256" s="191">
        <f>ROUND(I256*H256,2)</f>
        <v>0</v>
      </c>
      <c r="K256" s="192"/>
      <c r="L256" s="35"/>
      <c r="M256" s="193" t="s">
        <v>1</v>
      </c>
      <c r="N256" s="194" t="s">
        <v>45</v>
      </c>
      <c r="O256" s="78"/>
      <c r="P256" s="195">
        <f>O256*H256</f>
        <v>0</v>
      </c>
      <c r="Q256" s="195">
        <v>0</v>
      </c>
      <c r="R256" s="195">
        <f>Q256*H256</f>
        <v>0</v>
      </c>
      <c r="S256" s="195">
        <v>0.030360000000000002</v>
      </c>
      <c r="T256" s="196">
        <f>S256*H256</f>
        <v>0.68264460000000005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247</v>
      </c>
      <c r="AT256" s="197" t="s">
        <v>186</v>
      </c>
      <c r="AU256" s="197" t="s">
        <v>91</v>
      </c>
      <c r="AY256" s="15" t="s">
        <v>183</v>
      </c>
      <c r="BE256" s="198">
        <f>IF(N256="základná",J256,0)</f>
        <v>0</v>
      </c>
      <c r="BF256" s="198">
        <f>IF(N256="znížená",J256,0)</f>
        <v>0</v>
      </c>
      <c r="BG256" s="198">
        <f>IF(N256="zákl. prenesená",J256,0)</f>
        <v>0</v>
      </c>
      <c r="BH256" s="198">
        <f>IF(N256="zníž. prenesená",J256,0)</f>
        <v>0</v>
      </c>
      <c r="BI256" s="198">
        <f>IF(N256="nulová",J256,0)</f>
        <v>0</v>
      </c>
      <c r="BJ256" s="15" t="s">
        <v>91</v>
      </c>
      <c r="BK256" s="198">
        <f>ROUND(I256*H256,2)</f>
        <v>0</v>
      </c>
      <c r="BL256" s="15" t="s">
        <v>247</v>
      </c>
      <c r="BM256" s="197" t="s">
        <v>619</v>
      </c>
    </row>
    <row r="257" s="2" customFormat="1" ht="37.8" customHeight="1">
      <c r="A257" s="34"/>
      <c r="B257" s="184"/>
      <c r="C257" s="185" t="s">
        <v>620</v>
      </c>
      <c r="D257" s="185" t="s">
        <v>186</v>
      </c>
      <c r="E257" s="186" t="s">
        <v>621</v>
      </c>
      <c r="F257" s="187" t="s">
        <v>622</v>
      </c>
      <c r="G257" s="188" t="s">
        <v>214</v>
      </c>
      <c r="H257" s="189">
        <v>16.405000000000001</v>
      </c>
      <c r="I257" s="190"/>
      <c r="J257" s="191">
        <f>ROUND(I257*H257,2)</f>
        <v>0</v>
      </c>
      <c r="K257" s="192"/>
      <c r="L257" s="35"/>
      <c r="M257" s="193" t="s">
        <v>1</v>
      </c>
      <c r="N257" s="194" t="s">
        <v>45</v>
      </c>
      <c r="O257" s="78"/>
      <c r="P257" s="195">
        <f>O257*H257</f>
        <v>0</v>
      </c>
      <c r="Q257" s="195">
        <v>0.024468219999999999</v>
      </c>
      <c r="R257" s="195">
        <f>Q257*H257</f>
        <v>0.40140114910000002</v>
      </c>
      <c r="S257" s="195">
        <v>0</v>
      </c>
      <c r="T257" s="19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247</v>
      </c>
      <c r="AT257" s="197" t="s">
        <v>186</v>
      </c>
      <c r="AU257" s="197" t="s">
        <v>91</v>
      </c>
      <c r="AY257" s="15" t="s">
        <v>183</v>
      </c>
      <c r="BE257" s="198">
        <f>IF(N257="základná",J257,0)</f>
        <v>0</v>
      </c>
      <c r="BF257" s="198">
        <f>IF(N257="znížená",J257,0)</f>
        <v>0</v>
      </c>
      <c r="BG257" s="198">
        <f>IF(N257="zákl. prenesená",J257,0)</f>
        <v>0</v>
      </c>
      <c r="BH257" s="198">
        <f>IF(N257="zníž. prenesená",J257,0)</f>
        <v>0</v>
      </c>
      <c r="BI257" s="198">
        <f>IF(N257="nulová",J257,0)</f>
        <v>0</v>
      </c>
      <c r="BJ257" s="15" t="s">
        <v>91</v>
      </c>
      <c r="BK257" s="198">
        <f>ROUND(I257*H257,2)</f>
        <v>0</v>
      </c>
      <c r="BL257" s="15" t="s">
        <v>247</v>
      </c>
      <c r="BM257" s="197" t="s">
        <v>623</v>
      </c>
    </row>
    <row r="258" s="2" customFormat="1" ht="37.8" customHeight="1">
      <c r="A258" s="34"/>
      <c r="B258" s="184"/>
      <c r="C258" s="185" t="s">
        <v>624</v>
      </c>
      <c r="D258" s="185" t="s">
        <v>186</v>
      </c>
      <c r="E258" s="186" t="s">
        <v>625</v>
      </c>
      <c r="F258" s="187" t="s">
        <v>626</v>
      </c>
      <c r="G258" s="188" t="s">
        <v>214</v>
      </c>
      <c r="H258" s="189">
        <v>54.106000000000002</v>
      </c>
      <c r="I258" s="190"/>
      <c r="J258" s="191">
        <f>ROUND(I258*H258,2)</f>
        <v>0</v>
      </c>
      <c r="K258" s="192"/>
      <c r="L258" s="35"/>
      <c r="M258" s="193" t="s">
        <v>1</v>
      </c>
      <c r="N258" s="194" t="s">
        <v>45</v>
      </c>
      <c r="O258" s="78"/>
      <c r="P258" s="195">
        <f>O258*H258</f>
        <v>0</v>
      </c>
      <c r="Q258" s="195">
        <v>0.024506159999999999</v>
      </c>
      <c r="R258" s="195">
        <f>Q258*H258</f>
        <v>1.3259302929600001</v>
      </c>
      <c r="S258" s="195">
        <v>0</v>
      </c>
      <c r="T258" s="19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247</v>
      </c>
      <c r="AT258" s="197" t="s">
        <v>186</v>
      </c>
      <c r="AU258" s="197" t="s">
        <v>91</v>
      </c>
      <c r="AY258" s="15" t="s">
        <v>183</v>
      </c>
      <c r="BE258" s="198">
        <f>IF(N258="základná",J258,0)</f>
        <v>0</v>
      </c>
      <c r="BF258" s="198">
        <f>IF(N258="znížená",J258,0)</f>
        <v>0</v>
      </c>
      <c r="BG258" s="198">
        <f>IF(N258="zákl. prenesená",J258,0)</f>
        <v>0</v>
      </c>
      <c r="BH258" s="198">
        <f>IF(N258="zníž. prenesená",J258,0)</f>
        <v>0</v>
      </c>
      <c r="BI258" s="198">
        <f>IF(N258="nulová",J258,0)</f>
        <v>0</v>
      </c>
      <c r="BJ258" s="15" t="s">
        <v>91</v>
      </c>
      <c r="BK258" s="198">
        <f>ROUND(I258*H258,2)</f>
        <v>0</v>
      </c>
      <c r="BL258" s="15" t="s">
        <v>247</v>
      </c>
      <c r="BM258" s="197" t="s">
        <v>627</v>
      </c>
    </row>
    <row r="259" s="2" customFormat="1">
      <c r="A259" s="34"/>
      <c r="B259" s="35"/>
      <c r="C259" s="34"/>
      <c r="D259" s="210" t="s">
        <v>628</v>
      </c>
      <c r="E259" s="34"/>
      <c r="F259" s="211" t="s">
        <v>629</v>
      </c>
      <c r="G259" s="34"/>
      <c r="H259" s="34"/>
      <c r="I259" s="212"/>
      <c r="J259" s="34"/>
      <c r="K259" s="34"/>
      <c r="L259" s="35"/>
      <c r="M259" s="213"/>
      <c r="N259" s="214"/>
      <c r="O259" s="78"/>
      <c r="P259" s="78"/>
      <c r="Q259" s="78"/>
      <c r="R259" s="78"/>
      <c r="S259" s="78"/>
      <c r="T259" s="79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5" t="s">
        <v>628</v>
      </c>
      <c r="AU259" s="15" t="s">
        <v>91</v>
      </c>
    </row>
    <row r="260" s="2" customFormat="1" ht="37.8" customHeight="1">
      <c r="A260" s="34"/>
      <c r="B260" s="184"/>
      <c r="C260" s="185" t="s">
        <v>630</v>
      </c>
      <c r="D260" s="185" t="s">
        <v>186</v>
      </c>
      <c r="E260" s="186" t="s">
        <v>631</v>
      </c>
      <c r="F260" s="187" t="s">
        <v>632</v>
      </c>
      <c r="G260" s="188" t="s">
        <v>214</v>
      </c>
      <c r="H260" s="189">
        <v>13.191000000000001</v>
      </c>
      <c r="I260" s="190"/>
      <c r="J260" s="191">
        <f>ROUND(I260*H260,2)</f>
        <v>0</v>
      </c>
      <c r="K260" s="192"/>
      <c r="L260" s="35"/>
      <c r="M260" s="193" t="s">
        <v>1</v>
      </c>
      <c r="N260" s="194" t="s">
        <v>45</v>
      </c>
      <c r="O260" s="78"/>
      <c r="P260" s="195">
        <f>O260*H260</f>
        <v>0</v>
      </c>
      <c r="Q260" s="195">
        <v>0.025136160000000001</v>
      </c>
      <c r="R260" s="195">
        <f>Q260*H260</f>
        <v>0.33157108656000001</v>
      </c>
      <c r="S260" s="195">
        <v>0</v>
      </c>
      <c r="T260" s="19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247</v>
      </c>
      <c r="AT260" s="197" t="s">
        <v>186</v>
      </c>
      <c r="AU260" s="197" t="s">
        <v>91</v>
      </c>
      <c r="AY260" s="15" t="s">
        <v>183</v>
      </c>
      <c r="BE260" s="198">
        <f>IF(N260="základná",J260,0)</f>
        <v>0</v>
      </c>
      <c r="BF260" s="198">
        <f>IF(N260="znížená",J260,0)</f>
        <v>0</v>
      </c>
      <c r="BG260" s="198">
        <f>IF(N260="zákl. prenesená",J260,0)</f>
        <v>0</v>
      </c>
      <c r="BH260" s="198">
        <f>IF(N260="zníž. prenesená",J260,0)</f>
        <v>0</v>
      </c>
      <c r="BI260" s="198">
        <f>IF(N260="nulová",J260,0)</f>
        <v>0</v>
      </c>
      <c r="BJ260" s="15" t="s">
        <v>91</v>
      </c>
      <c r="BK260" s="198">
        <f>ROUND(I260*H260,2)</f>
        <v>0</v>
      </c>
      <c r="BL260" s="15" t="s">
        <v>247</v>
      </c>
      <c r="BM260" s="197" t="s">
        <v>633</v>
      </c>
    </row>
    <row r="261" s="2" customFormat="1">
      <c r="A261" s="34"/>
      <c r="B261" s="35"/>
      <c r="C261" s="34"/>
      <c r="D261" s="210" t="s">
        <v>628</v>
      </c>
      <c r="E261" s="34"/>
      <c r="F261" s="211" t="s">
        <v>629</v>
      </c>
      <c r="G261" s="34"/>
      <c r="H261" s="34"/>
      <c r="I261" s="212"/>
      <c r="J261" s="34"/>
      <c r="K261" s="34"/>
      <c r="L261" s="35"/>
      <c r="M261" s="213"/>
      <c r="N261" s="214"/>
      <c r="O261" s="78"/>
      <c r="P261" s="78"/>
      <c r="Q261" s="78"/>
      <c r="R261" s="78"/>
      <c r="S261" s="78"/>
      <c r="T261" s="79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5" t="s">
        <v>628</v>
      </c>
      <c r="AU261" s="15" t="s">
        <v>91</v>
      </c>
    </row>
    <row r="262" s="2" customFormat="1" ht="37.8" customHeight="1">
      <c r="A262" s="34"/>
      <c r="B262" s="184"/>
      <c r="C262" s="185" t="s">
        <v>634</v>
      </c>
      <c r="D262" s="185" t="s">
        <v>186</v>
      </c>
      <c r="E262" s="186" t="s">
        <v>635</v>
      </c>
      <c r="F262" s="187" t="s">
        <v>636</v>
      </c>
      <c r="G262" s="188" t="s">
        <v>214</v>
      </c>
      <c r="H262" s="189">
        <v>280.89999999999998</v>
      </c>
      <c r="I262" s="190"/>
      <c r="J262" s="191">
        <f>ROUND(I262*H262,2)</f>
        <v>0</v>
      </c>
      <c r="K262" s="192"/>
      <c r="L262" s="35"/>
      <c r="M262" s="193" t="s">
        <v>1</v>
      </c>
      <c r="N262" s="194" t="s">
        <v>45</v>
      </c>
      <c r="O262" s="78"/>
      <c r="P262" s="195">
        <f>O262*H262</f>
        <v>0</v>
      </c>
      <c r="Q262" s="195">
        <v>0.0079685999999999993</v>
      </c>
      <c r="R262" s="195">
        <f>Q262*H262</f>
        <v>2.2383797399999996</v>
      </c>
      <c r="S262" s="195">
        <v>0</v>
      </c>
      <c r="T262" s="196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247</v>
      </c>
      <c r="AT262" s="197" t="s">
        <v>186</v>
      </c>
      <c r="AU262" s="197" t="s">
        <v>91</v>
      </c>
      <c r="AY262" s="15" t="s">
        <v>183</v>
      </c>
      <c r="BE262" s="198">
        <f>IF(N262="základná",J262,0)</f>
        <v>0</v>
      </c>
      <c r="BF262" s="198">
        <f>IF(N262="znížená",J262,0)</f>
        <v>0</v>
      </c>
      <c r="BG262" s="198">
        <f>IF(N262="zákl. prenesená",J262,0)</f>
        <v>0</v>
      </c>
      <c r="BH262" s="198">
        <f>IF(N262="zníž. prenesená",J262,0)</f>
        <v>0</v>
      </c>
      <c r="BI262" s="198">
        <f>IF(N262="nulová",J262,0)</f>
        <v>0</v>
      </c>
      <c r="BJ262" s="15" t="s">
        <v>91</v>
      </c>
      <c r="BK262" s="198">
        <f>ROUND(I262*H262,2)</f>
        <v>0</v>
      </c>
      <c r="BL262" s="15" t="s">
        <v>247</v>
      </c>
      <c r="BM262" s="197" t="s">
        <v>637</v>
      </c>
    </row>
    <row r="263" s="2" customFormat="1" ht="33" customHeight="1">
      <c r="A263" s="34"/>
      <c r="B263" s="184"/>
      <c r="C263" s="185" t="s">
        <v>638</v>
      </c>
      <c r="D263" s="185" t="s">
        <v>186</v>
      </c>
      <c r="E263" s="186" t="s">
        <v>639</v>
      </c>
      <c r="F263" s="187" t="s">
        <v>640</v>
      </c>
      <c r="G263" s="188" t="s">
        <v>214</v>
      </c>
      <c r="H263" s="189">
        <v>23.600000000000001</v>
      </c>
      <c r="I263" s="190"/>
      <c r="J263" s="191">
        <f>ROUND(I263*H263,2)</f>
        <v>0</v>
      </c>
      <c r="K263" s="192"/>
      <c r="L263" s="35"/>
      <c r="M263" s="193" t="s">
        <v>1</v>
      </c>
      <c r="N263" s="194" t="s">
        <v>45</v>
      </c>
      <c r="O263" s="78"/>
      <c r="P263" s="195">
        <f>O263*H263</f>
        <v>0</v>
      </c>
      <c r="Q263" s="195">
        <v>0.0118643</v>
      </c>
      <c r="R263" s="195">
        <f>Q263*H263</f>
        <v>0.27999748000000002</v>
      </c>
      <c r="S263" s="195">
        <v>0</v>
      </c>
      <c r="T263" s="196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247</v>
      </c>
      <c r="AT263" s="197" t="s">
        <v>186</v>
      </c>
      <c r="AU263" s="197" t="s">
        <v>91</v>
      </c>
      <c r="AY263" s="15" t="s">
        <v>183</v>
      </c>
      <c r="BE263" s="198">
        <f>IF(N263="základná",J263,0)</f>
        <v>0</v>
      </c>
      <c r="BF263" s="198">
        <f>IF(N263="znížená",J263,0)</f>
        <v>0</v>
      </c>
      <c r="BG263" s="198">
        <f>IF(N263="zákl. prenesená",J263,0)</f>
        <v>0</v>
      </c>
      <c r="BH263" s="198">
        <f>IF(N263="zníž. prenesená",J263,0)</f>
        <v>0</v>
      </c>
      <c r="BI263" s="198">
        <f>IF(N263="nulová",J263,0)</f>
        <v>0</v>
      </c>
      <c r="BJ263" s="15" t="s">
        <v>91</v>
      </c>
      <c r="BK263" s="198">
        <f>ROUND(I263*H263,2)</f>
        <v>0</v>
      </c>
      <c r="BL263" s="15" t="s">
        <v>247</v>
      </c>
      <c r="BM263" s="197" t="s">
        <v>641</v>
      </c>
    </row>
    <row r="264" s="2" customFormat="1" ht="37.8" customHeight="1">
      <c r="A264" s="34"/>
      <c r="B264" s="184"/>
      <c r="C264" s="185" t="s">
        <v>642</v>
      </c>
      <c r="D264" s="185" t="s">
        <v>186</v>
      </c>
      <c r="E264" s="186" t="s">
        <v>643</v>
      </c>
      <c r="F264" s="187" t="s">
        <v>644</v>
      </c>
      <c r="G264" s="188" t="s">
        <v>214</v>
      </c>
      <c r="H264" s="189">
        <v>36</v>
      </c>
      <c r="I264" s="190"/>
      <c r="J264" s="191">
        <f>ROUND(I264*H264,2)</f>
        <v>0</v>
      </c>
      <c r="K264" s="192"/>
      <c r="L264" s="35"/>
      <c r="M264" s="193" t="s">
        <v>1</v>
      </c>
      <c r="N264" s="194" t="s">
        <v>45</v>
      </c>
      <c r="O264" s="78"/>
      <c r="P264" s="195">
        <f>O264*H264</f>
        <v>0</v>
      </c>
      <c r="Q264" s="195">
        <v>0.012179300000000001</v>
      </c>
      <c r="R264" s="195">
        <f>Q264*H264</f>
        <v>0.43845480000000003</v>
      </c>
      <c r="S264" s="195">
        <v>0</v>
      </c>
      <c r="T264" s="19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247</v>
      </c>
      <c r="AT264" s="197" t="s">
        <v>186</v>
      </c>
      <c r="AU264" s="197" t="s">
        <v>91</v>
      </c>
      <c r="AY264" s="15" t="s">
        <v>183</v>
      </c>
      <c r="BE264" s="198">
        <f>IF(N264="základná",J264,0)</f>
        <v>0</v>
      </c>
      <c r="BF264" s="198">
        <f>IF(N264="znížená",J264,0)</f>
        <v>0</v>
      </c>
      <c r="BG264" s="198">
        <f>IF(N264="zákl. prenesená",J264,0)</f>
        <v>0</v>
      </c>
      <c r="BH264" s="198">
        <f>IF(N264="zníž. prenesená",J264,0)</f>
        <v>0</v>
      </c>
      <c r="BI264" s="198">
        <f>IF(N264="nulová",J264,0)</f>
        <v>0</v>
      </c>
      <c r="BJ264" s="15" t="s">
        <v>91</v>
      </c>
      <c r="BK264" s="198">
        <f>ROUND(I264*H264,2)</f>
        <v>0</v>
      </c>
      <c r="BL264" s="15" t="s">
        <v>247</v>
      </c>
      <c r="BM264" s="197" t="s">
        <v>645</v>
      </c>
    </row>
    <row r="265" s="2" customFormat="1" ht="24.15" customHeight="1">
      <c r="A265" s="34"/>
      <c r="B265" s="184"/>
      <c r="C265" s="185" t="s">
        <v>646</v>
      </c>
      <c r="D265" s="185" t="s">
        <v>186</v>
      </c>
      <c r="E265" s="186" t="s">
        <v>647</v>
      </c>
      <c r="F265" s="187" t="s">
        <v>648</v>
      </c>
      <c r="G265" s="188" t="s">
        <v>189</v>
      </c>
      <c r="H265" s="189">
        <v>17.167999999999999</v>
      </c>
      <c r="I265" s="190"/>
      <c r="J265" s="191">
        <f>ROUND(I265*H265,2)</f>
        <v>0</v>
      </c>
      <c r="K265" s="192"/>
      <c r="L265" s="35"/>
      <c r="M265" s="193" t="s">
        <v>1</v>
      </c>
      <c r="N265" s="194" t="s">
        <v>45</v>
      </c>
      <c r="O265" s="78"/>
      <c r="P265" s="195">
        <f>O265*H265</f>
        <v>0</v>
      </c>
      <c r="Q265" s="195">
        <v>0</v>
      </c>
      <c r="R265" s="195">
        <f>Q265*H265</f>
        <v>0</v>
      </c>
      <c r="S265" s="195">
        <v>0</v>
      </c>
      <c r="T265" s="196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247</v>
      </c>
      <c r="AT265" s="197" t="s">
        <v>186</v>
      </c>
      <c r="AU265" s="197" t="s">
        <v>91</v>
      </c>
      <c r="AY265" s="15" t="s">
        <v>183</v>
      </c>
      <c r="BE265" s="198">
        <f>IF(N265="základná",J265,0)</f>
        <v>0</v>
      </c>
      <c r="BF265" s="198">
        <f>IF(N265="znížená",J265,0)</f>
        <v>0</v>
      </c>
      <c r="BG265" s="198">
        <f>IF(N265="zákl. prenesená",J265,0)</f>
        <v>0</v>
      </c>
      <c r="BH265" s="198">
        <f>IF(N265="zníž. prenesená",J265,0)</f>
        <v>0</v>
      </c>
      <c r="BI265" s="198">
        <f>IF(N265="nulová",J265,0)</f>
        <v>0</v>
      </c>
      <c r="BJ265" s="15" t="s">
        <v>91</v>
      </c>
      <c r="BK265" s="198">
        <f>ROUND(I265*H265,2)</f>
        <v>0</v>
      </c>
      <c r="BL265" s="15" t="s">
        <v>247</v>
      </c>
      <c r="BM265" s="197" t="s">
        <v>649</v>
      </c>
    </row>
    <row r="266" s="12" customFormat="1" ht="22.8" customHeight="1">
      <c r="A266" s="12"/>
      <c r="B266" s="171"/>
      <c r="C266" s="12"/>
      <c r="D266" s="172" t="s">
        <v>78</v>
      </c>
      <c r="E266" s="182" t="s">
        <v>650</v>
      </c>
      <c r="F266" s="182" t="s">
        <v>651</v>
      </c>
      <c r="G266" s="12"/>
      <c r="H266" s="12"/>
      <c r="I266" s="174"/>
      <c r="J266" s="183">
        <f>BK266</f>
        <v>0</v>
      </c>
      <c r="K266" s="12"/>
      <c r="L266" s="171"/>
      <c r="M266" s="176"/>
      <c r="N266" s="177"/>
      <c r="O266" s="177"/>
      <c r="P266" s="178">
        <f>SUM(P267:P286)</f>
        <v>0</v>
      </c>
      <c r="Q266" s="177"/>
      <c r="R266" s="178">
        <f>SUM(R267:R286)</f>
        <v>0.98018000000000016</v>
      </c>
      <c r="S266" s="177"/>
      <c r="T266" s="179">
        <f>SUM(T267:T286)</f>
        <v>0.043999999999999997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72" t="s">
        <v>91</v>
      </c>
      <c r="AT266" s="180" t="s">
        <v>78</v>
      </c>
      <c r="AU266" s="180" t="s">
        <v>86</v>
      </c>
      <c r="AY266" s="172" t="s">
        <v>183</v>
      </c>
      <c r="BK266" s="181">
        <f>SUM(BK267:BK286)</f>
        <v>0</v>
      </c>
    </row>
    <row r="267" s="2" customFormat="1" ht="24.15" customHeight="1">
      <c r="A267" s="34"/>
      <c r="B267" s="184"/>
      <c r="C267" s="185" t="s">
        <v>652</v>
      </c>
      <c r="D267" s="185" t="s">
        <v>186</v>
      </c>
      <c r="E267" s="186" t="s">
        <v>653</v>
      </c>
      <c r="F267" s="187" t="s">
        <v>654</v>
      </c>
      <c r="G267" s="188" t="s">
        <v>319</v>
      </c>
      <c r="H267" s="189">
        <v>3</v>
      </c>
      <c r="I267" s="190"/>
      <c r="J267" s="191">
        <f>ROUND(I267*H267,2)</f>
        <v>0</v>
      </c>
      <c r="K267" s="192"/>
      <c r="L267" s="35"/>
      <c r="M267" s="193" t="s">
        <v>1</v>
      </c>
      <c r="N267" s="194" t="s">
        <v>45</v>
      </c>
      <c r="O267" s="78"/>
      <c r="P267" s="195">
        <f>O267*H267</f>
        <v>0</v>
      </c>
      <c r="Q267" s="195">
        <v>6.0000000000000002E-05</v>
      </c>
      <c r="R267" s="195">
        <f>Q267*H267</f>
        <v>0.00018000000000000001</v>
      </c>
      <c r="S267" s="195">
        <v>0</v>
      </c>
      <c r="T267" s="19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247</v>
      </c>
      <c r="AT267" s="197" t="s">
        <v>186</v>
      </c>
      <c r="AU267" s="197" t="s">
        <v>91</v>
      </c>
      <c r="AY267" s="15" t="s">
        <v>183</v>
      </c>
      <c r="BE267" s="198">
        <f>IF(N267="základná",J267,0)</f>
        <v>0</v>
      </c>
      <c r="BF267" s="198">
        <f>IF(N267="znížená",J267,0)</f>
        <v>0</v>
      </c>
      <c r="BG267" s="198">
        <f>IF(N267="zákl. prenesená",J267,0)</f>
        <v>0</v>
      </c>
      <c r="BH267" s="198">
        <f>IF(N267="zníž. prenesená",J267,0)</f>
        <v>0</v>
      </c>
      <c r="BI267" s="198">
        <f>IF(N267="nulová",J267,0)</f>
        <v>0</v>
      </c>
      <c r="BJ267" s="15" t="s">
        <v>91</v>
      </c>
      <c r="BK267" s="198">
        <f>ROUND(I267*H267,2)</f>
        <v>0</v>
      </c>
      <c r="BL267" s="15" t="s">
        <v>247</v>
      </c>
      <c r="BM267" s="197" t="s">
        <v>655</v>
      </c>
    </row>
    <row r="268" s="2" customFormat="1" ht="24.15" customHeight="1">
      <c r="A268" s="34"/>
      <c r="B268" s="184"/>
      <c r="C268" s="199" t="s">
        <v>656</v>
      </c>
      <c r="D268" s="199" t="s">
        <v>192</v>
      </c>
      <c r="E268" s="200" t="s">
        <v>657</v>
      </c>
      <c r="F268" s="201" t="s">
        <v>658</v>
      </c>
      <c r="G268" s="202" t="s">
        <v>659</v>
      </c>
      <c r="H268" s="203">
        <v>1</v>
      </c>
      <c r="I268" s="204"/>
      <c r="J268" s="205">
        <f>ROUND(I268*H268,2)</f>
        <v>0</v>
      </c>
      <c r="K268" s="206"/>
      <c r="L268" s="207"/>
      <c r="M268" s="208" t="s">
        <v>1</v>
      </c>
      <c r="N268" s="209" t="s">
        <v>45</v>
      </c>
      <c r="O268" s="78"/>
      <c r="P268" s="195">
        <f>O268*H268</f>
        <v>0</v>
      </c>
      <c r="Q268" s="195">
        <v>0.050000000000000003</v>
      </c>
      <c r="R268" s="195">
        <f>Q268*H268</f>
        <v>0.050000000000000003</v>
      </c>
      <c r="S268" s="195">
        <v>0</v>
      </c>
      <c r="T268" s="19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312</v>
      </c>
      <c r="AT268" s="197" t="s">
        <v>192</v>
      </c>
      <c r="AU268" s="197" t="s">
        <v>91</v>
      </c>
      <c r="AY268" s="15" t="s">
        <v>183</v>
      </c>
      <c r="BE268" s="198">
        <f>IF(N268="základná",J268,0)</f>
        <v>0</v>
      </c>
      <c r="BF268" s="198">
        <f>IF(N268="znížená",J268,0)</f>
        <v>0</v>
      </c>
      <c r="BG268" s="198">
        <f>IF(N268="zákl. prenesená",J268,0)</f>
        <v>0</v>
      </c>
      <c r="BH268" s="198">
        <f>IF(N268="zníž. prenesená",J268,0)</f>
        <v>0</v>
      </c>
      <c r="BI268" s="198">
        <f>IF(N268="nulová",J268,0)</f>
        <v>0</v>
      </c>
      <c r="BJ268" s="15" t="s">
        <v>91</v>
      </c>
      <c r="BK268" s="198">
        <f>ROUND(I268*H268,2)</f>
        <v>0</v>
      </c>
      <c r="BL268" s="15" t="s">
        <v>247</v>
      </c>
      <c r="BM268" s="197" t="s">
        <v>660</v>
      </c>
    </row>
    <row r="269" s="2" customFormat="1" ht="24.15" customHeight="1">
      <c r="A269" s="34"/>
      <c r="B269" s="184"/>
      <c r="C269" s="199" t="s">
        <v>661</v>
      </c>
      <c r="D269" s="199" t="s">
        <v>192</v>
      </c>
      <c r="E269" s="200" t="s">
        <v>662</v>
      </c>
      <c r="F269" s="201" t="s">
        <v>663</v>
      </c>
      <c r="G269" s="202" t="s">
        <v>659</v>
      </c>
      <c r="H269" s="203">
        <v>1</v>
      </c>
      <c r="I269" s="204"/>
      <c r="J269" s="205">
        <f>ROUND(I269*H269,2)</f>
        <v>0</v>
      </c>
      <c r="K269" s="206"/>
      <c r="L269" s="207"/>
      <c r="M269" s="208" t="s">
        <v>1</v>
      </c>
      <c r="N269" s="209" t="s">
        <v>45</v>
      </c>
      <c r="O269" s="78"/>
      <c r="P269" s="195">
        <f>O269*H269</f>
        <v>0</v>
      </c>
      <c r="Q269" s="195">
        <v>0.029999999999999999</v>
      </c>
      <c r="R269" s="195">
        <f>Q269*H269</f>
        <v>0.029999999999999999</v>
      </c>
      <c r="S269" s="195">
        <v>0</v>
      </c>
      <c r="T269" s="196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7" t="s">
        <v>312</v>
      </c>
      <c r="AT269" s="197" t="s">
        <v>192</v>
      </c>
      <c r="AU269" s="197" t="s">
        <v>91</v>
      </c>
      <c r="AY269" s="15" t="s">
        <v>183</v>
      </c>
      <c r="BE269" s="198">
        <f>IF(N269="základná",J269,0)</f>
        <v>0</v>
      </c>
      <c r="BF269" s="198">
        <f>IF(N269="znížená",J269,0)</f>
        <v>0</v>
      </c>
      <c r="BG269" s="198">
        <f>IF(N269="zákl. prenesená",J269,0)</f>
        <v>0</v>
      </c>
      <c r="BH269" s="198">
        <f>IF(N269="zníž. prenesená",J269,0)</f>
        <v>0</v>
      </c>
      <c r="BI269" s="198">
        <f>IF(N269="nulová",J269,0)</f>
        <v>0</v>
      </c>
      <c r="BJ269" s="15" t="s">
        <v>91</v>
      </c>
      <c r="BK269" s="198">
        <f>ROUND(I269*H269,2)</f>
        <v>0</v>
      </c>
      <c r="BL269" s="15" t="s">
        <v>247</v>
      </c>
      <c r="BM269" s="197" t="s">
        <v>664</v>
      </c>
    </row>
    <row r="270" s="2" customFormat="1" ht="24.15" customHeight="1">
      <c r="A270" s="34"/>
      <c r="B270" s="184"/>
      <c r="C270" s="199" t="s">
        <v>665</v>
      </c>
      <c r="D270" s="199" t="s">
        <v>192</v>
      </c>
      <c r="E270" s="200" t="s">
        <v>666</v>
      </c>
      <c r="F270" s="201" t="s">
        <v>667</v>
      </c>
      <c r="G270" s="202" t="s">
        <v>659</v>
      </c>
      <c r="H270" s="203">
        <v>1</v>
      </c>
      <c r="I270" s="204"/>
      <c r="J270" s="205">
        <f>ROUND(I270*H270,2)</f>
        <v>0</v>
      </c>
      <c r="K270" s="206"/>
      <c r="L270" s="207"/>
      <c r="M270" s="208" t="s">
        <v>1</v>
      </c>
      <c r="N270" s="209" t="s">
        <v>45</v>
      </c>
      <c r="O270" s="78"/>
      <c r="P270" s="195">
        <f>O270*H270</f>
        <v>0</v>
      </c>
      <c r="Q270" s="195">
        <v>0.028000000000000001</v>
      </c>
      <c r="R270" s="195">
        <f>Q270*H270</f>
        <v>0.028000000000000001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312</v>
      </c>
      <c r="AT270" s="197" t="s">
        <v>192</v>
      </c>
      <c r="AU270" s="197" t="s">
        <v>91</v>
      </c>
      <c r="AY270" s="15" t="s">
        <v>183</v>
      </c>
      <c r="BE270" s="198">
        <f>IF(N270="základná",J270,0)</f>
        <v>0</v>
      </c>
      <c r="BF270" s="198">
        <f>IF(N270="znížená",J270,0)</f>
        <v>0</v>
      </c>
      <c r="BG270" s="198">
        <f>IF(N270="zákl. prenesená",J270,0)</f>
        <v>0</v>
      </c>
      <c r="BH270" s="198">
        <f>IF(N270="zníž. prenesená",J270,0)</f>
        <v>0</v>
      </c>
      <c r="BI270" s="198">
        <f>IF(N270="nulová",J270,0)</f>
        <v>0</v>
      </c>
      <c r="BJ270" s="15" t="s">
        <v>91</v>
      </c>
      <c r="BK270" s="198">
        <f>ROUND(I270*H270,2)</f>
        <v>0</v>
      </c>
      <c r="BL270" s="15" t="s">
        <v>247</v>
      </c>
      <c r="BM270" s="197" t="s">
        <v>668</v>
      </c>
    </row>
    <row r="271" s="2" customFormat="1" ht="33" customHeight="1">
      <c r="A271" s="34"/>
      <c r="B271" s="184"/>
      <c r="C271" s="185" t="s">
        <v>669</v>
      </c>
      <c r="D271" s="185" t="s">
        <v>186</v>
      </c>
      <c r="E271" s="186" t="s">
        <v>670</v>
      </c>
      <c r="F271" s="187" t="s">
        <v>671</v>
      </c>
      <c r="G271" s="188" t="s">
        <v>319</v>
      </c>
      <c r="H271" s="189">
        <v>31</v>
      </c>
      <c r="I271" s="190"/>
      <c r="J271" s="191">
        <f>ROUND(I271*H271,2)</f>
        <v>0</v>
      </c>
      <c r="K271" s="192"/>
      <c r="L271" s="35"/>
      <c r="M271" s="193" t="s">
        <v>1</v>
      </c>
      <c r="N271" s="194" t="s">
        <v>45</v>
      </c>
      <c r="O271" s="78"/>
      <c r="P271" s="195">
        <f>O271*H271</f>
        <v>0</v>
      </c>
      <c r="Q271" s="195">
        <v>0</v>
      </c>
      <c r="R271" s="195">
        <f>Q271*H271</f>
        <v>0</v>
      </c>
      <c r="S271" s="195">
        <v>0</v>
      </c>
      <c r="T271" s="196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7" t="s">
        <v>247</v>
      </c>
      <c r="AT271" s="197" t="s">
        <v>186</v>
      </c>
      <c r="AU271" s="197" t="s">
        <v>91</v>
      </c>
      <c r="AY271" s="15" t="s">
        <v>183</v>
      </c>
      <c r="BE271" s="198">
        <f>IF(N271="základná",J271,0)</f>
        <v>0</v>
      </c>
      <c r="BF271" s="198">
        <f>IF(N271="znížená",J271,0)</f>
        <v>0</v>
      </c>
      <c r="BG271" s="198">
        <f>IF(N271="zákl. prenesená",J271,0)</f>
        <v>0</v>
      </c>
      <c r="BH271" s="198">
        <f>IF(N271="zníž. prenesená",J271,0)</f>
        <v>0</v>
      </c>
      <c r="BI271" s="198">
        <f>IF(N271="nulová",J271,0)</f>
        <v>0</v>
      </c>
      <c r="BJ271" s="15" t="s">
        <v>91</v>
      </c>
      <c r="BK271" s="198">
        <f>ROUND(I271*H271,2)</f>
        <v>0</v>
      </c>
      <c r="BL271" s="15" t="s">
        <v>247</v>
      </c>
      <c r="BM271" s="197" t="s">
        <v>672</v>
      </c>
    </row>
    <row r="272" s="2" customFormat="1" ht="24.15" customHeight="1">
      <c r="A272" s="34"/>
      <c r="B272" s="184"/>
      <c r="C272" s="199" t="s">
        <v>673</v>
      </c>
      <c r="D272" s="199" t="s">
        <v>192</v>
      </c>
      <c r="E272" s="200" t="s">
        <v>674</v>
      </c>
      <c r="F272" s="201" t="s">
        <v>675</v>
      </c>
      <c r="G272" s="202" t="s">
        <v>319</v>
      </c>
      <c r="H272" s="203">
        <v>10</v>
      </c>
      <c r="I272" s="204"/>
      <c r="J272" s="205">
        <f>ROUND(I272*H272,2)</f>
        <v>0</v>
      </c>
      <c r="K272" s="206"/>
      <c r="L272" s="207"/>
      <c r="M272" s="208" t="s">
        <v>1</v>
      </c>
      <c r="N272" s="209" t="s">
        <v>45</v>
      </c>
      <c r="O272" s="78"/>
      <c r="P272" s="195">
        <f>O272*H272</f>
        <v>0</v>
      </c>
      <c r="Q272" s="195">
        <v>0.025000000000000001</v>
      </c>
      <c r="R272" s="195">
        <f>Q272*H272</f>
        <v>0.25</v>
      </c>
      <c r="S272" s="195">
        <v>0</v>
      </c>
      <c r="T272" s="19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312</v>
      </c>
      <c r="AT272" s="197" t="s">
        <v>192</v>
      </c>
      <c r="AU272" s="197" t="s">
        <v>91</v>
      </c>
      <c r="AY272" s="15" t="s">
        <v>183</v>
      </c>
      <c r="BE272" s="198">
        <f>IF(N272="základná",J272,0)</f>
        <v>0</v>
      </c>
      <c r="BF272" s="198">
        <f>IF(N272="znížená",J272,0)</f>
        <v>0</v>
      </c>
      <c r="BG272" s="198">
        <f>IF(N272="zákl. prenesená",J272,0)</f>
        <v>0</v>
      </c>
      <c r="BH272" s="198">
        <f>IF(N272="zníž. prenesená",J272,0)</f>
        <v>0</v>
      </c>
      <c r="BI272" s="198">
        <f>IF(N272="nulová",J272,0)</f>
        <v>0</v>
      </c>
      <c r="BJ272" s="15" t="s">
        <v>91</v>
      </c>
      <c r="BK272" s="198">
        <f>ROUND(I272*H272,2)</f>
        <v>0</v>
      </c>
      <c r="BL272" s="15" t="s">
        <v>247</v>
      </c>
      <c r="BM272" s="197" t="s">
        <v>676</v>
      </c>
    </row>
    <row r="273" s="2" customFormat="1" ht="24.15" customHeight="1">
      <c r="A273" s="34"/>
      <c r="B273" s="184"/>
      <c r="C273" s="199" t="s">
        <v>677</v>
      </c>
      <c r="D273" s="199" t="s">
        <v>192</v>
      </c>
      <c r="E273" s="200" t="s">
        <v>678</v>
      </c>
      <c r="F273" s="201" t="s">
        <v>679</v>
      </c>
      <c r="G273" s="202" t="s">
        <v>319</v>
      </c>
      <c r="H273" s="203">
        <v>9</v>
      </c>
      <c r="I273" s="204"/>
      <c r="J273" s="205">
        <f>ROUND(I273*H273,2)</f>
        <v>0</v>
      </c>
      <c r="K273" s="206"/>
      <c r="L273" s="207"/>
      <c r="M273" s="208" t="s">
        <v>1</v>
      </c>
      <c r="N273" s="209" t="s">
        <v>45</v>
      </c>
      <c r="O273" s="78"/>
      <c r="P273" s="195">
        <f>O273*H273</f>
        <v>0</v>
      </c>
      <c r="Q273" s="195">
        <v>0.025000000000000001</v>
      </c>
      <c r="R273" s="195">
        <f>Q273*H273</f>
        <v>0.22500000000000001</v>
      </c>
      <c r="S273" s="195">
        <v>0</v>
      </c>
      <c r="T273" s="19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312</v>
      </c>
      <c r="AT273" s="197" t="s">
        <v>192</v>
      </c>
      <c r="AU273" s="197" t="s">
        <v>91</v>
      </c>
      <c r="AY273" s="15" t="s">
        <v>183</v>
      </c>
      <c r="BE273" s="198">
        <f>IF(N273="základná",J273,0)</f>
        <v>0</v>
      </c>
      <c r="BF273" s="198">
        <f>IF(N273="znížená",J273,0)</f>
        <v>0</v>
      </c>
      <c r="BG273" s="198">
        <f>IF(N273="zákl. prenesená",J273,0)</f>
        <v>0</v>
      </c>
      <c r="BH273" s="198">
        <f>IF(N273="zníž. prenesená",J273,0)</f>
        <v>0</v>
      </c>
      <c r="BI273" s="198">
        <f>IF(N273="nulová",J273,0)</f>
        <v>0</v>
      </c>
      <c r="BJ273" s="15" t="s">
        <v>91</v>
      </c>
      <c r="BK273" s="198">
        <f>ROUND(I273*H273,2)</f>
        <v>0</v>
      </c>
      <c r="BL273" s="15" t="s">
        <v>247</v>
      </c>
      <c r="BM273" s="197" t="s">
        <v>680</v>
      </c>
    </row>
    <row r="274" s="2" customFormat="1" ht="37.8" customHeight="1">
      <c r="A274" s="34"/>
      <c r="B274" s="184"/>
      <c r="C274" s="199" t="s">
        <v>681</v>
      </c>
      <c r="D274" s="199" t="s">
        <v>192</v>
      </c>
      <c r="E274" s="200" t="s">
        <v>682</v>
      </c>
      <c r="F274" s="201" t="s">
        <v>683</v>
      </c>
      <c r="G274" s="202" t="s">
        <v>319</v>
      </c>
      <c r="H274" s="203">
        <v>1</v>
      </c>
      <c r="I274" s="204"/>
      <c r="J274" s="205">
        <f>ROUND(I274*H274,2)</f>
        <v>0</v>
      </c>
      <c r="K274" s="206"/>
      <c r="L274" s="207"/>
      <c r="M274" s="208" t="s">
        <v>1</v>
      </c>
      <c r="N274" s="209" t="s">
        <v>45</v>
      </c>
      <c r="O274" s="78"/>
      <c r="P274" s="195">
        <f>O274*H274</f>
        <v>0</v>
      </c>
      <c r="Q274" s="195">
        <v>0.025000000000000001</v>
      </c>
      <c r="R274" s="195">
        <f>Q274*H274</f>
        <v>0.025000000000000001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312</v>
      </c>
      <c r="AT274" s="197" t="s">
        <v>192</v>
      </c>
      <c r="AU274" s="197" t="s">
        <v>91</v>
      </c>
      <c r="AY274" s="15" t="s">
        <v>183</v>
      </c>
      <c r="BE274" s="198">
        <f>IF(N274="základná",J274,0)</f>
        <v>0</v>
      </c>
      <c r="BF274" s="198">
        <f>IF(N274="znížená",J274,0)</f>
        <v>0</v>
      </c>
      <c r="BG274" s="198">
        <f>IF(N274="zákl. prenesená",J274,0)</f>
        <v>0</v>
      </c>
      <c r="BH274" s="198">
        <f>IF(N274="zníž. prenesená",J274,0)</f>
        <v>0</v>
      </c>
      <c r="BI274" s="198">
        <f>IF(N274="nulová",J274,0)</f>
        <v>0</v>
      </c>
      <c r="BJ274" s="15" t="s">
        <v>91</v>
      </c>
      <c r="BK274" s="198">
        <f>ROUND(I274*H274,2)</f>
        <v>0</v>
      </c>
      <c r="BL274" s="15" t="s">
        <v>247</v>
      </c>
      <c r="BM274" s="197" t="s">
        <v>684</v>
      </c>
    </row>
    <row r="275" s="2" customFormat="1" ht="24.15" customHeight="1">
      <c r="A275" s="34"/>
      <c r="B275" s="184"/>
      <c r="C275" s="199" t="s">
        <v>685</v>
      </c>
      <c r="D275" s="199" t="s">
        <v>192</v>
      </c>
      <c r="E275" s="200" t="s">
        <v>686</v>
      </c>
      <c r="F275" s="201" t="s">
        <v>675</v>
      </c>
      <c r="G275" s="202" t="s">
        <v>319</v>
      </c>
      <c r="H275" s="203">
        <v>4</v>
      </c>
      <c r="I275" s="204"/>
      <c r="J275" s="205">
        <f>ROUND(I275*H275,2)</f>
        <v>0</v>
      </c>
      <c r="K275" s="206"/>
      <c r="L275" s="207"/>
      <c r="M275" s="208" t="s">
        <v>1</v>
      </c>
      <c r="N275" s="209" t="s">
        <v>45</v>
      </c>
      <c r="O275" s="78"/>
      <c r="P275" s="195">
        <f>O275*H275</f>
        <v>0</v>
      </c>
      <c r="Q275" s="195">
        <v>0.025000000000000001</v>
      </c>
      <c r="R275" s="195">
        <f>Q275*H275</f>
        <v>0.10000000000000001</v>
      </c>
      <c r="S275" s="195">
        <v>0</v>
      </c>
      <c r="T275" s="19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7" t="s">
        <v>312</v>
      </c>
      <c r="AT275" s="197" t="s">
        <v>192</v>
      </c>
      <c r="AU275" s="197" t="s">
        <v>91</v>
      </c>
      <c r="AY275" s="15" t="s">
        <v>183</v>
      </c>
      <c r="BE275" s="198">
        <f>IF(N275="základná",J275,0)</f>
        <v>0</v>
      </c>
      <c r="BF275" s="198">
        <f>IF(N275="znížená",J275,0)</f>
        <v>0</v>
      </c>
      <c r="BG275" s="198">
        <f>IF(N275="zákl. prenesená",J275,0)</f>
        <v>0</v>
      </c>
      <c r="BH275" s="198">
        <f>IF(N275="zníž. prenesená",J275,0)</f>
        <v>0</v>
      </c>
      <c r="BI275" s="198">
        <f>IF(N275="nulová",J275,0)</f>
        <v>0</v>
      </c>
      <c r="BJ275" s="15" t="s">
        <v>91</v>
      </c>
      <c r="BK275" s="198">
        <f>ROUND(I275*H275,2)</f>
        <v>0</v>
      </c>
      <c r="BL275" s="15" t="s">
        <v>247</v>
      </c>
      <c r="BM275" s="197" t="s">
        <v>687</v>
      </c>
    </row>
    <row r="276" s="2" customFormat="1" ht="24.15" customHeight="1">
      <c r="A276" s="34"/>
      <c r="B276" s="184"/>
      <c r="C276" s="199" t="s">
        <v>688</v>
      </c>
      <c r="D276" s="199" t="s">
        <v>192</v>
      </c>
      <c r="E276" s="200" t="s">
        <v>689</v>
      </c>
      <c r="F276" s="201" t="s">
        <v>679</v>
      </c>
      <c r="G276" s="202" t="s">
        <v>319</v>
      </c>
      <c r="H276" s="203">
        <v>1</v>
      </c>
      <c r="I276" s="204"/>
      <c r="J276" s="205">
        <f>ROUND(I276*H276,2)</f>
        <v>0</v>
      </c>
      <c r="K276" s="206"/>
      <c r="L276" s="207"/>
      <c r="M276" s="208" t="s">
        <v>1</v>
      </c>
      <c r="N276" s="209" t="s">
        <v>45</v>
      </c>
      <c r="O276" s="78"/>
      <c r="P276" s="195">
        <f>O276*H276</f>
        <v>0</v>
      </c>
      <c r="Q276" s="195">
        <v>0.025000000000000001</v>
      </c>
      <c r="R276" s="195">
        <f>Q276*H276</f>
        <v>0.025000000000000001</v>
      </c>
      <c r="S276" s="195">
        <v>0</v>
      </c>
      <c r="T276" s="196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312</v>
      </c>
      <c r="AT276" s="197" t="s">
        <v>192</v>
      </c>
      <c r="AU276" s="197" t="s">
        <v>91</v>
      </c>
      <c r="AY276" s="15" t="s">
        <v>183</v>
      </c>
      <c r="BE276" s="198">
        <f>IF(N276="základná",J276,0)</f>
        <v>0</v>
      </c>
      <c r="BF276" s="198">
        <f>IF(N276="znížená",J276,0)</f>
        <v>0</v>
      </c>
      <c r="BG276" s="198">
        <f>IF(N276="zákl. prenesená",J276,0)</f>
        <v>0</v>
      </c>
      <c r="BH276" s="198">
        <f>IF(N276="zníž. prenesená",J276,0)</f>
        <v>0</v>
      </c>
      <c r="BI276" s="198">
        <f>IF(N276="nulová",J276,0)</f>
        <v>0</v>
      </c>
      <c r="BJ276" s="15" t="s">
        <v>91</v>
      </c>
      <c r="BK276" s="198">
        <f>ROUND(I276*H276,2)</f>
        <v>0</v>
      </c>
      <c r="BL276" s="15" t="s">
        <v>247</v>
      </c>
      <c r="BM276" s="197" t="s">
        <v>690</v>
      </c>
    </row>
    <row r="277" s="2" customFormat="1" ht="24.15" customHeight="1">
      <c r="A277" s="34"/>
      <c r="B277" s="184"/>
      <c r="C277" s="199" t="s">
        <v>691</v>
      </c>
      <c r="D277" s="199" t="s">
        <v>192</v>
      </c>
      <c r="E277" s="200" t="s">
        <v>692</v>
      </c>
      <c r="F277" s="201" t="s">
        <v>693</v>
      </c>
      <c r="G277" s="202" t="s">
        <v>319</v>
      </c>
      <c r="H277" s="203">
        <v>1</v>
      </c>
      <c r="I277" s="204"/>
      <c r="J277" s="205">
        <f>ROUND(I277*H277,2)</f>
        <v>0</v>
      </c>
      <c r="K277" s="206"/>
      <c r="L277" s="207"/>
      <c r="M277" s="208" t="s">
        <v>1</v>
      </c>
      <c r="N277" s="209" t="s">
        <v>45</v>
      </c>
      <c r="O277" s="78"/>
      <c r="P277" s="195">
        <f>O277*H277</f>
        <v>0</v>
      </c>
      <c r="Q277" s="195">
        <v>0.025000000000000001</v>
      </c>
      <c r="R277" s="195">
        <f>Q277*H277</f>
        <v>0.025000000000000001</v>
      </c>
      <c r="S277" s="195">
        <v>0</v>
      </c>
      <c r="T277" s="19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312</v>
      </c>
      <c r="AT277" s="197" t="s">
        <v>192</v>
      </c>
      <c r="AU277" s="197" t="s">
        <v>91</v>
      </c>
      <c r="AY277" s="15" t="s">
        <v>183</v>
      </c>
      <c r="BE277" s="198">
        <f>IF(N277="základná",J277,0)</f>
        <v>0</v>
      </c>
      <c r="BF277" s="198">
        <f>IF(N277="znížená",J277,0)</f>
        <v>0</v>
      </c>
      <c r="BG277" s="198">
        <f>IF(N277="zákl. prenesená",J277,0)</f>
        <v>0</v>
      </c>
      <c r="BH277" s="198">
        <f>IF(N277="zníž. prenesená",J277,0)</f>
        <v>0</v>
      </c>
      <c r="BI277" s="198">
        <f>IF(N277="nulová",J277,0)</f>
        <v>0</v>
      </c>
      <c r="BJ277" s="15" t="s">
        <v>91</v>
      </c>
      <c r="BK277" s="198">
        <f>ROUND(I277*H277,2)</f>
        <v>0</v>
      </c>
      <c r="BL277" s="15" t="s">
        <v>247</v>
      </c>
      <c r="BM277" s="197" t="s">
        <v>694</v>
      </c>
    </row>
    <row r="278" s="2" customFormat="1" ht="24.15" customHeight="1">
      <c r="A278" s="34"/>
      <c r="B278" s="184"/>
      <c r="C278" s="199" t="s">
        <v>695</v>
      </c>
      <c r="D278" s="199" t="s">
        <v>192</v>
      </c>
      <c r="E278" s="200" t="s">
        <v>696</v>
      </c>
      <c r="F278" s="201" t="s">
        <v>697</v>
      </c>
      <c r="G278" s="202" t="s">
        <v>319</v>
      </c>
      <c r="H278" s="203">
        <v>1</v>
      </c>
      <c r="I278" s="204"/>
      <c r="J278" s="205">
        <f>ROUND(I278*H278,2)</f>
        <v>0</v>
      </c>
      <c r="K278" s="206"/>
      <c r="L278" s="207"/>
      <c r="M278" s="208" t="s">
        <v>1</v>
      </c>
      <c r="N278" s="209" t="s">
        <v>45</v>
      </c>
      <c r="O278" s="78"/>
      <c r="P278" s="195">
        <f>O278*H278</f>
        <v>0</v>
      </c>
      <c r="Q278" s="195">
        <v>0.025000000000000001</v>
      </c>
      <c r="R278" s="195">
        <f>Q278*H278</f>
        <v>0.025000000000000001</v>
      </c>
      <c r="S278" s="195">
        <v>0</v>
      </c>
      <c r="T278" s="196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312</v>
      </c>
      <c r="AT278" s="197" t="s">
        <v>192</v>
      </c>
      <c r="AU278" s="197" t="s">
        <v>91</v>
      </c>
      <c r="AY278" s="15" t="s">
        <v>183</v>
      </c>
      <c r="BE278" s="198">
        <f>IF(N278="základná",J278,0)</f>
        <v>0</v>
      </c>
      <c r="BF278" s="198">
        <f>IF(N278="znížená",J278,0)</f>
        <v>0</v>
      </c>
      <c r="BG278" s="198">
        <f>IF(N278="zákl. prenesená",J278,0)</f>
        <v>0</v>
      </c>
      <c r="BH278" s="198">
        <f>IF(N278="zníž. prenesená",J278,0)</f>
        <v>0</v>
      </c>
      <c r="BI278" s="198">
        <f>IF(N278="nulová",J278,0)</f>
        <v>0</v>
      </c>
      <c r="BJ278" s="15" t="s">
        <v>91</v>
      </c>
      <c r="BK278" s="198">
        <f>ROUND(I278*H278,2)</f>
        <v>0</v>
      </c>
      <c r="BL278" s="15" t="s">
        <v>247</v>
      </c>
      <c r="BM278" s="197" t="s">
        <v>698</v>
      </c>
    </row>
    <row r="279" s="2" customFormat="1" ht="24.15" customHeight="1">
      <c r="A279" s="34"/>
      <c r="B279" s="184"/>
      <c r="C279" s="199" t="s">
        <v>699</v>
      </c>
      <c r="D279" s="199" t="s">
        <v>192</v>
      </c>
      <c r="E279" s="200" t="s">
        <v>700</v>
      </c>
      <c r="F279" s="201" t="s">
        <v>701</v>
      </c>
      <c r="G279" s="202" t="s">
        <v>319</v>
      </c>
      <c r="H279" s="203">
        <v>4</v>
      </c>
      <c r="I279" s="204"/>
      <c r="J279" s="205">
        <f>ROUND(I279*H279,2)</f>
        <v>0</v>
      </c>
      <c r="K279" s="206"/>
      <c r="L279" s="207"/>
      <c r="M279" s="208" t="s">
        <v>1</v>
      </c>
      <c r="N279" s="209" t="s">
        <v>45</v>
      </c>
      <c r="O279" s="78"/>
      <c r="P279" s="195">
        <f>O279*H279</f>
        <v>0</v>
      </c>
      <c r="Q279" s="195">
        <v>0.025000000000000001</v>
      </c>
      <c r="R279" s="195">
        <f>Q279*H279</f>
        <v>0.10000000000000001</v>
      </c>
      <c r="S279" s="195">
        <v>0</v>
      </c>
      <c r="T279" s="196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312</v>
      </c>
      <c r="AT279" s="197" t="s">
        <v>192</v>
      </c>
      <c r="AU279" s="197" t="s">
        <v>91</v>
      </c>
      <c r="AY279" s="15" t="s">
        <v>183</v>
      </c>
      <c r="BE279" s="198">
        <f>IF(N279="základná",J279,0)</f>
        <v>0</v>
      </c>
      <c r="BF279" s="198">
        <f>IF(N279="znížená",J279,0)</f>
        <v>0</v>
      </c>
      <c r="BG279" s="198">
        <f>IF(N279="zákl. prenesená",J279,0)</f>
        <v>0</v>
      </c>
      <c r="BH279" s="198">
        <f>IF(N279="zníž. prenesená",J279,0)</f>
        <v>0</v>
      </c>
      <c r="BI279" s="198">
        <f>IF(N279="nulová",J279,0)</f>
        <v>0</v>
      </c>
      <c r="BJ279" s="15" t="s">
        <v>91</v>
      </c>
      <c r="BK279" s="198">
        <f>ROUND(I279*H279,2)</f>
        <v>0</v>
      </c>
      <c r="BL279" s="15" t="s">
        <v>247</v>
      </c>
      <c r="BM279" s="197" t="s">
        <v>702</v>
      </c>
    </row>
    <row r="280" s="2" customFormat="1" ht="24.15" customHeight="1">
      <c r="A280" s="34"/>
      <c r="B280" s="184"/>
      <c r="C280" s="199" t="s">
        <v>703</v>
      </c>
      <c r="D280" s="199" t="s">
        <v>192</v>
      </c>
      <c r="E280" s="200" t="s">
        <v>704</v>
      </c>
      <c r="F280" s="201" t="s">
        <v>705</v>
      </c>
      <c r="G280" s="202" t="s">
        <v>319</v>
      </c>
      <c r="H280" s="203">
        <v>31</v>
      </c>
      <c r="I280" s="204"/>
      <c r="J280" s="205">
        <f>ROUND(I280*H280,2)</f>
        <v>0</v>
      </c>
      <c r="K280" s="206"/>
      <c r="L280" s="207"/>
      <c r="M280" s="208" t="s">
        <v>1</v>
      </c>
      <c r="N280" s="209" t="s">
        <v>45</v>
      </c>
      <c r="O280" s="78"/>
      <c r="P280" s="195">
        <f>O280*H280</f>
        <v>0</v>
      </c>
      <c r="Q280" s="195">
        <v>0.001</v>
      </c>
      <c r="R280" s="195">
        <f>Q280*H280</f>
        <v>0.031</v>
      </c>
      <c r="S280" s="195">
        <v>0</v>
      </c>
      <c r="T280" s="196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312</v>
      </c>
      <c r="AT280" s="197" t="s">
        <v>192</v>
      </c>
      <c r="AU280" s="197" t="s">
        <v>91</v>
      </c>
      <c r="AY280" s="15" t="s">
        <v>183</v>
      </c>
      <c r="BE280" s="198">
        <f>IF(N280="základná",J280,0)</f>
        <v>0</v>
      </c>
      <c r="BF280" s="198">
        <f>IF(N280="znížená",J280,0)</f>
        <v>0</v>
      </c>
      <c r="BG280" s="198">
        <f>IF(N280="zákl. prenesená",J280,0)</f>
        <v>0</v>
      </c>
      <c r="BH280" s="198">
        <f>IF(N280="zníž. prenesená",J280,0)</f>
        <v>0</v>
      </c>
      <c r="BI280" s="198">
        <f>IF(N280="nulová",J280,0)</f>
        <v>0</v>
      </c>
      <c r="BJ280" s="15" t="s">
        <v>91</v>
      </c>
      <c r="BK280" s="198">
        <f>ROUND(I280*H280,2)</f>
        <v>0</v>
      </c>
      <c r="BL280" s="15" t="s">
        <v>247</v>
      </c>
      <c r="BM280" s="197" t="s">
        <v>706</v>
      </c>
    </row>
    <row r="281" s="2" customFormat="1" ht="33" customHeight="1">
      <c r="A281" s="34"/>
      <c r="B281" s="184"/>
      <c r="C281" s="185" t="s">
        <v>707</v>
      </c>
      <c r="D281" s="185" t="s">
        <v>186</v>
      </c>
      <c r="E281" s="186" t="s">
        <v>708</v>
      </c>
      <c r="F281" s="187" t="s">
        <v>709</v>
      </c>
      <c r="G281" s="188" t="s">
        <v>319</v>
      </c>
      <c r="H281" s="189">
        <v>1</v>
      </c>
      <c r="I281" s="190"/>
      <c r="J281" s="191">
        <f>ROUND(I281*H281,2)</f>
        <v>0</v>
      </c>
      <c r="K281" s="192"/>
      <c r="L281" s="35"/>
      <c r="M281" s="193" t="s">
        <v>1</v>
      </c>
      <c r="N281" s="194" t="s">
        <v>45</v>
      </c>
      <c r="O281" s="78"/>
      <c r="P281" s="195">
        <f>O281*H281</f>
        <v>0</v>
      </c>
      <c r="Q281" s="195">
        <v>0</v>
      </c>
      <c r="R281" s="195">
        <f>Q281*H281</f>
        <v>0</v>
      </c>
      <c r="S281" s="195">
        <v>0</v>
      </c>
      <c r="T281" s="19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247</v>
      </c>
      <c r="AT281" s="197" t="s">
        <v>186</v>
      </c>
      <c r="AU281" s="197" t="s">
        <v>91</v>
      </c>
      <c r="AY281" s="15" t="s">
        <v>183</v>
      </c>
      <c r="BE281" s="198">
        <f>IF(N281="základná",J281,0)</f>
        <v>0</v>
      </c>
      <c r="BF281" s="198">
        <f>IF(N281="znížená",J281,0)</f>
        <v>0</v>
      </c>
      <c r="BG281" s="198">
        <f>IF(N281="zákl. prenesená",J281,0)</f>
        <v>0</v>
      </c>
      <c r="BH281" s="198">
        <f>IF(N281="zníž. prenesená",J281,0)</f>
        <v>0</v>
      </c>
      <c r="BI281" s="198">
        <f>IF(N281="nulová",J281,0)</f>
        <v>0</v>
      </c>
      <c r="BJ281" s="15" t="s">
        <v>91</v>
      </c>
      <c r="BK281" s="198">
        <f>ROUND(I281*H281,2)</f>
        <v>0</v>
      </c>
      <c r="BL281" s="15" t="s">
        <v>247</v>
      </c>
      <c r="BM281" s="197" t="s">
        <v>710</v>
      </c>
    </row>
    <row r="282" s="2" customFormat="1" ht="24.15" customHeight="1">
      <c r="A282" s="34"/>
      <c r="B282" s="184"/>
      <c r="C282" s="199" t="s">
        <v>711</v>
      </c>
      <c r="D282" s="199" t="s">
        <v>192</v>
      </c>
      <c r="E282" s="200" t="s">
        <v>712</v>
      </c>
      <c r="F282" s="201" t="s">
        <v>713</v>
      </c>
      <c r="G282" s="202" t="s">
        <v>319</v>
      </c>
      <c r="H282" s="203">
        <v>1</v>
      </c>
      <c r="I282" s="204"/>
      <c r="J282" s="205">
        <f>ROUND(I282*H282,2)</f>
        <v>0</v>
      </c>
      <c r="K282" s="206"/>
      <c r="L282" s="207"/>
      <c r="M282" s="208" t="s">
        <v>1</v>
      </c>
      <c r="N282" s="209" t="s">
        <v>45</v>
      </c>
      <c r="O282" s="78"/>
      <c r="P282" s="195">
        <f>O282*H282</f>
        <v>0</v>
      </c>
      <c r="Q282" s="195">
        <v>0.065000000000000002</v>
      </c>
      <c r="R282" s="195">
        <f>Q282*H282</f>
        <v>0.065000000000000002</v>
      </c>
      <c r="S282" s="195">
        <v>0</v>
      </c>
      <c r="T282" s="196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7" t="s">
        <v>312</v>
      </c>
      <c r="AT282" s="197" t="s">
        <v>192</v>
      </c>
      <c r="AU282" s="197" t="s">
        <v>91</v>
      </c>
      <c r="AY282" s="15" t="s">
        <v>183</v>
      </c>
      <c r="BE282" s="198">
        <f>IF(N282="základná",J282,0)</f>
        <v>0</v>
      </c>
      <c r="BF282" s="198">
        <f>IF(N282="znížená",J282,0)</f>
        <v>0</v>
      </c>
      <c r="BG282" s="198">
        <f>IF(N282="zákl. prenesená",J282,0)</f>
        <v>0</v>
      </c>
      <c r="BH282" s="198">
        <f>IF(N282="zníž. prenesená",J282,0)</f>
        <v>0</v>
      </c>
      <c r="BI282" s="198">
        <f>IF(N282="nulová",J282,0)</f>
        <v>0</v>
      </c>
      <c r="BJ282" s="15" t="s">
        <v>91</v>
      </c>
      <c r="BK282" s="198">
        <f>ROUND(I282*H282,2)</f>
        <v>0</v>
      </c>
      <c r="BL282" s="15" t="s">
        <v>247</v>
      </c>
      <c r="BM282" s="197" t="s">
        <v>714</v>
      </c>
    </row>
    <row r="283" s="2" customFormat="1" ht="24.15" customHeight="1">
      <c r="A283" s="34"/>
      <c r="B283" s="184"/>
      <c r="C283" s="199" t="s">
        <v>715</v>
      </c>
      <c r="D283" s="199" t="s">
        <v>192</v>
      </c>
      <c r="E283" s="200" t="s">
        <v>704</v>
      </c>
      <c r="F283" s="201" t="s">
        <v>705</v>
      </c>
      <c r="G283" s="202" t="s">
        <v>319</v>
      </c>
      <c r="H283" s="203">
        <v>1</v>
      </c>
      <c r="I283" s="204"/>
      <c r="J283" s="205">
        <f>ROUND(I283*H283,2)</f>
        <v>0</v>
      </c>
      <c r="K283" s="206"/>
      <c r="L283" s="207"/>
      <c r="M283" s="208" t="s">
        <v>1</v>
      </c>
      <c r="N283" s="209" t="s">
        <v>45</v>
      </c>
      <c r="O283" s="78"/>
      <c r="P283" s="195">
        <f>O283*H283</f>
        <v>0</v>
      </c>
      <c r="Q283" s="195">
        <v>0.001</v>
      </c>
      <c r="R283" s="195">
        <f>Q283*H283</f>
        <v>0.001</v>
      </c>
      <c r="S283" s="195">
        <v>0</v>
      </c>
      <c r="T283" s="19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7" t="s">
        <v>312</v>
      </c>
      <c r="AT283" s="197" t="s">
        <v>192</v>
      </c>
      <c r="AU283" s="197" t="s">
        <v>91</v>
      </c>
      <c r="AY283" s="15" t="s">
        <v>183</v>
      </c>
      <c r="BE283" s="198">
        <f>IF(N283="základná",J283,0)</f>
        <v>0</v>
      </c>
      <c r="BF283" s="198">
        <f>IF(N283="znížená",J283,0)</f>
        <v>0</v>
      </c>
      <c r="BG283" s="198">
        <f>IF(N283="zákl. prenesená",J283,0)</f>
        <v>0</v>
      </c>
      <c r="BH283" s="198">
        <f>IF(N283="zníž. prenesená",J283,0)</f>
        <v>0</v>
      </c>
      <c r="BI283" s="198">
        <f>IF(N283="nulová",J283,0)</f>
        <v>0</v>
      </c>
      <c r="BJ283" s="15" t="s">
        <v>91</v>
      </c>
      <c r="BK283" s="198">
        <f>ROUND(I283*H283,2)</f>
        <v>0</v>
      </c>
      <c r="BL283" s="15" t="s">
        <v>247</v>
      </c>
      <c r="BM283" s="197" t="s">
        <v>716</v>
      </c>
    </row>
    <row r="284" s="2" customFormat="1" ht="24.15" customHeight="1">
      <c r="A284" s="34"/>
      <c r="B284" s="184"/>
      <c r="C284" s="185" t="s">
        <v>717</v>
      </c>
      <c r="D284" s="185" t="s">
        <v>186</v>
      </c>
      <c r="E284" s="186" t="s">
        <v>718</v>
      </c>
      <c r="F284" s="187" t="s">
        <v>719</v>
      </c>
      <c r="G284" s="188" t="s">
        <v>319</v>
      </c>
      <c r="H284" s="189">
        <v>32</v>
      </c>
      <c r="I284" s="190"/>
      <c r="J284" s="191">
        <f>ROUND(I284*H284,2)</f>
        <v>0</v>
      </c>
      <c r="K284" s="192"/>
      <c r="L284" s="35"/>
      <c r="M284" s="193" t="s">
        <v>1</v>
      </c>
      <c r="N284" s="194" t="s">
        <v>45</v>
      </c>
      <c r="O284" s="78"/>
      <c r="P284" s="195">
        <f>O284*H284</f>
        <v>0</v>
      </c>
      <c r="Q284" s="195">
        <v>0</v>
      </c>
      <c r="R284" s="195">
        <f>Q284*H284</f>
        <v>0</v>
      </c>
      <c r="S284" s="195">
        <v>0.001</v>
      </c>
      <c r="T284" s="196">
        <f>S284*H284</f>
        <v>0.032000000000000001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7" t="s">
        <v>247</v>
      </c>
      <c r="AT284" s="197" t="s">
        <v>186</v>
      </c>
      <c r="AU284" s="197" t="s">
        <v>91</v>
      </c>
      <c r="AY284" s="15" t="s">
        <v>183</v>
      </c>
      <c r="BE284" s="198">
        <f>IF(N284="základná",J284,0)</f>
        <v>0</v>
      </c>
      <c r="BF284" s="198">
        <f>IF(N284="znížená",J284,0)</f>
        <v>0</v>
      </c>
      <c r="BG284" s="198">
        <f>IF(N284="zákl. prenesená",J284,0)</f>
        <v>0</v>
      </c>
      <c r="BH284" s="198">
        <f>IF(N284="zníž. prenesená",J284,0)</f>
        <v>0</v>
      </c>
      <c r="BI284" s="198">
        <f>IF(N284="nulová",J284,0)</f>
        <v>0</v>
      </c>
      <c r="BJ284" s="15" t="s">
        <v>91</v>
      </c>
      <c r="BK284" s="198">
        <f>ROUND(I284*H284,2)</f>
        <v>0</v>
      </c>
      <c r="BL284" s="15" t="s">
        <v>247</v>
      </c>
      <c r="BM284" s="197" t="s">
        <v>720</v>
      </c>
    </row>
    <row r="285" s="2" customFormat="1" ht="24.15" customHeight="1">
      <c r="A285" s="34"/>
      <c r="B285" s="184"/>
      <c r="C285" s="185" t="s">
        <v>721</v>
      </c>
      <c r="D285" s="185" t="s">
        <v>186</v>
      </c>
      <c r="E285" s="186" t="s">
        <v>722</v>
      </c>
      <c r="F285" s="187" t="s">
        <v>723</v>
      </c>
      <c r="G285" s="188" t="s">
        <v>319</v>
      </c>
      <c r="H285" s="189">
        <v>6</v>
      </c>
      <c r="I285" s="190"/>
      <c r="J285" s="191">
        <f>ROUND(I285*H285,2)</f>
        <v>0</v>
      </c>
      <c r="K285" s="192"/>
      <c r="L285" s="35"/>
      <c r="M285" s="193" t="s">
        <v>1</v>
      </c>
      <c r="N285" s="194" t="s">
        <v>45</v>
      </c>
      <c r="O285" s="78"/>
      <c r="P285" s="195">
        <f>O285*H285</f>
        <v>0</v>
      </c>
      <c r="Q285" s="195">
        <v>0</v>
      </c>
      <c r="R285" s="195">
        <f>Q285*H285</f>
        <v>0</v>
      </c>
      <c r="S285" s="195">
        <v>0.002</v>
      </c>
      <c r="T285" s="196">
        <f>S285*H285</f>
        <v>0.012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7" t="s">
        <v>247</v>
      </c>
      <c r="AT285" s="197" t="s">
        <v>186</v>
      </c>
      <c r="AU285" s="197" t="s">
        <v>91</v>
      </c>
      <c r="AY285" s="15" t="s">
        <v>183</v>
      </c>
      <c r="BE285" s="198">
        <f>IF(N285="základná",J285,0)</f>
        <v>0</v>
      </c>
      <c r="BF285" s="198">
        <f>IF(N285="znížená",J285,0)</f>
        <v>0</v>
      </c>
      <c r="BG285" s="198">
        <f>IF(N285="zákl. prenesená",J285,0)</f>
        <v>0</v>
      </c>
      <c r="BH285" s="198">
        <f>IF(N285="zníž. prenesená",J285,0)</f>
        <v>0</v>
      </c>
      <c r="BI285" s="198">
        <f>IF(N285="nulová",J285,0)</f>
        <v>0</v>
      </c>
      <c r="BJ285" s="15" t="s">
        <v>91</v>
      </c>
      <c r="BK285" s="198">
        <f>ROUND(I285*H285,2)</f>
        <v>0</v>
      </c>
      <c r="BL285" s="15" t="s">
        <v>247</v>
      </c>
      <c r="BM285" s="197" t="s">
        <v>724</v>
      </c>
    </row>
    <row r="286" s="2" customFormat="1" ht="24.15" customHeight="1">
      <c r="A286" s="34"/>
      <c r="B286" s="184"/>
      <c r="C286" s="185" t="s">
        <v>725</v>
      </c>
      <c r="D286" s="185" t="s">
        <v>186</v>
      </c>
      <c r="E286" s="186" t="s">
        <v>726</v>
      </c>
      <c r="F286" s="187" t="s">
        <v>727</v>
      </c>
      <c r="G286" s="188" t="s">
        <v>189</v>
      </c>
      <c r="H286" s="189">
        <v>0.97999999999999998</v>
      </c>
      <c r="I286" s="190"/>
      <c r="J286" s="191">
        <f>ROUND(I286*H286,2)</f>
        <v>0</v>
      </c>
      <c r="K286" s="192"/>
      <c r="L286" s="35"/>
      <c r="M286" s="193" t="s">
        <v>1</v>
      </c>
      <c r="N286" s="194" t="s">
        <v>45</v>
      </c>
      <c r="O286" s="78"/>
      <c r="P286" s="195">
        <f>O286*H286</f>
        <v>0</v>
      </c>
      <c r="Q286" s="195">
        <v>0</v>
      </c>
      <c r="R286" s="195">
        <f>Q286*H286</f>
        <v>0</v>
      </c>
      <c r="S286" s="195">
        <v>0</v>
      </c>
      <c r="T286" s="196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7" t="s">
        <v>247</v>
      </c>
      <c r="AT286" s="197" t="s">
        <v>186</v>
      </c>
      <c r="AU286" s="197" t="s">
        <v>91</v>
      </c>
      <c r="AY286" s="15" t="s">
        <v>183</v>
      </c>
      <c r="BE286" s="198">
        <f>IF(N286="základná",J286,0)</f>
        <v>0</v>
      </c>
      <c r="BF286" s="198">
        <f>IF(N286="znížená",J286,0)</f>
        <v>0</v>
      </c>
      <c r="BG286" s="198">
        <f>IF(N286="zákl. prenesená",J286,0)</f>
        <v>0</v>
      </c>
      <c r="BH286" s="198">
        <f>IF(N286="zníž. prenesená",J286,0)</f>
        <v>0</v>
      </c>
      <c r="BI286" s="198">
        <f>IF(N286="nulová",J286,0)</f>
        <v>0</v>
      </c>
      <c r="BJ286" s="15" t="s">
        <v>91</v>
      </c>
      <c r="BK286" s="198">
        <f>ROUND(I286*H286,2)</f>
        <v>0</v>
      </c>
      <c r="BL286" s="15" t="s">
        <v>247</v>
      </c>
      <c r="BM286" s="197" t="s">
        <v>728</v>
      </c>
    </row>
    <row r="287" s="12" customFormat="1" ht="22.8" customHeight="1">
      <c r="A287" s="12"/>
      <c r="B287" s="171"/>
      <c r="C287" s="12"/>
      <c r="D287" s="172" t="s">
        <v>78</v>
      </c>
      <c r="E287" s="182" t="s">
        <v>729</v>
      </c>
      <c r="F287" s="182" t="s">
        <v>730</v>
      </c>
      <c r="G287" s="12"/>
      <c r="H287" s="12"/>
      <c r="I287" s="174"/>
      <c r="J287" s="183">
        <f>BK287</f>
        <v>0</v>
      </c>
      <c r="K287" s="12"/>
      <c r="L287" s="171"/>
      <c r="M287" s="176"/>
      <c r="N287" s="177"/>
      <c r="O287" s="177"/>
      <c r="P287" s="178">
        <f>SUM(P288:P298)</f>
        <v>0</v>
      </c>
      <c r="Q287" s="177"/>
      <c r="R287" s="178">
        <f>SUM(R288:R298)</f>
        <v>0.78517105279999999</v>
      </c>
      <c r="S287" s="177"/>
      <c r="T287" s="179">
        <f>SUM(T288:T298)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72" t="s">
        <v>91</v>
      </c>
      <c r="AT287" s="180" t="s">
        <v>78</v>
      </c>
      <c r="AU287" s="180" t="s">
        <v>86</v>
      </c>
      <c r="AY287" s="172" t="s">
        <v>183</v>
      </c>
      <c r="BK287" s="181">
        <f>SUM(BK288:BK298)</f>
        <v>0</v>
      </c>
    </row>
    <row r="288" s="2" customFormat="1" ht="24.15" customHeight="1">
      <c r="A288" s="34"/>
      <c r="B288" s="184"/>
      <c r="C288" s="185" t="s">
        <v>731</v>
      </c>
      <c r="D288" s="185" t="s">
        <v>186</v>
      </c>
      <c r="E288" s="186" t="s">
        <v>732</v>
      </c>
      <c r="F288" s="187" t="s">
        <v>733</v>
      </c>
      <c r="G288" s="188" t="s">
        <v>293</v>
      </c>
      <c r="H288" s="189">
        <v>1.3420000000000001</v>
      </c>
      <c r="I288" s="190"/>
      <c r="J288" s="191">
        <f>ROUND(I288*H288,2)</f>
        <v>0</v>
      </c>
      <c r="K288" s="192"/>
      <c r="L288" s="35"/>
      <c r="M288" s="193" t="s">
        <v>1</v>
      </c>
      <c r="N288" s="194" t="s">
        <v>45</v>
      </c>
      <c r="O288" s="78"/>
      <c r="P288" s="195">
        <f>O288*H288</f>
        <v>0</v>
      </c>
      <c r="Q288" s="195">
        <v>4.5899999999999998E-05</v>
      </c>
      <c r="R288" s="195">
        <f>Q288*H288</f>
        <v>6.1597800000000002E-05</v>
      </c>
      <c r="S288" s="195">
        <v>0</v>
      </c>
      <c r="T288" s="19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7" t="s">
        <v>247</v>
      </c>
      <c r="AT288" s="197" t="s">
        <v>186</v>
      </c>
      <c r="AU288" s="197" t="s">
        <v>91</v>
      </c>
      <c r="AY288" s="15" t="s">
        <v>183</v>
      </c>
      <c r="BE288" s="198">
        <f>IF(N288="základná",J288,0)</f>
        <v>0</v>
      </c>
      <c r="BF288" s="198">
        <f>IF(N288="znížená",J288,0)</f>
        <v>0</v>
      </c>
      <c r="BG288" s="198">
        <f>IF(N288="zákl. prenesená",J288,0)</f>
        <v>0</v>
      </c>
      <c r="BH288" s="198">
        <f>IF(N288="zníž. prenesená",J288,0)</f>
        <v>0</v>
      </c>
      <c r="BI288" s="198">
        <f>IF(N288="nulová",J288,0)</f>
        <v>0</v>
      </c>
      <c r="BJ288" s="15" t="s">
        <v>91</v>
      </c>
      <c r="BK288" s="198">
        <f>ROUND(I288*H288,2)</f>
        <v>0</v>
      </c>
      <c r="BL288" s="15" t="s">
        <v>247</v>
      </c>
      <c r="BM288" s="197" t="s">
        <v>734</v>
      </c>
    </row>
    <row r="289" s="2" customFormat="1" ht="37.8" customHeight="1">
      <c r="A289" s="34"/>
      <c r="B289" s="184"/>
      <c r="C289" s="199" t="s">
        <v>735</v>
      </c>
      <c r="D289" s="199" t="s">
        <v>192</v>
      </c>
      <c r="E289" s="200" t="s">
        <v>736</v>
      </c>
      <c r="F289" s="201" t="s">
        <v>737</v>
      </c>
      <c r="G289" s="202" t="s">
        <v>293</v>
      </c>
      <c r="H289" s="203">
        <v>1.3420000000000001</v>
      </c>
      <c r="I289" s="204"/>
      <c r="J289" s="205">
        <f>ROUND(I289*H289,2)</f>
        <v>0</v>
      </c>
      <c r="K289" s="206"/>
      <c r="L289" s="207"/>
      <c r="M289" s="208" t="s">
        <v>1</v>
      </c>
      <c r="N289" s="209" t="s">
        <v>45</v>
      </c>
      <c r="O289" s="78"/>
      <c r="P289" s="195">
        <f>O289*H289</f>
        <v>0</v>
      </c>
      <c r="Q289" s="195">
        <v>0</v>
      </c>
      <c r="R289" s="195">
        <f>Q289*H289</f>
        <v>0</v>
      </c>
      <c r="S289" s="195">
        <v>0</v>
      </c>
      <c r="T289" s="196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7" t="s">
        <v>312</v>
      </c>
      <c r="AT289" s="197" t="s">
        <v>192</v>
      </c>
      <c r="AU289" s="197" t="s">
        <v>91</v>
      </c>
      <c r="AY289" s="15" t="s">
        <v>183</v>
      </c>
      <c r="BE289" s="198">
        <f>IF(N289="základná",J289,0)</f>
        <v>0</v>
      </c>
      <c r="BF289" s="198">
        <f>IF(N289="znížená",J289,0)</f>
        <v>0</v>
      </c>
      <c r="BG289" s="198">
        <f>IF(N289="zákl. prenesená",J289,0)</f>
        <v>0</v>
      </c>
      <c r="BH289" s="198">
        <f>IF(N289="zníž. prenesená",J289,0)</f>
        <v>0</v>
      </c>
      <c r="BI289" s="198">
        <f>IF(N289="nulová",J289,0)</f>
        <v>0</v>
      </c>
      <c r="BJ289" s="15" t="s">
        <v>91</v>
      </c>
      <c r="BK289" s="198">
        <f>ROUND(I289*H289,2)</f>
        <v>0</v>
      </c>
      <c r="BL289" s="15" t="s">
        <v>247</v>
      </c>
      <c r="BM289" s="197" t="s">
        <v>738</v>
      </c>
    </row>
    <row r="290" s="2" customFormat="1" ht="33" customHeight="1">
      <c r="A290" s="34"/>
      <c r="B290" s="184"/>
      <c r="C290" s="185" t="s">
        <v>739</v>
      </c>
      <c r="D290" s="185" t="s">
        <v>186</v>
      </c>
      <c r="E290" s="186" t="s">
        <v>740</v>
      </c>
      <c r="F290" s="187" t="s">
        <v>741</v>
      </c>
      <c r="G290" s="188" t="s">
        <v>293</v>
      </c>
      <c r="H290" s="189">
        <v>1.45</v>
      </c>
      <c r="I290" s="190"/>
      <c r="J290" s="191">
        <f>ROUND(I290*H290,2)</f>
        <v>0</v>
      </c>
      <c r="K290" s="192"/>
      <c r="L290" s="35"/>
      <c r="M290" s="193" t="s">
        <v>1</v>
      </c>
      <c r="N290" s="194" t="s">
        <v>45</v>
      </c>
      <c r="O290" s="78"/>
      <c r="P290" s="195">
        <f>O290*H290</f>
        <v>0</v>
      </c>
      <c r="Q290" s="195">
        <v>4.5899999999999998E-05</v>
      </c>
      <c r="R290" s="195">
        <f>Q290*H290</f>
        <v>6.6554999999999989E-05</v>
      </c>
      <c r="S290" s="195">
        <v>0</v>
      </c>
      <c r="T290" s="196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247</v>
      </c>
      <c r="AT290" s="197" t="s">
        <v>186</v>
      </c>
      <c r="AU290" s="197" t="s">
        <v>91</v>
      </c>
      <c r="AY290" s="15" t="s">
        <v>183</v>
      </c>
      <c r="BE290" s="198">
        <f>IF(N290="základná",J290,0)</f>
        <v>0</v>
      </c>
      <c r="BF290" s="198">
        <f>IF(N290="znížená",J290,0)</f>
        <v>0</v>
      </c>
      <c r="BG290" s="198">
        <f>IF(N290="zákl. prenesená",J290,0)</f>
        <v>0</v>
      </c>
      <c r="BH290" s="198">
        <f>IF(N290="zníž. prenesená",J290,0)</f>
        <v>0</v>
      </c>
      <c r="BI290" s="198">
        <f>IF(N290="nulová",J290,0)</f>
        <v>0</v>
      </c>
      <c r="BJ290" s="15" t="s">
        <v>91</v>
      </c>
      <c r="BK290" s="198">
        <f>ROUND(I290*H290,2)</f>
        <v>0</v>
      </c>
      <c r="BL290" s="15" t="s">
        <v>247</v>
      </c>
      <c r="BM290" s="197" t="s">
        <v>742</v>
      </c>
    </row>
    <row r="291" s="2" customFormat="1" ht="44.25" customHeight="1">
      <c r="A291" s="34"/>
      <c r="B291" s="184"/>
      <c r="C291" s="199" t="s">
        <v>743</v>
      </c>
      <c r="D291" s="199" t="s">
        <v>192</v>
      </c>
      <c r="E291" s="200" t="s">
        <v>744</v>
      </c>
      <c r="F291" s="201" t="s">
        <v>745</v>
      </c>
      <c r="G291" s="202" t="s">
        <v>293</v>
      </c>
      <c r="H291" s="203">
        <v>1.45</v>
      </c>
      <c r="I291" s="204"/>
      <c r="J291" s="205">
        <f>ROUND(I291*H291,2)</f>
        <v>0</v>
      </c>
      <c r="K291" s="206"/>
      <c r="L291" s="207"/>
      <c r="M291" s="208" t="s">
        <v>1</v>
      </c>
      <c r="N291" s="209" t="s">
        <v>45</v>
      </c>
      <c r="O291" s="78"/>
      <c r="P291" s="195">
        <f>O291*H291</f>
        <v>0</v>
      </c>
      <c r="Q291" s="195">
        <v>0.014999999999999999</v>
      </c>
      <c r="R291" s="195">
        <f>Q291*H291</f>
        <v>0.021749999999999999</v>
      </c>
      <c r="S291" s="195">
        <v>0</v>
      </c>
      <c r="T291" s="19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7" t="s">
        <v>312</v>
      </c>
      <c r="AT291" s="197" t="s">
        <v>192</v>
      </c>
      <c r="AU291" s="197" t="s">
        <v>91</v>
      </c>
      <c r="AY291" s="15" t="s">
        <v>183</v>
      </c>
      <c r="BE291" s="198">
        <f>IF(N291="základná",J291,0)</f>
        <v>0</v>
      </c>
      <c r="BF291" s="198">
        <f>IF(N291="znížená",J291,0)</f>
        <v>0</v>
      </c>
      <c r="BG291" s="198">
        <f>IF(N291="zákl. prenesená",J291,0)</f>
        <v>0</v>
      </c>
      <c r="BH291" s="198">
        <f>IF(N291="zníž. prenesená",J291,0)</f>
        <v>0</v>
      </c>
      <c r="BI291" s="198">
        <f>IF(N291="nulová",J291,0)</f>
        <v>0</v>
      </c>
      <c r="BJ291" s="15" t="s">
        <v>91</v>
      </c>
      <c r="BK291" s="198">
        <f>ROUND(I291*H291,2)</f>
        <v>0</v>
      </c>
      <c r="BL291" s="15" t="s">
        <v>247</v>
      </c>
      <c r="BM291" s="197" t="s">
        <v>746</v>
      </c>
    </row>
    <row r="292" s="2" customFormat="1" ht="16.5" customHeight="1">
      <c r="A292" s="34"/>
      <c r="B292" s="184"/>
      <c r="C292" s="185" t="s">
        <v>747</v>
      </c>
      <c r="D292" s="185" t="s">
        <v>186</v>
      </c>
      <c r="E292" s="186" t="s">
        <v>748</v>
      </c>
      <c r="F292" s="187" t="s">
        <v>749</v>
      </c>
      <c r="G292" s="188" t="s">
        <v>293</v>
      </c>
      <c r="H292" s="189">
        <v>0.59999999999999998</v>
      </c>
      <c r="I292" s="190"/>
      <c r="J292" s="191">
        <f>ROUND(I292*H292,2)</f>
        <v>0</v>
      </c>
      <c r="K292" s="192"/>
      <c r="L292" s="35"/>
      <c r="M292" s="193" t="s">
        <v>1</v>
      </c>
      <c r="N292" s="194" t="s">
        <v>45</v>
      </c>
      <c r="O292" s="78"/>
      <c r="P292" s="195">
        <f>O292*H292</f>
        <v>0</v>
      </c>
      <c r="Q292" s="195">
        <v>0.0017240000000000001</v>
      </c>
      <c r="R292" s="195">
        <f>Q292*H292</f>
        <v>0.0010344</v>
      </c>
      <c r="S292" s="195">
        <v>0</v>
      </c>
      <c r="T292" s="196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7" t="s">
        <v>247</v>
      </c>
      <c r="AT292" s="197" t="s">
        <v>186</v>
      </c>
      <c r="AU292" s="197" t="s">
        <v>91</v>
      </c>
      <c r="AY292" s="15" t="s">
        <v>183</v>
      </c>
      <c r="BE292" s="198">
        <f>IF(N292="základná",J292,0)</f>
        <v>0</v>
      </c>
      <c r="BF292" s="198">
        <f>IF(N292="znížená",J292,0)</f>
        <v>0</v>
      </c>
      <c r="BG292" s="198">
        <f>IF(N292="zákl. prenesená",J292,0)</f>
        <v>0</v>
      </c>
      <c r="BH292" s="198">
        <f>IF(N292="zníž. prenesená",J292,0)</f>
        <v>0</v>
      </c>
      <c r="BI292" s="198">
        <f>IF(N292="nulová",J292,0)</f>
        <v>0</v>
      </c>
      <c r="BJ292" s="15" t="s">
        <v>91</v>
      </c>
      <c r="BK292" s="198">
        <f>ROUND(I292*H292,2)</f>
        <v>0</v>
      </c>
      <c r="BL292" s="15" t="s">
        <v>247</v>
      </c>
      <c r="BM292" s="197" t="s">
        <v>750</v>
      </c>
    </row>
    <row r="293" s="2" customFormat="1" ht="24.15" customHeight="1">
      <c r="A293" s="34"/>
      <c r="B293" s="184"/>
      <c r="C293" s="199" t="s">
        <v>751</v>
      </c>
      <c r="D293" s="199" t="s">
        <v>192</v>
      </c>
      <c r="E293" s="200" t="s">
        <v>752</v>
      </c>
      <c r="F293" s="201" t="s">
        <v>753</v>
      </c>
      <c r="G293" s="202" t="s">
        <v>293</v>
      </c>
      <c r="H293" s="203">
        <v>0.59999999999999998</v>
      </c>
      <c r="I293" s="204"/>
      <c r="J293" s="205">
        <f>ROUND(I293*H293,2)</f>
        <v>0</v>
      </c>
      <c r="K293" s="206"/>
      <c r="L293" s="207"/>
      <c r="M293" s="208" t="s">
        <v>1</v>
      </c>
      <c r="N293" s="209" t="s">
        <v>45</v>
      </c>
      <c r="O293" s="78"/>
      <c r="P293" s="195">
        <f>O293*H293</f>
        <v>0</v>
      </c>
      <c r="Q293" s="195">
        <v>0.0015</v>
      </c>
      <c r="R293" s="195">
        <f>Q293*H293</f>
        <v>0.00089999999999999998</v>
      </c>
      <c r="S293" s="195">
        <v>0</v>
      </c>
      <c r="T293" s="196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7" t="s">
        <v>312</v>
      </c>
      <c r="AT293" s="197" t="s">
        <v>192</v>
      </c>
      <c r="AU293" s="197" t="s">
        <v>91</v>
      </c>
      <c r="AY293" s="15" t="s">
        <v>183</v>
      </c>
      <c r="BE293" s="198">
        <f>IF(N293="základná",J293,0)</f>
        <v>0</v>
      </c>
      <c r="BF293" s="198">
        <f>IF(N293="znížená",J293,0)</f>
        <v>0</v>
      </c>
      <c r="BG293" s="198">
        <f>IF(N293="zákl. prenesená",J293,0)</f>
        <v>0</v>
      </c>
      <c r="BH293" s="198">
        <f>IF(N293="zníž. prenesená",J293,0)</f>
        <v>0</v>
      </c>
      <c r="BI293" s="198">
        <f>IF(N293="nulová",J293,0)</f>
        <v>0</v>
      </c>
      <c r="BJ293" s="15" t="s">
        <v>91</v>
      </c>
      <c r="BK293" s="198">
        <f>ROUND(I293*H293,2)</f>
        <v>0</v>
      </c>
      <c r="BL293" s="15" t="s">
        <v>247</v>
      </c>
      <c r="BM293" s="197" t="s">
        <v>754</v>
      </c>
    </row>
    <row r="294" s="2" customFormat="1" ht="21.75" customHeight="1">
      <c r="A294" s="34"/>
      <c r="B294" s="184"/>
      <c r="C294" s="185" t="s">
        <v>755</v>
      </c>
      <c r="D294" s="185" t="s">
        <v>186</v>
      </c>
      <c r="E294" s="186" t="s">
        <v>756</v>
      </c>
      <c r="F294" s="187" t="s">
        <v>757</v>
      </c>
      <c r="G294" s="188" t="s">
        <v>293</v>
      </c>
      <c r="H294" s="189">
        <v>22.02</v>
      </c>
      <c r="I294" s="190"/>
      <c r="J294" s="191">
        <f>ROUND(I294*H294,2)</f>
        <v>0</v>
      </c>
      <c r="K294" s="192"/>
      <c r="L294" s="35"/>
      <c r="M294" s="193" t="s">
        <v>1</v>
      </c>
      <c r="N294" s="194" t="s">
        <v>45</v>
      </c>
      <c r="O294" s="78"/>
      <c r="P294" s="195">
        <f>O294*H294</f>
        <v>0</v>
      </c>
      <c r="Q294" s="195">
        <v>0.00042499999999999998</v>
      </c>
      <c r="R294" s="195">
        <f>Q294*H294</f>
        <v>0.0093584999999999988</v>
      </c>
      <c r="S294" s="195">
        <v>0</v>
      </c>
      <c r="T294" s="196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7" t="s">
        <v>247</v>
      </c>
      <c r="AT294" s="197" t="s">
        <v>186</v>
      </c>
      <c r="AU294" s="197" t="s">
        <v>91</v>
      </c>
      <c r="AY294" s="15" t="s">
        <v>183</v>
      </c>
      <c r="BE294" s="198">
        <f>IF(N294="základná",J294,0)</f>
        <v>0</v>
      </c>
      <c r="BF294" s="198">
        <f>IF(N294="znížená",J294,0)</f>
        <v>0</v>
      </c>
      <c r="BG294" s="198">
        <f>IF(N294="zákl. prenesená",J294,0)</f>
        <v>0</v>
      </c>
      <c r="BH294" s="198">
        <f>IF(N294="zníž. prenesená",J294,0)</f>
        <v>0</v>
      </c>
      <c r="BI294" s="198">
        <f>IF(N294="nulová",J294,0)</f>
        <v>0</v>
      </c>
      <c r="BJ294" s="15" t="s">
        <v>91</v>
      </c>
      <c r="BK294" s="198">
        <f>ROUND(I294*H294,2)</f>
        <v>0</v>
      </c>
      <c r="BL294" s="15" t="s">
        <v>247</v>
      </c>
      <c r="BM294" s="197" t="s">
        <v>758</v>
      </c>
    </row>
    <row r="295" s="2" customFormat="1" ht="37.8" customHeight="1">
      <c r="A295" s="34"/>
      <c r="B295" s="184"/>
      <c r="C295" s="199" t="s">
        <v>759</v>
      </c>
      <c r="D295" s="199" t="s">
        <v>192</v>
      </c>
      <c r="E295" s="200" t="s">
        <v>760</v>
      </c>
      <c r="F295" s="201" t="s">
        <v>761</v>
      </c>
      <c r="G295" s="202" t="s">
        <v>319</v>
      </c>
      <c r="H295" s="203">
        <v>1</v>
      </c>
      <c r="I295" s="204"/>
      <c r="J295" s="205">
        <f>ROUND(I295*H295,2)</f>
        <v>0</v>
      </c>
      <c r="K295" s="206"/>
      <c r="L295" s="207"/>
      <c r="M295" s="208" t="s">
        <v>1</v>
      </c>
      <c r="N295" s="209" t="s">
        <v>45</v>
      </c>
      <c r="O295" s="78"/>
      <c r="P295" s="195">
        <f>O295*H295</f>
        <v>0</v>
      </c>
      <c r="Q295" s="195">
        <v>0.33000000000000002</v>
      </c>
      <c r="R295" s="195">
        <f>Q295*H295</f>
        <v>0.33000000000000002</v>
      </c>
      <c r="S295" s="195">
        <v>0</v>
      </c>
      <c r="T295" s="196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312</v>
      </c>
      <c r="AT295" s="197" t="s">
        <v>192</v>
      </c>
      <c r="AU295" s="197" t="s">
        <v>91</v>
      </c>
      <c r="AY295" s="15" t="s">
        <v>183</v>
      </c>
      <c r="BE295" s="198">
        <f>IF(N295="základná",J295,0)</f>
        <v>0</v>
      </c>
      <c r="BF295" s="198">
        <f>IF(N295="znížená",J295,0)</f>
        <v>0</v>
      </c>
      <c r="BG295" s="198">
        <f>IF(N295="zákl. prenesená",J295,0)</f>
        <v>0</v>
      </c>
      <c r="BH295" s="198">
        <f>IF(N295="zníž. prenesená",J295,0)</f>
        <v>0</v>
      </c>
      <c r="BI295" s="198">
        <f>IF(N295="nulová",J295,0)</f>
        <v>0</v>
      </c>
      <c r="BJ295" s="15" t="s">
        <v>91</v>
      </c>
      <c r="BK295" s="198">
        <f>ROUND(I295*H295,2)</f>
        <v>0</v>
      </c>
      <c r="BL295" s="15" t="s">
        <v>247</v>
      </c>
      <c r="BM295" s="197" t="s">
        <v>762</v>
      </c>
    </row>
    <row r="296" s="2" customFormat="1" ht="33" customHeight="1">
      <c r="A296" s="34"/>
      <c r="B296" s="184"/>
      <c r="C296" s="199" t="s">
        <v>763</v>
      </c>
      <c r="D296" s="199" t="s">
        <v>192</v>
      </c>
      <c r="E296" s="200" t="s">
        <v>764</v>
      </c>
      <c r="F296" s="201" t="s">
        <v>765</v>
      </c>
      <c r="G296" s="202" t="s">
        <v>319</v>
      </c>
      <c r="H296" s="203">
        <v>1</v>
      </c>
      <c r="I296" s="204"/>
      <c r="J296" s="205">
        <f>ROUND(I296*H296,2)</f>
        <v>0</v>
      </c>
      <c r="K296" s="206"/>
      <c r="L296" s="207"/>
      <c r="M296" s="208" t="s">
        <v>1</v>
      </c>
      <c r="N296" s="209" t="s">
        <v>45</v>
      </c>
      <c r="O296" s="78"/>
      <c r="P296" s="195">
        <f>O296*H296</f>
        <v>0</v>
      </c>
      <c r="Q296" s="195">
        <v>0.17999999999999999</v>
      </c>
      <c r="R296" s="195">
        <f>Q296*H296</f>
        <v>0.17999999999999999</v>
      </c>
      <c r="S296" s="195">
        <v>0</v>
      </c>
      <c r="T296" s="19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7" t="s">
        <v>312</v>
      </c>
      <c r="AT296" s="197" t="s">
        <v>192</v>
      </c>
      <c r="AU296" s="197" t="s">
        <v>91</v>
      </c>
      <c r="AY296" s="15" t="s">
        <v>183</v>
      </c>
      <c r="BE296" s="198">
        <f>IF(N296="základná",J296,0)</f>
        <v>0</v>
      </c>
      <c r="BF296" s="198">
        <f>IF(N296="znížená",J296,0)</f>
        <v>0</v>
      </c>
      <c r="BG296" s="198">
        <f>IF(N296="zákl. prenesená",J296,0)</f>
        <v>0</v>
      </c>
      <c r="BH296" s="198">
        <f>IF(N296="zníž. prenesená",J296,0)</f>
        <v>0</v>
      </c>
      <c r="BI296" s="198">
        <f>IF(N296="nulová",J296,0)</f>
        <v>0</v>
      </c>
      <c r="BJ296" s="15" t="s">
        <v>91</v>
      </c>
      <c r="BK296" s="198">
        <f>ROUND(I296*H296,2)</f>
        <v>0</v>
      </c>
      <c r="BL296" s="15" t="s">
        <v>247</v>
      </c>
      <c r="BM296" s="197" t="s">
        <v>766</v>
      </c>
    </row>
    <row r="297" s="2" customFormat="1" ht="37.8" customHeight="1">
      <c r="A297" s="34"/>
      <c r="B297" s="184"/>
      <c r="C297" s="199" t="s">
        <v>767</v>
      </c>
      <c r="D297" s="199" t="s">
        <v>192</v>
      </c>
      <c r="E297" s="200" t="s">
        <v>768</v>
      </c>
      <c r="F297" s="201" t="s">
        <v>769</v>
      </c>
      <c r="G297" s="202" t="s">
        <v>319</v>
      </c>
      <c r="H297" s="203">
        <v>1</v>
      </c>
      <c r="I297" s="204"/>
      <c r="J297" s="205">
        <f>ROUND(I297*H297,2)</f>
        <v>0</v>
      </c>
      <c r="K297" s="206"/>
      <c r="L297" s="207"/>
      <c r="M297" s="208" t="s">
        <v>1</v>
      </c>
      <c r="N297" s="209" t="s">
        <v>45</v>
      </c>
      <c r="O297" s="78"/>
      <c r="P297" s="195">
        <f>O297*H297</f>
        <v>0</v>
      </c>
      <c r="Q297" s="195">
        <v>0.24199999999999999</v>
      </c>
      <c r="R297" s="195">
        <f>Q297*H297</f>
        <v>0.24199999999999999</v>
      </c>
      <c r="S297" s="195">
        <v>0</v>
      </c>
      <c r="T297" s="19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312</v>
      </c>
      <c r="AT297" s="197" t="s">
        <v>192</v>
      </c>
      <c r="AU297" s="197" t="s">
        <v>91</v>
      </c>
      <c r="AY297" s="15" t="s">
        <v>183</v>
      </c>
      <c r="BE297" s="198">
        <f>IF(N297="základná",J297,0)</f>
        <v>0</v>
      </c>
      <c r="BF297" s="198">
        <f>IF(N297="znížená",J297,0)</f>
        <v>0</v>
      </c>
      <c r="BG297" s="198">
        <f>IF(N297="zákl. prenesená",J297,0)</f>
        <v>0</v>
      </c>
      <c r="BH297" s="198">
        <f>IF(N297="zníž. prenesená",J297,0)</f>
        <v>0</v>
      </c>
      <c r="BI297" s="198">
        <f>IF(N297="nulová",J297,0)</f>
        <v>0</v>
      </c>
      <c r="BJ297" s="15" t="s">
        <v>91</v>
      </c>
      <c r="BK297" s="198">
        <f>ROUND(I297*H297,2)</f>
        <v>0</v>
      </c>
      <c r="BL297" s="15" t="s">
        <v>247</v>
      </c>
      <c r="BM297" s="197" t="s">
        <v>770</v>
      </c>
    </row>
    <row r="298" s="2" customFormat="1" ht="24.15" customHeight="1">
      <c r="A298" s="34"/>
      <c r="B298" s="184"/>
      <c r="C298" s="185" t="s">
        <v>771</v>
      </c>
      <c r="D298" s="185" t="s">
        <v>186</v>
      </c>
      <c r="E298" s="186" t="s">
        <v>772</v>
      </c>
      <c r="F298" s="187" t="s">
        <v>773</v>
      </c>
      <c r="G298" s="188" t="s">
        <v>189</v>
      </c>
      <c r="H298" s="189">
        <v>0.78500000000000003</v>
      </c>
      <c r="I298" s="190"/>
      <c r="J298" s="191">
        <f>ROUND(I298*H298,2)</f>
        <v>0</v>
      </c>
      <c r="K298" s="192"/>
      <c r="L298" s="35"/>
      <c r="M298" s="193" t="s">
        <v>1</v>
      </c>
      <c r="N298" s="194" t="s">
        <v>45</v>
      </c>
      <c r="O298" s="78"/>
      <c r="P298" s="195">
        <f>O298*H298</f>
        <v>0</v>
      </c>
      <c r="Q298" s="195">
        <v>0</v>
      </c>
      <c r="R298" s="195">
        <f>Q298*H298</f>
        <v>0</v>
      </c>
      <c r="S298" s="195">
        <v>0</v>
      </c>
      <c r="T298" s="196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7" t="s">
        <v>247</v>
      </c>
      <c r="AT298" s="197" t="s">
        <v>186</v>
      </c>
      <c r="AU298" s="197" t="s">
        <v>91</v>
      </c>
      <c r="AY298" s="15" t="s">
        <v>183</v>
      </c>
      <c r="BE298" s="198">
        <f>IF(N298="základná",J298,0)</f>
        <v>0</v>
      </c>
      <c r="BF298" s="198">
        <f>IF(N298="znížená",J298,0)</f>
        <v>0</v>
      </c>
      <c r="BG298" s="198">
        <f>IF(N298="zákl. prenesená",J298,0)</f>
        <v>0</v>
      </c>
      <c r="BH298" s="198">
        <f>IF(N298="zníž. prenesená",J298,0)</f>
        <v>0</v>
      </c>
      <c r="BI298" s="198">
        <f>IF(N298="nulová",J298,0)</f>
        <v>0</v>
      </c>
      <c r="BJ298" s="15" t="s">
        <v>91</v>
      </c>
      <c r="BK298" s="198">
        <f>ROUND(I298*H298,2)</f>
        <v>0</v>
      </c>
      <c r="BL298" s="15" t="s">
        <v>247</v>
      </c>
      <c r="BM298" s="197" t="s">
        <v>774</v>
      </c>
    </row>
    <row r="299" s="12" customFormat="1" ht="22.8" customHeight="1">
      <c r="A299" s="12"/>
      <c r="B299" s="171"/>
      <c r="C299" s="12"/>
      <c r="D299" s="172" t="s">
        <v>78</v>
      </c>
      <c r="E299" s="182" t="s">
        <v>775</v>
      </c>
      <c r="F299" s="182" t="s">
        <v>776</v>
      </c>
      <c r="G299" s="12"/>
      <c r="H299" s="12"/>
      <c r="I299" s="174"/>
      <c r="J299" s="183">
        <f>BK299</f>
        <v>0</v>
      </c>
      <c r="K299" s="12"/>
      <c r="L299" s="171"/>
      <c r="M299" s="176"/>
      <c r="N299" s="177"/>
      <c r="O299" s="177"/>
      <c r="P299" s="178">
        <f>SUM(P300:P314)</f>
        <v>0</v>
      </c>
      <c r="Q299" s="177"/>
      <c r="R299" s="178">
        <f>SUM(R300:R314)</f>
        <v>0.58164090000000002</v>
      </c>
      <c r="S299" s="177"/>
      <c r="T299" s="179">
        <f>SUM(T300:T314)</f>
        <v>1.3826710000000002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72" t="s">
        <v>91</v>
      </c>
      <c r="AT299" s="180" t="s">
        <v>78</v>
      </c>
      <c r="AU299" s="180" t="s">
        <v>86</v>
      </c>
      <c r="AY299" s="172" t="s">
        <v>183</v>
      </c>
      <c r="BK299" s="181">
        <f>SUM(BK300:BK314)</f>
        <v>0</v>
      </c>
    </row>
    <row r="300" s="2" customFormat="1" ht="24.15" customHeight="1">
      <c r="A300" s="34"/>
      <c r="B300" s="184"/>
      <c r="C300" s="185" t="s">
        <v>777</v>
      </c>
      <c r="D300" s="185" t="s">
        <v>186</v>
      </c>
      <c r="E300" s="186" t="s">
        <v>778</v>
      </c>
      <c r="F300" s="187" t="s">
        <v>779</v>
      </c>
      <c r="G300" s="188" t="s">
        <v>214</v>
      </c>
      <c r="H300" s="189">
        <v>10.996</v>
      </c>
      <c r="I300" s="190"/>
      <c r="J300" s="191">
        <f>ROUND(I300*H300,2)</f>
        <v>0</v>
      </c>
      <c r="K300" s="192"/>
      <c r="L300" s="35"/>
      <c r="M300" s="193" t="s">
        <v>1</v>
      </c>
      <c r="N300" s="194" t="s">
        <v>45</v>
      </c>
      <c r="O300" s="78"/>
      <c r="P300" s="195">
        <f>O300*H300</f>
        <v>0</v>
      </c>
      <c r="Q300" s="195">
        <v>0</v>
      </c>
      <c r="R300" s="195">
        <f>Q300*H300</f>
        <v>0</v>
      </c>
      <c r="S300" s="195">
        <v>0.001</v>
      </c>
      <c r="T300" s="196">
        <f>S300*H300</f>
        <v>0.010996000000000001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7" t="s">
        <v>247</v>
      </c>
      <c r="AT300" s="197" t="s">
        <v>186</v>
      </c>
      <c r="AU300" s="197" t="s">
        <v>91</v>
      </c>
      <c r="AY300" s="15" t="s">
        <v>183</v>
      </c>
      <c r="BE300" s="198">
        <f>IF(N300="základná",J300,0)</f>
        <v>0</v>
      </c>
      <c r="BF300" s="198">
        <f>IF(N300="znížená",J300,0)</f>
        <v>0</v>
      </c>
      <c r="BG300" s="198">
        <f>IF(N300="zákl. prenesená",J300,0)</f>
        <v>0</v>
      </c>
      <c r="BH300" s="198">
        <f>IF(N300="zníž. prenesená",J300,0)</f>
        <v>0</v>
      </c>
      <c r="BI300" s="198">
        <f>IF(N300="nulová",J300,0)</f>
        <v>0</v>
      </c>
      <c r="BJ300" s="15" t="s">
        <v>91</v>
      </c>
      <c r="BK300" s="198">
        <f>ROUND(I300*H300,2)</f>
        <v>0</v>
      </c>
      <c r="BL300" s="15" t="s">
        <v>247</v>
      </c>
      <c r="BM300" s="197" t="s">
        <v>780</v>
      </c>
    </row>
    <row r="301" s="2" customFormat="1" ht="24.15" customHeight="1">
      <c r="A301" s="34"/>
      <c r="B301" s="184"/>
      <c r="C301" s="185" t="s">
        <v>781</v>
      </c>
      <c r="D301" s="185" t="s">
        <v>186</v>
      </c>
      <c r="E301" s="186" t="s">
        <v>782</v>
      </c>
      <c r="F301" s="187" t="s">
        <v>783</v>
      </c>
      <c r="G301" s="188" t="s">
        <v>293</v>
      </c>
      <c r="H301" s="189">
        <v>27.850000000000001</v>
      </c>
      <c r="I301" s="190"/>
      <c r="J301" s="191">
        <f>ROUND(I301*H301,2)</f>
        <v>0</v>
      </c>
      <c r="K301" s="192"/>
      <c r="L301" s="35"/>
      <c r="M301" s="193" t="s">
        <v>1</v>
      </c>
      <c r="N301" s="194" t="s">
        <v>45</v>
      </c>
      <c r="O301" s="78"/>
      <c r="P301" s="195">
        <f>O301*H301</f>
        <v>0</v>
      </c>
      <c r="Q301" s="195">
        <v>0</v>
      </c>
      <c r="R301" s="195">
        <f>Q301*H301</f>
        <v>0</v>
      </c>
      <c r="S301" s="195">
        <v>0.0030000000000000001</v>
      </c>
      <c r="T301" s="196">
        <f>S301*H301</f>
        <v>0.083549999999999999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7" t="s">
        <v>247</v>
      </c>
      <c r="AT301" s="197" t="s">
        <v>186</v>
      </c>
      <c r="AU301" s="197" t="s">
        <v>91</v>
      </c>
      <c r="AY301" s="15" t="s">
        <v>183</v>
      </c>
      <c r="BE301" s="198">
        <f>IF(N301="základná",J301,0)</f>
        <v>0</v>
      </c>
      <c r="BF301" s="198">
        <f>IF(N301="znížená",J301,0)</f>
        <v>0</v>
      </c>
      <c r="BG301" s="198">
        <f>IF(N301="zákl. prenesená",J301,0)</f>
        <v>0</v>
      </c>
      <c r="BH301" s="198">
        <f>IF(N301="zníž. prenesená",J301,0)</f>
        <v>0</v>
      </c>
      <c r="BI301" s="198">
        <f>IF(N301="nulová",J301,0)</f>
        <v>0</v>
      </c>
      <c r="BJ301" s="15" t="s">
        <v>91</v>
      </c>
      <c r="BK301" s="198">
        <f>ROUND(I301*H301,2)</f>
        <v>0</v>
      </c>
      <c r="BL301" s="15" t="s">
        <v>247</v>
      </c>
      <c r="BM301" s="197" t="s">
        <v>784</v>
      </c>
    </row>
    <row r="302" s="2" customFormat="1" ht="16.5" customHeight="1">
      <c r="A302" s="34"/>
      <c r="B302" s="184"/>
      <c r="C302" s="185" t="s">
        <v>785</v>
      </c>
      <c r="D302" s="185" t="s">
        <v>186</v>
      </c>
      <c r="E302" s="186" t="s">
        <v>786</v>
      </c>
      <c r="F302" s="187" t="s">
        <v>787</v>
      </c>
      <c r="G302" s="188" t="s">
        <v>293</v>
      </c>
      <c r="H302" s="189">
        <v>441.80000000000001</v>
      </c>
      <c r="I302" s="190"/>
      <c r="J302" s="191">
        <f>ROUND(I302*H302,2)</f>
        <v>0</v>
      </c>
      <c r="K302" s="192"/>
      <c r="L302" s="35"/>
      <c r="M302" s="193" t="s">
        <v>1</v>
      </c>
      <c r="N302" s="194" t="s">
        <v>45</v>
      </c>
      <c r="O302" s="78"/>
      <c r="P302" s="195">
        <f>O302*H302</f>
        <v>0</v>
      </c>
      <c r="Q302" s="195">
        <v>0</v>
      </c>
      <c r="R302" s="195">
        <f>Q302*H302</f>
        <v>0</v>
      </c>
      <c r="S302" s="195">
        <v>0.001</v>
      </c>
      <c r="T302" s="196">
        <f>S302*H302</f>
        <v>0.44180000000000003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7" t="s">
        <v>247</v>
      </c>
      <c r="AT302" s="197" t="s">
        <v>186</v>
      </c>
      <c r="AU302" s="197" t="s">
        <v>91</v>
      </c>
      <c r="AY302" s="15" t="s">
        <v>183</v>
      </c>
      <c r="BE302" s="198">
        <f>IF(N302="základná",J302,0)</f>
        <v>0</v>
      </c>
      <c r="BF302" s="198">
        <f>IF(N302="znížená",J302,0)</f>
        <v>0</v>
      </c>
      <c r="BG302" s="198">
        <f>IF(N302="zákl. prenesená",J302,0)</f>
        <v>0</v>
      </c>
      <c r="BH302" s="198">
        <f>IF(N302="zníž. prenesená",J302,0)</f>
        <v>0</v>
      </c>
      <c r="BI302" s="198">
        <f>IF(N302="nulová",J302,0)</f>
        <v>0</v>
      </c>
      <c r="BJ302" s="15" t="s">
        <v>91</v>
      </c>
      <c r="BK302" s="198">
        <f>ROUND(I302*H302,2)</f>
        <v>0</v>
      </c>
      <c r="BL302" s="15" t="s">
        <v>247</v>
      </c>
      <c r="BM302" s="197" t="s">
        <v>788</v>
      </c>
    </row>
    <row r="303" s="2" customFormat="1" ht="16.5" customHeight="1">
      <c r="A303" s="34"/>
      <c r="B303" s="184"/>
      <c r="C303" s="185" t="s">
        <v>789</v>
      </c>
      <c r="D303" s="185" t="s">
        <v>186</v>
      </c>
      <c r="E303" s="186" t="s">
        <v>790</v>
      </c>
      <c r="F303" s="187" t="s">
        <v>791</v>
      </c>
      <c r="G303" s="188" t="s">
        <v>293</v>
      </c>
      <c r="H303" s="189">
        <v>251.69999999999999</v>
      </c>
      <c r="I303" s="190"/>
      <c r="J303" s="191">
        <f>ROUND(I303*H303,2)</f>
        <v>0</v>
      </c>
      <c r="K303" s="192"/>
      <c r="L303" s="35"/>
      <c r="M303" s="193" t="s">
        <v>1</v>
      </c>
      <c r="N303" s="194" t="s">
        <v>45</v>
      </c>
      <c r="O303" s="78"/>
      <c r="P303" s="195">
        <f>O303*H303</f>
        <v>0</v>
      </c>
      <c r="Q303" s="195">
        <v>4.0000000000000003E-05</v>
      </c>
      <c r="R303" s="195">
        <f>Q303*H303</f>
        <v>0.010068000000000001</v>
      </c>
      <c r="S303" s="195">
        <v>0</v>
      </c>
      <c r="T303" s="196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7" t="s">
        <v>247</v>
      </c>
      <c r="AT303" s="197" t="s">
        <v>186</v>
      </c>
      <c r="AU303" s="197" t="s">
        <v>91</v>
      </c>
      <c r="AY303" s="15" t="s">
        <v>183</v>
      </c>
      <c r="BE303" s="198">
        <f>IF(N303="základná",J303,0)</f>
        <v>0</v>
      </c>
      <c r="BF303" s="198">
        <f>IF(N303="znížená",J303,0)</f>
        <v>0</v>
      </c>
      <c r="BG303" s="198">
        <f>IF(N303="zákl. prenesená",J303,0)</f>
        <v>0</v>
      </c>
      <c r="BH303" s="198">
        <f>IF(N303="zníž. prenesená",J303,0)</f>
        <v>0</v>
      </c>
      <c r="BI303" s="198">
        <f>IF(N303="nulová",J303,0)</f>
        <v>0</v>
      </c>
      <c r="BJ303" s="15" t="s">
        <v>91</v>
      </c>
      <c r="BK303" s="198">
        <f>ROUND(I303*H303,2)</f>
        <v>0</v>
      </c>
      <c r="BL303" s="15" t="s">
        <v>247</v>
      </c>
      <c r="BM303" s="197" t="s">
        <v>792</v>
      </c>
    </row>
    <row r="304" s="2" customFormat="1" ht="16.5" customHeight="1">
      <c r="A304" s="34"/>
      <c r="B304" s="184"/>
      <c r="C304" s="199" t="s">
        <v>793</v>
      </c>
      <c r="D304" s="199" t="s">
        <v>192</v>
      </c>
      <c r="E304" s="200" t="s">
        <v>794</v>
      </c>
      <c r="F304" s="201" t="s">
        <v>795</v>
      </c>
      <c r="G304" s="202" t="s">
        <v>293</v>
      </c>
      <c r="H304" s="203">
        <v>254.21700000000001</v>
      </c>
      <c r="I304" s="204"/>
      <c r="J304" s="205">
        <f>ROUND(I304*H304,2)</f>
        <v>0</v>
      </c>
      <c r="K304" s="206"/>
      <c r="L304" s="207"/>
      <c r="M304" s="208" t="s">
        <v>1</v>
      </c>
      <c r="N304" s="209" t="s">
        <v>45</v>
      </c>
      <c r="O304" s="78"/>
      <c r="P304" s="195">
        <f>O304*H304</f>
        <v>0</v>
      </c>
      <c r="Q304" s="195">
        <v>0.00069999999999999999</v>
      </c>
      <c r="R304" s="195">
        <f>Q304*H304</f>
        <v>0.1779519</v>
      </c>
      <c r="S304" s="195">
        <v>0</v>
      </c>
      <c r="T304" s="196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7" t="s">
        <v>312</v>
      </c>
      <c r="AT304" s="197" t="s">
        <v>192</v>
      </c>
      <c r="AU304" s="197" t="s">
        <v>91</v>
      </c>
      <c r="AY304" s="15" t="s">
        <v>183</v>
      </c>
      <c r="BE304" s="198">
        <f>IF(N304="základná",J304,0)</f>
        <v>0</v>
      </c>
      <c r="BF304" s="198">
        <f>IF(N304="znížená",J304,0)</f>
        <v>0</v>
      </c>
      <c r="BG304" s="198">
        <f>IF(N304="zákl. prenesená",J304,0)</f>
        <v>0</v>
      </c>
      <c r="BH304" s="198">
        <f>IF(N304="zníž. prenesená",J304,0)</f>
        <v>0</v>
      </c>
      <c r="BI304" s="198">
        <f>IF(N304="nulová",J304,0)</f>
        <v>0</v>
      </c>
      <c r="BJ304" s="15" t="s">
        <v>91</v>
      </c>
      <c r="BK304" s="198">
        <f>ROUND(I304*H304,2)</f>
        <v>0</v>
      </c>
      <c r="BL304" s="15" t="s">
        <v>247</v>
      </c>
      <c r="BM304" s="197" t="s">
        <v>796</v>
      </c>
    </row>
    <row r="305" s="2" customFormat="1" ht="21.75" customHeight="1">
      <c r="A305" s="34"/>
      <c r="B305" s="184"/>
      <c r="C305" s="199" t="s">
        <v>797</v>
      </c>
      <c r="D305" s="199" t="s">
        <v>192</v>
      </c>
      <c r="E305" s="200" t="s">
        <v>798</v>
      </c>
      <c r="F305" s="201" t="s">
        <v>799</v>
      </c>
      <c r="G305" s="202" t="s">
        <v>319</v>
      </c>
      <c r="H305" s="203">
        <v>58</v>
      </c>
      <c r="I305" s="204"/>
      <c r="J305" s="205">
        <f>ROUND(I305*H305,2)</f>
        <v>0</v>
      </c>
      <c r="K305" s="206"/>
      <c r="L305" s="207"/>
      <c r="M305" s="208" t="s">
        <v>1</v>
      </c>
      <c r="N305" s="209" t="s">
        <v>45</v>
      </c>
      <c r="O305" s="78"/>
      <c r="P305" s="195">
        <f>O305*H305</f>
        <v>0</v>
      </c>
      <c r="Q305" s="195">
        <v>0.00010000000000000001</v>
      </c>
      <c r="R305" s="195">
        <f>Q305*H305</f>
        <v>0.0058000000000000005</v>
      </c>
      <c r="S305" s="195">
        <v>0</v>
      </c>
      <c r="T305" s="196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7" t="s">
        <v>312</v>
      </c>
      <c r="AT305" s="197" t="s">
        <v>192</v>
      </c>
      <c r="AU305" s="197" t="s">
        <v>91</v>
      </c>
      <c r="AY305" s="15" t="s">
        <v>183</v>
      </c>
      <c r="BE305" s="198">
        <f>IF(N305="základná",J305,0)</f>
        <v>0</v>
      </c>
      <c r="BF305" s="198">
        <f>IF(N305="znížená",J305,0)</f>
        <v>0</v>
      </c>
      <c r="BG305" s="198">
        <f>IF(N305="zákl. prenesená",J305,0)</f>
        <v>0</v>
      </c>
      <c r="BH305" s="198">
        <f>IF(N305="zníž. prenesená",J305,0)</f>
        <v>0</v>
      </c>
      <c r="BI305" s="198">
        <f>IF(N305="nulová",J305,0)</f>
        <v>0</v>
      </c>
      <c r="BJ305" s="15" t="s">
        <v>91</v>
      </c>
      <c r="BK305" s="198">
        <f>ROUND(I305*H305,2)</f>
        <v>0</v>
      </c>
      <c r="BL305" s="15" t="s">
        <v>247</v>
      </c>
      <c r="BM305" s="197" t="s">
        <v>800</v>
      </c>
    </row>
    <row r="306" s="2" customFormat="1" ht="21.75" customHeight="1">
      <c r="A306" s="34"/>
      <c r="B306" s="184"/>
      <c r="C306" s="199" t="s">
        <v>801</v>
      </c>
      <c r="D306" s="199" t="s">
        <v>192</v>
      </c>
      <c r="E306" s="200" t="s">
        <v>802</v>
      </c>
      <c r="F306" s="201" t="s">
        <v>803</v>
      </c>
      <c r="G306" s="202" t="s">
        <v>319</v>
      </c>
      <c r="H306" s="203">
        <v>66</v>
      </c>
      <c r="I306" s="204"/>
      <c r="J306" s="205">
        <f>ROUND(I306*H306,2)</f>
        <v>0</v>
      </c>
      <c r="K306" s="206"/>
      <c r="L306" s="207"/>
      <c r="M306" s="208" t="s">
        <v>1</v>
      </c>
      <c r="N306" s="209" t="s">
        <v>45</v>
      </c>
      <c r="O306" s="78"/>
      <c r="P306" s="195">
        <f>O306*H306</f>
        <v>0</v>
      </c>
      <c r="Q306" s="195">
        <v>0.00010000000000000001</v>
      </c>
      <c r="R306" s="195">
        <f>Q306*H306</f>
        <v>0.0066</v>
      </c>
      <c r="S306" s="195">
        <v>0</v>
      </c>
      <c r="T306" s="196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7" t="s">
        <v>312</v>
      </c>
      <c r="AT306" s="197" t="s">
        <v>192</v>
      </c>
      <c r="AU306" s="197" t="s">
        <v>91</v>
      </c>
      <c r="AY306" s="15" t="s">
        <v>183</v>
      </c>
      <c r="BE306" s="198">
        <f>IF(N306="základná",J306,0)</f>
        <v>0</v>
      </c>
      <c r="BF306" s="198">
        <f>IF(N306="znížená",J306,0)</f>
        <v>0</v>
      </c>
      <c r="BG306" s="198">
        <f>IF(N306="zákl. prenesená",J306,0)</f>
        <v>0</v>
      </c>
      <c r="BH306" s="198">
        <f>IF(N306="zníž. prenesená",J306,0)</f>
        <v>0</v>
      </c>
      <c r="BI306" s="198">
        <f>IF(N306="nulová",J306,0)</f>
        <v>0</v>
      </c>
      <c r="BJ306" s="15" t="s">
        <v>91</v>
      </c>
      <c r="BK306" s="198">
        <f>ROUND(I306*H306,2)</f>
        <v>0</v>
      </c>
      <c r="BL306" s="15" t="s">
        <v>247</v>
      </c>
      <c r="BM306" s="197" t="s">
        <v>804</v>
      </c>
    </row>
    <row r="307" s="2" customFormat="1" ht="16.5" customHeight="1">
      <c r="A307" s="34"/>
      <c r="B307" s="184"/>
      <c r="C307" s="185" t="s">
        <v>805</v>
      </c>
      <c r="D307" s="185" t="s">
        <v>186</v>
      </c>
      <c r="E307" s="186" t="s">
        <v>806</v>
      </c>
      <c r="F307" s="187" t="s">
        <v>807</v>
      </c>
      <c r="G307" s="188" t="s">
        <v>293</v>
      </c>
      <c r="H307" s="189">
        <v>163.90000000000001</v>
      </c>
      <c r="I307" s="190"/>
      <c r="J307" s="191">
        <f>ROUND(I307*H307,2)</f>
        <v>0</v>
      </c>
      <c r="K307" s="192"/>
      <c r="L307" s="35"/>
      <c r="M307" s="193" t="s">
        <v>1</v>
      </c>
      <c r="N307" s="194" t="s">
        <v>45</v>
      </c>
      <c r="O307" s="78"/>
      <c r="P307" s="195">
        <f>O307*H307</f>
        <v>0</v>
      </c>
      <c r="Q307" s="195">
        <v>4.5000000000000003E-05</v>
      </c>
      <c r="R307" s="195">
        <f>Q307*H307</f>
        <v>0.007375500000000001</v>
      </c>
      <c r="S307" s="195">
        <v>0</v>
      </c>
      <c r="T307" s="196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7" t="s">
        <v>247</v>
      </c>
      <c r="AT307" s="197" t="s">
        <v>186</v>
      </c>
      <c r="AU307" s="197" t="s">
        <v>91</v>
      </c>
      <c r="AY307" s="15" t="s">
        <v>183</v>
      </c>
      <c r="BE307" s="198">
        <f>IF(N307="základná",J307,0)</f>
        <v>0</v>
      </c>
      <c r="BF307" s="198">
        <f>IF(N307="znížená",J307,0)</f>
        <v>0</v>
      </c>
      <c r="BG307" s="198">
        <f>IF(N307="zákl. prenesená",J307,0)</f>
        <v>0</v>
      </c>
      <c r="BH307" s="198">
        <f>IF(N307="zníž. prenesená",J307,0)</f>
        <v>0</v>
      </c>
      <c r="BI307" s="198">
        <f>IF(N307="nulová",J307,0)</f>
        <v>0</v>
      </c>
      <c r="BJ307" s="15" t="s">
        <v>91</v>
      </c>
      <c r="BK307" s="198">
        <f>ROUND(I307*H307,2)</f>
        <v>0</v>
      </c>
      <c r="BL307" s="15" t="s">
        <v>247</v>
      </c>
      <c r="BM307" s="197" t="s">
        <v>808</v>
      </c>
    </row>
    <row r="308" s="2" customFormat="1" ht="16.5" customHeight="1">
      <c r="A308" s="34"/>
      <c r="B308" s="184"/>
      <c r="C308" s="199" t="s">
        <v>809</v>
      </c>
      <c r="D308" s="199" t="s">
        <v>192</v>
      </c>
      <c r="E308" s="200" t="s">
        <v>810</v>
      </c>
      <c r="F308" s="201" t="s">
        <v>811</v>
      </c>
      <c r="G308" s="202" t="s">
        <v>214</v>
      </c>
      <c r="H308" s="203">
        <v>16.718</v>
      </c>
      <c r="I308" s="204"/>
      <c r="J308" s="205">
        <f>ROUND(I308*H308,2)</f>
        <v>0</v>
      </c>
      <c r="K308" s="206"/>
      <c r="L308" s="207"/>
      <c r="M308" s="208" t="s">
        <v>1</v>
      </c>
      <c r="N308" s="209" t="s">
        <v>45</v>
      </c>
      <c r="O308" s="78"/>
      <c r="P308" s="195">
        <f>O308*H308</f>
        <v>0</v>
      </c>
      <c r="Q308" s="195">
        <v>0.00075000000000000002</v>
      </c>
      <c r="R308" s="195">
        <f>Q308*H308</f>
        <v>0.012538500000000001</v>
      </c>
      <c r="S308" s="195">
        <v>0</v>
      </c>
      <c r="T308" s="196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7" t="s">
        <v>312</v>
      </c>
      <c r="AT308" s="197" t="s">
        <v>192</v>
      </c>
      <c r="AU308" s="197" t="s">
        <v>91</v>
      </c>
      <c r="AY308" s="15" t="s">
        <v>183</v>
      </c>
      <c r="BE308" s="198">
        <f>IF(N308="základná",J308,0)</f>
        <v>0</v>
      </c>
      <c r="BF308" s="198">
        <f>IF(N308="znížená",J308,0)</f>
        <v>0</v>
      </c>
      <c r="BG308" s="198">
        <f>IF(N308="zákl. prenesená",J308,0)</f>
        <v>0</v>
      </c>
      <c r="BH308" s="198">
        <f>IF(N308="zníž. prenesená",J308,0)</f>
        <v>0</v>
      </c>
      <c r="BI308" s="198">
        <f>IF(N308="nulová",J308,0)</f>
        <v>0</v>
      </c>
      <c r="BJ308" s="15" t="s">
        <v>91</v>
      </c>
      <c r="BK308" s="198">
        <f>ROUND(I308*H308,2)</f>
        <v>0</v>
      </c>
      <c r="BL308" s="15" t="s">
        <v>247</v>
      </c>
      <c r="BM308" s="197" t="s">
        <v>812</v>
      </c>
    </row>
    <row r="309" s="2" customFormat="1" ht="24.15" customHeight="1">
      <c r="A309" s="34"/>
      <c r="B309" s="184"/>
      <c r="C309" s="185" t="s">
        <v>813</v>
      </c>
      <c r="D309" s="185" t="s">
        <v>186</v>
      </c>
      <c r="E309" s="186" t="s">
        <v>814</v>
      </c>
      <c r="F309" s="187" t="s">
        <v>815</v>
      </c>
      <c r="G309" s="188" t="s">
        <v>214</v>
      </c>
      <c r="H309" s="189">
        <v>846.32500000000005</v>
      </c>
      <c r="I309" s="190"/>
      <c r="J309" s="191">
        <f>ROUND(I309*H309,2)</f>
        <v>0</v>
      </c>
      <c r="K309" s="192"/>
      <c r="L309" s="35"/>
      <c r="M309" s="193" t="s">
        <v>1</v>
      </c>
      <c r="N309" s="194" t="s">
        <v>45</v>
      </c>
      <c r="O309" s="78"/>
      <c r="P309" s="195">
        <f>O309*H309</f>
        <v>0</v>
      </c>
      <c r="Q309" s="195">
        <v>0</v>
      </c>
      <c r="R309" s="195">
        <f>Q309*H309</f>
        <v>0</v>
      </c>
      <c r="S309" s="195">
        <v>0.001</v>
      </c>
      <c r="T309" s="196">
        <f>S309*H309</f>
        <v>0.8463250000000001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7" t="s">
        <v>247</v>
      </c>
      <c r="AT309" s="197" t="s">
        <v>186</v>
      </c>
      <c r="AU309" s="197" t="s">
        <v>91</v>
      </c>
      <c r="AY309" s="15" t="s">
        <v>183</v>
      </c>
      <c r="BE309" s="198">
        <f>IF(N309="základná",J309,0)</f>
        <v>0</v>
      </c>
      <c r="BF309" s="198">
        <f>IF(N309="znížená",J309,0)</f>
        <v>0</v>
      </c>
      <c r="BG309" s="198">
        <f>IF(N309="zákl. prenesená",J309,0)</f>
        <v>0</v>
      </c>
      <c r="BH309" s="198">
        <f>IF(N309="zníž. prenesená",J309,0)</f>
        <v>0</v>
      </c>
      <c r="BI309" s="198">
        <f>IF(N309="nulová",J309,0)</f>
        <v>0</v>
      </c>
      <c r="BJ309" s="15" t="s">
        <v>91</v>
      </c>
      <c r="BK309" s="198">
        <f>ROUND(I309*H309,2)</f>
        <v>0</v>
      </c>
      <c r="BL309" s="15" t="s">
        <v>247</v>
      </c>
      <c r="BM309" s="197" t="s">
        <v>816</v>
      </c>
    </row>
    <row r="310" s="2" customFormat="1" ht="16.5" customHeight="1">
      <c r="A310" s="34"/>
      <c r="B310" s="184"/>
      <c r="C310" s="185" t="s">
        <v>817</v>
      </c>
      <c r="D310" s="185" t="s">
        <v>186</v>
      </c>
      <c r="E310" s="186" t="s">
        <v>818</v>
      </c>
      <c r="F310" s="187" t="s">
        <v>819</v>
      </c>
      <c r="G310" s="188" t="s">
        <v>214</v>
      </c>
      <c r="H310" s="189">
        <v>273.19999999999999</v>
      </c>
      <c r="I310" s="190"/>
      <c r="J310" s="191">
        <f>ROUND(I310*H310,2)</f>
        <v>0</v>
      </c>
      <c r="K310" s="192"/>
      <c r="L310" s="35"/>
      <c r="M310" s="193" t="s">
        <v>1</v>
      </c>
      <c r="N310" s="194" t="s">
        <v>45</v>
      </c>
      <c r="O310" s="78"/>
      <c r="P310" s="195">
        <f>O310*H310</f>
        <v>0</v>
      </c>
      <c r="Q310" s="195">
        <v>0.00044999999999999999</v>
      </c>
      <c r="R310" s="195">
        <f>Q310*H310</f>
        <v>0.12293999999999999</v>
      </c>
      <c r="S310" s="195">
        <v>0</v>
      </c>
      <c r="T310" s="196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7" t="s">
        <v>247</v>
      </c>
      <c r="AT310" s="197" t="s">
        <v>186</v>
      </c>
      <c r="AU310" s="197" t="s">
        <v>91</v>
      </c>
      <c r="AY310" s="15" t="s">
        <v>183</v>
      </c>
      <c r="BE310" s="198">
        <f>IF(N310="základná",J310,0)</f>
        <v>0</v>
      </c>
      <c r="BF310" s="198">
        <f>IF(N310="znížená",J310,0)</f>
        <v>0</v>
      </c>
      <c r="BG310" s="198">
        <f>IF(N310="zákl. prenesená",J310,0)</f>
        <v>0</v>
      </c>
      <c r="BH310" s="198">
        <f>IF(N310="zníž. prenesená",J310,0)</f>
        <v>0</v>
      </c>
      <c r="BI310" s="198">
        <f>IF(N310="nulová",J310,0)</f>
        <v>0</v>
      </c>
      <c r="BJ310" s="15" t="s">
        <v>91</v>
      </c>
      <c r="BK310" s="198">
        <f>ROUND(I310*H310,2)</f>
        <v>0</v>
      </c>
      <c r="BL310" s="15" t="s">
        <v>247</v>
      </c>
      <c r="BM310" s="197" t="s">
        <v>820</v>
      </c>
    </row>
    <row r="311" s="2" customFormat="1" ht="16.5" customHeight="1">
      <c r="A311" s="34"/>
      <c r="B311" s="184"/>
      <c r="C311" s="199" t="s">
        <v>821</v>
      </c>
      <c r="D311" s="199" t="s">
        <v>192</v>
      </c>
      <c r="E311" s="200" t="s">
        <v>810</v>
      </c>
      <c r="F311" s="201" t="s">
        <v>811</v>
      </c>
      <c r="G311" s="202" t="s">
        <v>214</v>
      </c>
      <c r="H311" s="203">
        <v>286.86000000000001</v>
      </c>
      <c r="I311" s="204"/>
      <c r="J311" s="205">
        <f>ROUND(I311*H311,2)</f>
        <v>0</v>
      </c>
      <c r="K311" s="206"/>
      <c r="L311" s="207"/>
      <c r="M311" s="208" t="s">
        <v>1</v>
      </c>
      <c r="N311" s="209" t="s">
        <v>45</v>
      </c>
      <c r="O311" s="78"/>
      <c r="P311" s="195">
        <f>O311*H311</f>
        <v>0</v>
      </c>
      <c r="Q311" s="195">
        <v>0.00075000000000000002</v>
      </c>
      <c r="R311" s="195">
        <f>Q311*H311</f>
        <v>0.215145</v>
      </c>
      <c r="S311" s="195">
        <v>0</v>
      </c>
      <c r="T311" s="19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7" t="s">
        <v>312</v>
      </c>
      <c r="AT311" s="197" t="s">
        <v>192</v>
      </c>
      <c r="AU311" s="197" t="s">
        <v>91</v>
      </c>
      <c r="AY311" s="15" t="s">
        <v>183</v>
      </c>
      <c r="BE311" s="198">
        <f>IF(N311="základná",J311,0)</f>
        <v>0</v>
      </c>
      <c r="BF311" s="198">
        <f>IF(N311="znížená",J311,0)</f>
        <v>0</v>
      </c>
      <c r="BG311" s="198">
        <f>IF(N311="zákl. prenesená",J311,0)</f>
        <v>0</v>
      </c>
      <c r="BH311" s="198">
        <f>IF(N311="zníž. prenesená",J311,0)</f>
        <v>0</v>
      </c>
      <c r="BI311" s="198">
        <f>IF(N311="nulová",J311,0)</f>
        <v>0</v>
      </c>
      <c r="BJ311" s="15" t="s">
        <v>91</v>
      </c>
      <c r="BK311" s="198">
        <f>ROUND(I311*H311,2)</f>
        <v>0</v>
      </c>
      <c r="BL311" s="15" t="s">
        <v>247</v>
      </c>
      <c r="BM311" s="197" t="s">
        <v>822</v>
      </c>
    </row>
    <row r="312" s="2" customFormat="1" ht="21.75" customHeight="1">
      <c r="A312" s="34"/>
      <c r="B312" s="184"/>
      <c r="C312" s="185" t="s">
        <v>823</v>
      </c>
      <c r="D312" s="185" t="s">
        <v>186</v>
      </c>
      <c r="E312" s="186" t="s">
        <v>824</v>
      </c>
      <c r="F312" s="187" t="s">
        <v>825</v>
      </c>
      <c r="G312" s="188" t="s">
        <v>214</v>
      </c>
      <c r="H312" s="189">
        <v>273.19999999999999</v>
      </c>
      <c r="I312" s="190"/>
      <c r="J312" s="191">
        <f>ROUND(I312*H312,2)</f>
        <v>0</v>
      </c>
      <c r="K312" s="192"/>
      <c r="L312" s="35"/>
      <c r="M312" s="193" t="s">
        <v>1</v>
      </c>
      <c r="N312" s="194" t="s">
        <v>45</v>
      </c>
      <c r="O312" s="78"/>
      <c r="P312" s="195">
        <f>O312*H312</f>
        <v>0</v>
      </c>
      <c r="Q312" s="195">
        <v>0</v>
      </c>
      <c r="R312" s="195">
        <f>Q312*H312</f>
        <v>0</v>
      </c>
      <c r="S312" s="195">
        <v>0</v>
      </c>
      <c r="T312" s="196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7" t="s">
        <v>247</v>
      </c>
      <c r="AT312" s="197" t="s">
        <v>186</v>
      </c>
      <c r="AU312" s="197" t="s">
        <v>91</v>
      </c>
      <c r="AY312" s="15" t="s">
        <v>183</v>
      </c>
      <c r="BE312" s="198">
        <f>IF(N312="základná",J312,0)</f>
        <v>0</v>
      </c>
      <c r="BF312" s="198">
        <f>IF(N312="znížená",J312,0)</f>
        <v>0</v>
      </c>
      <c r="BG312" s="198">
        <f>IF(N312="zákl. prenesená",J312,0)</f>
        <v>0</v>
      </c>
      <c r="BH312" s="198">
        <f>IF(N312="zníž. prenesená",J312,0)</f>
        <v>0</v>
      </c>
      <c r="BI312" s="198">
        <f>IF(N312="nulová",J312,0)</f>
        <v>0</v>
      </c>
      <c r="BJ312" s="15" t="s">
        <v>91</v>
      </c>
      <c r="BK312" s="198">
        <f>ROUND(I312*H312,2)</f>
        <v>0</v>
      </c>
      <c r="BL312" s="15" t="s">
        <v>247</v>
      </c>
      <c r="BM312" s="197" t="s">
        <v>826</v>
      </c>
    </row>
    <row r="313" s="2" customFormat="1" ht="24.15" customHeight="1">
      <c r="A313" s="34"/>
      <c r="B313" s="184"/>
      <c r="C313" s="185" t="s">
        <v>827</v>
      </c>
      <c r="D313" s="185" t="s">
        <v>186</v>
      </c>
      <c r="E313" s="186" t="s">
        <v>828</v>
      </c>
      <c r="F313" s="187" t="s">
        <v>829</v>
      </c>
      <c r="G313" s="188" t="s">
        <v>214</v>
      </c>
      <c r="H313" s="189">
        <v>273.19999999999999</v>
      </c>
      <c r="I313" s="190"/>
      <c r="J313" s="191">
        <f>ROUND(I313*H313,2)</f>
        <v>0</v>
      </c>
      <c r="K313" s="192"/>
      <c r="L313" s="35"/>
      <c r="M313" s="193" t="s">
        <v>1</v>
      </c>
      <c r="N313" s="194" t="s">
        <v>45</v>
      </c>
      <c r="O313" s="78"/>
      <c r="P313" s="195">
        <f>O313*H313</f>
        <v>0</v>
      </c>
      <c r="Q313" s="195">
        <v>8.5000000000000006E-05</v>
      </c>
      <c r="R313" s="195">
        <f>Q313*H313</f>
        <v>0.023222</v>
      </c>
      <c r="S313" s="195">
        <v>0</v>
      </c>
      <c r="T313" s="19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7" t="s">
        <v>247</v>
      </c>
      <c r="AT313" s="197" t="s">
        <v>186</v>
      </c>
      <c r="AU313" s="197" t="s">
        <v>91</v>
      </c>
      <c r="AY313" s="15" t="s">
        <v>183</v>
      </c>
      <c r="BE313" s="198">
        <f>IF(N313="základná",J313,0)</f>
        <v>0</v>
      </c>
      <c r="BF313" s="198">
        <f>IF(N313="znížená",J313,0)</f>
        <v>0</v>
      </c>
      <c r="BG313" s="198">
        <f>IF(N313="zákl. prenesená",J313,0)</f>
        <v>0</v>
      </c>
      <c r="BH313" s="198">
        <f>IF(N313="zníž. prenesená",J313,0)</f>
        <v>0</v>
      </c>
      <c r="BI313" s="198">
        <f>IF(N313="nulová",J313,0)</f>
        <v>0</v>
      </c>
      <c r="BJ313" s="15" t="s">
        <v>91</v>
      </c>
      <c r="BK313" s="198">
        <f>ROUND(I313*H313,2)</f>
        <v>0</v>
      </c>
      <c r="BL313" s="15" t="s">
        <v>247</v>
      </c>
      <c r="BM313" s="197" t="s">
        <v>830</v>
      </c>
    </row>
    <row r="314" s="2" customFormat="1" ht="24.15" customHeight="1">
      <c r="A314" s="34"/>
      <c r="B314" s="184"/>
      <c r="C314" s="185" t="s">
        <v>831</v>
      </c>
      <c r="D314" s="185" t="s">
        <v>186</v>
      </c>
      <c r="E314" s="186" t="s">
        <v>832</v>
      </c>
      <c r="F314" s="187" t="s">
        <v>833</v>
      </c>
      <c r="G314" s="188" t="s">
        <v>189</v>
      </c>
      <c r="H314" s="189">
        <v>0.58199999999999996</v>
      </c>
      <c r="I314" s="190"/>
      <c r="J314" s="191">
        <f>ROUND(I314*H314,2)</f>
        <v>0</v>
      </c>
      <c r="K314" s="192"/>
      <c r="L314" s="35"/>
      <c r="M314" s="193" t="s">
        <v>1</v>
      </c>
      <c r="N314" s="194" t="s">
        <v>45</v>
      </c>
      <c r="O314" s="78"/>
      <c r="P314" s="195">
        <f>O314*H314</f>
        <v>0</v>
      </c>
      <c r="Q314" s="195">
        <v>0</v>
      </c>
      <c r="R314" s="195">
        <f>Q314*H314</f>
        <v>0</v>
      </c>
      <c r="S314" s="195">
        <v>0</v>
      </c>
      <c r="T314" s="196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7" t="s">
        <v>247</v>
      </c>
      <c r="AT314" s="197" t="s">
        <v>186</v>
      </c>
      <c r="AU314" s="197" t="s">
        <v>91</v>
      </c>
      <c r="AY314" s="15" t="s">
        <v>183</v>
      </c>
      <c r="BE314" s="198">
        <f>IF(N314="základná",J314,0)</f>
        <v>0</v>
      </c>
      <c r="BF314" s="198">
        <f>IF(N314="znížená",J314,0)</f>
        <v>0</v>
      </c>
      <c r="BG314" s="198">
        <f>IF(N314="zákl. prenesená",J314,0)</f>
        <v>0</v>
      </c>
      <c r="BH314" s="198">
        <f>IF(N314="zníž. prenesená",J314,0)</f>
        <v>0</v>
      </c>
      <c r="BI314" s="198">
        <f>IF(N314="nulová",J314,0)</f>
        <v>0</v>
      </c>
      <c r="BJ314" s="15" t="s">
        <v>91</v>
      </c>
      <c r="BK314" s="198">
        <f>ROUND(I314*H314,2)</f>
        <v>0</v>
      </c>
      <c r="BL314" s="15" t="s">
        <v>247</v>
      </c>
      <c r="BM314" s="197" t="s">
        <v>834</v>
      </c>
    </row>
    <row r="315" s="12" customFormat="1" ht="22.8" customHeight="1">
      <c r="A315" s="12"/>
      <c r="B315" s="171"/>
      <c r="C315" s="12"/>
      <c r="D315" s="172" t="s">
        <v>78</v>
      </c>
      <c r="E315" s="182" t="s">
        <v>835</v>
      </c>
      <c r="F315" s="182" t="s">
        <v>836</v>
      </c>
      <c r="G315" s="12"/>
      <c r="H315" s="12"/>
      <c r="I315" s="174"/>
      <c r="J315" s="183">
        <f>BK315</f>
        <v>0</v>
      </c>
      <c r="K315" s="12"/>
      <c r="L315" s="171"/>
      <c r="M315" s="176"/>
      <c r="N315" s="177"/>
      <c r="O315" s="177"/>
      <c r="P315" s="178">
        <f>SUM(P316:P318)</f>
        <v>0</v>
      </c>
      <c r="Q315" s="177"/>
      <c r="R315" s="178">
        <f>SUM(R316:R318)</f>
        <v>3.4288145000000001</v>
      </c>
      <c r="S315" s="177"/>
      <c r="T315" s="179">
        <f>SUM(T316:T318)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72" t="s">
        <v>91</v>
      </c>
      <c r="AT315" s="180" t="s">
        <v>78</v>
      </c>
      <c r="AU315" s="180" t="s">
        <v>86</v>
      </c>
      <c r="AY315" s="172" t="s">
        <v>183</v>
      </c>
      <c r="BK315" s="181">
        <f>SUM(BK316:BK318)</f>
        <v>0</v>
      </c>
    </row>
    <row r="316" s="2" customFormat="1" ht="37.8" customHeight="1">
      <c r="A316" s="34"/>
      <c r="B316" s="184"/>
      <c r="C316" s="185" t="s">
        <v>837</v>
      </c>
      <c r="D316" s="185" t="s">
        <v>186</v>
      </c>
      <c r="E316" s="186" t="s">
        <v>838</v>
      </c>
      <c r="F316" s="187" t="s">
        <v>839</v>
      </c>
      <c r="G316" s="188" t="s">
        <v>214</v>
      </c>
      <c r="H316" s="189">
        <v>461.44</v>
      </c>
      <c r="I316" s="190"/>
      <c r="J316" s="191">
        <f>ROUND(I316*H316,2)</f>
        <v>0</v>
      </c>
      <c r="K316" s="192"/>
      <c r="L316" s="35"/>
      <c r="M316" s="193" t="s">
        <v>1</v>
      </c>
      <c r="N316" s="194" t="s">
        <v>45</v>
      </c>
      <c r="O316" s="78"/>
      <c r="P316" s="195">
        <f>O316*H316</f>
        <v>0</v>
      </c>
      <c r="Q316" s="195">
        <v>0.00662</v>
      </c>
      <c r="R316" s="195">
        <f>Q316*H316</f>
        <v>3.0547328</v>
      </c>
      <c r="S316" s="195">
        <v>0</v>
      </c>
      <c r="T316" s="196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7" t="s">
        <v>247</v>
      </c>
      <c r="AT316" s="197" t="s">
        <v>186</v>
      </c>
      <c r="AU316" s="197" t="s">
        <v>91</v>
      </c>
      <c r="AY316" s="15" t="s">
        <v>183</v>
      </c>
      <c r="BE316" s="198">
        <f>IF(N316="základná",J316,0)</f>
        <v>0</v>
      </c>
      <c r="BF316" s="198">
        <f>IF(N316="znížená",J316,0)</f>
        <v>0</v>
      </c>
      <c r="BG316" s="198">
        <f>IF(N316="zákl. prenesená",J316,0)</f>
        <v>0</v>
      </c>
      <c r="BH316" s="198">
        <f>IF(N316="zníž. prenesená",J316,0)</f>
        <v>0</v>
      </c>
      <c r="BI316" s="198">
        <f>IF(N316="nulová",J316,0)</f>
        <v>0</v>
      </c>
      <c r="BJ316" s="15" t="s">
        <v>91</v>
      </c>
      <c r="BK316" s="198">
        <f>ROUND(I316*H316,2)</f>
        <v>0</v>
      </c>
      <c r="BL316" s="15" t="s">
        <v>247</v>
      </c>
      <c r="BM316" s="197" t="s">
        <v>840</v>
      </c>
    </row>
    <row r="317" s="2" customFormat="1" ht="33" customHeight="1">
      <c r="A317" s="34"/>
      <c r="B317" s="184"/>
      <c r="C317" s="185" t="s">
        <v>841</v>
      </c>
      <c r="D317" s="185" t="s">
        <v>186</v>
      </c>
      <c r="E317" s="186" t="s">
        <v>842</v>
      </c>
      <c r="F317" s="187" t="s">
        <v>843</v>
      </c>
      <c r="G317" s="188" t="s">
        <v>214</v>
      </c>
      <c r="H317" s="189">
        <v>74.599999999999994</v>
      </c>
      <c r="I317" s="190"/>
      <c r="J317" s="191">
        <f>ROUND(I317*H317,2)</f>
        <v>0</v>
      </c>
      <c r="K317" s="192"/>
      <c r="L317" s="35"/>
      <c r="M317" s="193" t="s">
        <v>1</v>
      </c>
      <c r="N317" s="194" t="s">
        <v>45</v>
      </c>
      <c r="O317" s="78"/>
      <c r="P317" s="195">
        <f>O317*H317</f>
        <v>0</v>
      </c>
      <c r="Q317" s="195">
        <v>0.0050144999999999999</v>
      </c>
      <c r="R317" s="195">
        <f>Q317*H317</f>
        <v>0.37408169999999996</v>
      </c>
      <c r="S317" s="195">
        <v>0</v>
      </c>
      <c r="T317" s="19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7" t="s">
        <v>247</v>
      </c>
      <c r="AT317" s="197" t="s">
        <v>186</v>
      </c>
      <c r="AU317" s="197" t="s">
        <v>91</v>
      </c>
      <c r="AY317" s="15" t="s">
        <v>183</v>
      </c>
      <c r="BE317" s="198">
        <f>IF(N317="základná",J317,0)</f>
        <v>0</v>
      </c>
      <c r="BF317" s="198">
        <f>IF(N317="znížená",J317,0)</f>
        <v>0</v>
      </c>
      <c r="BG317" s="198">
        <f>IF(N317="zákl. prenesená",J317,0)</f>
        <v>0</v>
      </c>
      <c r="BH317" s="198">
        <f>IF(N317="zníž. prenesená",J317,0)</f>
        <v>0</v>
      </c>
      <c r="BI317" s="198">
        <f>IF(N317="nulová",J317,0)</f>
        <v>0</v>
      </c>
      <c r="BJ317" s="15" t="s">
        <v>91</v>
      </c>
      <c r="BK317" s="198">
        <f>ROUND(I317*H317,2)</f>
        <v>0</v>
      </c>
      <c r="BL317" s="15" t="s">
        <v>247</v>
      </c>
      <c r="BM317" s="197" t="s">
        <v>844</v>
      </c>
    </row>
    <row r="318" s="2" customFormat="1" ht="24.15" customHeight="1">
      <c r="A318" s="34"/>
      <c r="B318" s="184"/>
      <c r="C318" s="185" t="s">
        <v>845</v>
      </c>
      <c r="D318" s="185" t="s">
        <v>186</v>
      </c>
      <c r="E318" s="186" t="s">
        <v>846</v>
      </c>
      <c r="F318" s="187" t="s">
        <v>847</v>
      </c>
      <c r="G318" s="188" t="s">
        <v>189</v>
      </c>
      <c r="H318" s="189">
        <v>3.4289999999999998</v>
      </c>
      <c r="I318" s="190"/>
      <c r="J318" s="191">
        <f>ROUND(I318*H318,2)</f>
        <v>0</v>
      </c>
      <c r="K318" s="192"/>
      <c r="L318" s="35"/>
      <c r="M318" s="193" t="s">
        <v>1</v>
      </c>
      <c r="N318" s="194" t="s">
        <v>45</v>
      </c>
      <c r="O318" s="78"/>
      <c r="P318" s="195">
        <f>O318*H318</f>
        <v>0</v>
      </c>
      <c r="Q318" s="195">
        <v>0</v>
      </c>
      <c r="R318" s="195">
        <f>Q318*H318</f>
        <v>0</v>
      </c>
      <c r="S318" s="195">
        <v>0</v>
      </c>
      <c r="T318" s="196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7" t="s">
        <v>247</v>
      </c>
      <c r="AT318" s="197" t="s">
        <v>186</v>
      </c>
      <c r="AU318" s="197" t="s">
        <v>91</v>
      </c>
      <c r="AY318" s="15" t="s">
        <v>183</v>
      </c>
      <c r="BE318" s="198">
        <f>IF(N318="základná",J318,0)</f>
        <v>0</v>
      </c>
      <c r="BF318" s="198">
        <f>IF(N318="znížená",J318,0)</f>
        <v>0</v>
      </c>
      <c r="BG318" s="198">
        <f>IF(N318="zákl. prenesená",J318,0)</f>
        <v>0</v>
      </c>
      <c r="BH318" s="198">
        <f>IF(N318="zníž. prenesená",J318,0)</f>
        <v>0</v>
      </c>
      <c r="BI318" s="198">
        <f>IF(N318="nulová",J318,0)</f>
        <v>0</v>
      </c>
      <c r="BJ318" s="15" t="s">
        <v>91</v>
      </c>
      <c r="BK318" s="198">
        <f>ROUND(I318*H318,2)</f>
        <v>0</v>
      </c>
      <c r="BL318" s="15" t="s">
        <v>247</v>
      </c>
      <c r="BM318" s="197" t="s">
        <v>848</v>
      </c>
    </row>
    <row r="319" s="12" customFormat="1" ht="22.8" customHeight="1">
      <c r="A319" s="12"/>
      <c r="B319" s="171"/>
      <c r="C319" s="12"/>
      <c r="D319" s="172" t="s">
        <v>78</v>
      </c>
      <c r="E319" s="182" t="s">
        <v>849</v>
      </c>
      <c r="F319" s="182" t="s">
        <v>850</v>
      </c>
      <c r="G319" s="12"/>
      <c r="H319" s="12"/>
      <c r="I319" s="174"/>
      <c r="J319" s="183">
        <f>BK319</f>
        <v>0</v>
      </c>
      <c r="K319" s="12"/>
      <c r="L319" s="171"/>
      <c r="M319" s="176"/>
      <c r="N319" s="177"/>
      <c r="O319" s="177"/>
      <c r="P319" s="178">
        <f>SUM(P320:P324)</f>
        <v>0</v>
      </c>
      <c r="Q319" s="177"/>
      <c r="R319" s="178">
        <f>SUM(R320:R324)</f>
        <v>3.7144660649999999</v>
      </c>
      <c r="S319" s="177"/>
      <c r="T319" s="179">
        <f>SUM(T320:T324)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72" t="s">
        <v>91</v>
      </c>
      <c r="AT319" s="180" t="s">
        <v>78</v>
      </c>
      <c r="AU319" s="180" t="s">
        <v>86</v>
      </c>
      <c r="AY319" s="172" t="s">
        <v>183</v>
      </c>
      <c r="BK319" s="181">
        <f>SUM(BK320:BK324)</f>
        <v>0</v>
      </c>
    </row>
    <row r="320" s="2" customFormat="1" ht="33" customHeight="1">
      <c r="A320" s="34"/>
      <c r="B320" s="184"/>
      <c r="C320" s="185" t="s">
        <v>851</v>
      </c>
      <c r="D320" s="185" t="s">
        <v>186</v>
      </c>
      <c r="E320" s="186" t="s">
        <v>852</v>
      </c>
      <c r="F320" s="187" t="s">
        <v>853</v>
      </c>
      <c r="G320" s="188" t="s">
        <v>214</v>
      </c>
      <c r="H320" s="189">
        <v>1.575</v>
      </c>
      <c r="I320" s="190"/>
      <c r="J320" s="191">
        <f>ROUND(I320*H320,2)</f>
        <v>0</v>
      </c>
      <c r="K320" s="192"/>
      <c r="L320" s="35"/>
      <c r="M320" s="193" t="s">
        <v>1</v>
      </c>
      <c r="N320" s="194" t="s">
        <v>45</v>
      </c>
      <c r="O320" s="78"/>
      <c r="P320" s="195">
        <f>O320*H320</f>
        <v>0</v>
      </c>
      <c r="Q320" s="195">
        <v>0.0031749999999999999</v>
      </c>
      <c r="R320" s="195">
        <f>Q320*H320</f>
        <v>0.0050006249999999999</v>
      </c>
      <c r="S320" s="195">
        <v>0</v>
      </c>
      <c r="T320" s="196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7" t="s">
        <v>247</v>
      </c>
      <c r="AT320" s="197" t="s">
        <v>186</v>
      </c>
      <c r="AU320" s="197" t="s">
        <v>91</v>
      </c>
      <c r="AY320" s="15" t="s">
        <v>183</v>
      </c>
      <c r="BE320" s="198">
        <f>IF(N320="základná",J320,0)</f>
        <v>0</v>
      </c>
      <c r="BF320" s="198">
        <f>IF(N320="znížená",J320,0)</f>
        <v>0</v>
      </c>
      <c r="BG320" s="198">
        <f>IF(N320="zákl. prenesená",J320,0)</f>
        <v>0</v>
      </c>
      <c r="BH320" s="198">
        <f>IF(N320="zníž. prenesená",J320,0)</f>
        <v>0</v>
      </c>
      <c r="BI320" s="198">
        <f>IF(N320="nulová",J320,0)</f>
        <v>0</v>
      </c>
      <c r="BJ320" s="15" t="s">
        <v>91</v>
      </c>
      <c r="BK320" s="198">
        <f>ROUND(I320*H320,2)</f>
        <v>0</v>
      </c>
      <c r="BL320" s="15" t="s">
        <v>247</v>
      </c>
      <c r="BM320" s="197" t="s">
        <v>854</v>
      </c>
    </row>
    <row r="321" s="2" customFormat="1" ht="16.5" customHeight="1">
      <c r="A321" s="34"/>
      <c r="B321" s="184"/>
      <c r="C321" s="199" t="s">
        <v>855</v>
      </c>
      <c r="D321" s="199" t="s">
        <v>192</v>
      </c>
      <c r="E321" s="200" t="s">
        <v>856</v>
      </c>
      <c r="F321" s="201" t="s">
        <v>857</v>
      </c>
      <c r="G321" s="202" t="s">
        <v>214</v>
      </c>
      <c r="H321" s="203">
        <v>1.6379999999999999</v>
      </c>
      <c r="I321" s="204"/>
      <c r="J321" s="205">
        <f>ROUND(I321*H321,2)</f>
        <v>0</v>
      </c>
      <c r="K321" s="206"/>
      <c r="L321" s="207"/>
      <c r="M321" s="208" t="s">
        <v>1</v>
      </c>
      <c r="N321" s="209" t="s">
        <v>45</v>
      </c>
      <c r="O321" s="78"/>
      <c r="P321" s="195">
        <f>O321*H321</f>
        <v>0</v>
      </c>
      <c r="Q321" s="195">
        <v>0.01</v>
      </c>
      <c r="R321" s="195">
        <f>Q321*H321</f>
        <v>0.016379999999999999</v>
      </c>
      <c r="S321" s="195">
        <v>0</v>
      </c>
      <c r="T321" s="196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7" t="s">
        <v>312</v>
      </c>
      <c r="AT321" s="197" t="s">
        <v>192</v>
      </c>
      <c r="AU321" s="197" t="s">
        <v>91</v>
      </c>
      <c r="AY321" s="15" t="s">
        <v>183</v>
      </c>
      <c r="BE321" s="198">
        <f>IF(N321="základná",J321,0)</f>
        <v>0</v>
      </c>
      <c r="BF321" s="198">
        <f>IF(N321="znížená",J321,0)</f>
        <v>0</v>
      </c>
      <c r="BG321" s="198">
        <f>IF(N321="zákl. prenesená",J321,0)</f>
        <v>0</v>
      </c>
      <c r="BH321" s="198">
        <f>IF(N321="zníž. prenesená",J321,0)</f>
        <v>0</v>
      </c>
      <c r="BI321" s="198">
        <f>IF(N321="nulová",J321,0)</f>
        <v>0</v>
      </c>
      <c r="BJ321" s="15" t="s">
        <v>91</v>
      </c>
      <c r="BK321" s="198">
        <f>ROUND(I321*H321,2)</f>
        <v>0</v>
      </c>
      <c r="BL321" s="15" t="s">
        <v>247</v>
      </c>
      <c r="BM321" s="197" t="s">
        <v>858</v>
      </c>
    </row>
    <row r="322" s="2" customFormat="1" ht="33" customHeight="1">
      <c r="A322" s="34"/>
      <c r="B322" s="184"/>
      <c r="C322" s="185" t="s">
        <v>859</v>
      </c>
      <c r="D322" s="185" t="s">
        <v>186</v>
      </c>
      <c r="E322" s="186" t="s">
        <v>860</v>
      </c>
      <c r="F322" s="187" t="s">
        <v>861</v>
      </c>
      <c r="G322" s="188" t="s">
        <v>214</v>
      </c>
      <c r="H322" s="189">
        <v>244.19999999999999</v>
      </c>
      <c r="I322" s="190"/>
      <c r="J322" s="191">
        <f>ROUND(I322*H322,2)</f>
        <v>0</v>
      </c>
      <c r="K322" s="192"/>
      <c r="L322" s="35"/>
      <c r="M322" s="193" t="s">
        <v>1</v>
      </c>
      <c r="N322" s="194" t="s">
        <v>45</v>
      </c>
      <c r="O322" s="78"/>
      <c r="P322" s="195">
        <f>O322*H322</f>
        <v>0</v>
      </c>
      <c r="Q322" s="195">
        <v>0.0029239999999999999</v>
      </c>
      <c r="R322" s="195">
        <f>Q322*H322</f>
        <v>0.71404079999999992</v>
      </c>
      <c r="S322" s="195">
        <v>0</v>
      </c>
      <c r="T322" s="196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7" t="s">
        <v>247</v>
      </c>
      <c r="AT322" s="197" t="s">
        <v>186</v>
      </c>
      <c r="AU322" s="197" t="s">
        <v>91</v>
      </c>
      <c r="AY322" s="15" t="s">
        <v>183</v>
      </c>
      <c r="BE322" s="198">
        <f>IF(N322="základná",J322,0)</f>
        <v>0</v>
      </c>
      <c r="BF322" s="198">
        <f>IF(N322="znížená",J322,0)</f>
        <v>0</v>
      </c>
      <c r="BG322" s="198">
        <f>IF(N322="zákl. prenesená",J322,0)</f>
        <v>0</v>
      </c>
      <c r="BH322" s="198">
        <f>IF(N322="zníž. prenesená",J322,0)</f>
        <v>0</v>
      </c>
      <c r="BI322" s="198">
        <f>IF(N322="nulová",J322,0)</f>
        <v>0</v>
      </c>
      <c r="BJ322" s="15" t="s">
        <v>91</v>
      </c>
      <c r="BK322" s="198">
        <f>ROUND(I322*H322,2)</f>
        <v>0</v>
      </c>
      <c r="BL322" s="15" t="s">
        <v>247</v>
      </c>
      <c r="BM322" s="197" t="s">
        <v>862</v>
      </c>
    </row>
    <row r="323" s="2" customFormat="1" ht="16.5" customHeight="1">
      <c r="A323" s="34"/>
      <c r="B323" s="184"/>
      <c r="C323" s="199" t="s">
        <v>863</v>
      </c>
      <c r="D323" s="199" t="s">
        <v>192</v>
      </c>
      <c r="E323" s="200" t="s">
        <v>864</v>
      </c>
      <c r="F323" s="201" t="s">
        <v>865</v>
      </c>
      <c r="G323" s="202" t="s">
        <v>214</v>
      </c>
      <c r="H323" s="203">
        <v>253.96799999999999</v>
      </c>
      <c r="I323" s="204"/>
      <c r="J323" s="205">
        <f>ROUND(I323*H323,2)</f>
        <v>0</v>
      </c>
      <c r="K323" s="206"/>
      <c r="L323" s="207"/>
      <c r="M323" s="208" t="s">
        <v>1</v>
      </c>
      <c r="N323" s="209" t="s">
        <v>45</v>
      </c>
      <c r="O323" s="78"/>
      <c r="P323" s="195">
        <f>O323*H323</f>
        <v>0</v>
      </c>
      <c r="Q323" s="195">
        <v>0.011730000000000001</v>
      </c>
      <c r="R323" s="195">
        <f>Q323*H323</f>
        <v>2.9790446400000001</v>
      </c>
      <c r="S323" s="195">
        <v>0</v>
      </c>
      <c r="T323" s="196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7" t="s">
        <v>312</v>
      </c>
      <c r="AT323" s="197" t="s">
        <v>192</v>
      </c>
      <c r="AU323" s="197" t="s">
        <v>91</v>
      </c>
      <c r="AY323" s="15" t="s">
        <v>183</v>
      </c>
      <c r="BE323" s="198">
        <f>IF(N323="základná",J323,0)</f>
        <v>0</v>
      </c>
      <c r="BF323" s="198">
        <f>IF(N323="znížená",J323,0)</f>
        <v>0</v>
      </c>
      <c r="BG323" s="198">
        <f>IF(N323="zákl. prenesená",J323,0)</f>
        <v>0</v>
      </c>
      <c r="BH323" s="198">
        <f>IF(N323="zníž. prenesená",J323,0)</f>
        <v>0</v>
      </c>
      <c r="BI323" s="198">
        <f>IF(N323="nulová",J323,0)</f>
        <v>0</v>
      </c>
      <c r="BJ323" s="15" t="s">
        <v>91</v>
      </c>
      <c r="BK323" s="198">
        <f>ROUND(I323*H323,2)</f>
        <v>0</v>
      </c>
      <c r="BL323" s="15" t="s">
        <v>247</v>
      </c>
      <c r="BM323" s="197" t="s">
        <v>866</v>
      </c>
    </row>
    <row r="324" s="2" customFormat="1" ht="24.15" customHeight="1">
      <c r="A324" s="34"/>
      <c r="B324" s="184"/>
      <c r="C324" s="185" t="s">
        <v>867</v>
      </c>
      <c r="D324" s="185" t="s">
        <v>186</v>
      </c>
      <c r="E324" s="186" t="s">
        <v>868</v>
      </c>
      <c r="F324" s="187" t="s">
        <v>869</v>
      </c>
      <c r="G324" s="188" t="s">
        <v>189</v>
      </c>
      <c r="H324" s="189">
        <v>3.714</v>
      </c>
      <c r="I324" s="190"/>
      <c r="J324" s="191">
        <f>ROUND(I324*H324,2)</f>
        <v>0</v>
      </c>
      <c r="K324" s="192"/>
      <c r="L324" s="35"/>
      <c r="M324" s="193" t="s">
        <v>1</v>
      </c>
      <c r="N324" s="194" t="s">
        <v>45</v>
      </c>
      <c r="O324" s="78"/>
      <c r="P324" s="195">
        <f>O324*H324</f>
        <v>0</v>
      </c>
      <c r="Q324" s="195">
        <v>0</v>
      </c>
      <c r="R324" s="195">
        <f>Q324*H324</f>
        <v>0</v>
      </c>
      <c r="S324" s="195">
        <v>0</v>
      </c>
      <c r="T324" s="196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7" t="s">
        <v>247</v>
      </c>
      <c r="AT324" s="197" t="s">
        <v>186</v>
      </c>
      <c r="AU324" s="197" t="s">
        <v>91</v>
      </c>
      <c r="AY324" s="15" t="s">
        <v>183</v>
      </c>
      <c r="BE324" s="198">
        <f>IF(N324="základná",J324,0)</f>
        <v>0</v>
      </c>
      <c r="BF324" s="198">
        <f>IF(N324="znížená",J324,0)</f>
        <v>0</v>
      </c>
      <c r="BG324" s="198">
        <f>IF(N324="zákl. prenesená",J324,0)</f>
        <v>0</v>
      </c>
      <c r="BH324" s="198">
        <f>IF(N324="zníž. prenesená",J324,0)</f>
        <v>0</v>
      </c>
      <c r="BI324" s="198">
        <f>IF(N324="nulová",J324,0)</f>
        <v>0</v>
      </c>
      <c r="BJ324" s="15" t="s">
        <v>91</v>
      </c>
      <c r="BK324" s="198">
        <f>ROUND(I324*H324,2)</f>
        <v>0</v>
      </c>
      <c r="BL324" s="15" t="s">
        <v>247</v>
      </c>
      <c r="BM324" s="197" t="s">
        <v>870</v>
      </c>
    </row>
    <row r="325" s="12" customFormat="1" ht="22.8" customHeight="1">
      <c r="A325" s="12"/>
      <c r="B325" s="171"/>
      <c r="C325" s="12"/>
      <c r="D325" s="172" t="s">
        <v>78</v>
      </c>
      <c r="E325" s="182" t="s">
        <v>871</v>
      </c>
      <c r="F325" s="182" t="s">
        <v>872</v>
      </c>
      <c r="G325" s="12"/>
      <c r="H325" s="12"/>
      <c r="I325" s="174"/>
      <c r="J325" s="183">
        <f>BK325</f>
        <v>0</v>
      </c>
      <c r="K325" s="12"/>
      <c r="L325" s="171"/>
      <c r="M325" s="176"/>
      <c r="N325" s="177"/>
      <c r="O325" s="177"/>
      <c r="P325" s="178">
        <f>SUM(P326:P333)</f>
        <v>0</v>
      </c>
      <c r="Q325" s="177"/>
      <c r="R325" s="178">
        <f>SUM(R326:R333)</f>
        <v>0.018769136519999997</v>
      </c>
      <c r="S325" s="177"/>
      <c r="T325" s="179">
        <f>SUM(T326:T333)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72" t="s">
        <v>91</v>
      </c>
      <c r="AT325" s="180" t="s">
        <v>78</v>
      </c>
      <c r="AU325" s="180" t="s">
        <v>86</v>
      </c>
      <c r="AY325" s="172" t="s">
        <v>183</v>
      </c>
      <c r="BK325" s="181">
        <f>SUM(BK326:BK333)</f>
        <v>0</v>
      </c>
    </row>
    <row r="326" s="2" customFormat="1" ht="24.15" customHeight="1">
      <c r="A326" s="34"/>
      <c r="B326" s="184"/>
      <c r="C326" s="185" t="s">
        <v>873</v>
      </c>
      <c r="D326" s="185" t="s">
        <v>186</v>
      </c>
      <c r="E326" s="186" t="s">
        <v>874</v>
      </c>
      <c r="F326" s="187" t="s">
        <v>875</v>
      </c>
      <c r="G326" s="188" t="s">
        <v>214</v>
      </c>
      <c r="H326" s="189">
        <v>24.466000000000001</v>
      </c>
      <c r="I326" s="190"/>
      <c r="J326" s="191">
        <f>ROUND(I326*H326,2)</f>
        <v>0</v>
      </c>
      <c r="K326" s="192"/>
      <c r="L326" s="35"/>
      <c r="M326" s="193" t="s">
        <v>1</v>
      </c>
      <c r="N326" s="194" t="s">
        <v>45</v>
      </c>
      <c r="O326" s="78"/>
      <c r="P326" s="195">
        <f>O326*H326</f>
        <v>0</v>
      </c>
      <c r="Q326" s="195">
        <v>0.00023065999999999999</v>
      </c>
      <c r="R326" s="195">
        <f>Q326*H326</f>
        <v>0.0056433275600000004</v>
      </c>
      <c r="S326" s="195">
        <v>0</v>
      </c>
      <c r="T326" s="196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7" t="s">
        <v>247</v>
      </c>
      <c r="AT326" s="197" t="s">
        <v>186</v>
      </c>
      <c r="AU326" s="197" t="s">
        <v>91</v>
      </c>
      <c r="AY326" s="15" t="s">
        <v>183</v>
      </c>
      <c r="BE326" s="198">
        <f>IF(N326="základná",J326,0)</f>
        <v>0</v>
      </c>
      <c r="BF326" s="198">
        <f>IF(N326="znížená",J326,0)</f>
        <v>0</v>
      </c>
      <c r="BG326" s="198">
        <f>IF(N326="zákl. prenesená",J326,0)</f>
        <v>0</v>
      </c>
      <c r="BH326" s="198">
        <f>IF(N326="zníž. prenesená",J326,0)</f>
        <v>0</v>
      </c>
      <c r="BI326" s="198">
        <f>IF(N326="nulová",J326,0)</f>
        <v>0</v>
      </c>
      <c r="BJ326" s="15" t="s">
        <v>91</v>
      </c>
      <c r="BK326" s="198">
        <f>ROUND(I326*H326,2)</f>
        <v>0</v>
      </c>
      <c r="BL326" s="15" t="s">
        <v>247</v>
      </c>
      <c r="BM326" s="197" t="s">
        <v>876</v>
      </c>
    </row>
    <row r="327" s="2" customFormat="1" ht="24.15" customHeight="1">
      <c r="A327" s="34"/>
      <c r="B327" s="184"/>
      <c r="C327" s="185" t="s">
        <v>877</v>
      </c>
      <c r="D327" s="185" t="s">
        <v>186</v>
      </c>
      <c r="E327" s="186" t="s">
        <v>878</v>
      </c>
      <c r="F327" s="187" t="s">
        <v>879</v>
      </c>
      <c r="G327" s="188" t="s">
        <v>214</v>
      </c>
      <c r="H327" s="189">
        <v>24.466000000000001</v>
      </c>
      <c r="I327" s="190"/>
      <c r="J327" s="191">
        <f>ROUND(I327*H327,2)</f>
        <v>0</v>
      </c>
      <c r="K327" s="192"/>
      <c r="L327" s="35"/>
      <c r="M327" s="193" t="s">
        <v>1</v>
      </c>
      <c r="N327" s="194" t="s">
        <v>45</v>
      </c>
      <c r="O327" s="78"/>
      <c r="P327" s="195">
        <f>O327*H327</f>
        <v>0</v>
      </c>
      <c r="Q327" s="195">
        <v>0.00015034</v>
      </c>
      <c r="R327" s="195">
        <f>Q327*H327</f>
        <v>0.00367821844</v>
      </c>
      <c r="S327" s="195">
        <v>0</v>
      </c>
      <c r="T327" s="196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7" t="s">
        <v>247</v>
      </c>
      <c r="AT327" s="197" t="s">
        <v>186</v>
      </c>
      <c r="AU327" s="197" t="s">
        <v>91</v>
      </c>
      <c r="AY327" s="15" t="s">
        <v>183</v>
      </c>
      <c r="BE327" s="198">
        <f>IF(N327="základná",J327,0)</f>
        <v>0</v>
      </c>
      <c r="BF327" s="198">
        <f>IF(N327="znížená",J327,0)</f>
        <v>0</v>
      </c>
      <c r="BG327" s="198">
        <f>IF(N327="zákl. prenesená",J327,0)</f>
        <v>0</v>
      </c>
      <c r="BH327" s="198">
        <f>IF(N327="zníž. prenesená",J327,0)</f>
        <v>0</v>
      </c>
      <c r="BI327" s="198">
        <f>IF(N327="nulová",J327,0)</f>
        <v>0</v>
      </c>
      <c r="BJ327" s="15" t="s">
        <v>91</v>
      </c>
      <c r="BK327" s="198">
        <f>ROUND(I327*H327,2)</f>
        <v>0</v>
      </c>
      <c r="BL327" s="15" t="s">
        <v>247</v>
      </c>
      <c r="BM327" s="197" t="s">
        <v>880</v>
      </c>
    </row>
    <row r="328" s="2" customFormat="1" ht="33" customHeight="1">
      <c r="A328" s="34"/>
      <c r="B328" s="184"/>
      <c r="C328" s="185" t="s">
        <v>881</v>
      </c>
      <c r="D328" s="185" t="s">
        <v>186</v>
      </c>
      <c r="E328" s="186" t="s">
        <v>882</v>
      </c>
      <c r="F328" s="187" t="s">
        <v>883</v>
      </c>
      <c r="G328" s="188" t="s">
        <v>214</v>
      </c>
      <c r="H328" s="189">
        <v>2.4300000000000002</v>
      </c>
      <c r="I328" s="190"/>
      <c r="J328" s="191">
        <f>ROUND(I328*H328,2)</f>
        <v>0</v>
      </c>
      <c r="K328" s="192"/>
      <c r="L328" s="35"/>
      <c r="M328" s="193" t="s">
        <v>1</v>
      </c>
      <c r="N328" s="194" t="s">
        <v>45</v>
      </c>
      <c r="O328" s="78"/>
      <c r="P328" s="195">
        <f>O328*H328</f>
        <v>0</v>
      </c>
      <c r="Q328" s="195">
        <v>0</v>
      </c>
      <c r="R328" s="195">
        <f>Q328*H328</f>
        <v>0</v>
      </c>
      <c r="S328" s="195">
        <v>0</v>
      </c>
      <c r="T328" s="196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7" t="s">
        <v>190</v>
      </c>
      <c r="AT328" s="197" t="s">
        <v>186</v>
      </c>
      <c r="AU328" s="197" t="s">
        <v>91</v>
      </c>
      <c r="AY328" s="15" t="s">
        <v>183</v>
      </c>
      <c r="BE328" s="198">
        <f>IF(N328="základná",J328,0)</f>
        <v>0</v>
      </c>
      <c r="BF328" s="198">
        <f>IF(N328="znížená",J328,0)</f>
        <v>0</v>
      </c>
      <c r="BG328" s="198">
        <f>IF(N328="zákl. prenesená",J328,0)</f>
        <v>0</v>
      </c>
      <c r="BH328" s="198">
        <f>IF(N328="zníž. prenesená",J328,0)</f>
        <v>0</v>
      </c>
      <c r="BI328" s="198">
        <f>IF(N328="nulová",J328,0)</f>
        <v>0</v>
      </c>
      <c r="BJ328" s="15" t="s">
        <v>91</v>
      </c>
      <c r="BK328" s="198">
        <f>ROUND(I328*H328,2)</f>
        <v>0</v>
      </c>
      <c r="BL328" s="15" t="s">
        <v>190</v>
      </c>
      <c r="BM328" s="197" t="s">
        <v>884</v>
      </c>
    </row>
    <row r="329" s="2" customFormat="1" ht="24.15" customHeight="1">
      <c r="A329" s="34"/>
      <c r="B329" s="184"/>
      <c r="C329" s="185" t="s">
        <v>885</v>
      </c>
      <c r="D329" s="185" t="s">
        <v>186</v>
      </c>
      <c r="E329" s="186" t="s">
        <v>886</v>
      </c>
      <c r="F329" s="187" t="s">
        <v>887</v>
      </c>
      <c r="G329" s="188" t="s">
        <v>214</v>
      </c>
      <c r="H329" s="189">
        <v>25.641999999999999</v>
      </c>
      <c r="I329" s="190"/>
      <c r="J329" s="191">
        <f>ROUND(I329*H329,2)</f>
        <v>0</v>
      </c>
      <c r="K329" s="192"/>
      <c r="L329" s="35"/>
      <c r="M329" s="193" t="s">
        <v>1</v>
      </c>
      <c r="N329" s="194" t="s">
        <v>45</v>
      </c>
      <c r="O329" s="78"/>
      <c r="P329" s="195">
        <f>O329*H329</f>
        <v>0</v>
      </c>
      <c r="Q329" s="195">
        <v>0.00016184000000000001</v>
      </c>
      <c r="R329" s="195">
        <f>Q329*H329</f>
        <v>0.0041499012799999999</v>
      </c>
      <c r="S329" s="195">
        <v>0</v>
      </c>
      <c r="T329" s="196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7" t="s">
        <v>247</v>
      </c>
      <c r="AT329" s="197" t="s">
        <v>186</v>
      </c>
      <c r="AU329" s="197" t="s">
        <v>91</v>
      </c>
      <c r="AY329" s="15" t="s">
        <v>183</v>
      </c>
      <c r="BE329" s="198">
        <f>IF(N329="základná",J329,0)</f>
        <v>0</v>
      </c>
      <c r="BF329" s="198">
        <f>IF(N329="znížená",J329,0)</f>
        <v>0</v>
      </c>
      <c r="BG329" s="198">
        <f>IF(N329="zákl. prenesená",J329,0)</f>
        <v>0</v>
      </c>
      <c r="BH329" s="198">
        <f>IF(N329="zníž. prenesená",J329,0)</f>
        <v>0</v>
      </c>
      <c r="BI329" s="198">
        <f>IF(N329="nulová",J329,0)</f>
        <v>0</v>
      </c>
      <c r="BJ329" s="15" t="s">
        <v>91</v>
      </c>
      <c r="BK329" s="198">
        <f>ROUND(I329*H329,2)</f>
        <v>0</v>
      </c>
      <c r="BL329" s="15" t="s">
        <v>247</v>
      </c>
      <c r="BM329" s="197" t="s">
        <v>888</v>
      </c>
    </row>
    <row r="330" s="2" customFormat="1" ht="33" customHeight="1">
      <c r="A330" s="34"/>
      <c r="B330" s="184"/>
      <c r="C330" s="185" t="s">
        <v>889</v>
      </c>
      <c r="D330" s="185" t="s">
        <v>186</v>
      </c>
      <c r="E330" s="186" t="s">
        <v>890</v>
      </c>
      <c r="F330" s="187" t="s">
        <v>891</v>
      </c>
      <c r="G330" s="188" t="s">
        <v>214</v>
      </c>
      <c r="H330" s="189">
        <v>2.4300000000000002</v>
      </c>
      <c r="I330" s="190"/>
      <c r="J330" s="191">
        <f>ROUND(I330*H330,2)</f>
        <v>0</v>
      </c>
      <c r="K330" s="192"/>
      <c r="L330" s="35"/>
      <c r="M330" s="193" t="s">
        <v>1</v>
      </c>
      <c r="N330" s="194" t="s">
        <v>45</v>
      </c>
      <c r="O330" s="78"/>
      <c r="P330" s="195">
        <f>O330*H330</f>
        <v>0</v>
      </c>
      <c r="Q330" s="195">
        <v>0.00024252</v>
      </c>
      <c r="R330" s="195">
        <f>Q330*H330</f>
        <v>0.00058932360000000009</v>
      </c>
      <c r="S330" s="195">
        <v>0</v>
      </c>
      <c r="T330" s="196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7" t="s">
        <v>247</v>
      </c>
      <c r="AT330" s="197" t="s">
        <v>186</v>
      </c>
      <c r="AU330" s="197" t="s">
        <v>91</v>
      </c>
      <c r="AY330" s="15" t="s">
        <v>183</v>
      </c>
      <c r="BE330" s="198">
        <f>IF(N330="základná",J330,0)</f>
        <v>0</v>
      </c>
      <c r="BF330" s="198">
        <f>IF(N330="znížená",J330,0)</f>
        <v>0</v>
      </c>
      <c r="BG330" s="198">
        <f>IF(N330="zákl. prenesená",J330,0)</f>
        <v>0</v>
      </c>
      <c r="BH330" s="198">
        <f>IF(N330="zníž. prenesená",J330,0)</f>
        <v>0</v>
      </c>
      <c r="BI330" s="198">
        <f>IF(N330="nulová",J330,0)</f>
        <v>0</v>
      </c>
      <c r="BJ330" s="15" t="s">
        <v>91</v>
      </c>
      <c r="BK330" s="198">
        <f>ROUND(I330*H330,2)</f>
        <v>0</v>
      </c>
      <c r="BL330" s="15" t="s">
        <v>247</v>
      </c>
      <c r="BM330" s="197" t="s">
        <v>892</v>
      </c>
    </row>
    <row r="331" s="2" customFormat="1" ht="24.15" customHeight="1">
      <c r="A331" s="34"/>
      <c r="B331" s="184"/>
      <c r="C331" s="185" t="s">
        <v>893</v>
      </c>
      <c r="D331" s="185" t="s">
        <v>186</v>
      </c>
      <c r="E331" s="186" t="s">
        <v>894</v>
      </c>
      <c r="F331" s="187" t="s">
        <v>895</v>
      </c>
      <c r="G331" s="188" t="s">
        <v>214</v>
      </c>
      <c r="H331" s="189">
        <v>25.641999999999999</v>
      </c>
      <c r="I331" s="190"/>
      <c r="J331" s="191">
        <f>ROUND(I331*H331,2)</f>
        <v>0</v>
      </c>
      <c r="K331" s="192"/>
      <c r="L331" s="35"/>
      <c r="M331" s="193" t="s">
        <v>1</v>
      </c>
      <c r="N331" s="194" t="s">
        <v>45</v>
      </c>
      <c r="O331" s="78"/>
      <c r="P331" s="195">
        <f>O331*H331</f>
        <v>0</v>
      </c>
      <c r="Q331" s="195">
        <v>8.1340000000000004E-05</v>
      </c>
      <c r="R331" s="195">
        <f>Q331*H331</f>
        <v>0.0020857202799999999</v>
      </c>
      <c r="S331" s="195">
        <v>0</v>
      </c>
      <c r="T331" s="196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7" t="s">
        <v>247</v>
      </c>
      <c r="AT331" s="197" t="s">
        <v>186</v>
      </c>
      <c r="AU331" s="197" t="s">
        <v>91</v>
      </c>
      <c r="AY331" s="15" t="s">
        <v>183</v>
      </c>
      <c r="BE331" s="198">
        <f>IF(N331="základná",J331,0)</f>
        <v>0</v>
      </c>
      <c r="BF331" s="198">
        <f>IF(N331="znížená",J331,0)</f>
        <v>0</v>
      </c>
      <c r="BG331" s="198">
        <f>IF(N331="zákl. prenesená",J331,0)</f>
        <v>0</v>
      </c>
      <c r="BH331" s="198">
        <f>IF(N331="zníž. prenesená",J331,0)</f>
        <v>0</v>
      </c>
      <c r="BI331" s="198">
        <f>IF(N331="nulová",J331,0)</f>
        <v>0</v>
      </c>
      <c r="BJ331" s="15" t="s">
        <v>91</v>
      </c>
      <c r="BK331" s="198">
        <f>ROUND(I331*H331,2)</f>
        <v>0</v>
      </c>
      <c r="BL331" s="15" t="s">
        <v>247</v>
      </c>
      <c r="BM331" s="197" t="s">
        <v>896</v>
      </c>
    </row>
    <row r="332" s="2" customFormat="1" ht="24.15" customHeight="1">
      <c r="A332" s="34"/>
      <c r="B332" s="184"/>
      <c r="C332" s="185" t="s">
        <v>897</v>
      </c>
      <c r="D332" s="185" t="s">
        <v>186</v>
      </c>
      <c r="E332" s="186" t="s">
        <v>898</v>
      </c>
      <c r="F332" s="187" t="s">
        <v>899</v>
      </c>
      <c r="G332" s="188" t="s">
        <v>214</v>
      </c>
      <c r="H332" s="189">
        <v>121.5</v>
      </c>
      <c r="I332" s="190"/>
      <c r="J332" s="191">
        <f>ROUND(I332*H332,2)</f>
        <v>0</v>
      </c>
      <c r="K332" s="192"/>
      <c r="L332" s="35"/>
      <c r="M332" s="193" t="s">
        <v>1</v>
      </c>
      <c r="N332" s="194" t="s">
        <v>45</v>
      </c>
      <c r="O332" s="78"/>
      <c r="P332" s="195">
        <f>O332*H332</f>
        <v>0</v>
      </c>
      <c r="Q332" s="195">
        <v>2.3199999999999998E-06</v>
      </c>
      <c r="R332" s="195">
        <f>Q332*H332</f>
        <v>0.00028187999999999998</v>
      </c>
      <c r="S332" s="195">
        <v>0</v>
      </c>
      <c r="T332" s="196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7" t="s">
        <v>247</v>
      </c>
      <c r="AT332" s="197" t="s">
        <v>186</v>
      </c>
      <c r="AU332" s="197" t="s">
        <v>91</v>
      </c>
      <c r="AY332" s="15" t="s">
        <v>183</v>
      </c>
      <c r="BE332" s="198">
        <f>IF(N332="základná",J332,0)</f>
        <v>0</v>
      </c>
      <c r="BF332" s="198">
        <f>IF(N332="znížená",J332,0)</f>
        <v>0</v>
      </c>
      <c r="BG332" s="198">
        <f>IF(N332="zákl. prenesená",J332,0)</f>
        <v>0</v>
      </c>
      <c r="BH332" s="198">
        <f>IF(N332="zníž. prenesená",J332,0)</f>
        <v>0</v>
      </c>
      <c r="BI332" s="198">
        <f>IF(N332="nulová",J332,0)</f>
        <v>0</v>
      </c>
      <c r="BJ332" s="15" t="s">
        <v>91</v>
      </c>
      <c r="BK332" s="198">
        <f>ROUND(I332*H332,2)</f>
        <v>0</v>
      </c>
      <c r="BL332" s="15" t="s">
        <v>247</v>
      </c>
      <c r="BM332" s="197" t="s">
        <v>900</v>
      </c>
    </row>
    <row r="333" s="2" customFormat="1" ht="37.8" customHeight="1">
      <c r="A333" s="34"/>
      <c r="B333" s="184"/>
      <c r="C333" s="185" t="s">
        <v>901</v>
      </c>
      <c r="D333" s="185" t="s">
        <v>186</v>
      </c>
      <c r="E333" s="186" t="s">
        <v>902</v>
      </c>
      <c r="F333" s="187" t="s">
        <v>903</v>
      </c>
      <c r="G333" s="188" t="s">
        <v>214</v>
      </c>
      <c r="H333" s="189">
        <v>3.3999999999999999</v>
      </c>
      <c r="I333" s="190"/>
      <c r="J333" s="191">
        <f>ROUND(I333*H333,2)</f>
        <v>0</v>
      </c>
      <c r="K333" s="192"/>
      <c r="L333" s="35"/>
      <c r="M333" s="193" t="s">
        <v>1</v>
      </c>
      <c r="N333" s="194" t="s">
        <v>45</v>
      </c>
      <c r="O333" s="78"/>
      <c r="P333" s="195">
        <f>O333*H333</f>
        <v>0</v>
      </c>
      <c r="Q333" s="195">
        <v>0.00068846040000000003</v>
      </c>
      <c r="R333" s="195">
        <f>Q333*H333</f>
        <v>0.0023407653600000002</v>
      </c>
      <c r="S333" s="195">
        <v>0</v>
      </c>
      <c r="T333" s="196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7" t="s">
        <v>247</v>
      </c>
      <c r="AT333" s="197" t="s">
        <v>186</v>
      </c>
      <c r="AU333" s="197" t="s">
        <v>91</v>
      </c>
      <c r="AY333" s="15" t="s">
        <v>183</v>
      </c>
      <c r="BE333" s="198">
        <f>IF(N333="základná",J333,0)</f>
        <v>0</v>
      </c>
      <c r="BF333" s="198">
        <f>IF(N333="znížená",J333,0)</f>
        <v>0</v>
      </c>
      <c r="BG333" s="198">
        <f>IF(N333="zákl. prenesená",J333,0)</f>
        <v>0</v>
      </c>
      <c r="BH333" s="198">
        <f>IF(N333="zníž. prenesená",J333,0)</f>
        <v>0</v>
      </c>
      <c r="BI333" s="198">
        <f>IF(N333="nulová",J333,0)</f>
        <v>0</v>
      </c>
      <c r="BJ333" s="15" t="s">
        <v>91</v>
      </c>
      <c r="BK333" s="198">
        <f>ROUND(I333*H333,2)</f>
        <v>0</v>
      </c>
      <c r="BL333" s="15" t="s">
        <v>247</v>
      </c>
      <c r="BM333" s="197" t="s">
        <v>904</v>
      </c>
    </row>
    <row r="334" s="12" customFormat="1" ht="22.8" customHeight="1">
      <c r="A334" s="12"/>
      <c r="B334" s="171"/>
      <c r="C334" s="12"/>
      <c r="D334" s="172" t="s">
        <v>78</v>
      </c>
      <c r="E334" s="182" t="s">
        <v>905</v>
      </c>
      <c r="F334" s="182" t="s">
        <v>906</v>
      </c>
      <c r="G334" s="12"/>
      <c r="H334" s="12"/>
      <c r="I334" s="174"/>
      <c r="J334" s="183">
        <f>BK334</f>
        <v>0</v>
      </c>
      <c r="K334" s="12"/>
      <c r="L334" s="171"/>
      <c r="M334" s="176"/>
      <c r="N334" s="177"/>
      <c r="O334" s="177"/>
      <c r="P334" s="178">
        <f>SUM(P335:P340)</f>
        <v>0</v>
      </c>
      <c r="Q334" s="177"/>
      <c r="R334" s="178">
        <f>SUM(R335:R340)</f>
        <v>1.0594616135800001</v>
      </c>
      <c r="S334" s="177"/>
      <c r="T334" s="179">
        <f>SUM(T335:T340)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72" t="s">
        <v>91</v>
      </c>
      <c r="AT334" s="180" t="s">
        <v>78</v>
      </c>
      <c r="AU334" s="180" t="s">
        <v>86</v>
      </c>
      <c r="AY334" s="172" t="s">
        <v>183</v>
      </c>
      <c r="BK334" s="181">
        <f>SUM(BK335:BK340)</f>
        <v>0</v>
      </c>
    </row>
    <row r="335" s="2" customFormat="1" ht="24.15" customHeight="1">
      <c r="A335" s="34"/>
      <c r="B335" s="184"/>
      <c r="C335" s="185" t="s">
        <v>907</v>
      </c>
      <c r="D335" s="185" t="s">
        <v>186</v>
      </c>
      <c r="E335" s="186" t="s">
        <v>908</v>
      </c>
      <c r="F335" s="187" t="s">
        <v>909</v>
      </c>
      <c r="G335" s="188" t="s">
        <v>214</v>
      </c>
      <c r="H335" s="189">
        <v>2682.2710000000002</v>
      </c>
      <c r="I335" s="190"/>
      <c r="J335" s="191">
        <f>ROUND(I335*H335,2)</f>
        <v>0</v>
      </c>
      <c r="K335" s="192"/>
      <c r="L335" s="35"/>
      <c r="M335" s="193" t="s">
        <v>1</v>
      </c>
      <c r="N335" s="194" t="s">
        <v>45</v>
      </c>
      <c r="O335" s="78"/>
      <c r="P335" s="195">
        <f>O335*H335</f>
        <v>0</v>
      </c>
      <c r="Q335" s="195">
        <v>0.00012750000000000001</v>
      </c>
      <c r="R335" s="195">
        <f>Q335*H335</f>
        <v>0.34198955250000007</v>
      </c>
      <c r="S335" s="195">
        <v>0</v>
      </c>
      <c r="T335" s="196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7" t="s">
        <v>247</v>
      </c>
      <c r="AT335" s="197" t="s">
        <v>186</v>
      </c>
      <c r="AU335" s="197" t="s">
        <v>91</v>
      </c>
      <c r="AY335" s="15" t="s">
        <v>183</v>
      </c>
      <c r="BE335" s="198">
        <f>IF(N335="základná",J335,0)</f>
        <v>0</v>
      </c>
      <c r="BF335" s="198">
        <f>IF(N335="znížená",J335,0)</f>
        <v>0</v>
      </c>
      <c r="BG335" s="198">
        <f>IF(N335="zákl. prenesená",J335,0)</f>
        <v>0</v>
      </c>
      <c r="BH335" s="198">
        <f>IF(N335="zníž. prenesená",J335,0)</f>
        <v>0</v>
      </c>
      <c r="BI335" s="198">
        <f>IF(N335="nulová",J335,0)</f>
        <v>0</v>
      </c>
      <c r="BJ335" s="15" t="s">
        <v>91</v>
      </c>
      <c r="BK335" s="198">
        <f>ROUND(I335*H335,2)</f>
        <v>0</v>
      </c>
      <c r="BL335" s="15" t="s">
        <v>247</v>
      </c>
      <c r="BM335" s="197" t="s">
        <v>910</v>
      </c>
    </row>
    <row r="336" s="2" customFormat="1" ht="24.15" customHeight="1">
      <c r="A336" s="34"/>
      <c r="B336" s="184"/>
      <c r="C336" s="185" t="s">
        <v>911</v>
      </c>
      <c r="D336" s="185" t="s">
        <v>186</v>
      </c>
      <c r="E336" s="186" t="s">
        <v>912</v>
      </c>
      <c r="F336" s="187" t="s">
        <v>913</v>
      </c>
      <c r="G336" s="188" t="s">
        <v>214</v>
      </c>
      <c r="H336" s="189">
        <v>295.80000000000001</v>
      </c>
      <c r="I336" s="190"/>
      <c r="J336" s="191">
        <f>ROUND(I336*H336,2)</f>
        <v>0</v>
      </c>
      <c r="K336" s="192"/>
      <c r="L336" s="35"/>
      <c r="M336" s="193" t="s">
        <v>1</v>
      </c>
      <c r="N336" s="194" t="s">
        <v>45</v>
      </c>
      <c r="O336" s="78"/>
      <c r="P336" s="195">
        <f>O336*H336</f>
        <v>0</v>
      </c>
      <c r="Q336" s="195">
        <v>3.4800000000000001E-06</v>
      </c>
      <c r="R336" s="195">
        <f>Q336*H336</f>
        <v>0.0010293840000000002</v>
      </c>
      <c r="S336" s="195">
        <v>0</v>
      </c>
      <c r="T336" s="196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7" t="s">
        <v>247</v>
      </c>
      <c r="AT336" s="197" t="s">
        <v>186</v>
      </c>
      <c r="AU336" s="197" t="s">
        <v>91</v>
      </c>
      <c r="AY336" s="15" t="s">
        <v>183</v>
      </c>
      <c r="BE336" s="198">
        <f>IF(N336="základná",J336,0)</f>
        <v>0</v>
      </c>
      <c r="BF336" s="198">
        <f>IF(N336="znížená",J336,0)</f>
        <v>0</v>
      </c>
      <c r="BG336" s="198">
        <f>IF(N336="zákl. prenesená",J336,0)</f>
        <v>0</v>
      </c>
      <c r="BH336" s="198">
        <f>IF(N336="zníž. prenesená",J336,0)</f>
        <v>0</v>
      </c>
      <c r="BI336" s="198">
        <f>IF(N336="nulová",J336,0)</f>
        <v>0</v>
      </c>
      <c r="BJ336" s="15" t="s">
        <v>91</v>
      </c>
      <c r="BK336" s="198">
        <f>ROUND(I336*H336,2)</f>
        <v>0</v>
      </c>
      <c r="BL336" s="15" t="s">
        <v>247</v>
      </c>
      <c r="BM336" s="197" t="s">
        <v>914</v>
      </c>
    </row>
    <row r="337" s="2" customFormat="1">
      <c r="A337" s="34"/>
      <c r="B337" s="35"/>
      <c r="C337" s="34"/>
      <c r="D337" s="210" t="s">
        <v>628</v>
      </c>
      <c r="E337" s="34"/>
      <c r="F337" s="211" t="s">
        <v>915</v>
      </c>
      <c r="G337" s="34"/>
      <c r="H337" s="34"/>
      <c r="I337" s="212"/>
      <c r="J337" s="34"/>
      <c r="K337" s="34"/>
      <c r="L337" s="35"/>
      <c r="M337" s="213"/>
      <c r="N337" s="214"/>
      <c r="O337" s="78"/>
      <c r="P337" s="78"/>
      <c r="Q337" s="78"/>
      <c r="R337" s="78"/>
      <c r="S337" s="78"/>
      <c r="T337" s="79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5" t="s">
        <v>628</v>
      </c>
      <c r="AU337" s="15" t="s">
        <v>91</v>
      </c>
    </row>
    <row r="338" s="2" customFormat="1" ht="37.8" customHeight="1">
      <c r="A338" s="34"/>
      <c r="B338" s="184"/>
      <c r="C338" s="185" t="s">
        <v>916</v>
      </c>
      <c r="D338" s="185" t="s">
        <v>186</v>
      </c>
      <c r="E338" s="186" t="s">
        <v>917</v>
      </c>
      <c r="F338" s="187" t="s">
        <v>918</v>
      </c>
      <c r="G338" s="188" t="s">
        <v>214</v>
      </c>
      <c r="H338" s="189">
        <v>2682.2710000000002</v>
      </c>
      <c r="I338" s="190"/>
      <c r="J338" s="191">
        <f>ROUND(I338*H338,2)</f>
        <v>0</v>
      </c>
      <c r="K338" s="192"/>
      <c r="L338" s="35"/>
      <c r="M338" s="193" t="s">
        <v>1</v>
      </c>
      <c r="N338" s="194" t="s">
        <v>45</v>
      </c>
      <c r="O338" s="78"/>
      <c r="P338" s="195">
        <f>O338*H338</f>
        <v>0</v>
      </c>
      <c r="Q338" s="195">
        <v>0.00022948000000000001</v>
      </c>
      <c r="R338" s="195">
        <f>Q338*H338</f>
        <v>0.61552754908000007</v>
      </c>
      <c r="S338" s="195">
        <v>0</v>
      </c>
      <c r="T338" s="196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7" t="s">
        <v>247</v>
      </c>
      <c r="AT338" s="197" t="s">
        <v>186</v>
      </c>
      <c r="AU338" s="197" t="s">
        <v>91</v>
      </c>
      <c r="AY338" s="15" t="s">
        <v>183</v>
      </c>
      <c r="BE338" s="198">
        <f>IF(N338="základná",J338,0)</f>
        <v>0</v>
      </c>
      <c r="BF338" s="198">
        <f>IF(N338="znížená",J338,0)</f>
        <v>0</v>
      </c>
      <c r="BG338" s="198">
        <f>IF(N338="zákl. prenesená",J338,0)</f>
        <v>0</v>
      </c>
      <c r="BH338" s="198">
        <f>IF(N338="zníž. prenesená",J338,0)</f>
        <v>0</v>
      </c>
      <c r="BI338" s="198">
        <f>IF(N338="nulová",J338,0)</f>
        <v>0</v>
      </c>
      <c r="BJ338" s="15" t="s">
        <v>91</v>
      </c>
      <c r="BK338" s="198">
        <f>ROUND(I338*H338,2)</f>
        <v>0</v>
      </c>
      <c r="BL338" s="15" t="s">
        <v>247</v>
      </c>
      <c r="BM338" s="197" t="s">
        <v>919</v>
      </c>
    </row>
    <row r="339" s="2" customFormat="1" ht="21.75" customHeight="1">
      <c r="A339" s="34"/>
      <c r="B339" s="184"/>
      <c r="C339" s="185" t="s">
        <v>920</v>
      </c>
      <c r="D339" s="185" t="s">
        <v>186</v>
      </c>
      <c r="E339" s="186" t="s">
        <v>921</v>
      </c>
      <c r="F339" s="187" t="s">
        <v>922</v>
      </c>
      <c r="G339" s="188" t="s">
        <v>214</v>
      </c>
      <c r="H339" s="189">
        <v>295.80000000000001</v>
      </c>
      <c r="I339" s="190"/>
      <c r="J339" s="191">
        <f>ROUND(I339*H339,2)</f>
        <v>0</v>
      </c>
      <c r="K339" s="192"/>
      <c r="L339" s="35"/>
      <c r="M339" s="193" t="s">
        <v>1</v>
      </c>
      <c r="N339" s="194" t="s">
        <v>45</v>
      </c>
      <c r="O339" s="78"/>
      <c r="P339" s="195">
        <f>O339*H339</f>
        <v>0</v>
      </c>
      <c r="Q339" s="195">
        <v>0.00034116000000000002</v>
      </c>
      <c r="R339" s="195">
        <f>Q339*H339</f>
        <v>0.10091512800000001</v>
      </c>
      <c r="S339" s="195">
        <v>0</v>
      </c>
      <c r="T339" s="196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7" t="s">
        <v>247</v>
      </c>
      <c r="AT339" s="197" t="s">
        <v>186</v>
      </c>
      <c r="AU339" s="197" t="s">
        <v>91</v>
      </c>
      <c r="AY339" s="15" t="s">
        <v>183</v>
      </c>
      <c r="BE339" s="198">
        <f>IF(N339="základná",J339,0)</f>
        <v>0</v>
      </c>
      <c r="BF339" s="198">
        <f>IF(N339="znížená",J339,0)</f>
        <v>0</v>
      </c>
      <c r="BG339" s="198">
        <f>IF(N339="zákl. prenesená",J339,0)</f>
        <v>0</v>
      </c>
      <c r="BH339" s="198">
        <f>IF(N339="zníž. prenesená",J339,0)</f>
        <v>0</v>
      </c>
      <c r="BI339" s="198">
        <f>IF(N339="nulová",J339,0)</f>
        <v>0</v>
      </c>
      <c r="BJ339" s="15" t="s">
        <v>91</v>
      </c>
      <c r="BK339" s="198">
        <f>ROUND(I339*H339,2)</f>
        <v>0</v>
      </c>
      <c r="BL339" s="15" t="s">
        <v>247</v>
      </c>
      <c r="BM339" s="197" t="s">
        <v>923</v>
      </c>
    </row>
    <row r="340" s="2" customFormat="1">
      <c r="A340" s="34"/>
      <c r="B340" s="35"/>
      <c r="C340" s="34"/>
      <c r="D340" s="210" t="s">
        <v>628</v>
      </c>
      <c r="E340" s="34"/>
      <c r="F340" s="211" t="s">
        <v>924</v>
      </c>
      <c r="G340" s="34"/>
      <c r="H340" s="34"/>
      <c r="I340" s="212"/>
      <c r="J340" s="34"/>
      <c r="K340" s="34"/>
      <c r="L340" s="35"/>
      <c r="M340" s="213"/>
      <c r="N340" s="214"/>
      <c r="O340" s="78"/>
      <c r="P340" s="78"/>
      <c r="Q340" s="78"/>
      <c r="R340" s="78"/>
      <c r="S340" s="78"/>
      <c r="T340" s="79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5" t="s">
        <v>628</v>
      </c>
      <c r="AU340" s="15" t="s">
        <v>91</v>
      </c>
    </row>
    <row r="341" s="12" customFormat="1" ht="25.92" customHeight="1">
      <c r="A341" s="12"/>
      <c r="B341" s="171"/>
      <c r="C341" s="12"/>
      <c r="D341" s="172" t="s">
        <v>78</v>
      </c>
      <c r="E341" s="173" t="s">
        <v>192</v>
      </c>
      <c r="F341" s="173" t="s">
        <v>925</v>
      </c>
      <c r="G341" s="12"/>
      <c r="H341" s="12"/>
      <c r="I341" s="174"/>
      <c r="J341" s="175">
        <f>BK341</f>
        <v>0</v>
      </c>
      <c r="K341" s="12"/>
      <c r="L341" s="171"/>
      <c r="M341" s="176"/>
      <c r="N341" s="177"/>
      <c r="O341" s="177"/>
      <c r="P341" s="178">
        <f>P342</f>
        <v>0</v>
      </c>
      <c r="Q341" s="177"/>
      <c r="R341" s="178">
        <f>R342</f>
        <v>0</v>
      </c>
      <c r="S341" s="177"/>
      <c r="T341" s="179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72" t="s">
        <v>184</v>
      </c>
      <c r="AT341" s="180" t="s">
        <v>78</v>
      </c>
      <c r="AU341" s="180" t="s">
        <v>79</v>
      </c>
      <c r="AY341" s="172" t="s">
        <v>183</v>
      </c>
      <c r="BK341" s="181">
        <f>BK342</f>
        <v>0</v>
      </c>
    </row>
    <row r="342" s="12" customFormat="1" ht="22.8" customHeight="1">
      <c r="A342" s="12"/>
      <c r="B342" s="171"/>
      <c r="C342" s="12"/>
      <c r="D342" s="172" t="s">
        <v>78</v>
      </c>
      <c r="E342" s="182" t="s">
        <v>926</v>
      </c>
      <c r="F342" s="182" t="s">
        <v>927</v>
      </c>
      <c r="G342" s="12"/>
      <c r="H342" s="12"/>
      <c r="I342" s="174"/>
      <c r="J342" s="183">
        <f>BK342</f>
        <v>0</v>
      </c>
      <c r="K342" s="12"/>
      <c r="L342" s="171"/>
      <c r="M342" s="176"/>
      <c r="N342" s="177"/>
      <c r="O342" s="177"/>
      <c r="P342" s="178">
        <f>SUM(P343:P344)</f>
        <v>0</v>
      </c>
      <c r="Q342" s="177"/>
      <c r="R342" s="178">
        <f>SUM(R343:R344)</f>
        <v>0</v>
      </c>
      <c r="S342" s="177"/>
      <c r="T342" s="179">
        <f>SUM(T343:T344)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172" t="s">
        <v>184</v>
      </c>
      <c r="AT342" s="180" t="s">
        <v>78</v>
      </c>
      <c r="AU342" s="180" t="s">
        <v>86</v>
      </c>
      <c r="AY342" s="172" t="s">
        <v>183</v>
      </c>
      <c r="BK342" s="181">
        <f>SUM(BK343:BK344)</f>
        <v>0</v>
      </c>
    </row>
    <row r="343" s="2" customFormat="1" ht="66.75" customHeight="1">
      <c r="A343" s="34"/>
      <c r="B343" s="184"/>
      <c r="C343" s="185" t="s">
        <v>928</v>
      </c>
      <c r="D343" s="185" t="s">
        <v>186</v>
      </c>
      <c r="E343" s="186" t="s">
        <v>929</v>
      </c>
      <c r="F343" s="187" t="s">
        <v>930</v>
      </c>
      <c r="G343" s="188" t="s">
        <v>555</v>
      </c>
      <c r="H343" s="189">
        <v>1</v>
      </c>
      <c r="I343" s="190"/>
      <c r="J343" s="191">
        <f>ROUND(I343*H343,2)</f>
        <v>0</v>
      </c>
      <c r="K343" s="192"/>
      <c r="L343" s="35"/>
      <c r="M343" s="193" t="s">
        <v>1</v>
      </c>
      <c r="N343" s="194" t="s">
        <v>45</v>
      </c>
      <c r="O343" s="78"/>
      <c r="P343" s="195">
        <f>O343*H343</f>
        <v>0</v>
      </c>
      <c r="Q343" s="195">
        <v>0</v>
      </c>
      <c r="R343" s="195">
        <f>Q343*H343</f>
        <v>0</v>
      </c>
      <c r="S343" s="195">
        <v>0</v>
      </c>
      <c r="T343" s="196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7" t="s">
        <v>440</v>
      </c>
      <c r="AT343" s="197" t="s">
        <v>186</v>
      </c>
      <c r="AU343" s="197" t="s">
        <v>91</v>
      </c>
      <c r="AY343" s="15" t="s">
        <v>183</v>
      </c>
      <c r="BE343" s="198">
        <f>IF(N343="základná",J343,0)</f>
        <v>0</v>
      </c>
      <c r="BF343" s="198">
        <f>IF(N343="znížená",J343,0)</f>
        <v>0</v>
      </c>
      <c r="BG343" s="198">
        <f>IF(N343="zákl. prenesená",J343,0)</f>
        <v>0</v>
      </c>
      <c r="BH343" s="198">
        <f>IF(N343="zníž. prenesená",J343,0)</f>
        <v>0</v>
      </c>
      <c r="BI343" s="198">
        <f>IF(N343="nulová",J343,0)</f>
        <v>0</v>
      </c>
      <c r="BJ343" s="15" t="s">
        <v>91</v>
      </c>
      <c r="BK343" s="198">
        <f>ROUND(I343*H343,2)</f>
        <v>0</v>
      </c>
      <c r="BL343" s="15" t="s">
        <v>440</v>
      </c>
      <c r="BM343" s="197" t="s">
        <v>931</v>
      </c>
    </row>
    <row r="344" s="2" customFormat="1">
      <c r="A344" s="34"/>
      <c r="B344" s="35"/>
      <c r="C344" s="34"/>
      <c r="D344" s="210" t="s">
        <v>628</v>
      </c>
      <c r="E344" s="34"/>
      <c r="F344" s="211" t="s">
        <v>932</v>
      </c>
      <c r="G344" s="34"/>
      <c r="H344" s="34"/>
      <c r="I344" s="212"/>
      <c r="J344" s="34"/>
      <c r="K344" s="34"/>
      <c r="L344" s="35"/>
      <c r="M344" s="215"/>
      <c r="N344" s="216"/>
      <c r="O344" s="217"/>
      <c r="P344" s="217"/>
      <c r="Q344" s="217"/>
      <c r="R344" s="217"/>
      <c r="S344" s="217"/>
      <c r="T344" s="218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5" t="s">
        <v>628</v>
      </c>
      <c r="AU344" s="15" t="s">
        <v>91</v>
      </c>
    </row>
    <row r="345" s="2" customFormat="1" ht="6.96" customHeight="1">
      <c r="A345" s="34"/>
      <c r="B345" s="61"/>
      <c r="C345" s="62"/>
      <c r="D345" s="62"/>
      <c r="E345" s="62"/>
      <c r="F345" s="62"/>
      <c r="G345" s="62"/>
      <c r="H345" s="62"/>
      <c r="I345" s="62"/>
      <c r="J345" s="62"/>
      <c r="K345" s="62"/>
      <c r="L345" s="35"/>
      <c r="M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</row>
  </sheetData>
  <autoFilter ref="C138:K3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142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30" customHeight="1">
      <c r="A11" s="34"/>
      <c r="B11" s="35"/>
      <c r="C11" s="34"/>
      <c r="D11" s="34"/>
      <c r="E11" s="68" t="s">
        <v>933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30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26</v>
      </c>
      <c r="J23" s="23" t="s">
        <v>32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35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36</v>
      </c>
      <c r="F26" s="34"/>
      <c r="G26" s="34"/>
      <c r="H26" s="34"/>
      <c r="I26" s="28" t="s">
        <v>26</v>
      </c>
      <c r="J26" s="23" t="s">
        <v>37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ROUND((SUM(BE129:BE207)),  2)</f>
        <v>0</v>
      </c>
      <c r="G35" s="137"/>
      <c r="H35" s="137"/>
      <c r="I35" s="138">
        <v>0.23000000000000001</v>
      </c>
      <c r="J35" s="136">
        <f>ROUND(((SUM(BE129:BE207))*I35),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ROUND((SUM(BF129:BF207)),  2)</f>
        <v>0</v>
      </c>
      <c r="G36" s="137"/>
      <c r="H36" s="137"/>
      <c r="I36" s="138">
        <v>0.23000000000000001</v>
      </c>
      <c r="J36" s="136">
        <f>ROUND(((SUM(BF129:BF207))*I36),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ROUND((SUM(BG129:BG207)),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ROUND((SUM(BH129:BH207)),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ROUND((SUM(BI129:BI207)),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142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30" customHeight="1">
      <c r="A89" s="34"/>
      <c r="B89" s="35"/>
      <c r="C89" s="34"/>
      <c r="D89" s="34"/>
      <c r="E89" s="68" t="str">
        <f>E11</f>
        <v>02 - VÝMENA OTVOROVÝCH KONŠTRUKCII V OBVODOVOM MURIVE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HLINA s.r.o.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STAVCEN s.r.o., www.rozpoctar.org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150</v>
      </c>
      <c r="E99" s="154"/>
      <c r="F99" s="154"/>
      <c r="G99" s="154"/>
      <c r="H99" s="154"/>
      <c r="I99" s="154"/>
      <c r="J99" s="155">
        <f>J130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152</v>
      </c>
      <c r="E100" s="158"/>
      <c r="F100" s="158"/>
      <c r="G100" s="158"/>
      <c r="H100" s="158"/>
      <c r="I100" s="158"/>
      <c r="J100" s="159">
        <f>J131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153</v>
      </c>
      <c r="E101" s="158"/>
      <c r="F101" s="158"/>
      <c r="G101" s="158"/>
      <c r="H101" s="158"/>
      <c r="I101" s="158"/>
      <c r="J101" s="159">
        <f>J134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154</v>
      </c>
      <c r="E102" s="158"/>
      <c r="F102" s="158"/>
      <c r="G102" s="158"/>
      <c r="H102" s="158"/>
      <c r="I102" s="158"/>
      <c r="J102" s="159">
        <f>J152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2"/>
      <c r="C103" s="9"/>
      <c r="D103" s="153" t="s">
        <v>155</v>
      </c>
      <c r="E103" s="154"/>
      <c r="F103" s="154"/>
      <c r="G103" s="154"/>
      <c r="H103" s="154"/>
      <c r="I103" s="154"/>
      <c r="J103" s="155">
        <f>J154</f>
        <v>0</v>
      </c>
      <c r="K103" s="9"/>
      <c r="L103" s="15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6"/>
      <c r="C104" s="10"/>
      <c r="D104" s="157" t="s">
        <v>934</v>
      </c>
      <c r="E104" s="158"/>
      <c r="F104" s="158"/>
      <c r="G104" s="158"/>
      <c r="H104" s="158"/>
      <c r="I104" s="158"/>
      <c r="J104" s="159">
        <f>J155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6"/>
      <c r="C105" s="10"/>
      <c r="D105" s="157" t="s">
        <v>160</v>
      </c>
      <c r="E105" s="158"/>
      <c r="F105" s="158"/>
      <c r="G105" s="158"/>
      <c r="H105" s="158"/>
      <c r="I105" s="158"/>
      <c r="J105" s="159">
        <f>J159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6"/>
      <c r="C106" s="10"/>
      <c r="D106" s="157" t="s">
        <v>161</v>
      </c>
      <c r="E106" s="158"/>
      <c r="F106" s="158"/>
      <c r="G106" s="158"/>
      <c r="H106" s="158"/>
      <c r="I106" s="158"/>
      <c r="J106" s="159">
        <f>J197</f>
        <v>0</v>
      </c>
      <c r="K106" s="10"/>
      <c r="L106" s="15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6"/>
      <c r="C107" s="10"/>
      <c r="D107" s="157" t="s">
        <v>166</v>
      </c>
      <c r="E107" s="158"/>
      <c r="F107" s="158"/>
      <c r="G107" s="158"/>
      <c r="H107" s="158"/>
      <c r="I107" s="158"/>
      <c r="J107" s="159">
        <f>J205</f>
        <v>0</v>
      </c>
      <c r="K107" s="10"/>
      <c r="L107" s="15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169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0" t="str">
        <f>E7</f>
        <v>REKONŠTRUKCIA ADMINISTRATÍVNEJ BUDOVY KOMENSKÉHO ULICA - ÚRAD BBSK (BLOK A)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141</v>
      </c>
      <c r="L118" s="18"/>
    </row>
    <row r="119" s="2" customFormat="1" ht="16.5" customHeight="1">
      <c r="A119" s="34"/>
      <c r="B119" s="35"/>
      <c r="C119" s="34"/>
      <c r="D119" s="34"/>
      <c r="E119" s="130" t="s">
        <v>142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143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30" customHeight="1">
      <c r="A121" s="34"/>
      <c r="B121" s="35"/>
      <c r="C121" s="34"/>
      <c r="D121" s="34"/>
      <c r="E121" s="68" t="str">
        <f>E11</f>
        <v>02 - VÝMENA OTVOROVÝCH KONŠTRUKCII V OBVODOVOM MURIVE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>k.ú. B. Bystrica, s.č. 837/12, p.č. KN/C - 1909/1</v>
      </c>
      <c r="G123" s="34"/>
      <c r="H123" s="34"/>
      <c r="I123" s="28" t="s">
        <v>21</v>
      </c>
      <c r="J123" s="70" t="str">
        <f>IF(J14="","",J14)</f>
        <v>21. 1. 2025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23</v>
      </c>
      <c r="D125" s="34"/>
      <c r="E125" s="34"/>
      <c r="F125" s="23" t="str">
        <f>E17</f>
        <v>Banskobystrický samosprávny kraj, Námestie SNP 23/</v>
      </c>
      <c r="G125" s="34"/>
      <c r="H125" s="34"/>
      <c r="I125" s="28" t="s">
        <v>29</v>
      </c>
      <c r="J125" s="32" t="str">
        <f>E23</f>
        <v>HLINA s.r.o.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25.6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34</v>
      </c>
      <c r="J126" s="32" t="str">
        <f>E26</f>
        <v>STAVCEN s.r.o., www.rozpoctar.org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0"/>
      <c r="B128" s="161"/>
      <c r="C128" s="162" t="s">
        <v>170</v>
      </c>
      <c r="D128" s="163" t="s">
        <v>64</v>
      </c>
      <c r="E128" s="163" t="s">
        <v>60</v>
      </c>
      <c r="F128" s="163" t="s">
        <v>61</v>
      </c>
      <c r="G128" s="163" t="s">
        <v>171</v>
      </c>
      <c r="H128" s="163" t="s">
        <v>172</v>
      </c>
      <c r="I128" s="163" t="s">
        <v>173</v>
      </c>
      <c r="J128" s="164" t="s">
        <v>147</v>
      </c>
      <c r="K128" s="165" t="s">
        <v>174</v>
      </c>
      <c r="L128" s="166"/>
      <c r="M128" s="87" t="s">
        <v>1</v>
      </c>
      <c r="N128" s="88" t="s">
        <v>43</v>
      </c>
      <c r="O128" s="88" t="s">
        <v>175</v>
      </c>
      <c r="P128" s="88" t="s">
        <v>176</v>
      </c>
      <c r="Q128" s="88" t="s">
        <v>177</v>
      </c>
      <c r="R128" s="88" t="s">
        <v>178</v>
      </c>
      <c r="S128" s="88" t="s">
        <v>179</v>
      </c>
      <c r="T128" s="89" t="s">
        <v>180</v>
      </c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</row>
    <row r="129" s="2" customFormat="1" ht="22.8" customHeight="1">
      <c r="A129" s="34"/>
      <c r="B129" s="35"/>
      <c r="C129" s="94" t="s">
        <v>148</v>
      </c>
      <c r="D129" s="34"/>
      <c r="E129" s="34"/>
      <c r="F129" s="34"/>
      <c r="G129" s="34"/>
      <c r="H129" s="34"/>
      <c r="I129" s="34"/>
      <c r="J129" s="167">
        <f>BK129</f>
        <v>0</v>
      </c>
      <c r="K129" s="34"/>
      <c r="L129" s="35"/>
      <c r="M129" s="90"/>
      <c r="N129" s="74"/>
      <c r="O129" s="91"/>
      <c r="P129" s="168">
        <f>P130+P154</f>
        <v>0</v>
      </c>
      <c r="Q129" s="91"/>
      <c r="R129" s="168">
        <f>R130+R154</f>
        <v>20.61809600738</v>
      </c>
      <c r="S129" s="91"/>
      <c r="T129" s="169">
        <f>T130+T154</f>
        <v>15.150257600000002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78</v>
      </c>
      <c r="AU129" s="15" t="s">
        <v>149</v>
      </c>
      <c r="BK129" s="170">
        <f>BK130+BK154</f>
        <v>0</v>
      </c>
    </row>
    <row r="130" s="12" customFormat="1" ht="25.92" customHeight="1">
      <c r="A130" s="12"/>
      <c r="B130" s="171"/>
      <c r="C130" s="12"/>
      <c r="D130" s="172" t="s">
        <v>78</v>
      </c>
      <c r="E130" s="173" t="s">
        <v>181</v>
      </c>
      <c r="F130" s="173" t="s">
        <v>182</v>
      </c>
      <c r="G130" s="12"/>
      <c r="H130" s="12"/>
      <c r="I130" s="174"/>
      <c r="J130" s="175">
        <f>BK130</f>
        <v>0</v>
      </c>
      <c r="K130" s="12"/>
      <c r="L130" s="171"/>
      <c r="M130" s="176"/>
      <c r="N130" s="177"/>
      <c r="O130" s="177"/>
      <c r="P130" s="178">
        <f>P131+P134+P152</f>
        <v>0</v>
      </c>
      <c r="Q130" s="177"/>
      <c r="R130" s="178">
        <f>R131+R134+R152</f>
        <v>9.5650947624999993</v>
      </c>
      <c r="S130" s="177"/>
      <c r="T130" s="179">
        <f>T131+T134+T152</f>
        <v>14.789867000000001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2" t="s">
        <v>86</v>
      </c>
      <c r="AT130" s="180" t="s">
        <v>78</v>
      </c>
      <c r="AU130" s="180" t="s">
        <v>79</v>
      </c>
      <c r="AY130" s="172" t="s">
        <v>183</v>
      </c>
      <c r="BK130" s="181">
        <f>BK131+BK134+BK152</f>
        <v>0</v>
      </c>
    </row>
    <row r="131" s="12" customFormat="1" ht="22.8" customHeight="1">
      <c r="A131" s="12"/>
      <c r="B131" s="171"/>
      <c r="C131" s="12"/>
      <c r="D131" s="172" t="s">
        <v>78</v>
      </c>
      <c r="E131" s="182" t="s">
        <v>207</v>
      </c>
      <c r="F131" s="182" t="s">
        <v>238</v>
      </c>
      <c r="G131" s="12"/>
      <c r="H131" s="12"/>
      <c r="I131" s="174"/>
      <c r="J131" s="183">
        <f>BK131</f>
        <v>0</v>
      </c>
      <c r="K131" s="12"/>
      <c r="L131" s="171"/>
      <c r="M131" s="176"/>
      <c r="N131" s="177"/>
      <c r="O131" s="177"/>
      <c r="P131" s="178">
        <f>SUM(P132:P133)</f>
        <v>0</v>
      </c>
      <c r="Q131" s="177"/>
      <c r="R131" s="178">
        <f>SUM(R132:R133)</f>
        <v>6.2801534575</v>
      </c>
      <c r="S131" s="177"/>
      <c r="T131" s="179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86</v>
      </c>
      <c r="AT131" s="180" t="s">
        <v>78</v>
      </c>
      <c r="AU131" s="180" t="s">
        <v>86</v>
      </c>
      <c r="AY131" s="172" t="s">
        <v>183</v>
      </c>
      <c r="BK131" s="181">
        <f>SUM(BK132:BK133)</f>
        <v>0</v>
      </c>
    </row>
    <row r="132" s="2" customFormat="1" ht="24.15" customHeight="1">
      <c r="A132" s="34"/>
      <c r="B132" s="184"/>
      <c r="C132" s="185" t="s">
        <v>86</v>
      </c>
      <c r="D132" s="185" t="s">
        <v>186</v>
      </c>
      <c r="E132" s="186" t="s">
        <v>268</v>
      </c>
      <c r="F132" s="187" t="s">
        <v>269</v>
      </c>
      <c r="G132" s="188" t="s">
        <v>214</v>
      </c>
      <c r="H132" s="189">
        <v>120.15600000000001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0.037555999999999999</v>
      </c>
      <c r="R132" s="195">
        <f>Q132*H132</f>
        <v>4.512578736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190</v>
      </c>
      <c r="AT132" s="197" t="s">
        <v>186</v>
      </c>
      <c r="AU132" s="197" t="s">
        <v>91</v>
      </c>
      <c r="AY132" s="15" t="s">
        <v>183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190</v>
      </c>
      <c r="BM132" s="197" t="s">
        <v>935</v>
      </c>
    </row>
    <row r="133" s="2" customFormat="1" ht="24.15" customHeight="1">
      <c r="A133" s="34"/>
      <c r="B133" s="184"/>
      <c r="C133" s="185" t="s">
        <v>91</v>
      </c>
      <c r="D133" s="185" t="s">
        <v>186</v>
      </c>
      <c r="E133" s="186" t="s">
        <v>936</v>
      </c>
      <c r="F133" s="187" t="s">
        <v>937</v>
      </c>
      <c r="G133" s="188" t="s">
        <v>214</v>
      </c>
      <c r="H133" s="189">
        <v>94.590999999999994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0.018686500000000002</v>
      </c>
      <c r="R133" s="195">
        <f>Q133*H133</f>
        <v>1.7675747215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190</v>
      </c>
      <c r="AT133" s="197" t="s">
        <v>186</v>
      </c>
      <c r="AU133" s="197" t="s">
        <v>91</v>
      </c>
      <c r="AY133" s="15" t="s">
        <v>183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190</v>
      </c>
      <c r="BM133" s="197" t="s">
        <v>938</v>
      </c>
    </row>
    <row r="134" s="12" customFormat="1" ht="22.8" customHeight="1">
      <c r="A134" s="12"/>
      <c r="B134" s="171"/>
      <c r="C134" s="12"/>
      <c r="D134" s="172" t="s">
        <v>78</v>
      </c>
      <c r="E134" s="182" t="s">
        <v>219</v>
      </c>
      <c r="F134" s="182" t="s">
        <v>362</v>
      </c>
      <c r="G134" s="12"/>
      <c r="H134" s="12"/>
      <c r="I134" s="174"/>
      <c r="J134" s="183">
        <f>BK134</f>
        <v>0</v>
      </c>
      <c r="K134" s="12"/>
      <c r="L134" s="171"/>
      <c r="M134" s="176"/>
      <c r="N134" s="177"/>
      <c r="O134" s="177"/>
      <c r="P134" s="178">
        <f>SUM(P135:P151)</f>
        <v>0</v>
      </c>
      <c r="Q134" s="177"/>
      <c r="R134" s="178">
        <f>SUM(R135:R151)</f>
        <v>3.2849413050000003</v>
      </c>
      <c r="S134" s="177"/>
      <c r="T134" s="179">
        <f>SUM(T135:T151)</f>
        <v>14.789867000000001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2" t="s">
        <v>86</v>
      </c>
      <c r="AT134" s="180" t="s">
        <v>78</v>
      </c>
      <c r="AU134" s="180" t="s">
        <v>86</v>
      </c>
      <c r="AY134" s="172" t="s">
        <v>183</v>
      </c>
      <c r="BK134" s="181">
        <f>SUM(BK135:BK151)</f>
        <v>0</v>
      </c>
    </row>
    <row r="135" s="2" customFormat="1" ht="24.15" customHeight="1">
      <c r="A135" s="34"/>
      <c r="B135" s="184"/>
      <c r="C135" s="185" t="s">
        <v>184</v>
      </c>
      <c r="D135" s="185" t="s">
        <v>186</v>
      </c>
      <c r="E135" s="186" t="s">
        <v>939</v>
      </c>
      <c r="F135" s="187" t="s">
        <v>940</v>
      </c>
      <c r="G135" s="188" t="s">
        <v>214</v>
      </c>
      <c r="H135" s="189">
        <v>76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0.042198630000000001</v>
      </c>
      <c r="R135" s="195">
        <f>Q135*H135</f>
        <v>3.2070958800000002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190</v>
      </c>
      <c r="AT135" s="197" t="s">
        <v>186</v>
      </c>
      <c r="AU135" s="197" t="s">
        <v>91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190</v>
      </c>
      <c r="BM135" s="197" t="s">
        <v>941</v>
      </c>
    </row>
    <row r="136" s="2" customFormat="1" ht="16.5" customHeight="1">
      <c r="A136" s="34"/>
      <c r="B136" s="184"/>
      <c r="C136" s="185" t="s">
        <v>190</v>
      </c>
      <c r="D136" s="185" t="s">
        <v>186</v>
      </c>
      <c r="E136" s="186" t="s">
        <v>942</v>
      </c>
      <c r="F136" s="187" t="s">
        <v>943</v>
      </c>
      <c r="G136" s="188" t="s">
        <v>293</v>
      </c>
      <c r="H136" s="189">
        <v>255.65000000000001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0.000231</v>
      </c>
      <c r="R136" s="195">
        <f>Q136*H136</f>
        <v>0.059055150000000001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190</v>
      </c>
      <c r="AT136" s="197" t="s">
        <v>186</v>
      </c>
      <c r="AU136" s="197" t="s">
        <v>91</v>
      </c>
      <c r="AY136" s="15" t="s">
        <v>183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190</v>
      </c>
      <c r="BM136" s="197" t="s">
        <v>944</v>
      </c>
    </row>
    <row r="137" s="2" customFormat="1" ht="16.5" customHeight="1">
      <c r="A137" s="34"/>
      <c r="B137" s="184"/>
      <c r="C137" s="185" t="s">
        <v>203</v>
      </c>
      <c r="D137" s="185" t="s">
        <v>186</v>
      </c>
      <c r="E137" s="186" t="s">
        <v>368</v>
      </c>
      <c r="F137" s="187" t="s">
        <v>369</v>
      </c>
      <c r="G137" s="188" t="s">
        <v>293</v>
      </c>
      <c r="H137" s="189">
        <v>255.65000000000001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7.3499999999999998E-05</v>
      </c>
      <c r="R137" s="195">
        <f>Q137*H137</f>
        <v>0.018790274999999999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190</v>
      </c>
      <c r="AT137" s="197" t="s">
        <v>186</v>
      </c>
      <c r="AU137" s="197" t="s">
        <v>91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190</v>
      </c>
      <c r="BM137" s="197" t="s">
        <v>945</v>
      </c>
    </row>
    <row r="138" s="2" customFormat="1" ht="44.25" customHeight="1">
      <c r="A138" s="34"/>
      <c r="B138" s="184"/>
      <c r="C138" s="185" t="s">
        <v>207</v>
      </c>
      <c r="D138" s="185" t="s">
        <v>186</v>
      </c>
      <c r="E138" s="186" t="s">
        <v>946</v>
      </c>
      <c r="F138" s="187" t="s">
        <v>947</v>
      </c>
      <c r="G138" s="188" t="s">
        <v>236</v>
      </c>
      <c r="H138" s="189">
        <v>2.8610000000000002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1.8</v>
      </c>
      <c r="T138" s="196">
        <f>S138*H138</f>
        <v>5.1498000000000008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190</v>
      </c>
      <c r="AT138" s="197" t="s">
        <v>186</v>
      </c>
      <c r="AU138" s="197" t="s">
        <v>91</v>
      </c>
      <c r="AY138" s="15" t="s">
        <v>183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190</v>
      </c>
      <c r="BM138" s="197" t="s">
        <v>948</v>
      </c>
    </row>
    <row r="139" s="2" customFormat="1" ht="33" customHeight="1">
      <c r="A139" s="34"/>
      <c r="B139" s="184"/>
      <c r="C139" s="185" t="s">
        <v>211</v>
      </c>
      <c r="D139" s="185" t="s">
        <v>186</v>
      </c>
      <c r="E139" s="186" t="s">
        <v>396</v>
      </c>
      <c r="F139" s="187" t="s">
        <v>397</v>
      </c>
      <c r="G139" s="188" t="s">
        <v>214</v>
      </c>
      <c r="H139" s="189">
        <v>115.04300000000001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0.057000000000000002</v>
      </c>
      <c r="T139" s="196">
        <f>S139*H139</f>
        <v>6.5574510000000004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190</v>
      </c>
      <c r="AT139" s="197" t="s">
        <v>186</v>
      </c>
      <c r="AU139" s="197" t="s">
        <v>91</v>
      </c>
      <c r="AY139" s="15" t="s">
        <v>183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190</v>
      </c>
      <c r="BM139" s="197" t="s">
        <v>949</v>
      </c>
    </row>
    <row r="140" s="2" customFormat="1" ht="21.75" customHeight="1">
      <c r="A140" s="34"/>
      <c r="B140" s="184"/>
      <c r="C140" s="185" t="s">
        <v>195</v>
      </c>
      <c r="D140" s="185" t="s">
        <v>186</v>
      </c>
      <c r="E140" s="186" t="s">
        <v>950</v>
      </c>
      <c r="F140" s="187" t="s">
        <v>951</v>
      </c>
      <c r="G140" s="188" t="s">
        <v>293</v>
      </c>
      <c r="H140" s="189">
        <v>271.71199999999999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0.0080000000000000002</v>
      </c>
      <c r="T140" s="196">
        <f>S140*H140</f>
        <v>2.1736960000000001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190</v>
      </c>
      <c r="AT140" s="197" t="s">
        <v>186</v>
      </c>
      <c r="AU140" s="197" t="s">
        <v>91</v>
      </c>
      <c r="AY140" s="15" t="s">
        <v>183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190</v>
      </c>
      <c r="BM140" s="197" t="s">
        <v>952</v>
      </c>
    </row>
    <row r="141" s="2" customFormat="1" ht="24.15" customHeight="1">
      <c r="A141" s="34"/>
      <c r="B141" s="184"/>
      <c r="C141" s="185" t="s">
        <v>219</v>
      </c>
      <c r="D141" s="185" t="s">
        <v>186</v>
      </c>
      <c r="E141" s="186" t="s">
        <v>953</v>
      </c>
      <c r="F141" s="187" t="s">
        <v>954</v>
      </c>
      <c r="G141" s="188" t="s">
        <v>293</v>
      </c>
      <c r="H141" s="189">
        <v>25.370000000000001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0.012</v>
      </c>
      <c r="T141" s="196">
        <f>S141*H141</f>
        <v>0.30444000000000004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190</v>
      </c>
      <c r="AT141" s="197" t="s">
        <v>186</v>
      </c>
      <c r="AU141" s="197" t="s">
        <v>91</v>
      </c>
      <c r="AY141" s="15" t="s">
        <v>183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190</v>
      </c>
      <c r="BM141" s="197" t="s">
        <v>955</v>
      </c>
    </row>
    <row r="142" s="2" customFormat="1" ht="21.75" customHeight="1">
      <c r="A142" s="34"/>
      <c r="B142" s="184"/>
      <c r="C142" s="185" t="s">
        <v>134</v>
      </c>
      <c r="D142" s="185" t="s">
        <v>186</v>
      </c>
      <c r="E142" s="186" t="s">
        <v>956</v>
      </c>
      <c r="F142" s="187" t="s">
        <v>957</v>
      </c>
      <c r="G142" s="188" t="s">
        <v>293</v>
      </c>
      <c r="H142" s="189">
        <v>76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0.0070000000000000001</v>
      </c>
      <c r="T142" s="196">
        <f>S142*H142</f>
        <v>0.53200000000000003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190</v>
      </c>
      <c r="AT142" s="197" t="s">
        <v>186</v>
      </c>
      <c r="AU142" s="197" t="s">
        <v>91</v>
      </c>
      <c r="AY142" s="15" t="s">
        <v>183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190</v>
      </c>
      <c r="BM142" s="197" t="s">
        <v>958</v>
      </c>
    </row>
    <row r="143" s="2" customFormat="1" ht="24.15" customHeight="1">
      <c r="A143" s="34"/>
      <c r="B143" s="184"/>
      <c r="C143" s="185" t="s">
        <v>137</v>
      </c>
      <c r="D143" s="185" t="s">
        <v>186</v>
      </c>
      <c r="E143" s="186" t="s">
        <v>959</v>
      </c>
      <c r="F143" s="187" t="s">
        <v>960</v>
      </c>
      <c r="G143" s="188" t="s">
        <v>293</v>
      </c>
      <c r="H143" s="189">
        <v>6.04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0.012</v>
      </c>
      <c r="T143" s="196">
        <f>S143*H143</f>
        <v>0.072480000000000003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190</v>
      </c>
      <c r="AT143" s="197" t="s">
        <v>186</v>
      </c>
      <c r="AU143" s="197" t="s">
        <v>91</v>
      </c>
      <c r="AY143" s="15" t="s">
        <v>183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190</v>
      </c>
      <c r="BM143" s="197" t="s">
        <v>961</v>
      </c>
    </row>
    <row r="144" s="2" customFormat="1" ht="24.15" customHeight="1">
      <c r="A144" s="34"/>
      <c r="B144" s="184"/>
      <c r="C144" s="185" t="s">
        <v>229</v>
      </c>
      <c r="D144" s="185" t="s">
        <v>186</v>
      </c>
      <c r="E144" s="186" t="s">
        <v>425</v>
      </c>
      <c r="F144" s="187" t="s">
        <v>426</v>
      </c>
      <c r="G144" s="188" t="s">
        <v>189</v>
      </c>
      <c r="H144" s="189">
        <v>15.15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190</v>
      </c>
      <c r="AT144" s="197" t="s">
        <v>186</v>
      </c>
      <c r="AU144" s="197" t="s">
        <v>91</v>
      </c>
      <c r="AY144" s="15" t="s">
        <v>183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190</v>
      </c>
      <c r="BM144" s="197" t="s">
        <v>962</v>
      </c>
    </row>
    <row r="145" s="2" customFormat="1" ht="21.75" customHeight="1">
      <c r="A145" s="34"/>
      <c r="B145" s="184"/>
      <c r="C145" s="185" t="s">
        <v>233</v>
      </c>
      <c r="D145" s="185" t="s">
        <v>186</v>
      </c>
      <c r="E145" s="186" t="s">
        <v>429</v>
      </c>
      <c r="F145" s="187" t="s">
        <v>430</v>
      </c>
      <c r="G145" s="188" t="s">
        <v>189</v>
      </c>
      <c r="H145" s="189">
        <v>15.15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190</v>
      </c>
      <c r="AT145" s="197" t="s">
        <v>186</v>
      </c>
      <c r="AU145" s="197" t="s">
        <v>91</v>
      </c>
      <c r="AY145" s="15" t="s">
        <v>183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190</v>
      </c>
      <c r="BM145" s="197" t="s">
        <v>963</v>
      </c>
    </row>
    <row r="146" s="2" customFormat="1" ht="24.15" customHeight="1">
      <c r="A146" s="34"/>
      <c r="B146" s="184"/>
      <c r="C146" s="185" t="s">
        <v>239</v>
      </c>
      <c r="D146" s="185" t="s">
        <v>186</v>
      </c>
      <c r="E146" s="186" t="s">
        <v>433</v>
      </c>
      <c r="F146" s="187" t="s">
        <v>434</v>
      </c>
      <c r="G146" s="188" t="s">
        <v>189</v>
      </c>
      <c r="H146" s="189">
        <v>151.5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190</v>
      </c>
      <c r="AT146" s="197" t="s">
        <v>186</v>
      </c>
      <c r="AU146" s="197" t="s">
        <v>91</v>
      </c>
      <c r="AY146" s="15" t="s">
        <v>183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190</v>
      </c>
      <c r="BM146" s="197" t="s">
        <v>964</v>
      </c>
    </row>
    <row r="147" s="2" customFormat="1" ht="24.15" customHeight="1">
      <c r="A147" s="34"/>
      <c r="B147" s="184"/>
      <c r="C147" s="185" t="s">
        <v>243</v>
      </c>
      <c r="D147" s="185" t="s">
        <v>186</v>
      </c>
      <c r="E147" s="186" t="s">
        <v>437</v>
      </c>
      <c r="F147" s="187" t="s">
        <v>438</v>
      </c>
      <c r="G147" s="188" t="s">
        <v>189</v>
      </c>
      <c r="H147" s="189">
        <v>15.15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190</v>
      </c>
      <c r="AT147" s="197" t="s">
        <v>186</v>
      </c>
      <c r="AU147" s="197" t="s">
        <v>91</v>
      </c>
      <c r="AY147" s="15" t="s">
        <v>183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190</v>
      </c>
      <c r="BM147" s="197" t="s">
        <v>965</v>
      </c>
    </row>
    <row r="148" s="2" customFormat="1" ht="24.15" customHeight="1">
      <c r="A148" s="34"/>
      <c r="B148" s="184"/>
      <c r="C148" s="185" t="s">
        <v>247</v>
      </c>
      <c r="D148" s="185" t="s">
        <v>186</v>
      </c>
      <c r="E148" s="186" t="s">
        <v>441</v>
      </c>
      <c r="F148" s="187" t="s">
        <v>442</v>
      </c>
      <c r="G148" s="188" t="s">
        <v>189</v>
      </c>
      <c r="H148" s="189">
        <v>151.5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45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190</v>
      </c>
      <c r="AT148" s="197" t="s">
        <v>186</v>
      </c>
      <c r="AU148" s="197" t="s">
        <v>91</v>
      </c>
      <c r="AY148" s="15" t="s">
        <v>183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190</v>
      </c>
      <c r="BM148" s="197" t="s">
        <v>966</v>
      </c>
    </row>
    <row r="149" s="2" customFormat="1" ht="24.15" customHeight="1">
      <c r="A149" s="34"/>
      <c r="B149" s="184"/>
      <c r="C149" s="185" t="s">
        <v>251</v>
      </c>
      <c r="D149" s="185" t="s">
        <v>186</v>
      </c>
      <c r="E149" s="186" t="s">
        <v>445</v>
      </c>
      <c r="F149" s="187" t="s">
        <v>967</v>
      </c>
      <c r="G149" s="188" t="s">
        <v>189</v>
      </c>
      <c r="H149" s="189">
        <v>11.707000000000001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190</v>
      </c>
      <c r="AT149" s="197" t="s">
        <v>186</v>
      </c>
      <c r="AU149" s="197" t="s">
        <v>91</v>
      </c>
      <c r="AY149" s="15" t="s">
        <v>183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190</v>
      </c>
      <c r="BM149" s="197" t="s">
        <v>968</v>
      </c>
    </row>
    <row r="150" s="2" customFormat="1" ht="24.15" customHeight="1">
      <c r="A150" s="34"/>
      <c r="B150" s="184"/>
      <c r="C150" s="185" t="s">
        <v>255</v>
      </c>
      <c r="D150" s="185" t="s">
        <v>186</v>
      </c>
      <c r="E150" s="186" t="s">
        <v>449</v>
      </c>
      <c r="F150" s="187" t="s">
        <v>450</v>
      </c>
      <c r="G150" s="188" t="s">
        <v>189</v>
      </c>
      <c r="H150" s="189">
        <v>3.3260000000000001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190</v>
      </c>
      <c r="AT150" s="197" t="s">
        <v>186</v>
      </c>
      <c r="AU150" s="197" t="s">
        <v>91</v>
      </c>
      <c r="AY150" s="15" t="s">
        <v>183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190</v>
      </c>
      <c r="BM150" s="197" t="s">
        <v>969</v>
      </c>
    </row>
    <row r="151" s="2" customFormat="1" ht="24.15" customHeight="1">
      <c r="A151" s="34"/>
      <c r="B151" s="184"/>
      <c r="C151" s="185" t="s">
        <v>259</v>
      </c>
      <c r="D151" s="185" t="s">
        <v>186</v>
      </c>
      <c r="E151" s="186" t="s">
        <v>970</v>
      </c>
      <c r="F151" s="187" t="s">
        <v>971</v>
      </c>
      <c r="G151" s="188" t="s">
        <v>189</v>
      </c>
      <c r="H151" s="189">
        <v>0.11700000000000001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190</v>
      </c>
      <c r="AT151" s="197" t="s">
        <v>186</v>
      </c>
      <c r="AU151" s="197" t="s">
        <v>91</v>
      </c>
      <c r="AY151" s="15" t="s">
        <v>183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190</v>
      </c>
      <c r="BM151" s="197" t="s">
        <v>972</v>
      </c>
    </row>
    <row r="152" s="12" customFormat="1" ht="22.8" customHeight="1">
      <c r="A152" s="12"/>
      <c r="B152" s="171"/>
      <c r="C152" s="12"/>
      <c r="D152" s="172" t="s">
        <v>78</v>
      </c>
      <c r="E152" s="182" t="s">
        <v>456</v>
      </c>
      <c r="F152" s="182" t="s">
        <v>457</v>
      </c>
      <c r="G152" s="12"/>
      <c r="H152" s="12"/>
      <c r="I152" s="174"/>
      <c r="J152" s="183">
        <f>BK152</f>
        <v>0</v>
      </c>
      <c r="K152" s="12"/>
      <c r="L152" s="171"/>
      <c r="M152" s="176"/>
      <c r="N152" s="177"/>
      <c r="O152" s="177"/>
      <c r="P152" s="178">
        <f>P153</f>
        <v>0</v>
      </c>
      <c r="Q152" s="177"/>
      <c r="R152" s="178">
        <f>R153</f>
        <v>0</v>
      </c>
      <c r="S152" s="177"/>
      <c r="T152" s="17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2" t="s">
        <v>86</v>
      </c>
      <c r="AT152" s="180" t="s">
        <v>78</v>
      </c>
      <c r="AU152" s="180" t="s">
        <v>86</v>
      </c>
      <c r="AY152" s="172" t="s">
        <v>183</v>
      </c>
      <c r="BK152" s="181">
        <f>BK153</f>
        <v>0</v>
      </c>
    </row>
    <row r="153" s="2" customFormat="1" ht="24.15" customHeight="1">
      <c r="A153" s="34"/>
      <c r="B153" s="184"/>
      <c r="C153" s="185" t="s">
        <v>263</v>
      </c>
      <c r="D153" s="185" t="s">
        <v>186</v>
      </c>
      <c r="E153" s="186" t="s">
        <v>459</v>
      </c>
      <c r="F153" s="187" t="s">
        <v>460</v>
      </c>
      <c r="G153" s="188" t="s">
        <v>189</v>
      </c>
      <c r="H153" s="189">
        <v>9.5649999999999995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190</v>
      </c>
      <c r="AT153" s="197" t="s">
        <v>186</v>
      </c>
      <c r="AU153" s="197" t="s">
        <v>91</v>
      </c>
      <c r="AY153" s="15" t="s">
        <v>183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190</v>
      </c>
      <c r="BM153" s="197" t="s">
        <v>973</v>
      </c>
    </row>
    <row r="154" s="12" customFormat="1" ht="25.92" customHeight="1">
      <c r="A154" s="12"/>
      <c r="B154" s="171"/>
      <c r="C154" s="12"/>
      <c r="D154" s="172" t="s">
        <v>78</v>
      </c>
      <c r="E154" s="173" t="s">
        <v>462</v>
      </c>
      <c r="F154" s="173" t="s">
        <v>463</v>
      </c>
      <c r="G154" s="12"/>
      <c r="H154" s="12"/>
      <c r="I154" s="174"/>
      <c r="J154" s="175">
        <f>BK154</f>
        <v>0</v>
      </c>
      <c r="K154" s="12"/>
      <c r="L154" s="171"/>
      <c r="M154" s="176"/>
      <c r="N154" s="177"/>
      <c r="O154" s="177"/>
      <c r="P154" s="178">
        <f>P155+P159+P197+P205</f>
        <v>0</v>
      </c>
      <c r="Q154" s="177"/>
      <c r="R154" s="178">
        <f>R155+R159+R197+R205</f>
        <v>11.053001244880001</v>
      </c>
      <c r="S154" s="177"/>
      <c r="T154" s="179">
        <f>T155+T159+T197+T205</f>
        <v>0.36039060000000001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2" t="s">
        <v>91</v>
      </c>
      <c r="AT154" s="180" t="s">
        <v>78</v>
      </c>
      <c r="AU154" s="180" t="s">
        <v>79</v>
      </c>
      <c r="AY154" s="172" t="s">
        <v>183</v>
      </c>
      <c r="BK154" s="181">
        <f>BK155+BK159+BK197+BK205</f>
        <v>0</v>
      </c>
    </row>
    <row r="155" s="12" customFormat="1" ht="22.8" customHeight="1">
      <c r="A155" s="12"/>
      <c r="B155" s="171"/>
      <c r="C155" s="12"/>
      <c r="D155" s="172" t="s">
        <v>78</v>
      </c>
      <c r="E155" s="182" t="s">
        <v>974</v>
      </c>
      <c r="F155" s="182" t="s">
        <v>975</v>
      </c>
      <c r="G155" s="12"/>
      <c r="H155" s="12"/>
      <c r="I155" s="174"/>
      <c r="J155" s="183">
        <f>BK155</f>
        <v>0</v>
      </c>
      <c r="K155" s="12"/>
      <c r="L155" s="171"/>
      <c r="M155" s="176"/>
      <c r="N155" s="177"/>
      <c r="O155" s="177"/>
      <c r="P155" s="178">
        <f>SUM(P156:P158)</f>
        <v>0</v>
      </c>
      <c r="Q155" s="177"/>
      <c r="R155" s="178">
        <f>SUM(R156:R158)</f>
        <v>0.27698445599999999</v>
      </c>
      <c r="S155" s="177"/>
      <c r="T155" s="179">
        <f>SUM(T156:T158)</f>
        <v>0.11739060000000001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2" t="s">
        <v>91</v>
      </c>
      <c r="AT155" s="180" t="s">
        <v>78</v>
      </c>
      <c r="AU155" s="180" t="s">
        <v>86</v>
      </c>
      <c r="AY155" s="172" t="s">
        <v>183</v>
      </c>
      <c r="BK155" s="181">
        <f>SUM(BK156:BK158)</f>
        <v>0</v>
      </c>
    </row>
    <row r="156" s="2" customFormat="1" ht="33" customHeight="1">
      <c r="A156" s="34"/>
      <c r="B156" s="184"/>
      <c r="C156" s="185" t="s">
        <v>267</v>
      </c>
      <c r="D156" s="185" t="s">
        <v>186</v>
      </c>
      <c r="E156" s="186" t="s">
        <v>976</v>
      </c>
      <c r="F156" s="187" t="s">
        <v>977</v>
      </c>
      <c r="G156" s="188" t="s">
        <v>293</v>
      </c>
      <c r="H156" s="189">
        <v>95.099999999999994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0.0029125599999999998</v>
      </c>
      <c r="R156" s="195">
        <f>Q156*H156</f>
        <v>0.27698445599999999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247</v>
      </c>
      <c r="AT156" s="197" t="s">
        <v>186</v>
      </c>
      <c r="AU156" s="197" t="s">
        <v>91</v>
      </c>
      <c r="AY156" s="15" t="s">
        <v>183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247</v>
      </c>
      <c r="BM156" s="197" t="s">
        <v>978</v>
      </c>
    </row>
    <row r="157" s="2" customFormat="1" ht="24.15" customHeight="1">
      <c r="A157" s="34"/>
      <c r="B157" s="184"/>
      <c r="C157" s="185" t="s">
        <v>271</v>
      </c>
      <c r="D157" s="185" t="s">
        <v>186</v>
      </c>
      <c r="E157" s="186" t="s">
        <v>979</v>
      </c>
      <c r="F157" s="187" t="s">
        <v>980</v>
      </c>
      <c r="G157" s="188" t="s">
        <v>293</v>
      </c>
      <c r="H157" s="189">
        <v>86.956000000000003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0.0013500000000000001</v>
      </c>
      <c r="T157" s="196">
        <f>S157*H157</f>
        <v>0.11739060000000001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247</v>
      </c>
      <c r="AT157" s="197" t="s">
        <v>186</v>
      </c>
      <c r="AU157" s="197" t="s">
        <v>91</v>
      </c>
      <c r="AY157" s="15" t="s">
        <v>183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247</v>
      </c>
      <c r="BM157" s="197" t="s">
        <v>981</v>
      </c>
    </row>
    <row r="158" s="2" customFormat="1" ht="24.15" customHeight="1">
      <c r="A158" s="34"/>
      <c r="B158" s="184"/>
      <c r="C158" s="185" t="s">
        <v>7</v>
      </c>
      <c r="D158" s="185" t="s">
        <v>186</v>
      </c>
      <c r="E158" s="186" t="s">
        <v>982</v>
      </c>
      <c r="F158" s="187" t="s">
        <v>983</v>
      </c>
      <c r="G158" s="188" t="s">
        <v>189</v>
      </c>
      <c r="H158" s="189">
        <v>0.27700000000000002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45</v>
      </c>
      <c r="O158" s="78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247</v>
      </c>
      <c r="AT158" s="197" t="s">
        <v>186</v>
      </c>
      <c r="AU158" s="197" t="s">
        <v>91</v>
      </c>
      <c r="AY158" s="15" t="s">
        <v>183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247</v>
      </c>
      <c r="BM158" s="197" t="s">
        <v>984</v>
      </c>
    </row>
    <row r="159" s="12" customFormat="1" ht="22.8" customHeight="1">
      <c r="A159" s="12"/>
      <c r="B159" s="171"/>
      <c r="C159" s="12"/>
      <c r="D159" s="172" t="s">
        <v>78</v>
      </c>
      <c r="E159" s="182" t="s">
        <v>650</v>
      </c>
      <c r="F159" s="182" t="s">
        <v>651</v>
      </c>
      <c r="G159" s="12"/>
      <c r="H159" s="12"/>
      <c r="I159" s="174"/>
      <c r="J159" s="183">
        <f>BK159</f>
        <v>0</v>
      </c>
      <c r="K159" s="12"/>
      <c r="L159" s="171"/>
      <c r="M159" s="176"/>
      <c r="N159" s="177"/>
      <c r="O159" s="177"/>
      <c r="P159" s="178">
        <f>SUM(P160:P196)</f>
        <v>0</v>
      </c>
      <c r="Q159" s="177"/>
      <c r="R159" s="178">
        <f>SUM(R160:R196)</f>
        <v>9.982523500000001</v>
      </c>
      <c r="S159" s="177"/>
      <c r="T159" s="179">
        <f>SUM(T160:T196)</f>
        <v>0.24299999999999999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72" t="s">
        <v>91</v>
      </c>
      <c r="AT159" s="180" t="s">
        <v>78</v>
      </c>
      <c r="AU159" s="180" t="s">
        <v>86</v>
      </c>
      <c r="AY159" s="172" t="s">
        <v>183</v>
      </c>
      <c r="BK159" s="181">
        <f>SUM(BK160:BK196)</f>
        <v>0</v>
      </c>
    </row>
    <row r="160" s="2" customFormat="1" ht="24.15" customHeight="1">
      <c r="A160" s="34"/>
      <c r="B160" s="184"/>
      <c r="C160" s="185" t="s">
        <v>278</v>
      </c>
      <c r="D160" s="185" t="s">
        <v>186</v>
      </c>
      <c r="E160" s="186" t="s">
        <v>985</v>
      </c>
      <c r="F160" s="187" t="s">
        <v>986</v>
      </c>
      <c r="G160" s="188" t="s">
        <v>293</v>
      </c>
      <c r="H160" s="189">
        <v>309.80000000000001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0.000215</v>
      </c>
      <c r="R160" s="195">
        <f>Q160*H160</f>
        <v>0.066607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247</v>
      </c>
      <c r="AT160" s="197" t="s">
        <v>186</v>
      </c>
      <c r="AU160" s="197" t="s">
        <v>91</v>
      </c>
      <c r="AY160" s="15" t="s">
        <v>183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247</v>
      </c>
      <c r="BM160" s="197" t="s">
        <v>987</v>
      </c>
    </row>
    <row r="161" s="2" customFormat="1" ht="37.8" customHeight="1">
      <c r="A161" s="34"/>
      <c r="B161" s="184"/>
      <c r="C161" s="199" t="s">
        <v>282</v>
      </c>
      <c r="D161" s="199" t="s">
        <v>192</v>
      </c>
      <c r="E161" s="200" t="s">
        <v>988</v>
      </c>
      <c r="F161" s="201" t="s">
        <v>989</v>
      </c>
      <c r="G161" s="202" t="s">
        <v>293</v>
      </c>
      <c r="H161" s="203">
        <v>325.29000000000002</v>
      </c>
      <c r="I161" s="204"/>
      <c r="J161" s="205">
        <f>ROUND(I161*H161,2)</f>
        <v>0</v>
      </c>
      <c r="K161" s="206"/>
      <c r="L161" s="207"/>
      <c r="M161" s="208" t="s">
        <v>1</v>
      </c>
      <c r="N161" s="209" t="s">
        <v>45</v>
      </c>
      <c r="O161" s="78"/>
      <c r="P161" s="195">
        <f>O161*H161</f>
        <v>0</v>
      </c>
      <c r="Q161" s="195">
        <v>0.00010000000000000001</v>
      </c>
      <c r="R161" s="195">
        <f>Q161*H161</f>
        <v>0.032529000000000002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312</v>
      </c>
      <c r="AT161" s="197" t="s">
        <v>192</v>
      </c>
      <c r="AU161" s="197" t="s">
        <v>91</v>
      </c>
      <c r="AY161" s="15" t="s">
        <v>183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247</v>
      </c>
      <c r="BM161" s="197" t="s">
        <v>990</v>
      </c>
    </row>
    <row r="162" s="2" customFormat="1" ht="37.8" customHeight="1">
      <c r="A162" s="34"/>
      <c r="B162" s="184"/>
      <c r="C162" s="199" t="s">
        <v>286</v>
      </c>
      <c r="D162" s="199" t="s">
        <v>192</v>
      </c>
      <c r="E162" s="200" t="s">
        <v>991</v>
      </c>
      <c r="F162" s="201" t="s">
        <v>992</v>
      </c>
      <c r="G162" s="202" t="s">
        <v>293</v>
      </c>
      <c r="H162" s="203">
        <v>325.29000000000002</v>
      </c>
      <c r="I162" s="204"/>
      <c r="J162" s="205">
        <f>ROUND(I162*H162,2)</f>
        <v>0</v>
      </c>
      <c r="K162" s="206"/>
      <c r="L162" s="207"/>
      <c r="M162" s="208" t="s">
        <v>1</v>
      </c>
      <c r="N162" s="209" t="s">
        <v>45</v>
      </c>
      <c r="O162" s="78"/>
      <c r="P162" s="195">
        <f>O162*H162</f>
        <v>0</v>
      </c>
      <c r="Q162" s="195">
        <v>0.00010000000000000001</v>
      </c>
      <c r="R162" s="195">
        <f>Q162*H162</f>
        <v>0.032529000000000002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312</v>
      </c>
      <c r="AT162" s="197" t="s">
        <v>192</v>
      </c>
      <c r="AU162" s="197" t="s">
        <v>91</v>
      </c>
      <c r="AY162" s="15" t="s">
        <v>183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247</v>
      </c>
      <c r="BM162" s="197" t="s">
        <v>993</v>
      </c>
    </row>
    <row r="163" s="2" customFormat="1" ht="24.15" customHeight="1">
      <c r="A163" s="34"/>
      <c r="B163" s="184"/>
      <c r="C163" s="199" t="s">
        <v>290</v>
      </c>
      <c r="D163" s="199" t="s">
        <v>192</v>
      </c>
      <c r="E163" s="200" t="s">
        <v>994</v>
      </c>
      <c r="F163" s="201" t="s">
        <v>995</v>
      </c>
      <c r="G163" s="202" t="s">
        <v>319</v>
      </c>
      <c r="H163" s="203">
        <v>16</v>
      </c>
      <c r="I163" s="204"/>
      <c r="J163" s="205">
        <f>ROUND(I163*H163,2)</f>
        <v>0</v>
      </c>
      <c r="K163" s="206"/>
      <c r="L163" s="207"/>
      <c r="M163" s="208" t="s">
        <v>1</v>
      </c>
      <c r="N163" s="209" t="s">
        <v>45</v>
      </c>
      <c r="O163" s="78"/>
      <c r="P163" s="195">
        <f>O163*H163</f>
        <v>0</v>
      </c>
      <c r="Q163" s="195">
        <v>0.26400000000000001</v>
      </c>
      <c r="R163" s="195">
        <f>Q163*H163</f>
        <v>4.2240000000000002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312</v>
      </c>
      <c r="AT163" s="197" t="s">
        <v>192</v>
      </c>
      <c r="AU163" s="197" t="s">
        <v>91</v>
      </c>
      <c r="AY163" s="15" t="s">
        <v>183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247</v>
      </c>
      <c r="BM163" s="197" t="s">
        <v>996</v>
      </c>
    </row>
    <row r="164" s="2" customFormat="1" ht="24.15" customHeight="1">
      <c r="A164" s="34"/>
      <c r="B164" s="184"/>
      <c r="C164" s="199" t="s">
        <v>295</v>
      </c>
      <c r="D164" s="199" t="s">
        <v>192</v>
      </c>
      <c r="E164" s="200" t="s">
        <v>997</v>
      </c>
      <c r="F164" s="201" t="s">
        <v>998</v>
      </c>
      <c r="G164" s="202" t="s">
        <v>319</v>
      </c>
      <c r="H164" s="203">
        <v>3</v>
      </c>
      <c r="I164" s="204"/>
      <c r="J164" s="205">
        <f>ROUND(I164*H164,2)</f>
        <v>0</v>
      </c>
      <c r="K164" s="206"/>
      <c r="L164" s="207"/>
      <c r="M164" s="208" t="s">
        <v>1</v>
      </c>
      <c r="N164" s="209" t="s">
        <v>45</v>
      </c>
      <c r="O164" s="78"/>
      <c r="P164" s="195">
        <f>O164*H164</f>
        <v>0</v>
      </c>
      <c r="Q164" s="195">
        <v>0.14399999999999999</v>
      </c>
      <c r="R164" s="195">
        <f>Q164*H164</f>
        <v>0.43199999999999994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312</v>
      </c>
      <c r="AT164" s="197" t="s">
        <v>192</v>
      </c>
      <c r="AU164" s="197" t="s">
        <v>91</v>
      </c>
      <c r="AY164" s="15" t="s">
        <v>183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91</v>
      </c>
      <c r="BK164" s="198">
        <f>ROUND(I164*H164,2)</f>
        <v>0</v>
      </c>
      <c r="BL164" s="15" t="s">
        <v>247</v>
      </c>
      <c r="BM164" s="197" t="s">
        <v>999</v>
      </c>
    </row>
    <row r="165" s="2" customFormat="1" ht="24.15" customHeight="1">
      <c r="A165" s="34"/>
      <c r="B165" s="184"/>
      <c r="C165" s="199" t="s">
        <v>299</v>
      </c>
      <c r="D165" s="199" t="s">
        <v>192</v>
      </c>
      <c r="E165" s="200" t="s">
        <v>1000</v>
      </c>
      <c r="F165" s="201" t="s">
        <v>1001</v>
      </c>
      <c r="G165" s="202" t="s">
        <v>319</v>
      </c>
      <c r="H165" s="203">
        <v>2</v>
      </c>
      <c r="I165" s="204"/>
      <c r="J165" s="205">
        <f>ROUND(I165*H165,2)</f>
        <v>0</v>
      </c>
      <c r="K165" s="206"/>
      <c r="L165" s="207"/>
      <c r="M165" s="208" t="s">
        <v>1</v>
      </c>
      <c r="N165" s="209" t="s">
        <v>45</v>
      </c>
      <c r="O165" s="78"/>
      <c r="P165" s="195">
        <f>O165*H165</f>
        <v>0</v>
      </c>
      <c r="Q165" s="195">
        <v>0.032500000000000001</v>
      </c>
      <c r="R165" s="195">
        <f>Q165*H165</f>
        <v>0.065000000000000002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312</v>
      </c>
      <c r="AT165" s="197" t="s">
        <v>192</v>
      </c>
      <c r="AU165" s="197" t="s">
        <v>91</v>
      </c>
      <c r="AY165" s="15" t="s">
        <v>183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247</v>
      </c>
      <c r="BM165" s="197" t="s">
        <v>1002</v>
      </c>
    </row>
    <row r="166" s="2" customFormat="1" ht="24.15" customHeight="1">
      <c r="A166" s="34"/>
      <c r="B166" s="184"/>
      <c r="C166" s="199" t="s">
        <v>303</v>
      </c>
      <c r="D166" s="199" t="s">
        <v>192</v>
      </c>
      <c r="E166" s="200" t="s">
        <v>1003</v>
      </c>
      <c r="F166" s="201" t="s">
        <v>1004</v>
      </c>
      <c r="G166" s="202" t="s">
        <v>319</v>
      </c>
      <c r="H166" s="203">
        <v>13</v>
      </c>
      <c r="I166" s="204"/>
      <c r="J166" s="205">
        <f>ROUND(I166*H166,2)</f>
        <v>0</v>
      </c>
      <c r="K166" s="206"/>
      <c r="L166" s="207"/>
      <c r="M166" s="208" t="s">
        <v>1</v>
      </c>
      <c r="N166" s="209" t="s">
        <v>45</v>
      </c>
      <c r="O166" s="78"/>
      <c r="P166" s="195">
        <f>O166*H166</f>
        <v>0</v>
      </c>
      <c r="Q166" s="195">
        <v>0.28999999999999998</v>
      </c>
      <c r="R166" s="195">
        <f>Q166*H166</f>
        <v>3.7699999999999996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312</v>
      </c>
      <c r="AT166" s="197" t="s">
        <v>192</v>
      </c>
      <c r="AU166" s="197" t="s">
        <v>91</v>
      </c>
      <c r="AY166" s="15" t="s">
        <v>183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247</v>
      </c>
      <c r="BM166" s="197" t="s">
        <v>1005</v>
      </c>
    </row>
    <row r="167" s="2" customFormat="1" ht="24.15" customHeight="1">
      <c r="A167" s="34"/>
      <c r="B167" s="184"/>
      <c r="C167" s="199" t="s">
        <v>308</v>
      </c>
      <c r="D167" s="199" t="s">
        <v>192</v>
      </c>
      <c r="E167" s="200" t="s">
        <v>1006</v>
      </c>
      <c r="F167" s="201" t="s">
        <v>1007</v>
      </c>
      <c r="G167" s="202" t="s">
        <v>319</v>
      </c>
      <c r="H167" s="203">
        <v>1</v>
      </c>
      <c r="I167" s="204"/>
      <c r="J167" s="205">
        <f>ROUND(I167*H167,2)</f>
        <v>0</v>
      </c>
      <c r="K167" s="206"/>
      <c r="L167" s="207"/>
      <c r="M167" s="208" t="s">
        <v>1</v>
      </c>
      <c r="N167" s="209" t="s">
        <v>45</v>
      </c>
      <c r="O167" s="78"/>
      <c r="P167" s="195">
        <f>O167*H167</f>
        <v>0</v>
      </c>
      <c r="Q167" s="195">
        <v>0.13500000000000001</v>
      </c>
      <c r="R167" s="195">
        <f>Q167*H167</f>
        <v>0.13500000000000001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312</v>
      </c>
      <c r="AT167" s="197" t="s">
        <v>192</v>
      </c>
      <c r="AU167" s="197" t="s">
        <v>91</v>
      </c>
      <c r="AY167" s="15" t="s">
        <v>183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247</v>
      </c>
      <c r="BM167" s="197" t="s">
        <v>1008</v>
      </c>
    </row>
    <row r="168" s="2" customFormat="1" ht="24.15" customHeight="1">
      <c r="A168" s="34"/>
      <c r="B168" s="184"/>
      <c r="C168" s="199" t="s">
        <v>312</v>
      </c>
      <c r="D168" s="199" t="s">
        <v>192</v>
      </c>
      <c r="E168" s="200" t="s">
        <v>1009</v>
      </c>
      <c r="F168" s="201" t="s">
        <v>1010</v>
      </c>
      <c r="G168" s="202" t="s">
        <v>319</v>
      </c>
      <c r="H168" s="203">
        <v>4</v>
      </c>
      <c r="I168" s="204"/>
      <c r="J168" s="205">
        <f>ROUND(I168*H168,2)</f>
        <v>0</v>
      </c>
      <c r="K168" s="206"/>
      <c r="L168" s="207"/>
      <c r="M168" s="208" t="s">
        <v>1</v>
      </c>
      <c r="N168" s="209" t="s">
        <v>45</v>
      </c>
      <c r="O168" s="78"/>
      <c r="P168" s="195">
        <f>O168*H168</f>
        <v>0</v>
      </c>
      <c r="Q168" s="195">
        <v>0.158</v>
      </c>
      <c r="R168" s="195">
        <f>Q168*H168</f>
        <v>0.63200000000000001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312</v>
      </c>
      <c r="AT168" s="197" t="s">
        <v>192</v>
      </c>
      <c r="AU168" s="197" t="s">
        <v>91</v>
      </c>
      <c r="AY168" s="15" t="s">
        <v>183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247</v>
      </c>
      <c r="BM168" s="197" t="s">
        <v>1011</v>
      </c>
    </row>
    <row r="169" s="2" customFormat="1" ht="24.15" customHeight="1">
      <c r="A169" s="34"/>
      <c r="B169" s="184"/>
      <c r="C169" s="199" t="s">
        <v>316</v>
      </c>
      <c r="D169" s="199" t="s">
        <v>192</v>
      </c>
      <c r="E169" s="200" t="s">
        <v>1012</v>
      </c>
      <c r="F169" s="201" t="s">
        <v>1013</v>
      </c>
      <c r="G169" s="202" t="s">
        <v>319</v>
      </c>
      <c r="H169" s="203">
        <v>1</v>
      </c>
      <c r="I169" s="204"/>
      <c r="J169" s="205">
        <f>ROUND(I169*H169,2)</f>
        <v>0</v>
      </c>
      <c r="K169" s="206"/>
      <c r="L169" s="207"/>
      <c r="M169" s="208" t="s">
        <v>1</v>
      </c>
      <c r="N169" s="209" t="s">
        <v>45</v>
      </c>
      <c r="O169" s="78"/>
      <c r="P169" s="195">
        <f>O169*H169</f>
        <v>0</v>
      </c>
      <c r="Q169" s="195">
        <v>0.122</v>
      </c>
      <c r="R169" s="195">
        <f>Q169*H169</f>
        <v>0.122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312</v>
      </c>
      <c r="AT169" s="197" t="s">
        <v>192</v>
      </c>
      <c r="AU169" s="197" t="s">
        <v>91</v>
      </c>
      <c r="AY169" s="15" t="s">
        <v>183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247</v>
      </c>
      <c r="BM169" s="197" t="s">
        <v>1014</v>
      </c>
    </row>
    <row r="170" s="2" customFormat="1" ht="24.15" customHeight="1">
      <c r="A170" s="34"/>
      <c r="B170" s="184"/>
      <c r="C170" s="199" t="s">
        <v>321</v>
      </c>
      <c r="D170" s="199" t="s">
        <v>192</v>
      </c>
      <c r="E170" s="200" t="s">
        <v>1015</v>
      </c>
      <c r="F170" s="201" t="s">
        <v>1016</v>
      </c>
      <c r="G170" s="202" t="s">
        <v>319</v>
      </c>
      <c r="H170" s="203">
        <v>1</v>
      </c>
      <c r="I170" s="204"/>
      <c r="J170" s="205">
        <f>ROUND(I170*H170,2)</f>
        <v>0</v>
      </c>
      <c r="K170" s="206"/>
      <c r="L170" s="207"/>
      <c r="M170" s="208" t="s">
        <v>1</v>
      </c>
      <c r="N170" s="209" t="s">
        <v>45</v>
      </c>
      <c r="O170" s="78"/>
      <c r="P170" s="195">
        <f>O170*H170</f>
        <v>0</v>
      </c>
      <c r="Q170" s="195">
        <v>0.035999999999999997</v>
      </c>
      <c r="R170" s="195">
        <f>Q170*H170</f>
        <v>0.035999999999999997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312</v>
      </c>
      <c r="AT170" s="197" t="s">
        <v>192</v>
      </c>
      <c r="AU170" s="197" t="s">
        <v>91</v>
      </c>
      <c r="AY170" s="15" t="s">
        <v>183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247</v>
      </c>
      <c r="BM170" s="197" t="s">
        <v>1017</v>
      </c>
    </row>
    <row r="171" s="2" customFormat="1" ht="24.15" customHeight="1">
      <c r="A171" s="34"/>
      <c r="B171" s="184"/>
      <c r="C171" s="185" t="s">
        <v>325</v>
      </c>
      <c r="D171" s="185" t="s">
        <v>186</v>
      </c>
      <c r="E171" s="186" t="s">
        <v>1018</v>
      </c>
      <c r="F171" s="187" t="s">
        <v>1019</v>
      </c>
      <c r="G171" s="188" t="s">
        <v>293</v>
      </c>
      <c r="H171" s="189">
        <v>13.300000000000001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45</v>
      </c>
      <c r="O171" s="78"/>
      <c r="P171" s="195">
        <f>O171*H171</f>
        <v>0</v>
      </c>
      <c r="Q171" s="195">
        <v>0.000215</v>
      </c>
      <c r="R171" s="195">
        <f>Q171*H171</f>
        <v>0.0028595000000000001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247</v>
      </c>
      <c r="AT171" s="197" t="s">
        <v>186</v>
      </c>
      <c r="AU171" s="197" t="s">
        <v>91</v>
      </c>
      <c r="AY171" s="15" t="s">
        <v>183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247</v>
      </c>
      <c r="BM171" s="197" t="s">
        <v>1020</v>
      </c>
    </row>
    <row r="172" s="2" customFormat="1" ht="37.8" customHeight="1">
      <c r="A172" s="34"/>
      <c r="B172" s="184"/>
      <c r="C172" s="199" t="s">
        <v>329</v>
      </c>
      <c r="D172" s="199" t="s">
        <v>192</v>
      </c>
      <c r="E172" s="200" t="s">
        <v>988</v>
      </c>
      <c r="F172" s="201" t="s">
        <v>989</v>
      </c>
      <c r="G172" s="202" t="s">
        <v>293</v>
      </c>
      <c r="H172" s="203">
        <v>13.965</v>
      </c>
      <c r="I172" s="204"/>
      <c r="J172" s="205">
        <f>ROUND(I172*H172,2)</f>
        <v>0</v>
      </c>
      <c r="K172" s="206"/>
      <c r="L172" s="207"/>
      <c r="M172" s="208" t="s">
        <v>1</v>
      </c>
      <c r="N172" s="209" t="s">
        <v>45</v>
      </c>
      <c r="O172" s="78"/>
      <c r="P172" s="195">
        <f>O172*H172</f>
        <v>0</v>
      </c>
      <c r="Q172" s="195">
        <v>0.00010000000000000001</v>
      </c>
      <c r="R172" s="195">
        <f>Q172*H172</f>
        <v>0.0013965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312</v>
      </c>
      <c r="AT172" s="197" t="s">
        <v>192</v>
      </c>
      <c r="AU172" s="197" t="s">
        <v>91</v>
      </c>
      <c r="AY172" s="15" t="s">
        <v>183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247</v>
      </c>
      <c r="BM172" s="197" t="s">
        <v>1021</v>
      </c>
    </row>
    <row r="173" s="2" customFormat="1" ht="37.8" customHeight="1">
      <c r="A173" s="34"/>
      <c r="B173" s="184"/>
      <c r="C173" s="199" t="s">
        <v>332</v>
      </c>
      <c r="D173" s="199" t="s">
        <v>192</v>
      </c>
      <c r="E173" s="200" t="s">
        <v>991</v>
      </c>
      <c r="F173" s="201" t="s">
        <v>992</v>
      </c>
      <c r="G173" s="202" t="s">
        <v>293</v>
      </c>
      <c r="H173" s="203">
        <v>13.965</v>
      </c>
      <c r="I173" s="204"/>
      <c r="J173" s="205">
        <f>ROUND(I173*H173,2)</f>
        <v>0</v>
      </c>
      <c r="K173" s="206"/>
      <c r="L173" s="207"/>
      <c r="M173" s="208" t="s">
        <v>1</v>
      </c>
      <c r="N173" s="209" t="s">
        <v>45</v>
      </c>
      <c r="O173" s="78"/>
      <c r="P173" s="195">
        <f>O173*H173</f>
        <v>0</v>
      </c>
      <c r="Q173" s="195">
        <v>0.00010000000000000001</v>
      </c>
      <c r="R173" s="195">
        <f>Q173*H173</f>
        <v>0.0013965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312</v>
      </c>
      <c r="AT173" s="197" t="s">
        <v>192</v>
      </c>
      <c r="AU173" s="197" t="s">
        <v>91</v>
      </c>
      <c r="AY173" s="15" t="s">
        <v>183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247</v>
      </c>
      <c r="BM173" s="197" t="s">
        <v>1022</v>
      </c>
    </row>
    <row r="174" s="2" customFormat="1" ht="24.15" customHeight="1">
      <c r="A174" s="34"/>
      <c r="B174" s="184"/>
      <c r="C174" s="199" t="s">
        <v>335</v>
      </c>
      <c r="D174" s="199" t="s">
        <v>192</v>
      </c>
      <c r="E174" s="200" t="s">
        <v>1023</v>
      </c>
      <c r="F174" s="201" t="s">
        <v>1024</v>
      </c>
      <c r="G174" s="202" t="s">
        <v>319</v>
      </c>
      <c r="H174" s="203">
        <v>1</v>
      </c>
      <c r="I174" s="204"/>
      <c r="J174" s="205">
        <f>ROUND(I174*H174,2)</f>
        <v>0</v>
      </c>
      <c r="K174" s="206"/>
      <c r="L174" s="207"/>
      <c r="M174" s="208" t="s">
        <v>1</v>
      </c>
      <c r="N174" s="209" t="s">
        <v>45</v>
      </c>
      <c r="O174" s="78"/>
      <c r="P174" s="195">
        <f>O174*H174</f>
        <v>0</v>
      </c>
      <c r="Q174" s="195">
        <v>0.186</v>
      </c>
      <c r="R174" s="195">
        <f>Q174*H174</f>
        <v>0.186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312</v>
      </c>
      <c r="AT174" s="197" t="s">
        <v>192</v>
      </c>
      <c r="AU174" s="197" t="s">
        <v>91</v>
      </c>
      <c r="AY174" s="15" t="s">
        <v>183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91</v>
      </c>
      <c r="BK174" s="198">
        <f>ROUND(I174*H174,2)</f>
        <v>0</v>
      </c>
      <c r="BL174" s="15" t="s">
        <v>247</v>
      </c>
      <c r="BM174" s="197" t="s">
        <v>1025</v>
      </c>
    </row>
    <row r="175" s="2" customFormat="1">
      <c r="A175" s="34"/>
      <c r="B175" s="35"/>
      <c r="C175" s="34"/>
      <c r="D175" s="210" t="s">
        <v>628</v>
      </c>
      <c r="E175" s="34"/>
      <c r="F175" s="211" t="s">
        <v>1026</v>
      </c>
      <c r="G175" s="34"/>
      <c r="H175" s="34"/>
      <c r="I175" s="212"/>
      <c r="J175" s="34"/>
      <c r="K175" s="34"/>
      <c r="L175" s="35"/>
      <c r="M175" s="213"/>
      <c r="N175" s="214"/>
      <c r="O175" s="78"/>
      <c r="P175" s="78"/>
      <c r="Q175" s="78"/>
      <c r="R175" s="78"/>
      <c r="S175" s="78"/>
      <c r="T175" s="79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5" t="s">
        <v>628</v>
      </c>
      <c r="AU175" s="15" t="s">
        <v>91</v>
      </c>
    </row>
    <row r="176" s="2" customFormat="1" ht="24.15" customHeight="1">
      <c r="A176" s="34"/>
      <c r="B176" s="184"/>
      <c r="C176" s="199" t="s">
        <v>338</v>
      </c>
      <c r="D176" s="199" t="s">
        <v>192</v>
      </c>
      <c r="E176" s="200" t="s">
        <v>1027</v>
      </c>
      <c r="F176" s="201" t="s">
        <v>1028</v>
      </c>
      <c r="G176" s="202" t="s">
        <v>319</v>
      </c>
      <c r="H176" s="203">
        <v>1</v>
      </c>
      <c r="I176" s="204"/>
      <c r="J176" s="205">
        <f>ROUND(I176*H176,2)</f>
        <v>0</v>
      </c>
      <c r="K176" s="206"/>
      <c r="L176" s="207"/>
      <c r="M176" s="208" t="s">
        <v>1</v>
      </c>
      <c r="N176" s="209" t="s">
        <v>45</v>
      </c>
      <c r="O176" s="78"/>
      <c r="P176" s="195">
        <f>O176*H176</f>
        <v>0</v>
      </c>
      <c r="Q176" s="195">
        <v>0.126</v>
      </c>
      <c r="R176" s="195">
        <f>Q176*H176</f>
        <v>0.126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312</v>
      </c>
      <c r="AT176" s="197" t="s">
        <v>192</v>
      </c>
      <c r="AU176" s="197" t="s">
        <v>91</v>
      </c>
      <c r="AY176" s="15" t="s">
        <v>183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91</v>
      </c>
      <c r="BK176" s="198">
        <f>ROUND(I176*H176,2)</f>
        <v>0</v>
      </c>
      <c r="BL176" s="15" t="s">
        <v>247</v>
      </c>
      <c r="BM176" s="197" t="s">
        <v>1029</v>
      </c>
    </row>
    <row r="177" s="2" customFormat="1">
      <c r="A177" s="34"/>
      <c r="B177" s="35"/>
      <c r="C177" s="34"/>
      <c r="D177" s="210" t="s">
        <v>628</v>
      </c>
      <c r="E177" s="34"/>
      <c r="F177" s="211" t="s">
        <v>1026</v>
      </c>
      <c r="G177" s="34"/>
      <c r="H177" s="34"/>
      <c r="I177" s="212"/>
      <c r="J177" s="34"/>
      <c r="K177" s="34"/>
      <c r="L177" s="35"/>
      <c r="M177" s="213"/>
      <c r="N177" s="214"/>
      <c r="O177" s="78"/>
      <c r="P177" s="78"/>
      <c r="Q177" s="78"/>
      <c r="R177" s="78"/>
      <c r="S177" s="78"/>
      <c r="T177" s="79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5" t="s">
        <v>628</v>
      </c>
      <c r="AU177" s="15" t="s">
        <v>91</v>
      </c>
    </row>
    <row r="178" s="2" customFormat="1" ht="24.15" customHeight="1">
      <c r="A178" s="34"/>
      <c r="B178" s="184"/>
      <c r="C178" s="185" t="s">
        <v>342</v>
      </c>
      <c r="D178" s="185" t="s">
        <v>186</v>
      </c>
      <c r="E178" s="186" t="s">
        <v>1030</v>
      </c>
      <c r="F178" s="187" t="s">
        <v>1031</v>
      </c>
      <c r="G178" s="188" t="s">
        <v>319</v>
      </c>
      <c r="H178" s="189">
        <v>9</v>
      </c>
      <c r="I178" s="190"/>
      <c r="J178" s="191">
        <f>ROUND(I178*H178,2)</f>
        <v>0</v>
      </c>
      <c r="K178" s="192"/>
      <c r="L178" s="35"/>
      <c r="M178" s="193" t="s">
        <v>1</v>
      </c>
      <c r="N178" s="194" t="s">
        <v>45</v>
      </c>
      <c r="O178" s="78"/>
      <c r="P178" s="195">
        <f>O178*H178</f>
        <v>0</v>
      </c>
      <c r="Q178" s="195">
        <v>0.00026400000000000002</v>
      </c>
      <c r="R178" s="195">
        <f>Q178*H178</f>
        <v>0.0023760000000000001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247</v>
      </c>
      <c r="AT178" s="197" t="s">
        <v>186</v>
      </c>
      <c r="AU178" s="197" t="s">
        <v>91</v>
      </c>
      <c r="AY178" s="15" t="s">
        <v>183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91</v>
      </c>
      <c r="BK178" s="198">
        <f>ROUND(I178*H178,2)</f>
        <v>0</v>
      </c>
      <c r="BL178" s="15" t="s">
        <v>247</v>
      </c>
      <c r="BM178" s="197" t="s">
        <v>1032</v>
      </c>
    </row>
    <row r="179" s="2" customFormat="1" ht="24.15" customHeight="1">
      <c r="A179" s="34"/>
      <c r="B179" s="184"/>
      <c r="C179" s="199" t="s">
        <v>346</v>
      </c>
      <c r="D179" s="199" t="s">
        <v>192</v>
      </c>
      <c r="E179" s="200" t="s">
        <v>1033</v>
      </c>
      <c r="F179" s="201" t="s">
        <v>1034</v>
      </c>
      <c r="G179" s="202" t="s">
        <v>293</v>
      </c>
      <c r="H179" s="203">
        <v>10.9</v>
      </c>
      <c r="I179" s="204"/>
      <c r="J179" s="205">
        <f>ROUND(I179*H179,2)</f>
        <v>0</v>
      </c>
      <c r="K179" s="206"/>
      <c r="L179" s="207"/>
      <c r="M179" s="208" t="s">
        <v>1</v>
      </c>
      <c r="N179" s="209" t="s">
        <v>45</v>
      </c>
      <c r="O179" s="78"/>
      <c r="P179" s="195">
        <f>O179*H179</f>
        <v>0</v>
      </c>
      <c r="Q179" s="195">
        <v>0.00097999999999999997</v>
      </c>
      <c r="R179" s="195">
        <f>Q179*H179</f>
        <v>0.010682000000000001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312</v>
      </c>
      <c r="AT179" s="197" t="s">
        <v>192</v>
      </c>
      <c r="AU179" s="197" t="s">
        <v>91</v>
      </c>
      <c r="AY179" s="15" t="s">
        <v>183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91</v>
      </c>
      <c r="BK179" s="198">
        <f>ROUND(I179*H179,2)</f>
        <v>0</v>
      </c>
      <c r="BL179" s="15" t="s">
        <v>247</v>
      </c>
      <c r="BM179" s="197" t="s">
        <v>1035</v>
      </c>
    </row>
    <row r="180" s="2" customFormat="1" ht="33" customHeight="1">
      <c r="A180" s="34"/>
      <c r="B180" s="184"/>
      <c r="C180" s="199" t="s">
        <v>350</v>
      </c>
      <c r="D180" s="199" t="s">
        <v>192</v>
      </c>
      <c r="E180" s="200" t="s">
        <v>1036</v>
      </c>
      <c r="F180" s="201" t="s">
        <v>1037</v>
      </c>
      <c r="G180" s="202" t="s">
        <v>319</v>
      </c>
      <c r="H180" s="203">
        <v>18</v>
      </c>
      <c r="I180" s="204"/>
      <c r="J180" s="205">
        <f>ROUND(I180*H180,2)</f>
        <v>0</v>
      </c>
      <c r="K180" s="206"/>
      <c r="L180" s="207"/>
      <c r="M180" s="208" t="s">
        <v>1</v>
      </c>
      <c r="N180" s="209" t="s">
        <v>45</v>
      </c>
      <c r="O180" s="78"/>
      <c r="P180" s="195">
        <f>O180*H180</f>
        <v>0</v>
      </c>
      <c r="Q180" s="195">
        <v>0.00010000000000000001</v>
      </c>
      <c r="R180" s="195">
        <f>Q180*H180</f>
        <v>0.0018000000000000002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312</v>
      </c>
      <c r="AT180" s="197" t="s">
        <v>192</v>
      </c>
      <c r="AU180" s="197" t="s">
        <v>91</v>
      </c>
      <c r="AY180" s="15" t="s">
        <v>183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91</v>
      </c>
      <c r="BK180" s="198">
        <f>ROUND(I180*H180,2)</f>
        <v>0</v>
      </c>
      <c r="BL180" s="15" t="s">
        <v>247</v>
      </c>
      <c r="BM180" s="197" t="s">
        <v>1038</v>
      </c>
    </row>
    <row r="181" s="2" customFormat="1" ht="24.15" customHeight="1">
      <c r="A181" s="34"/>
      <c r="B181" s="184"/>
      <c r="C181" s="185" t="s">
        <v>354</v>
      </c>
      <c r="D181" s="185" t="s">
        <v>186</v>
      </c>
      <c r="E181" s="186" t="s">
        <v>1039</v>
      </c>
      <c r="F181" s="187" t="s">
        <v>1040</v>
      </c>
      <c r="G181" s="188" t="s">
        <v>319</v>
      </c>
      <c r="H181" s="189">
        <v>13</v>
      </c>
      <c r="I181" s="190"/>
      <c r="J181" s="191">
        <f>ROUND(I181*H181,2)</f>
        <v>0</v>
      </c>
      <c r="K181" s="192"/>
      <c r="L181" s="35"/>
      <c r="M181" s="193" t="s">
        <v>1</v>
      </c>
      <c r="N181" s="194" t="s">
        <v>45</v>
      </c>
      <c r="O181" s="78"/>
      <c r="P181" s="195">
        <f>O181*H181</f>
        <v>0</v>
      </c>
      <c r="Q181" s="195">
        <v>0.00030400000000000002</v>
      </c>
      <c r="R181" s="195">
        <f>Q181*H181</f>
        <v>0.0039520000000000007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247</v>
      </c>
      <c r="AT181" s="197" t="s">
        <v>186</v>
      </c>
      <c r="AU181" s="197" t="s">
        <v>91</v>
      </c>
      <c r="AY181" s="15" t="s">
        <v>183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91</v>
      </c>
      <c r="BK181" s="198">
        <f>ROUND(I181*H181,2)</f>
        <v>0</v>
      </c>
      <c r="BL181" s="15" t="s">
        <v>247</v>
      </c>
      <c r="BM181" s="197" t="s">
        <v>1041</v>
      </c>
    </row>
    <row r="182" s="2" customFormat="1" ht="24.15" customHeight="1">
      <c r="A182" s="34"/>
      <c r="B182" s="184"/>
      <c r="C182" s="199" t="s">
        <v>358</v>
      </c>
      <c r="D182" s="199" t="s">
        <v>192</v>
      </c>
      <c r="E182" s="200" t="s">
        <v>1033</v>
      </c>
      <c r="F182" s="201" t="s">
        <v>1034</v>
      </c>
      <c r="G182" s="202" t="s">
        <v>293</v>
      </c>
      <c r="H182" s="203">
        <v>28.600000000000001</v>
      </c>
      <c r="I182" s="204"/>
      <c r="J182" s="205">
        <f>ROUND(I182*H182,2)</f>
        <v>0</v>
      </c>
      <c r="K182" s="206"/>
      <c r="L182" s="207"/>
      <c r="M182" s="208" t="s">
        <v>1</v>
      </c>
      <c r="N182" s="209" t="s">
        <v>45</v>
      </c>
      <c r="O182" s="78"/>
      <c r="P182" s="195">
        <f>O182*H182</f>
        <v>0</v>
      </c>
      <c r="Q182" s="195">
        <v>0.00097999999999999997</v>
      </c>
      <c r="R182" s="195">
        <f>Q182*H182</f>
        <v>0.028028000000000001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312</v>
      </c>
      <c r="AT182" s="197" t="s">
        <v>192</v>
      </c>
      <c r="AU182" s="197" t="s">
        <v>91</v>
      </c>
      <c r="AY182" s="15" t="s">
        <v>183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91</v>
      </c>
      <c r="BK182" s="198">
        <f>ROUND(I182*H182,2)</f>
        <v>0</v>
      </c>
      <c r="BL182" s="15" t="s">
        <v>247</v>
      </c>
      <c r="BM182" s="197" t="s">
        <v>1042</v>
      </c>
    </row>
    <row r="183" s="2" customFormat="1" ht="33" customHeight="1">
      <c r="A183" s="34"/>
      <c r="B183" s="184"/>
      <c r="C183" s="199" t="s">
        <v>363</v>
      </c>
      <c r="D183" s="199" t="s">
        <v>192</v>
      </c>
      <c r="E183" s="200" t="s">
        <v>1036</v>
      </c>
      <c r="F183" s="201" t="s">
        <v>1037</v>
      </c>
      <c r="G183" s="202" t="s">
        <v>319</v>
      </c>
      <c r="H183" s="203">
        <v>26</v>
      </c>
      <c r="I183" s="204"/>
      <c r="J183" s="205">
        <f>ROUND(I183*H183,2)</f>
        <v>0</v>
      </c>
      <c r="K183" s="206"/>
      <c r="L183" s="207"/>
      <c r="M183" s="208" t="s">
        <v>1</v>
      </c>
      <c r="N183" s="209" t="s">
        <v>45</v>
      </c>
      <c r="O183" s="78"/>
      <c r="P183" s="195">
        <f>O183*H183</f>
        <v>0</v>
      </c>
      <c r="Q183" s="195">
        <v>0.00010000000000000001</v>
      </c>
      <c r="R183" s="195">
        <f>Q183*H183</f>
        <v>0.0026000000000000003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312</v>
      </c>
      <c r="AT183" s="197" t="s">
        <v>192</v>
      </c>
      <c r="AU183" s="197" t="s">
        <v>91</v>
      </c>
      <c r="AY183" s="15" t="s">
        <v>183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91</v>
      </c>
      <c r="BK183" s="198">
        <f>ROUND(I183*H183,2)</f>
        <v>0</v>
      </c>
      <c r="BL183" s="15" t="s">
        <v>247</v>
      </c>
      <c r="BM183" s="197" t="s">
        <v>1043</v>
      </c>
    </row>
    <row r="184" s="2" customFormat="1" ht="24.15" customHeight="1">
      <c r="A184" s="34"/>
      <c r="B184" s="184"/>
      <c r="C184" s="185" t="s">
        <v>367</v>
      </c>
      <c r="D184" s="185" t="s">
        <v>186</v>
      </c>
      <c r="E184" s="186" t="s">
        <v>1044</v>
      </c>
      <c r="F184" s="187" t="s">
        <v>1045</v>
      </c>
      <c r="G184" s="188" t="s">
        <v>319</v>
      </c>
      <c r="H184" s="189">
        <v>2</v>
      </c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45</v>
      </c>
      <c r="O184" s="78"/>
      <c r="P184" s="195">
        <f>O184*H184</f>
        <v>0</v>
      </c>
      <c r="Q184" s="195">
        <v>0.00029999999999999997</v>
      </c>
      <c r="R184" s="195">
        <f>Q184*H184</f>
        <v>0.00059999999999999995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247</v>
      </c>
      <c r="AT184" s="197" t="s">
        <v>186</v>
      </c>
      <c r="AU184" s="197" t="s">
        <v>91</v>
      </c>
      <c r="AY184" s="15" t="s">
        <v>183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91</v>
      </c>
      <c r="BK184" s="198">
        <f>ROUND(I184*H184,2)</f>
        <v>0</v>
      </c>
      <c r="BL184" s="15" t="s">
        <v>247</v>
      </c>
      <c r="BM184" s="197" t="s">
        <v>1046</v>
      </c>
    </row>
    <row r="185" s="2" customFormat="1" ht="24.15" customHeight="1">
      <c r="A185" s="34"/>
      <c r="B185" s="184"/>
      <c r="C185" s="199" t="s">
        <v>371</v>
      </c>
      <c r="D185" s="199" t="s">
        <v>192</v>
      </c>
      <c r="E185" s="200" t="s">
        <v>1047</v>
      </c>
      <c r="F185" s="201" t="s">
        <v>1048</v>
      </c>
      <c r="G185" s="202" t="s">
        <v>293</v>
      </c>
      <c r="H185" s="203">
        <v>1.2</v>
      </c>
      <c r="I185" s="204"/>
      <c r="J185" s="205">
        <f>ROUND(I185*H185,2)</f>
        <v>0</v>
      </c>
      <c r="K185" s="206"/>
      <c r="L185" s="207"/>
      <c r="M185" s="208" t="s">
        <v>1</v>
      </c>
      <c r="N185" s="209" t="s">
        <v>45</v>
      </c>
      <c r="O185" s="78"/>
      <c r="P185" s="195">
        <f>O185*H185</f>
        <v>0</v>
      </c>
      <c r="Q185" s="195">
        <v>0.00148</v>
      </c>
      <c r="R185" s="195">
        <f>Q185*H185</f>
        <v>0.0017759999999999998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312</v>
      </c>
      <c r="AT185" s="197" t="s">
        <v>192</v>
      </c>
      <c r="AU185" s="197" t="s">
        <v>91</v>
      </c>
      <c r="AY185" s="15" t="s">
        <v>183</v>
      </c>
      <c r="BE185" s="198">
        <f>IF(N185="základná",J185,0)</f>
        <v>0</v>
      </c>
      <c r="BF185" s="198">
        <f>IF(N185="znížená",J185,0)</f>
        <v>0</v>
      </c>
      <c r="BG185" s="198">
        <f>IF(N185="zákl. prenesená",J185,0)</f>
        <v>0</v>
      </c>
      <c r="BH185" s="198">
        <f>IF(N185="zníž. prenesená",J185,0)</f>
        <v>0</v>
      </c>
      <c r="BI185" s="198">
        <f>IF(N185="nulová",J185,0)</f>
        <v>0</v>
      </c>
      <c r="BJ185" s="15" t="s">
        <v>91</v>
      </c>
      <c r="BK185" s="198">
        <f>ROUND(I185*H185,2)</f>
        <v>0</v>
      </c>
      <c r="BL185" s="15" t="s">
        <v>247</v>
      </c>
      <c r="BM185" s="197" t="s">
        <v>1049</v>
      </c>
    </row>
    <row r="186" s="2" customFormat="1" ht="33" customHeight="1">
      <c r="A186" s="34"/>
      <c r="B186" s="184"/>
      <c r="C186" s="199" t="s">
        <v>375</v>
      </c>
      <c r="D186" s="199" t="s">
        <v>192</v>
      </c>
      <c r="E186" s="200" t="s">
        <v>1036</v>
      </c>
      <c r="F186" s="201" t="s">
        <v>1037</v>
      </c>
      <c r="G186" s="202" t="s">
        <v>319</v>
      </c>
      <c r="H186" s="203">
        <v>4</v>
      </c>
      <c r="I186" s="204"/>
      <c r="J186" s="205">
        <f>ROUND(I186*H186,2)</f>
        <v>0</v>
      </c>
      <c r="K186" s="206"/>
      <c r="L186" s="207"/>
      <c r="M186" s="208" t="s">
        <v>1</v>
      </c>
      <c r="N186" s="209" t="s">
        <v>45</v>
      </c>
      <c r="O186" s="78"/>
      <c r="P186" s="195">
        <f>O186*H186</f>
        <v>0</v>
      </c>
      <c r="Q186" s="195">
        <v>0.00010000000000000001</v>
      </c>
      <c r="R186" s="195">
        <f>Q186*H186</f>
        <v>0.00040000000000000002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312</v>
      </c>
      <c r="AT186" s="197" t="s">
        <v>192</v>
      </c>
      <c r="AU186" s="197" t="s">
        <v>91</v>
      </c>
      <c r="AY186" s="15" t="s">
        <v>183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91</v>
      </c>
      <c r="BK186" s="198">
        <f>ROUND(I186*H186,2)</f>
        <v>0</v>
      </c>
      <c r="BL186" s="15" t="s">
        <v>247</v>
      </c>
      <c r="BM186" s="197" t="s">
        <v>1050</v>
      </c>
    </row>
    <row r="187" s="2" customFormat="1" ht="24.15" customHeight="1">
      <c r="A187" s="34"/>
      <c r="B187" s="184"/>
      <c r="C187" s="185" t="s">
        <v>379</v>
      </c>
      <c r="D187" s="185" t="s">
        <v>186</v>
      </c>
      <c r="E187" s="186" t="s">
        <v>1051</v>
      </c>
      <c r="F187" s="187" t="s">
        <v>1052</v>
      </c>
      <c r="G187" s="188" t="s">
        <v>319</v>
      </c>
      <c r="H187" s="189">
        <v>1</v>
      </c>
      <c r="I187" s="190"/>
      <c r="J187" s="191">
        <f>ROUND(I187*H187,2)</f>
        <v>0</v>
      </c>
      <c r="K187" s="192"/>
      <c r="L187" s="35"/>
      <c r="M187" s="193" t="s">
        <v>1</v>
      </c>
      <c r="N187" s="194" t="s">
        <v>45</v>
      </c>
      <c r="O187" s="78"/>
      <c r="P187" s="195">
        <f>O187*H187</f>
        <v>0</v>
      </c>
      <c r="Q187" s="195">
        <v>0.00036000000000000002</v>
      </c>
      <c r="R187" s="195">
        <f>Q187*H187</f>
        <v>0.00036000000000000002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247</v>
      </c>
      <c r="AT187" s="197" t="s">
        <v>186</v>
      </c>
      <c r="AU187" s="197" t="s">
        <v>91</v>
      </c>
      <c r="AY187" s="15" t="s">
        <v>183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91</v>
      </c>
      <c r="BK187" s="198">
        <f>ROUND(I187*H187,2)</f>
        <v>0</v>
      </c>
      <c r="BL187" s="15" t="s">
        <v>247</v>
      </c>
      <c r="BM187" s="197" t="s">
        <v>1053</v>
      </c>
    </row>
    <row r="188" s="2" customFormat="1" ht="24.15" customHeight="1">
      <c r="A188" s="34"/>
      <c r="B188" s="184"/>
      <c r="C188" s="199" t="s">
        <v>383</v>
      </c>
      <c r="D188" s="199" t="s">
        <v>192</v>
      </c>
      <c r="E188" s="200" t="s">
        <v>1047</v>
      </c>
      <c r="F188" s="201" t="s">
        <v>1048</v>
      </c>
      <c r="G188" s="202" t="s">
        <v>293</v>
      </c>
      <c r="H188" s="203">
        <v>1.2</v>
      </c>
      <c r="I188" s="204"/>
      <c r="J188" s="205">
        <f>ROUND(I188*H188,2)</f>
        <v>0</v>
      </c>
      <c r="K188" s="206"/>
      <c r="L188" s="207"/>
      <c r="M188" s="208" t="s">
        <v>1</v>
      </c>
      <c r="N188" s="209" t="s">
        <v>45</v>
      </c>
      <c r="O188" s="78"/>
      <c r="P188" s="195">
        <f>O188*H188</f>
        <v>0</v>
      </c>
      <c r="Q188" s="195">
        <v>0.00148</v>
      </c>
      <c r="R188" s="195">
        <f>Q188*H188</f>
        <v>0.0017759999999999998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312</v>
      </c>
      <c r="AT188" s="197" t="s">
        <v>192</v>
      </c>
      <c r="AU188" s="197" t="s">
        <v>91</v>
      </c>
      <c r="AY188" s="15" t="s">
        <v>183</v>
      </c>
      <c r="BE188" s="198">
        <f>IF(N188="základná",J188,0)</f>
        <v>0</v>
      </c>
      <c r="BF188" s="198">
        <f>IF(N188="znížená",J188,0)</f>
        <v>0</v>
      </c>
      <c r="BG188" s="198">
        <f>IF(N188="zákl. prenesená",J188,0)</f>
        <v>0</v>
      </c>
      <c r="BH188" s="198">
        <f>IF(N188="zníž. prenesená",J188,0)</f>
        <v>0</v>
      </c>
      <c r="BI188" s="198">
        <f>IF(N188="nulová",J188,0)</f>
        <v>0</v>
      </c>
      <c r="BJ188" s="15" t="s">
        <v>91</v>
      </c>
      <c r="BK188" s="198">
        <f>ROUND(I188*H188,2)</f>
        <v>0</v>
      </c>
      <c r="BL188" s="15" t="s">
        <v>247</v>
      </c>
      <c r="BM188" s="197" t="s">
        <v>1054</v>
      </c>
    </row>
    <row r="189" s="2" customFormat="1" ht="33" customHeight="1">
      <c r="A189" s="34"/>
      <c r="B189" s="184"/>
      <c r="C189" s="199" t="s">
        <v>387</v>
      </c>
      <c r="D189" s="199" t="s">
        <v>192</v>
      </c>
      <c r="E189" s="200" t="s">
        <v>1036</v>
      </c>
      <c r="F189" s="201" t="s">
        <v>1037</v>
      </c>
      <c r="G189" s="202" t="s">
        <v>319</v>
      </c>
      <c r="H189" s="203">
        <v>2</v>
      </c>
      <c r="I189" s="204"/>
      <c r="J189" s="205">
        <f>ROUND(I189*H189,2)</f>
        <v>0</v>
      </c>
      <c r="K189" s="206"/>
      <c r="L189" s="207"/>
      <c r="M189" s="208" t="s">
        <v>1</v>
      </c>
      <c r="N189" s="209" t="s">
        <v>45</v>
      </c>
      <c r="O189" s="78"/>
      <c r="P189" s="195">
        <f>O189*H189</f>
        <v>0</v>
      </c>
      <c r="Q189" s="195">
        <v>0.00010000000000000001</v>
      </c>
      <c r="R189" s="195">
        <f>Q189*H189</f>
        <v>0.00020000000000000001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312</v>
      </c>
      <c r="AT189" s="197" t="s">
        <v>192</v>
      </c>
      <c r="AU189" s="197" t="s">
        <v>91</v>
      </c>
      <c r="AY189" s="15" t="s">
        <v>183</v>
      </c>
      <c r="BE189" s="198">
        <f>IF(N189="základná",J189,0)</f>
        <v>0</v>
      </c>
      <c r="BF189" s="198">
        <f>IF(N189="znížená",J189,0)</f>
        <v>0</v>
      </c>
      <c r="BG189" s="198">
        <f>IF(N189="zákl. prenesená",J189,0)</f>
        <v>0</v>
      </c>
      <c r="BH189" s="198">
        <f>IF(N189="zníž. prenesená",J189,0)</f>
        <v>0</v>
      </c>
      <c r="BI189" s="198">
        <f>IF(N189="nulová",J189,0)</f>
        <v>0</v>
      </c>
      <c r="BJ189" s="15" t="s">
        <v>91</v>
      </c>
      <c r="BK189" s="198">
        <f>ROUND(I189*H189,2)</f>
        <v>0</v>
      </c>
      <c r="BL189" s="15" t="s">
        <v>247</v>
      </c>
      <c r="BM189" s="197" t="s">
        <v>1055</v>
      </c>
    </row>
    <row r="190" s="2" customFormat="1" ht="24.15" customHeight="1">
      <c r="A190" s="34"/>
      <c r="B190" s="184"/>
      <c r="C190" s="185" t="s">
        <v>391</v>
      </c>
      <c r="D190" s="185" t="s">
        <v>186</v>
      </c>
      <c r="E190" s="186" t="s">
        <v>1056</v>
      </c>
      <c r="F190" s="187" t="s">
        <v>1057</v>
      </c>
      <c r="G190" s="188" t="s">
        <v>319</v>
      </c>
      <c r="H190" s="189">
        <v>16</v>
      </c>
      <c r="I190" s="190"/>
      <c r="J190" s="191">
        <f>ROUND(I190*H190,2)</f>
        <v>0</v>
      </c>
      <c r="K190" s="192"/>
      <c r="L190" s="35"/>
      <c r="M190" s="193" t="s">
        <v>1</v>
      </c>
      <c r="N190" s="194" t="s">
        <v>45</v>
      </c>
      <c r="O190" s="78"/>
      <c r="P190" s="195">
        <f>O190*H190</f>
        <v>0</v>
      </c>
      <c r="Q190" s="195">
        <v>0.00046000000000000001</v>
      </c>
      <c r="R190" s="195">
        <f>Q190*H190</f>
        <v>0.0073600000000000002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247</v>
      </c>
      <c r="AT190" s="197" t="s">
        <v>186</v>
      </c>
      <c r="AU190" s="197" t="s">
        <v>91</v>
      </c>
      <c r="AY190" s="15" t="s">
        <v>183</v>
      </c>
      <c r="BE190" s="198">
        <f>IF(N190="základná",J190,0)</f>
        <v>0</v>
      </c>
      <c r="BF190" s="198">
        <f>IF(N190="znížená",J190,0)</f>
        <v>0</v>
      </c>
      <c r="BG190" s="198">
        <f>IF(N190="zákl. prenesená",J190,0)</f>
        <v>0</v>
      </c>
      <c r="BH190" s="198">
        <f>IF(N190="zníž. prenesená",J190,0)</f>
        <v>0</v>
      </c>
      <c r="BI190" s="198">
        <f>IF(N190="nulová",J190,0)</f>
        <v>0</v>
      </c>
      <c r="BJ190" s="15" t="s">
        <v>91</v>
      </c>
      <c r="BK190" s="198">
        <f>ROUND(I190*H190,2)</f>
        <v>0</v>
      </c>
      <c r="BL190" s="15" t="s">
        <v>247</v>
      </c>
      <c r="BM190" s="197" t="s">
        <v>1058</v>
      </c>
    </row>
    <row r="191" s="2" customFormat="1" ht="24.15" customHeight="1">
      <c r="A191" s="34"/>
      <c r="B191" s="184"/>
      <c r="C191" s="199" t="s">
        <v>395</v>
      </c>
      <c r="D191" s="199" t="s">
        <v>192</v>
      </c>
      <c r="E191" s="200" t="s">
        <v>1047</v>
      </c>
      <c r="F191" s="201" t="s">
        <v>1048</v>
      </c>
      <c r="G191" s="202" t="s">
        <v>293</v>
      </c>
      <c r="H191" s="203">
        <v>35.200000000000003</v>
      </c>
      <c r="I191" s="204"/>
      <c r="J191" s="205">
        <f>ROUND(I191*H191,2)</f>
        <v>0</v>
      </c>
      <c r="K191" s="206"/>
      <c r="L191" s="207"/>
      <c r="M191" s="208" t="s">
        <v>1</v>
      </c>
      <c r="N191" s="209" t="s">
        <v>45</v>
      </c>
      <c r="O191" s="78"/>
      <c r="P191" s="195">
        <f>O191*H191</f>
        <v>0</v>
      </c>
      <c r="Q191" s="195">
        <v>0.00148</v>
      </c>
      <c r="R191" s="195">
        <f>Q191*H191</f>
        <v>0.052096000000000003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312</v>
      </c>
      <c r="AT191" s="197" t="s">
        <v>192</v>
      </c>
      <c r="AU191" s="197" t="s">
        <v>91</v>
      </c>
      <c r="AY191" s="15" t="s">
        <v>183</v>
      </c>
      <c r="BE191" s="198">
        <f>IF(N191="základná",J191,0)</f>
        <v>0</v>
      </c>
      <c r="BF191" s="198">
        <f>IF(N191="znížená",J191,0)</f>
        <v>0</v>
      </c>
      <c r="BG191" s="198">
        <f>IF(N191="zákl. prenesená",J191,0)</f>
        <v>0</v>
      </c>
      <c r="BH191" s="198">
        <f>IF(N191="zníž. prenesená",J191,0)</f>
        <v>0</v>
      </c>
      <c r="BI191" s="198">
        <f>IF(N191="nulová",J191,0)</f>
        <v>0</v>
      </c>
      <c r="BJ191" s="15" t="s">
        <v>91</v>
      </c>
      <c r="BK191" s="198">
        <f>ROUND(I191*H191,2)</f>
        <v>0</v>
      </c>
      <c r="BL191" s="15" t="s">
        <v>247</v>
      </c>
      <c r="BM191" s="197" t="s">
        <v>1059</v>
      </c>
    </row>
    <row r="192" s="2" customFormat="1" ht="33" customHeight="1">
      <c r="A192" s="34"/>
      <c r="B192" s="184"/>
      <c r="C192" s="199" t="s">
        <v>399</v>
      </c>
      <c r="D192" s="199" t="s">
        <v>192</v>
      </c>
      <c r="E192" s="200" t="s">
        <v>1036</v>
      </c>
      <c r="F192" s="201" t="s">
        <v>1037</v>
      </c>
      <c r="G192" s="202" t="s">
        <v>319</v>
      </c>
      <c r="H192" s="203">
        <v>32</v>
      </c>
      <c r="I192" s="204"/>
      <c r="J192" s="205">
        <f>ROUND(I192*H192,2)</f>
        <v>0</v>
      </c>
      <c r="K192" s="206"/>
      <c r="L192" s="207"/>
      <c r="M192" s="208" t="s">
        <v>1</v>
      </c>
      <c r="N192" s="209" t="s">
        <v>45</v>
      </c>
      <c r="O192" s="78"/>
      <c r="P192" s="195">
        <f>O192*H192</f>
        <v>0</v>
      </c>
      <c r="Q192" s="195">
        <v>0.00010000000000000001</v>
      </c>
      <c r="R192" s="195">
        <f>Q192*H192</f>
        <v>0.0032000000000000002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312</v>
      </c>
      <c r="AT192" s="197" t="s">
        <v>192</v>
      </c>
      <c r="AU192" s="197" t="s">
        <v>91</v>
      </c>
      <c r="AY192" s="15" t="s">
        <v>183</v>
      </c>
      <c r="BE192" s="198">
        <f>IF(N192="základná",J192,0)</f>
        <v>0</v>
      </c>
      <c r="BF192" s="198">
        <f>IF(N192="znížená",J192,0)</f>
        <v>0</v>
      </c>
      <c r="BG192" s="198">
        <f>IF(N192="zákl. prenesená",J192,0)</f>
        <v>0</v>
      </c>
      <c r="BH192" s="198">
        <f>IF(N192="zníž. prenesená",J192,0)</f>
        <v>0</v>
      </c>
      <c r="BI192" s="198">
        <f>IF(N192="nulová",J192,0)</f>
        <v>0</v>
      </c>
      <c r="BJ192" s="15" t="s">
        <v>91</v>
      </c>
      <c r="BK192" s="198">
        <f>ROUND(I192*H192,2)</f>
        <v>0</v>
      </c>
      <c r="BL192" s="15" t="s">
        <v>247</v>
      </c>
      <c r="BM192" s="197" t="s">
        <v>1060</v>
      </c>
    </row>
    <row r="193" s="2" customFormat="1" ht="24.15" customHeight="1">
      <c r="A193" s="34"/>
      <c r="B193" s="184"/>
      <c r="C193" s="185" t="s">
        <v>403</v>
      </c>
      <c r="D193" s="185" t="s">
        <v>186</v>
      </c>
      <c r="E193" s="186" t="s">
        <v>1061</v>
      </c>
      <c r="F193" s="187" t="s">
        <v>1062</v>
      </c>
      <c r="G193" s="188" t="s">
        <v>319</v>
      </c>
      <c r="H193" s="189">
        <v>11</v>
      </c>
      <c r="I193" s="190"/>
      <c r="J193" s="191">
        <f>ROUND(I193*H193,2)</f>
        <v>0</v>
      </c>
      <c r="K193" s="192"/>
      <c r="L193" s="35"/>
      <c r="M193" s="193" t="s">
        <v>1</v>
      </c>
      <c r="N193" s="194" t="s">
        <v>45</v>
      </c>
      <c r="O193" s="78"/>
      <c r="P193" s="195">
        <f>O193*H193</f>
        <v>0</v>
      </c>
      <c r="Q193" s="195">
        <v>0</v>
      </c>
      <c r="R193" s="195">
        <f>Q193*H193</f>
        <v>0</v>
      </c>
      <c r="S193" s="195">
        <v>0.0030000000000000001</v>
      </c>
      <c r="T193" s="196">
        <f>S193*H193</f>
        <v>0.033000000000000002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247</v>
      </c>
      <c r="AT193" s="197" t="s">
        <v>186</v>
      </c>
      <c r="AU193" s="197" t="s">
        <v>91</v>
      </c>
      <c r="AY193" s="15" t="s">
        <v>183</v>
      </c>
      <c r="BE193" s="198">
        <f>IF(N193="základná",J193,0)</f>
        <v>0</v>
      </c>
      <c r="BF193" s="198">
        <f>IF(N193="znížená",J193,0)</f>
        <v>0</v>
      </c>
      <c r="BG193" s="198">
        <f>IF(N193="zákl. prenesená",J193,0)</f>
        <v>0</v>
      </c>
      <c r="BH193" s="198">
        <f>IF(N193="zníž. prenesená",J193,0)</f>
        <v>0</v>
      </c>
      <c r="BI193" s="198">
        <f>IF(N193="nulová",J193,0)</f>
        <v>0</v>
      </c>
      <c r="BJ193" s="15" t="s">
        <v>91</v>
      </c>
      <c r="BK193" s="198">
        <f>ROUND(I193*H193,2)</f>
        <v>0</v>
      </c>
      <c r="BL193" s="15" t="s">
        <v>247</v>
      </c>
      <c r="BM193" s="197" t="s">
        <v>1063</v>
      </c>
    </row>
    <row r="194" s="2" customFormat="1" ht="24.15" customHeight="1">
      <c r="A194" s="34"/>
      <c r="B194" s="184"/>
      <c r="C194" s="185" t="s">
        <v>407</v>
      </c>
      <c r="D194" s="185" t="s">
        <v>186</v>
      </c>
      <c r="E194" s="186" t="s">
        <v>1064</v>
      </c>
      <c r="F194" s="187" t="s">
        <v>1065</v>
      </c>
      <c r="G194" s="188" t="s">
        <v>319</v>
      </c>
      <c r="H194" s="189">
        <v>26</v>
      </c>
      <c r="I194" s="190"/>
      <c r="J194" s="191">
        <f>ROUND(I194*H194,2)</f>
        <v>0</v>
      </c>
      <c r="K194" s="192"/>
      <c r="L194" s="35"/>
      <c r="M194" s="193" t="s">
        <v>1</v>
      </c>
      <c r="N194" s="194" t="s">
        <v>45</v>
      </c>
      <c r="O194" s="78"/>
      <c r="P194" s="195">
        <f>O194*H194</f>
        <v>0</v>
      </c>
      <c r="Q194" s="195">
        <v>0</v>
      </c>
      <c r="R194" s="195">
        <f>Q194*H194</f>
        <v>0</v>
      </c>
      <c r="S194" s="195">
        <v>0.0060000000000000001</v>
      </c>
      <c r="T194" s="196">
        <f>S194*H194</f>
        <v>0.156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247</v>
      </c>
      <c r="AT194" s="197" t="s">
        <v>186</v>
      </c>
      <c r="AU194" s="197" t="s">
        <v>91</v>
      </c>
      <c r="AY194" s="15" t="s">
        <v>183</v>
      </c>
      <c r="BE194" s="198">
        <f>IF(N194="základná",J194,0)</f>
        <v>0</v>
      </c>
      <c r="BF194" s="198">
        <f>IF(N194="znížená",J194,0)</f>
        <v>0</v>
      </c>
      <c r="BG194" s="198">
        <f>IF(N194="zákl. prenesená",J194,0)</f>
        <v>0</v>
      </c>
      <c r="BH194" s="198">
        <f>IF(N194="zníž. prenesená",J194,0)</f>
        <v>0</v>
      </c>
      <c r="BI194" s="198">
        <f>IF(N194="nulová",J194,0)</f>
        <v>0</v>
      </c>
      <c r="BJ194" s="15" t="s">
        <v>91</v>
      </c>
      <c r="BK194" s="198">
        <f>ROUND(I194*H194,2)</f>
        <v>0</v>
      </c>
      <c r="BL194" s="15" t="s">
        <v>247</v>
      </c>
      <c r="BM194" s="197" t="s">
        <v>1066</v>
      </c>
    </row>
    <row r="195" s="2" customFormat="1" ht="24.15" customHeight="1">
      <c r="A195" s="34"/>
      <c r="B195" s="184"/>
      <c r="C195" s="185" t="s">
        <v>411</v>
      </c>
      <c r="D195" s="185" t="s">
        <v>186</v>
      </c>
      <c r="E195" s="186" t="s">
        <v>1067</v>
      </c>
      <c r="F195" s="187" t="s">
        <v>1068</v>
      </c>
      <c r="G195" s="188" t="s">
        <v>319</v>
      </c>
      <c r="H195" s="189">
        <v>9</v>
      </c>
      <c r="I195" s="190"/>
      <c r="J195" s="191">
        <f>ROUND(I195*H195,2)</f>
        <v>0</v>
      </c>
      <c r="K195" s="192"/>
      <c r="L195" s="35"/>
      <c r="M195" s="193" t="s">
        <v>1</v>
      </c>
      <c r="N195" s="194" t="s">
        <v>45</v>
      </c>
      <c r="O195" s="78"/>
      <c r="P195" s="195">
        <f>O195*H195</f>
        <v>0</v>
      </c>
      <c r="Q195" s="195">
        <v>0</v>
      </c>
      <c r="R195" s="195">
        <f>Q195*H195</f>
        <v>0</v>
      </c>
      <c r="S195" s="195">
        <v>0.0060000000000000001</v>
      </c>
      <c r="T195" s="196">
        <f>S195*H195</f>
        <v>0.053999999999999999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247</v>
      </c>
      <c r="AT195" s="197" t="s">
        <v>186</v>
      </c>
      <c r="AU195" s="197" t="s">
        <v>91</v>
      </c>
      <c r="AY195" s="15" t="s">
        <v>183</v>
      </c>
      <c r="BE195" s="198">
        <f>IF(N195="základná",J195,0)</f>
        <v>0</v>
      </c>
      <c r="BF195" s="198">
        <f>IF(N195="znížená",J195,0)</f>
        <v>0</v>
      </c>
      <c r="BG195" s="198">
        <f>IF(N195="zákl. prenesená",J195,0)</f>
        <v>0</v>
      </c>
      <c r="BH195" s="198">
        <f>IF(N195="zníž. prenesená",J195,0)</f>
        <v>0</v>
      </c>
      <c r="BI195" s="198">
        <f>IF(N195="nulová",J195,0)</f>
        <v>0</v>
      </c>
      <c r="BJ195" s="15" t="s">
        <v>91</v>
      </c>
      <c r="BK195" s="198">
        <f>ROUND(I195*H195,2)</f>
        <v>0</v>
      </c>
      <c r="BL195" s="15" t="s">
        <v>247</v>
      </c>
      <c r="BM195" s="197" t="s">
        <v>1069</v>
      </c>
    </row>
    <row r="196" s="2" customFormat="1" ht="24.15" customHeight="1">
      <c r="A196" s="34"/>
      <c r="B196" s="184"/>
      <c r="C196" s="185" t="s">
        <v>416</v>
      </c>
      <c r="D196" s="185" t="s">
        <v>186</v>
      </c>
      <c r="E196" s="186" t="s">
        <v>726</v>
      </c>
      <c r="F196" s="187" t="s">
        <v>727</v>
      </c>
      <c r="G196" s="188" t="s">
        <v>189</v>
      </c>
      <c r="H196" s="189">
        <v>9.9830000000000005</v>
      </c>
      <c r="I196" s="190"/>
      <c r="J196" s="191">
        <f>ROUND(I196*H196,2)</f>
        <v>0</v>
      </c>
      <c r="K196" s="192"/>
      <c r="L196" s="35"/>
      <c r="M196" s="193" t="s">
        <v>1</v>
      </c>
      <c r="N196" s="194" t="s">
        <v>45</v>
      </c>
      <c r="O196" s="78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247</v>
      </c>
      <c r="AT196" s="197" t="s">
        <v>186</v>
      </c>
      <c r="AU196" s="197" t="s">
        <v>91</v>
      </c>
      <c r="AY196" s="15" t="s">
        <v>183</v>
      </c>
      <c r="BE196" s="198">
        <f>IF(N196="základná",J196,0)</f>
        <v>0</v>
      </c>
      <c r="BF196" s="198">
        <f>IF(N196="znížená",J196,0)</f>
        <v>0</v>
      </c>
      <c r="BG196" s="198">
        <f>IF(N196="zákl. prenesená",J196,0)</f>
        <v>0</v>
      </c>
      <c r="BH196" s="198">
        <f>IF(N196="zníž. prenesená",J196,0)</f>
        <v>0</v>
      </c>
      <c r="BI196" s="198">
        <f>IF(N196="nulová",J196,0)</f>
        <v>0</v>
      </c>
      <c r="BJ196" s="15" t="s">
        <v>91</v>
      </c>
      <c r="BK196" s="198">
        <f>ROUND(I196*H196,2)</f>
        <v>0</v>
      </c>
      <c r="BL196" s="15" t="s">
        <v>247</v>
      </c>
      <c r="BM196" s="197" t="s">
        <v>1070</v>
      </c>
    </row>
    <row r="197" s="12" customFormat="1" ht="22.8" customHeight="1">
      <c r="A197" s="12"/>
      <c r="B197" s="171"/>
      <c r="C197" s="12"/>
      <c r="D197" s="172" t="s">
        <v>78</v>
      </c>
      <c r="E197" s="182" t="s">
        <v>729</v>
      </c>
      <c r="F197" s="182" t="s">
        <v>730</v>
      </c>
      <c r="G197" s="12"/>
      <c r="H197" s="12"/>
      <c r="I197" s="174"/>
      <c r="J197" s="183">
        <f>BK197</f>
        <v>0</v>
      </c>
      <c r="K197" s="12"/>
      <c r="L197" s="171"/>
      <c r="M197" s="176"/>
      <c r="N197" s="177"/>
      <c r="O197" s="177"/>
      <c r="P197" s="178">
        <f>SUM(P198:P204)</f>
        <v>0</v>
      </c>
      <c r="Q197" s="177"/>
      <c r="R197" s="178">
        <f>SUM(R198:R204)</f>
        <v>0.75060000000000004</v>
      </c>
      <c r="S197" s="177"/>
      <c r="T197" s="179">
        <f>SUM(T198:T204)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72" t="s">
        <v>91</v>
      </c>
      <c r="AT197" s="180" t="s">
        <v>78</v>
      </c>
      <c r="AU197" s="180" t="s">
        <v>86</v>
      </c>
      <c r="AY197" s="172" t="s">
        <v>183</v>
      </c>
      <c r="BK197" s="181">
        <f>SUM(BK198:BK204)</f>
        <v>0</v>
      </c>
    </row>
    <row r="198" s="2" customFormat="1" ht="21.75" customHeight="1">
      <c r="A198" s="34"/>
      <c r="B198" s="184"/>
      <c r="C198" s="185" t="s">
        <v>420</v>
      </c>
      <c r="D198" s="185" t="s">
        <v>186</v>
      </c>
      <c r="E198" s="186" t="s">
        <v>756</v>
      </c>
      <c r="F198" s="187" t="s">
        <v>757</v>
      </c>
      <c r="G198" s="188" t="s">
        <v>293</v>
      </c>
      <c r="H198" s="189">
        <v>11.199999999999999</v>
      </c>
      <c r="I198" s="190"/>
      <c r="J198" s="191">
        <f>ROUND(I198*H198,2)</f>
        <v>0</v>
      </c>
      <c r="K198" s="192"/>
      <c r="L198" s="35"/>
      <c r="M198" s="193" t="s">
        <v>1</v>
      </c>
      <c r="N198" s="194" t="s">
        <v>45</v>
      </c>
      <c r="O198" s="78"/>
      <c r="P198" s="195">
        <f>O198*H198</f>
        <v>0</v>
      </c>
      <c r="Q198" s="195">
        <v>0.00042499999999999998</v>
      </c>
      <c r="R198" s="195">
        <f>Q198*H198</f>
        <v>0.0047599999999999995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247</v>
      </c>
      <c r="AT198" s="197" t="s">
        <v>186</v>
      </c>
      <c r="AU198" s="197" t="s">
        <v>91</v>
      </c>
      <c r="AY198" s="15" t="s">
        <v>183</v>
      </c>
      <c r="BE198" s="198">
        <f>IF(N198="základná",J198,0)</f>
        <v>0</v>
      </c>
      <c r="BF198" s="198">
        <f>IF(N198="znížená",J198,0)</f>
        <v>0</v>
      </c>
      <c r="BG198" s="198">
        <f>IF(N198="zákl. prenesená",J198,0)</f>
        <v>0</v>
      </c>
      <c r="BH198" s="198">
        <f>IF(N198="zníž. prenesená",J198,0)</f>
        <v>0</v>
      </c>
      <c r="BI198" s="198">
        <f>IF(N198="nulová",J198,0)</f>
        <v>0</v>
      </c>
      <c r="BJ198" s="15" t="s">
        <v>91</v>
      </c>
      <c r="BK198" s="198">
        <f>ROUND(I198*H198,2)</f>
        <v>0</v>
      </c>
      <c r="BL198" s="15" t="s">
        <v>247</v>
      </c>
      <c r="BM198" s="197" t="s">
        <v>1071</v>
      </c>
    </row>
    <row r="199" s="2" customFormat="1" ht="16.5" customHeight="1">
      <c r="A199" s="34"/>
      <c r="B199" s="184"/>
      <c r="C199" s="199" t="s">
        <v>424</v>
      </c>
      <c r="D199" s="199" t="s">
        <v>192</v>
      </c>
      <c r="E199" s="200" t="s">
        <v>1072</v>
      </c>
      <c r="F199" s="201" t="s">
        <v>1073</v>
      </c>
      <c r="G199" s="202" t="s">
        <v>319</v>
      </c>
      <c r="H199" s="203">
        <v>1</v>
      </c>
      <c r="I199" s="204"/>
      <c r="J199" s="205">
        <f>ROUND(I199*H199,2)</f>
        <v>0</v>
      </c>
      <c r="K199" s="206"/>
      <c r="L199" s="207"/>
      <c r="M199" s="208" t="s">
        <v>1</v>
      </c>
      <c r="N199" s="209" t="s">
        <v>45</v>
      </c>
      <c r="O199" s="78"/>
      <c r="P199" s="195">
        <f>O199*H199</f>
        <v>0</v>
      </c>
      <c r="Q199" s="195">
        <v>0.59799999999999998</v>
      </c>
      <c r="R199" s="195">
        <f>Q199*H199</f>
        <v>0.59799999999999998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312</v>
      </c>
      <c r="AT199" s="197" t="s">
        <v>192</v>
      </c>
      <c r="AU199" s="197" t="s">
        <v>91</v>
      </c>
      <c r="AY199" s="15" t="s">
        <v>183</v>
      </c>
      <c r="BE199" s="198">
        <f>IF(N199="základná",J199,0)</f>
        <v>0</v>
      </c>
      <c r="BF199" s="198">
        <f>IF(N199="znížená",J199,0)</f>
        <v>0</v>
      </c>
      <c r="BG199" s="198">
        <f>IF(N199="zákl. prenesená",J199,0)</f>
        <v>0</v>
      </c>
      <c r="BH199" s="198">
        <f>IF(N199="zníž. prenesená",J199,0)</f>
        <v>0</v>
      </c>
      <c r="BI199" s="198">
        <f>IF(N199="nulová",J199,0)</f>
        <v>0</v>
      </c>
      <c r="BJ199" s="15" t="s">
        <v>91</v>
      </c>
      <c r="BK199" s="198">
        <f>ROUND(I199*H199,2)</f>
        <v>0</v>
      </c>
      <c r="BL199" s="15" t="s">
        <v>247</v>
      </c>
      <c r="BM199" s="197" t="s">
        <v>1074</v>
      </c>
    </row>
    <row r="200" s="2" customFormat="1">
      <c r="A200" s="34"/>
      <c r="B200" s="35"/>
      <c r="C200" s="34"/>
      <c r="D200" s="210" t="s">
        <v>628</v>
      </c>
      <c r="E200" s="34"/>
      <c r="F200" s="211" t="s">
        <v>1026</v>
      </c>
      <c r="G200" s="34"/>
      <c r="H200" s="34"/>
      <c r="I200" s="212"/>
      <c r="J200" s="34"/>
      <c r="K200" s="34"/>
      <c r="L200" s="35"/>
      <c r="M200" s="213"/>
      <c r="N200" s="214"/>
      <c r="O200" s="78"/>
      <c r="P200" s="78"/>
      <c r="Q200" s="78"/>
      <c r="R200" s="78"/>
      <c r="S200" s="78"/>
      <c r="T200" s="79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5" t="s">
        <v>628</v>
      </c>
      <c r="AU200" s="15" t="s">
        <v>91</v>
      </c>
    </row>
    <row r="201" s="2" customFormat="1" ht="24.15" customHeight="1">
      <c r="A201" s="34"/>
      <c r="B201" s="184"/>
      <c r="C201" s="185" t="s">
        <v>428</v>
      </c>
      <c r="D201" s="185" t="s">
        <v>186</v>
      </c>
      <c r="E201" s="186" t="s">
        <v>1075</v>
      </c>
      <c r="F201" s="187" t="s">
        <v>1076</v>
      </c>
      <c r="G201" s="188" t="s">
        <v>214</v>
      </c>
      <c r="H201" s="189">
        <v>70.400000000000006</v>
      </c>
      <c r="I201" s="190"/>
      <c r="J201" s="191">
        <f>ROUND(I201*H201,2)</f>
        <v>0</v>
      </c>
      <c r="K201" s="192"/>
      <c r="L201" s="35"/>
      <c r="M201" s="193" t="s">
        <v>1</v>
      </c>
      <c r="N201" s="194" t="s">
        <v>45</v>
      </c>
      <c r="O201" s="78"/>
      <c r="P201" s="195">
        <f>O201*H201</f>
        <v>0</v>
      </c>
      <c r="Q201" s="195">
        <v>0.00010000000000000001</v>
      </c>
      <c r="R201" s="195">
        <f>Q201*H201</f>
        <v>0.0070400000000000011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247</v>
      </c>
      <c r="AT201" s="197" t="s">
        <v>186</v>
      </c>
      <c r="AU201" s="197" t="s">
        <v>91</v>
      </c>
      <c r="AY201" s="15" t="s">
        <v>183</v>
      </c>
      <c r="BE201" s="198">
        <f>IF(N201="základná",J201,0)</f>
        <v>0</v>
      </c>
      <c r="BF201" s="198">
        <f>IF(N201="znížená",J201,0)</f>
        <v>0</v>
      </c>
      <c r="BG201" s="198">
        <f>IF(N201="zákl. prenesená",J201,0)</f>
        <v>0</v>
      </c>
      <c r="BH201" s="198">
        <f>IF(N201="zníž. prenesená",J201,0)</f>
        <v>0</v>
      </c>
      <c r="BI201" s="198">
        <f>IF(N201="nulová",J201,0)</f>
        <v>0</v>
      </c>
      <c r="BJ201" s="15" t="s">
        <v>91</v>
      </c>
      <c r="BK201" s="198">
        <f>ROUND(I201*H201,2)</f>
        <v>0</v>
      </c>
      <c r="BL201" s="15" t="s">
        <v>247</v>
      </c>
      <c r="BM201" s="197" t="s">
        <v>1077</v>
      </c>
    </row>
    <row r="202" s="2" customFormat="1" ht="24.15" customHeight="1">
      <c r="A202" s="34"/>
      <c r="B202" s="184"/>
      <c r="C202" s="199" t="s">
        <v>432</v>
      </c>
      <c r="D202" s="199" t="s">
        <v>192</v>
      </c>
      <c r="E202" s="200" t="s">
        <v>1078</v>
      </c>
      <c r="F202" s="201" t="s">
        <v>1079</v>
      </c>
      <c r="G202" s="202" t="s">
        <v>214</v>
      </c>
      <c r="H202" s="203">
        <v>70.400000000000006</v>
      </c>
      <c r="I202" s="204"/>
      <c r="J202" s="205">
        <f>ROUND(I202*H202,2)</f>
        <v>0</v>
      </c>
      <c r="K202" s="206"/>
      <c r="L202" s="207"/>
      <c r="M202" s="208" t="s">
        <v>1</v>
      </c>
      <c r="N202" s="209" t="s">
        <v>45</v>
      </c>
      <c r="O202" s="78"/>
      <c r="P202" s="195">
        <f>O202*H202</f>
        <v>0</v>
      </c>
      <c r="Q202" s="195">
        <v>0.002</v>
      </c>
      <c r="R202" s="195">
        <f>Q202*H202</f>
        <v>0.14080000000000001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312</v>
      </c>
      <c r="AT202" s="197" t="s">
        <v>192</v>
      </c>
      <c r="AU202" s="197" t="s">
        <v>91</v>
      </c>
      <c r="AY202" s="15" t="s">
        <v>183</v>
      </c>
      <c r="BE202" s="198">
        <f>IF(N202="základná",J202,0)</f>
        <v>0</v>
      </c>
      <c r="BF202" s="198">
        <f>IF(N202="znížená",J202,0)</f>
        <v>0</v>
      </c>
      <c r="BG202" s="198">
        <f>IF(N202="zákl. prenesená",J202,0)</f>
        <v>0</v>
      </c>
      <c r="BH202" s="198">
        <f>IF(N202="zníž. prenesená",J202,0)</f>
        <v>0</v>
      </c>
      <c r="BI202" s="198">
        <f>IF(N202="nulová",J202,0)</f>
        <v>0</v>
      </c>
      <c r="BJ202" s="15" t="s">
        <v>91</v>
      </c>
      <c r="BK202" s="198">
        <f>ROUND(I202*H202,2)</f>
        <v>0</v>
      </c>
      <c r="BL202" s="15" t="s">
        <v>247</v>
      </c>
      <c r="BM202" s="197" t="s">
        <v>1080</v>
      </c>
    </row>
    <row r="203" s="2" customFormat="1" ht="16.5" customHeight="1">
      <c r="A203" s="34"/>
      <c r="B203" s="184"/>
      <c r="C203" s="185" t="s">
        <v>436</v>
      </c>
      <c r="D203" s="185" t="s">
        <v>186</v>
      </c>
      <c r="E203" s="186" t="s">
        <v>1081</v>
      </c>
      <c r="F203" s="187" t="s">
        <v>1082</v>
      </c>
      <c r="G203" s="188" t="s">
        <v>214</v>
      </c>
      <c r="H203" s="189">
        <v>4.29</v>
      </c>
      <c r="I203" s="190"/>
      <c r="J203" s="191">
        <f>ROUND(I203*H203,2)</f>
        <v>0</v>
      </c>
      <c r="K203" s="192"/>
      <c r="L203" s="35"/>
      <c r="M203" s="193" t="s">
        <v>1</v>
      </c>
      <c r="N203" s="194" t="s">
        <v>45</v>
      </c>
      <c r="O203" s="78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247</v>
      </c>
      <c r="AT203" s="197" t="s">
        <v>186</v>
      </c>
      <c r="AU203" s="197" t="s">
        <v>91</v>
      </c>
      <c r="AY203" s="15" t="s">
        <v>183</v>
      </c>
      <c r="BE203" s="198">
        <f>IF(N203="základná",J203,0)</f>
        <v>0</v>
      </c>
      <c r="BF203" s="198">
        <f>IF(N203="znížená",J203,0)</f>
        <v>0</v>
      </c>
      <c r="BG203" s="198">
        <f>IF(N203="zákl. prenesená",J203,0)</f>
        <v>0</v>
      </c>
      <c r="BH203" s="198">
        <f>IF(N203="zníž. prenesená",J203,0)</f>
        <v>0</v>
      </c>
      <c r="BI203" s="198">
        <f>IF(N203="nulová",J203,0)</f>
        <v>0</v>
      </c>
      <c r="BJ203" s="15" t="s">
        <v>91</v>
      </c>
      <c r="BK203" s="198">
        <f>ROUND(I203*H203,2)</f>
        <v>0</v>
      </c>
      <c r="BL203" s="15" t="s">
        <v>247</v>
      </c>
      <c r="BM203" s="197" t="s">
        <v>1083</v>
      </c>
    </row>
    <row r="204" s="2" customFormat="1" ht="24.15" customHeight="1">
      <c r="A204" s="34"/>
      <c r="B204" s="184"/>
      <c r="C204" s="185" t="s">
        <v>440</v>
      </c>
      <c r="D204" s="185" t="s">
        <v>186</v>
      </c>
      <c r="E204" s="186" t="s">
        <v>772</v>
      </c>
      <c r="F204" s="187" t="s">
        <v>773</v>
      </c>
      <c r="G204" s="188" t="s">
        <v>189</v>
      </c>
      <c r="H204" s="189">
        <v>0.751</v>
      </c>
      <c r="I204" s="190"/>
      <c r="J204" s="191">
        <f>ROUND(I204*H204,2)</f>
        <v>0</v>
      </c>
      <c r="K204" s="192"/>
      <c r="L204" s="35"/>
      <c r="M204" s="193" t="s">
        <v>1</v>
      </c>
      <c r="N204" s="194" t="s">
        <v>45</v>
      </c>
      <c r="O204" s="78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247</v>
      </c>
      <c r="AT204" s="197" t="s">
        <v>186</v>
      </c>
      <c r="AU204" s="197" t="s">
        <v>91</v>
      </c>
      <c r="AY204" s="15" t="s">
        <v>183</v>
      </c>
      <c r="BE204" s="198">
        <f>IF(N204="základná",J204,0)</f>
        <v>0</v>
      </c>
      <c r="BF204" s="198">
        <f>IF(N204="znížená",J204,0)</f>
        <v>0</v>
      </c>
      <c r="BG204" s="198">
        <f>IF(N204="zákl. prenesená",J204,0)</f>
        <v>0</v>
      </c>
      <c r="BH204" s="198">
        <f>IF(N204="zníž. prenesená",J204,0)</f>
        <v>0</v>
      </c>
      <c r="BI204" s="198">
        <f>IF(N204="nulová",J204,0)</f>
        <v>0</v>
      </c>
      <c r="BJ204" s="15" t="s">
        <v>91</v>
      </c>
      <c r="BK204" s="198">
        <f>ROUND(I204*H204,2)</f>
        <v>0</v>
      </c>
      <c r="BL204" s="15" t="s">
        <v>247</v>
      </c>
      <c r="BM204" s="197" t="s">
        <v>1084</v>
      </c>
    </row>
    <row r="205" s="12" customFormat="1" ht="22.8" customHeight="1">
      <c r="A205" s="12"/>
      <c r="B205" s="171"/>
      <c r="C205" s="12"/>
      <c r="D205" s="172" t="s">
        <v>78</v>
      </c>
      <c r="E205" s="182" t="s">
        <v>905</v>
      </c>
      <c r="F205" s="182" t="s">
        <v>906</v>
      </c>
      <c r="G205" s="12"/>
      <c r="H205" s="12"/>
      <c r="I205" s="174"/>
      <c r="J205" s="183">
        <f>BK205</f>
        <v>0</v>
      </c>
      <c r="K205" s="12"/>
      <c r="L205" s="171"/>
      <c r="M205" s="176"/>
      <c r="N205" s="177"/>
      <c r="O205" s="177"/>
      <c r="P205" s="178">
        <f>SUM(P206:P207)</f>
        <v>0</v>
      </c>
      <c r="Q205" s="177"/>
      <c r="R205" s="178">
        <f>SUM(R206:R207)</f>
        <v>0.042893288880000005</v>
      </c>
      <c r="S205" s="177"/>
      <c r="T205" s="179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72" t="s">
        <v>91</v>
      </c>
      <c r="AT205" s="180" t="s">
        <v>78</v>
      </c>
      <c r="AU205" s="180" t="s">
        <v>86</v>
      </c>
      <c r="AY205" s="172" t="s">
        <v>183</v>
      </c>
      <c r="BK205" s="181">
        <f>SUM(BK206:BK207)</f>
        <v>0</v>
      </c>
    </row>
    <row r="206" s="2" customFormat="1" ht="24.15" customHeight="1">
      <c r="A206" s="34"/>
      <c r="B206" s="184"/>
      <c r="C206" s="185" t="s">
        <v>444</v>
      </c>
      <c r="D206" s="185" t="s">
        <v>186</v>
      </c>
      <c r="E206" s="186" t="s">
        <v>908</v>
      </c>
      <c r="F206" s="187" t="s">
        <v>909</v>
      </c>
      <c r="G206" s="188" t="s">
        <v>214</v>
      </c>
      <c r="H206" s="189">
        <v>120.15600000000001</v>
      </c>
      <c r="I206" s="190"/>
      <c r="J206" s="191">
        <f>ROUND(I206*H206,2)</f>
        <v>0</v>
      </c>
      <c r="K206" s="192"/>
      <c r="L206" s="35"/>
      <c r="M206" s="193" t="s">
        <v>1</v>
      </c>
      <c r="N206" s="194" t="s">
        <v>45</v>
      </c>
      <c r="O206" s="78"/>
      <c r="P206" s="195">
        <f>O206*H206</f>
        <v>0</v>
      </c>
      <c r="Q206" s="195">
        <v>0.00012750000000000001</v>
      </c>
      <c r="R206" s="195">
        <f>Q206*H206</f>
        <v>0.015319890000000003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247</v>
      </c>
      <c r="AT206" s="197" t="s">
        <v>186</v>
      </c>
      <c r="AU206" s="197" t="s">
        <v>91</v>
      </c>
      <c r="AY206" s="15" t="s">
        <v>183</v>
      </c>
      <c r="BE206" s="198">
        <f>IF(N206="základná",J206,0)</f>
        <v>0</v>
      </c>
      <c r="BF206" s="198">
        <f>IF(N206="znížená",J206,0)</f>
        <v>0</v>
      </c>
      <c r="BG206" s="198">
        <f>IF(N206="zákl. prenesená",J206,0)</f>
        <v>0</v>
      </c>
      <c r="BH206" s="198">
        <f>IF(N206="zníž. prenesená",J206,0)</f>
        <v>0</v>
      </c>
      <c r="BI206" s="198">
        <f>IF(N206="nulová",J206,0)</f>
        <v>0</v>
      </c>
      <c r="BJ206" s="15" t="s">
        <v>91</v>
      </c>
      <c r="BK206" s="198">
        <f>ROUND(I206*H206,2)</f>
        <v>0</v>
      </c>
      <c r="BL206" s="15" t="s">
        <v>247</v>
      </c>
      <c r="BM206" s="197" t="s">
        <v>1085</v>
      </c>
    </row>
    <row r="207" s="2" customFormat="1" ht="37.8" customHeight="1">
      <c r="A207" s="34"/>
      <c r="B207" s="184"/>
      <c r="C207" s="185" t="s">
        <v>448</v>
      </c>
      <c r="D207" s="185" t="s">
        <v>186</v>
      </c>
      <c r="E207" s="186" t="s">
        <v>917</v>
      </c>
      <c r="F207" s="187" t="s">
        <v>918</v>
      </c>
      <c r="G207" s="188" t="s">
        <v>214</v>
      </c>
      <c r="H207" s="189">
        <v>120.15600000000001</v>
      </c>
      <c r="I207" s="190"/>
      <c r="J207" s="191">
        <f>ROUND(I207*H207,2)</f>
        <v>0</v>
      </c>
      <c r="K207" s="192"/>
      <c r="L207" s="35"/>
      <c r="M207" s="219" t="s">
        <v>1</v>
      </c>
      <c r="N207" s="220" t="s">
        <v>45</v>
      </c>
      <c r="O207" s="217"/>
      <c r="P207" s="221">
        <f>O207*H207</f>
        <v>0</v>
      </c>
      <c r="Q207" s="221">
        <v>0.00022948000000000001</v>
      </c>
      <c r="R207" s="221">
        <f>Q207*H207</f>
        <v>0.027573398880000002</v>
      </c>
      <c r="S207" s="221">
        <v>0</v>
      </c>
      <c r="T207" s="22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247</v>
      </c>
      <c r="AT207" s="197" t="s">
        <v>186</v>
      </c>
      <c r="AU207" s="197" t="s">
        <v>91</v>
      </c>
      <c r="AY207" s="15" t="s">
        <v>183</v>
      </c>
      <c r="BE207" s="198">
        <f>IF(N207="základná",J207,0)</f>
        <v>0</v>
      </c>
      <c r="BF207" s="198">
        <f>IF(N207="znížená",J207,0)</f>
        <v>0</v>
      </c>
      <c r="BG207" s="198">
        <f>IF(N207="zákl. prenesená",J207,0)</f>
        <v>0</v>
      </c>
      <c r="BH207" s="198">
        <f>IF(N207="zníž. prenesená",J207,0)</f>
        <v>0</v>
      </c>
      <c r="BI207" s="198">
        <f>IF(N207="nulová",J207,0)</f>
        <v>0</v>
      </c>
      <c r="BJ207" s="15" t="s">
        <v>91</v>
      </c>
      <c r="BK207" s="198">
        <f>ROUND(I207*H207,2)</f>
        <v>0</v>
      </c>
      <c r="BL207" s="15" t="s">
        <v>247</v>
      </c>
      <c r="BM207" s="197" t="s">
        <v>1086</v>
      </c>
    </row>
    <row r="208" s="2" customFormat="1" ht="6.96" customHeight="1">
      <c r="A208" s="34"/>
      <c r="B208" s="61"/>
      <c r="C208" s="62"/>
      <c r="D208" s="62"/>
      <c r="E208" s="62"/>
      <c r="F208" s="62"/>
      <c r="G208" s="62"/>
      <c r="H208" s="62"/>
      <c r="I208" s="62"/>
      <c r="J208" s="62"/>
      <c r="K208" s="62"/>
      <c r="L208" s="35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autoFilter ref="C128:K2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142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1087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30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26</v>
      </c>
      <c r="J23" s="23" t="s">
        <v>32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35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36</v>
      </c>
      <c r="F26" s="34"/>
      <c r="G26" s="34"/>
      <c r="H26" s="34"/>
      <c r="I26" s="28" t="s">
        <v>26</v>
      </c>
      <c r="J26" s="23" t="s">
        <v>37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ROUND(J130,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ROUND((SUM(BE130:BE206)),  2)</f>
        <v>0</v>
      </c>
      <c r="G35" s="137"/>
      <c r="H35" s="137"/>
      <c r="I35" s="138">
        <v>0.23000000000000001</v>
      </c>
      <c r="J35" s="136">
        <f>ROUND(((SUM(BE130:BE206))*I35),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ROUND((SUM(BF130:BF206)),  2)</f>
        <v>0</v>
      </c>
      <c r="G36" s="137"/>
      <c r="H36" s="137"/>
      <c r="I36" s="138">
        <v>0.23000000000000001</v>
      </c>
      <c r="J36" s="136">
        <f>ROUND(((SUM(BF130:BF206))*I36),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ROUND((SUM(BG130:BG206)),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ROUND((SUM(BH130:BH206)),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ROUND((SUM(BI130:BI206)),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142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03 - VÝMENA STREŠNEJ KRYTINY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HLINA s.r.o.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STAVCEN s.r.o., www.rozpoctar.org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J130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150</v>
      </c>
      <c r="E99" s="154"/>
      <c r="F99" s="154"/>
      <c r="G99" s="154"/>
      <c r="H99" s="154"/>
      <c r="I99" s="154"/>
      <c r="J99" s="155">
        <f>J131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153</v>
      </c>
      <c r="E100" s="158"/>
      <c r="F100" s="158"/>
      <c r="G100" s="158"/>
      <c r="H100" s="158"/>
      <c r="I100" s="158"/>
      <c r="J100" s="159">
        <f>J132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2"/>
      <c r="C101" s="9"/>
      <c r="D101" s="153" t="s">
        <v>155</v>
      </c>
      <c r="E101" s="154"/>
      <c r="F101" s="154"/>
      <c r="G101" s="154"/>
      <c r="H101" s="154"/>
      <c r="I101" s="154"/>
      <c r="J101" s="155">
        <f>J141</f>
        <v>0</v>
      </c>
      <c r="K101" s="9"/>
      <c r="L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6"/>
      <c r="C102" s="10"/>
      <c r="D102" s="157" t="s">
        <v>1088</v>
      </c>
      <c r="E102" s="158"/>
      <c r="F102" s="158"/>
      <c r="G102" s="158"/>
      <c r="H102" s="158"/>
      <c r="I102" s="158"/>
      <c r="J102" s="159">
        <f>J142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157</v>
      </c>
      <c r="E103" s="158"/>
      <c r="F103" s="158"/>
      <c r="G103" s="158"/>
      <c r="H103" s="158"/>
      <c r="I103" s="158"/>
      <c r="J103" s="159">
        <f>J160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6"/>
      <c r="C104" s="10"/>
      <c r="D104" s="157" t="s">
        <v>1089</v>
      </c>
      <c r="E104" s="158"/>
      <c r="F104" s="158"/>
      <c r="G104" s="158"/>
      <c r="H104" s="158"/>
      <c r="I104" s="158"/>
      <c r="J104" s="159">
        <f>J164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6"/>
      <c r="C105" s="10"/>
      <c r="D105" s="157" t="s">
        <v>1090</v>
      </c>
      <c r="E105" s="158"/>
      <c r="F105" s="158"/>
      <c r="G105" s="158"/>
      <c r="H105" s="158"/>
      <c r="I105" s="158"/>
      <c r="J105" s="159">
        <f>J167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6"/>
      <c r="C106" s="10"/>
      <c r="D106" s="157" t="s">
        <v>934</v>
      </c>
      <c r="E106" s="158"/>
      <c r="F106" s="158"/>
      <c r="G106" s="158"/>
      <c r="H106" s="158"/>
      <c r="I106" s="158"/>
      <c r="J106" s="159">
        <f>J178</f>
        <v>0</v>
      </c>
      <c r="K106" s="10"/>
      <c r="L106" s="15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6"/>
      <c r="C107" s="10"/>
      <c r="D107" s="157" t="s">
        <v>161</v>
      </c>
      <c r="E107" s="158"/>
      <c r="F107" s="158"/>
      <c r="G107" s="158"/>
      <c r="H107" s="158"/>
      <c r="I107" s="158"/>
      <c r="J107" s="159">
        <f>J200</f>
        <v>0</v>
      </c>
      <c r="K107" s="10"/>
      <c r="L107" s="15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6"/>
      <c r="C108" s="10"/>
      <c r="D108" s="157" t="s">
        <v>165</v>
      </c>
      <c r="E108" s="158"/>
      <c r="F108" s="158"/>
      <c r="G108" s="158"/>
      <c r="H108" s="158"/>
      <c r="I108" s="158"/>
      <c r="J108" s="159">
        <f>J205</f>
        <v>0</v>
      </c>
      <c r="K108" s="10"/>
      <c r="L108" s="15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="2" customFormat="1" ht="6.96" customHeight="1">
      <c r="A114" s="34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4.96" customHeight="1">
      <c r="A115" s="34"/>
      <c r="B115" s="35"/>
      <c r="C115" s="19" t="s">
        <v>169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15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26.25" customHeight="1">
      <c r="A118" s="34"/>
      <c r="B118" s="35"/>
      <c r="C118" s="34"/>
      <c r="D118" s="34"/>
      <c r="E118" s="130" t="str">
        <f>E7</f>
        <v>REKONŠTRUKCIA ADMINISTRATÍVNEJ BUDOVY KOMENSKÉHO ULICA - ÚRAD BBSK (BLOK A)</v>
      </c>
      <c r="F118" s="28"/>
      <c r="G118" s="28"/>
      <c r="H118" s="28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" customFormat="1" ht="12" customHeight="1">
      <c r="B119" s="18"/>
      <c r="C119" s="28" t="s">
        <v>141</v>
      </c>
      <c r="L119" s="18"/>
    </row>
    <row r="120" s="2" customFormat="1" ht="16.5" customHeight="1">
      <c r="A120" s="34"/>
      <c r="B120" s="35"/>
      <c r="C120" s="34"/>
      <c r="D120" s="34"/>
      <c r="E120" s="130" t="s">
        <v>142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143</v>
      </c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6.5" customHeight="1">
      <c r="A122" s="34"/>
      <c r="B122" s="35"/>
      <c r="C122" s="34"/>
      <c r="D122" s="34"/>
      <c r="E122" s="68" t="str">
        <f>E11</f>
        <v>03 - VÝMENA STREŠNEJ KRYTINY</v>
      </c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19</v>
      </c>
      <c r="D124" s="34"/>
      <c r="E124" s="34"/>
      <c r="F124" s="23" t="str">
        <f>F14</f>
        <v>k.ú. B. Bystrica, s.č. 837/12, p.č. KN/C - 1909/1</v>
      </c>
      <c r="G124" s="34"/>
      <c r="H124" s="34"/>
      <c r="I124" s="28" t="s">
        <v>21</v>
      </c>
      <c r="J124" s="70" t="str">
        <f>IF(J14="","",J14)</f>
        <v>21. 1. 2025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23</v>
      </c>
      <c r="D126" s="34"/>
      <c r="E126" s="34"/>
      <c r="F126" s="23" t="str">
        <f>E17</f>
        <v>Banskobystrický samosprávny kraj, Námestie SNP 23/</v>
      </c>
      <c r="G126" s="34"/>
      <c r="H126" s="34"/>
      <c r="I126" s="28" t="s">
        <v>29</v>
      </c>
      <c r="J126" s="32" t="str">
        <f>E23</f>
        <v>HLINA s.r.o.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25.65" customHeight="1">
      <c r="A127" s="34"/>
      <c r="B127" s="35"/>
      <c r="C127" s="28" t="s">
        <v>27</v>
      </c>
      <c r="D127" s="34"/>
      <c r="E127" s="34"/>
      <c r="F127" s="23" t="str">
        <f>IF(E20="","",E20)</f>
        <v>Vyplň údaj</v>
      </c>
      <c r="G127" s="34"/>
      <c r="H127" s="34"/>
      <c r="I127" s="28" t="s">
        <v>34</v>
      </c>
      <c r="J127" s="32" t="str">
        <f>E26</f>
        <v>STAVCEN s.r.o., www.rozpoctar.org</v>
      </c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0.32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11" customFormat="1" ht="29.28" customHeight="1">
      <c r="A129" s="160"/>
      <c r="B129" s="161"/>
      <c r="C129" s="162" t="s">
        <v>170</v>
      </c>
      <c r="D129" s="163" t="s">
        <v>64</v>
      </c>
      <c r="E129" s="163" t="s">
        <v>60</v>
      </c>
      <c r="F129" s="163" t="s">
        <v>61</v>
      </c>
      <c r="G129" s="163" t="s">
        <v>171</v>
      </c>
      <c r="H129" s="163" t="s">
        <v>172</v>
      </c>
      <c r="I129" s="163" t="s">
        <v>173</v>
      </c>
      <c r="J129" s="164" t="s">
        <v>147</v>
      </c>
      <c r="K129" s="165" t="s">
        <v>174</v>
      </c>
      <c r="L129" s="166"/>
      <c r="M129" s="87" t="s">
        <v>1</v>
      </c>
      <c r="N129" s="88" t="s">
        <v>43</v>
      </c>
      <c r="O129" s="88" t="s">
        <v>175</v>
      </c>
      <c r="P129" s="88" t="s">
        <v>176</v>
      </c>
      <c r="Q129" s="88" t="s">
        <v>177</v>
      </c>
      <c r="R129" s="88" t="s">
        <v>178</v>
      </c>
      <c r="S129" s="88" t="s">
        <v>179</v>
      </c>
      <c r="T129" s="89" t="s">
        <v>180</v>
      </c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</row>
    <row r="130" s="2" customFormat="1" ht="22.8" customHeight="1">
      <c r="A130" s="34"/>
      <c r="B130" s="35"/>
      <c r="C130" s="94" t="s">
        <v>148</v>
      </c>
      <c r="D130" s="34"/>
      <c r="E130" s="34"/>
      <c r="F130" s="34"/>
      <c r="G130" s="34"/>
      <c r="H130" s="34"/>
      <c r="I130" s="34"/>
      <c r="J130" s="167">
        <f>BK130</f>
        <v>0</v>
      </c>
      <c r="K130" s="34"/>
      <c r="L130" s="35"/>
      <c r="M130" s="90"/>
      <c r="N130" s="74"/>
      <c r="O130" s="91"/>
      <c r="P130" s="168">
        <f>P131+P141</f>
        <v>0</v>
      </c>
      <c r="Q130" s="91"/>
      <c r="R130" s="168">
        <f>R131+R141</f>
        <v>14.723695889108001</v>
      </c>
      <c r="S130" s="91"/>
      <c r="T130" s="169">
        <f>T131+T141</f>
        <v>14.05972309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78</v>
      </c>
      <c r="AU130" s="15" t="s">
        <v>149</v>
      </c>
      <c r="BK130" s="170">
        <f>BK131+BK141</f>
        <v>0</v>
      </c>
    </row>
    <row r="131" s="12" customFormat="1" ht="25.92" customHeight="1">
      <c r="A131" s="12"/>
      <c r="B131" s="171"/>
      <c r="C131" s="12"/>
      <c r="D131" s="172" t="s">
        <v>78</v>
      </c>
      <c r="E131" s="173" t="s">
        <v>181</v>
      </c>
      <c r="F131" s="173" t="s">
        <v>182</v>
      </c>
      <c r="G131" s="12"/>
      <c r="H131" s="12"/>
      <c r="I131" s="174"/>
      <c r="J131" s="175">
        <f>BK131</f>
        <v>0</v>
      </c>
      <c r="K131" s="12"/>
      <c r="L131" s="171"/>
      <c r="M131" s="176"/>
      <c r="N131" s="177"/>
      <c r="O131" s="177"/>
      <c r="P131" s="178">
        <f>P132</f>
        <v>0</v>
      </c>
      <c r="Q131" s="177"/>
      <c r="R131" s="178">
        <f>R132</f>
        <v>0</v>
      </c>
      <c r="S131" s="177"/>
      <c r="T131" s="179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86</v>
      </c>
      <c r="AT131" s="180" t="s">
        <v>78</v>
      </c>
      <c r="AU131" s="180" t="s">
        <v>79</v>
      </c>
      <c r="AY131" s="172" t="s">
        <v>183</v>
      </c>
      <c r="BK131" s="181">
        <f>BK132</f>
        <v>0</v>
      </c>
    </row>
    <row r="132" s="12" customFormat="1" ht="22.8" customHeight="1">
      <c r="A132" s="12"/>
      <c r="B132" s="171"/>
      <c r="C132" s="12"/>
      <c r="D132" s="172" t="s">
        <v>78</v>
      </c>
      <c r="E132" s="182" t="s">
        <v>219</v>
      </c>
      <c r="F132" s="182" t="s">
        <v>362</v>
      </c>
      <c r="G132" s="12"/>
      <c r="H132" s="12"/>
      <c r="I132" s="174"/>
      <c r="J132" s="183">
        <f>BK132</f>
        <v>0</v>
      </c>
      <c r="K132" s="12"/>
      <c r="L132" s="171"/>
      <c r="M132" s="176"/>
      <c r="N132" s="177"/>
      <c r="O132" s="177"/>
      <c r="P132" s="178">
        <f>SUM(P133:P140)</f>
        <v>0</v>
      </c>
      <c r="Q132" s="177"/>
      <c r="R132" s="178">
        <f>SUM(R133:R140)</f>
        <v>0</v>
      </c>
      <c r="S132" s="177"/>
      <c r="T132" s="179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2" t="s">
        <v>86</v>
      </c>
      <c r="AT132" s="180" t="s">
        <v>78</v>
      </c>
      <c r="AU132" s="180" t="s">
        <v>86</v>
      </c>
      <c r="AY132" s="172" t="s">
        <v>183</v>
      </c>
      <c r="BK132" s="181">
        <f>SUM(BK133:BK140)</f>
        <v>0</v>
      </c>
    </row>
    <row r="133" s="2" customFormat="1" ht="24.15" customHeight="1">
      <c r="A133" s="34"/>
      <c r="B133" s="184"/>
      <c r="C133" s="185" t="s">
        <v>86</v>
      </c>
      <c r="D133" s="185" t="s">
        <v>186</v>
      </c>
      <c r="E133" s="186" t="s">
        <v>425</v>
      </c>
      <c r="F133" s="187" t="s">
        <v>426</v>
      </c>
      <c r="G133" s="188" t="s">
        <v>189</v>
      </c>
      <c r="H133" s="189">
        <v>14.060000000000001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190</v>
      </c>
      <c r="AT133" s="197" t="s">
        <v>186</v>
      </c>
      <c r="AU133" s="197" t="s">
        <v>91</v>
      </c>
      <c r="AY133" s="15" t="s">
        <v>183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190</v>
      </c>
      <c r="BM133" s="197" t="s">
        <v>1091</v>
      </c>
    </row>
    <row r="134" s="2" customFormat="1" ht="21.75" customHeight="1">
      <c r="A134" s="34"/>
      <c r="B134" s="184"/>
      <c r="C134" s="185" t="s">
        <v>91</v>
      </c>
      <c r="D134" s="185" t="s">
        <v>186</v>
      </c>
      <c r="E134" s="186" t="s">
        <v>429</v>
      </c>
      <c r="F134" s="187" t="s">
        <v>430</v>
      </c>
      <c r="G134" s="188" t="s">
        <v>189</v>
      </c>
      <c r="H134" s="189">
        <v>14.060000000000001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190</v>
      </c>
      <c r="AT134" s="197" t="s">
        <v>186</v>
      </c>
      <c r="AU134" s="197" t="s">
        <v>91</v>
      </c>
      <c r="AY134" s="15" t="s">
        <v>183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190</v>
      </c>
      <c r="BM134" s="197" t="s">
        <v>1092</v>
      </c>
    </row>
    <row r="135" s="2" customFormat="1" ht="24.15" customHeight="1">
      <c r="A135" s="34"/>
      <c r="B135" s="184"/>
      <c r="C135" s="185" t="s">
        <v>184</v>
      </c>
      <c r="D135" s="185" t="s">
        <v>186</v>
      </c>
      <c r="E135" s="186" t="s">
        <v>433</v>
      </c>
      <c r="F135" s="187" t="s">
        <v>434</v>
      </c>
      <c r="G135" s="188" t="s">
        <v>189</v>
      </c>
      <c r="H135" s="189">
        <v>140.59999999999999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190</v>
      </c>
      <c r="AT135" s="197" t="s">
        <v>186</v>
      </c>
      <c r="AU135" s="197" t="s">
        <v>91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190</v>
      </c>
      <c r="BM135" s="197" t="s">
        <v>1093</v>
      </c>
    </row>
    <row r="136" s="2" customFormat="1" ht="24.15" customHeight="1">
      <c r="A136" s="34"/>
      <c r="B136" s="184"/>
      <c r="C136" s="185" t="s">
        <v>190</v>
      </c>
      <c r="D136" s="185" t="s">
        <v>186</v>
      </c>
      <c r="E136" s="186" t="s">
        <v>437</v>
      </c>
      <c r="F136" s="187" t="s">
        <v>438</v>
      </c>
      <c r="G136" s="188" t="s">
        <v>189</v>
      </c>
      <c r="H136" s="189">
        <v>14.060000000000001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190</v>
      </c>
      <c r="AT136" s="197" t="s">
        <v>186</v>
      </c>
      <c r="AU136" s="197" t="s">
        <v>91</v>
      </c>
      <c r="AY136" s="15" t="s">
        <v>183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190</v>
      </c>
      <c r="BM136" s="197" t="s">
        <v>1094</v>
      </c>
    </row>
    <row r="137" s="2" customFormat="1" ht="24.15" customHeight="1">
      <c r="A137" s="34"/>
      <c r="B137" s="184"/>
      <c r="C137" s="185" t="s">
        <v>203</v>
      </c>
      <c r="D137" s="185" t="s">
        <v>186</v>
      </c>
      <c r="E137" s="186" t="s">
        <v>441</v>
      </c>
      <c r="F137" s="187" t="s">
        <v>442</v>
      </c>
      <c r="G137" s="188" t="s">
        <v>189</v>
      </c>
      <c r="H137" s="189">
        <v>140.59999999999999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190</v>
      </c>
      <c r="AT137" s="197" t="s">
        <v>186</v>
      </c>
      <c r="AU137" s="197" t="s">
        <v>91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190</v>
      </c>
      <c r="BM137" s="197" t="s">
        <v>1095</v>
      </c>
    </row>
    <row r="138" s="2" customFormat="1" ht="24.15" customHeight="1">
      <c r="A138" s="34"/>
      <c r="B138" s="184"/>
      <c r="C138" s="185" t="s">
        <v>207</v>
      </c>
      <c r="D138" s="185" t="s">
        <v>186</v>
      </c>
      <c r="E138" s="186" t="s">
        <v>1096</v>
      </c>
      <c r="F138" s="187" t="s">
        <v>1097</v>
      </c>
      <c r="G138" s="188" t="s">
        <v>189</v>
      </c>
      <c r="H138" s="189">
        <v>0.16300000000000001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190</v>
      </c>
      <c r="AT138" s="197" t="s">
        <v>186</v>
      </c>
      <c r="AU138" s="197" t="s">
        <v>91</v>
      </c>
      <c r="AY138" s="15" t="s">
        <v>183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190</v>
      </c>
      <c r="BM138" s="197" t="s">
        <v>1098</v>
      </c>
    </row>
    <row r="139" s="2" customFormat="1" ht="24.15" customHeight="1">
      <c r="A139" s="34"/>
      <c r="B139" s="184"/>
      <c r="C139" s="185" t="s">
        <v>211</v>
      </c>
      <c r="D139" s="185" t="s">
        <v>186</v>
      </c>
      <c r="E139" s="186" t="s">
        <v>970</v>
      </c>
      <c r="F139" s="187" t="s">
        <v>971</v>
      </c>
      <c r="G139" s="188" t="s">
        <v>189</v>
      </c>
      <c r="H139" s="189">
        <v>4.5810000000000004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190</v>
      </c>
      <c r="AT139" s="197" t="s">
        <v>186</v>
      </c>
      <c r="AU139" s="197" t="s">
        <v>91</v>
      </c>
      <c r="AY139" s="15" t="s">
        <v>183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190</v>
      </c>
      <c r="BM139" s="197" t="s">
        <v>1099</v>
      </c>
    </row>
    <row r="140" s="2" customFormat="1">
      <c r="A140" s="34"/>
      <c r="B140" s="35"/>
      <c r="C140" s="34"/>
      <c r="D140" s="210" t="s">
        <v>628</v>
      </c>
      <c r="E140" s="34"/>
      <c r="F140" s="211" t="s">
        <v>1100</v>
      </c>
      <c r="G140" s="34"/>
      <c r="H140" s="34"/>
      <c r="I140" s="212"/>
      <c r="J140" s="34"/>
      <c r="K140" s="34"/>
      <c r="L140" s="35"/>
      <c r="M140" s="213"/>
      <c r="N140" s="214"/>
      <c r="O140" s="78"/>
      <c r="P140" s="78"/>
      <c r="Q140" s="78"/>
      <c r="R140" s="78"/>
      <c r="S140" s="78"/>
      <c r="T140" s="79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5" t="s">
        <v>628</v>
      </c>
      <c r="AU140" s="15" t="s">
        <v>91</v>
      </c>
    </row>
    <row r="141" s="12" customFormat="1" ht="25.92" customHeight="1">
      <c r="A141" s="12"/>
      <c r="B141" s="171"/>
      <c r="C141" s="12"/>
      <c r="D141" s="172" t="s">
        <v>78</v>
      </c>
      <c r="E141" s="173" t="s">
        <v>462</v>
      </c>
      <c r="F141" s="173" t="s">
        <v>463</v>
      </c>
      <c r="G141" s="12"/>
      <c r="H141" s="12"/>
      <c r="I141" s="174"/>
      <c r="J141" s="175">
        <f>BK141</f>
        <v>0</v>
      </c>
      <c r="K141" s="12"/>
      <c r="L141" s="171"/>
      <c r="M141" s="176"/>
      <c r="N141" s="177"/>
      <c r="O141" s="177"/>
      <c r="P141" s="178">
        <f>P142+P160+P164+P167+P178+P200+P205</f>
        <v>0</v>
      </c>
      <c r="Q141" s="177"/>
      <c r="R141" s="178">
        <f>R142+R160+R164+R167+R178+R200+R205</f>
        <v>14.723695889108001</v>
      </c>
      <c r="S141" s="177"/>
      <c r="T141" s="179">
        <f>T142+T160+T164+T167+T178+T200+T205</f>
        <v>14.05972309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2" t="s">
        <v>91</v>
      </c>
      <c r="AT141" s="180" t="s">
        <v>78</v>
      </c>
      <c r="AU141" s="180" t="s">
        <v>79</v>
      </c>
      <c r="AY141" s="172" t="s">
        <v>183</v>
      </c>
      <c r="BK141" s="181">
        <f>BK142+BK160+BK164+BK167+BK178+BK200+BK205</f>
        <v>0</v>
      </c>
    </row>
    <row r="142" s="12" customFormat="1" ht="22.8" customHeight="1">
      <c r="A142" s="12"/>
      <c r="B142" s="171"/>
      <c r="C142" s="12"/>
      <c r="D142" s="172" t="s">
        <v>78</v>
      </c>
      <c r="E142" s="182" t="s">
        <v>1101</v>
      </c>
      <c r="F142" s="182" t="s">
        <v>1102</v>
      </c>
      <c r="G142" s="12"/>
      <c r="H142" s="12"/>
      <c r="I142" s="174"/>
      <c r="J142" s="183">
        <f>BK142</f>
        <v>0</v>
      </c>
      <c r="K142" s="12"/>
      <c r="L142" s="171"/>
      <c r="M142" s="176"/>
      <c r="N142" s="177"/>
      <c r="O142" s="177"/>
      <c r="P142" s="178">
        <f>SUM(P143:P159)</f>
        <v>0</v>
      </c>
      <c r="Q142" s="177"/>
      <c r="R142" s="178">
        <f>SUM(R143:R159)</f>
        <v>0.1193761897</v>
      </c>
      <c r="S142" s="177"/>
      <c r="T142" s="179">
        <f>SUM(T143:T159)</f>
        <v>0.163296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2" t="s">
        <v>91</v>
      </c>
      <c r="AT142" s="180" t="s">
        <v>78</v>
      </c>
      <c r="AU142" s="180" t="s">
        <v>86</v>
      </c>
      <c r="AY142" s="172" t="s">
        <v>183</v>
      </c>
      <c r="BK142" s="181">
        <f>SUM(BK143:BK159)</f>
        <v>0</v>
      </c>
    </row>
    <row r="143" s="2" customFormat="1" ht="24.15" customHeight="1">
      <c r="A143" s="34"/>
      <c r="B143" s="184"/>
      <c r="C143" s="185" t="s">
        <v>195</v>
      </c>
      <c r="D143" s="185" t="s">
        <v>186</v>
      </c>
      <c r="E143" s="186" t="s">
        <v>1103</v>
      </c>
      <c r="F143" s="187" t="s">
        <v>1104</v>
      </c>
      <c r="G143" s="188" t="s">
        <v>214</v>
      </c>
      <c r="H143" s="189">
        <v>10.206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0.01</v>
      </c>
      <c r="T143" s="196">
        <f>S143*H143</f>
        <v>0.10206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247</v>
      </c>
      <c r="AT143" s="197" t="s">
        <v>186</v>
      </c>
      <c r="AU143" s="197" t="s">
        <v>91</v>
      </c>
      <c r="AY143" s="15" t="s">
        <v>183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247</v>
      </c>
      <c r="BM143" s="197" t="s">
        <v>1105</v>
      </c>
    </row>
    <row r="144" s="2" customFormat="1" ht="24.15" customHeight="1">
      <c r="A144" s="34"/>
      <c r="B144" s="184"/>
      <c r="C144" s="185" t="s">
        <v>219</v>
      </c>
      <c r="D144" s="185" t="s">
        <v>186</v>
      </c>
      <c r="E144" s="186" t="s">
        <v>1106</v>
      </c>
      <c r="F144" s="187" t="s">
        <v>1107</v>
      </c>
      <c r="G144" s="188" t="s">
        <v>214</v>
      </c>
      <c r="H144" s="189">
        <v>10.206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0.0060000000000000001</v>
      </c>
      <c r="T144" s="196">
        <f>S144*H144</f>
        <v>0.061235999999999999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247</v>
      </c>
      <c r="AT144" s="197" t="s">
        <v>186</v>
      </c>
      <c r="AU144" s="197" t="s">
        <v>91</v>
      </c>
      <c r="AY144" s="15" t="s">
        <v>183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247</v>
      </c>
      <c r="BM144" s="197" t="s">
        <v>1108</v>
      </c>
    </row>
    <row r="145" s="2" customFormat="1" ht="24.15" customHeight="1">
      <c r="A145" s="34"/>
      <c r="B145" s="184"/>
      <c r="C145" s="185" t="s">
        <v>134</v>
      </c>
      <c r="D145" s="185" t="s">
        <v>186</v>
      </c>
      <c r="E145" s="186" t="s">
        <v>1109</v>
      </c>
      <c r="F145" s="187" t="s">
        <v>1110</v>
      </c>
      <c r="G145" s="188" t="s">
        <v>214</v>
      </c>
      <c r="H145" s="189">
        <v>10.206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247</v>
      </c>
      <c r="AT145" s="197" t="s">
        <v>186</v>
      </c>
      <c r="AU145" s="197" t="s">
        <v>91</v>
      </c>
      <c r="AY145" s="15" t="s">
        <v>183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247</v>
      </c>
      <c r="BM145" s="197" t="s">
        <v>1111</v>
      </c>
    </row>
    <row r="146" s="2" customFormat="1" ht="24.15" customHeight="1">
      <c r="A146" s="34"/>
      <c r="B146" s="184"/>
      <c r="C146" s="199" t="s">
        <v>137</v>
      </c>
      <c r="D146" s="199" t="s">
        <v>192</v>
      </c>
      <c r="E146" s="200" t="s">
        <v>1112</v>
      </c>
      <c r="F146" s="201" t="s">
        <v>1113</v>
      </c>
      <c r="G146" s="202" t="s">
        <v>1114</v>
      </c>
      <c r="H146" s="203">
        <v>2.552</v>
      </c>
      <c r="I146" s="204"/>
      <c r="J146" s="205">
        <f>ROUND(I146*H146,2)</f>
        <v>0</v>
      </c>
      <c r="K146" s="206"/>
      <c r="L146" s="207"/>
      <c r="M146" s="208" t="s">
        <v>1</v>
      </c>
      <c r="N146" s="209" t="s">
        <v>45</v>
      </c>
      <c r="O146" s="78"/>
      <c r="P146" s="195">
        <f>O146*H146</f>
        <v>0</v>
      </c>
      <c r="Q146" s="195">
        <v>0.00092000000000000003</v>
      </c>
      <c r="R146" s="195">
        <f>Q146*H146</f>
        <v>0.0023478399999999999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312</v>
      </c>
      <c r="AT146" s="197" t="s">
        <v>192</v>
      </c>
      <c r="AU146" s="197" t="s">
        <v>91</v>
      </c>
      <c r="AY146" s="15" t="s">
        <v>183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247</v>
      </c>
      <c r="BM146" s="197" t="s">
        <v>1115</v>
      </c>
    </row>
    <row r="147" s="2" customFormat="1" ht="33" customHeight="1">
      <c r="A147" s="34"/>
      <c r="B147" s="184"/>
      <c r="C147" s="185" t="s">
        <v>229</v>
      </c>
      <c r="D147" s="185" t="s">
        <v>186</v>
      </c>
      <c r="E147" s="186" t="s">
        <v>1116</v>
      </c>
      <c r="F147" s="187" t="s">
        <v>1117</v>
      </c>
      <c r="G147" s="188" t="s">
        <v>214</v>
      </c>
      <c r="H147" s="189">
        <v>10.206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0.00054494999999999999</v>
      </c>
      <c r="R147" s="195">
        <f>Q147*H147</f>
        <v>0.0055617596999999993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247</v>
      </c>
      <c r="AT147" s="197" t="s">
        <v>186</v>
      </c>
      <c r="AU147" s="197" t="s">
        <v>91</v>
      </c>
      <c r="AY147" s="15" t="s">
        <v>183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247</v>
      </c>
      <c r="BM147" s="197" t="s">
        <v>1118</v>
      </c>
    </row>
    <row r="148" s="2" customFormat="1" ht="24.15" customHeight="1">
      <c r="A148" s="34"/>
      <c r="B148" s="184"/>
      <c r="C148" s="199" t="s">
        <v>233</v>
      </c>
      <c r="D148" s="199" t="s">
        <v>192</v>
      </c>
      <c r="E148" s="200" t="s">
        <v>485</v>
      </c>
      <c r="F148" s="201" t="s">
        <v>486</v>
      </c>
      <c r="G148" s="202" t="s">
        <v>214</v>
      </c>
      <c r="H148" s="203">
        <v>11.737</v>
      </c>
      <c r="I148" s="204"/>
      <c r="J148" s="205">
        <f>ROUND(I148*H148,2)</f>
        <v>0</v>
      </c>
      <c r="K148" s="206"/>
      <c r="L148" s="207"/>
      <c r="M148" s="208" t="s">
        <v>1</v>
      </c>
      <c r="N148" s="209" t="s">
        <v>45</v>
      </c>
      <c r="O148" s="78"/>
      <c r="P148" s="195">
        <f>O148*H148</f>
        <v>0</v>
      </c>
      <c r="Q148" s="195">
        <v>0.0042500000000000003</v>
      </c>
      <c r="R148" s="195">
        <f>Q148*H148</f>
        <v>0.049882250000000003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312</v>
      </c>
      <c r="AT148" s="197" t="s">
        <v>192</v>
      </c>
      <c r="AU148" s="197" t="s">
        <v>91</v>
      </c>
      <c r="AY148" s="15" t="s">
        <v>183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247</v>
      </c>
      <c r="BM148" s="197" t="s">
        <v>1119</v>
      </c>
    </row>
    <row r="149" s="2" customFormat="1" ht="24.15" customHeight="1">
      <c r="A149" s="34"/>
      <c r="B149" s="184"/>
      <c r="C149" s="185" t="s">
        <v>239</v>
      </c>
      <c r="D149" s="185" t="s">
        <v>186</v>
      </c>
      <c r="E149" s="186" t="s">
        <v>1120</v>
      </c>
      <c r="F149" s="187" t="s">
        <v>1121</v>
      </c>
      <c r="G149" s="188" t="s">
        <v>214</v>
      </c>
      <c r="H149" s="189">
        <v>10.206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7.6000000000000004E-05</v>
      </c>
      <c r="R149" s="195">
        <f>Q149*H149</f>
        <v>0.000775656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247</v>
      </c>
      <c r="AT149" s="197" t="s">
        <v>186</v>
      </c>
      <c r="AU149" s="197" t="s">
        <v>91</v>
      </c>
      <c r="AY149" s="15" t="s">
        <v>183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247</v>
      </c>
      <c r="BM149" s="197" t="s">
        <v>1122</v>
      </c>
    </row>
    <row r="150" s="2" customFormat="1" ht="24.15" customHeight="1">
      <c r="A150" s="34"/>
      <c r="B150" s="184"/>
      <c r="C150" s="199" t="s">
        <v>243</v>
      </c>
      <c r="D150" s="199" t="s">
        <v>192</v>
      </c>
      <c r="E150" s="200" t="s">
        <v>1123</v>
      </c>
      <c r="F150" s="201" t="s">
        <v>1124</v>
      </c>
      <c r="G150" s="202" t="s">
        <v>214</v>
      </c>
      <c r="H150" s="203">
        <v>11.737</v>
      </c>
      <c r="I150" s="204"/>
      <c r="J150" s="205">
        <f>ROUND(I150*H150,2)</f>
        <v>0</v>
      </c>
      <c r="K150" s="206"/>
      <c r="L150" s="207"/>
      <c r="M150" s="208" t="s">
        <v>1</v>
      </c>
      <c r="N150" s="209" t="s">
        <v>45</v>
      </c>
      <c r="O150" s="78"/>
      <c r="P150" s="195">
        <f>O150*H150</f>
        <v>0</v>
      </c>
      <c r="Q150" s="195">
        <v>0.0019</v>
      </c>
      <c r="R150" s="195">
        <f>Q150*H150</f>
        <v>0.022300299999999999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312</v>
      </c>
      <c r="AT150" s="197" t="s">
        <v>192</v>
      </c>
      <c r="AU150" s="197" t="s">
        <v>91</v>
      </c>
      <c r="AY150" s="15" t="s">
        <v>183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247</v>
      </c>
      <c r="BM150" s="197" t="s">
        <v>1125</v>
      </c>
    </row>
    <row r="151" s="2" customFormat="1" ht="16.5" customHeight="1">
      <c r="A151" s="34"/>
      <c r="B151" s="184"/>
      <c r="C151" s="199" t="s">
        <v>247</v>
      </c>
      <c r="D151" s="199" t="s">
        <v>192</v>
      </c>
      <c r="E151" s="200" t="s">
        <v>1126</v>
      </c>
      <c r="F151" s="201" t="s">
        <v>1127</v>
      </c>
      <c r="G151" s="202" t="s">
        <v>319</v>
      </c>
      <c r="H151" s="203">
        <v>32</v>
      </c>
      <c r="I151" s="204"/>
      <c r="J151" s="205">
        <f>ROUND(I151*H151,2)</f>
        <v>0</v>
      </c>
      <c r="K151" s="206"/>
      <c r="L151" s="207"/>
      <c r="M151" s="208" t="s">
        <v>1</v>
      </c>
      <c r="N151" s="209" t="s">
        <v>45</v>
      </c>
      <c r="O151" s="78"/>
      <c r="P151" s="195">
        <f>O151*H151</f>
        <v>0</v>
      </c>
      <c r="Q151" s="195">
        <v>0.00014999999999999999</v>
      </c>
      <c r="R151" s="195">
        <f>Q151*H151</f>
        <v>0.0047999999999999996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312</v>
      </c>
      <c r="AT151" s="197" t="s">
        <v>192</v>
      </c>
      <c r="AU151" s="197" t="s">
        <v>91</v>
      </c>
      <c r="AY151" s="15" t="s">
        <v>183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247</v>
      </c>
      <c r="BM151" s="197" t="s">
        <v>1128</v>
      </c>
    </row>
    <row r="152" s="2" customFormat="1" ht="37.8" customHeight="1">
      <c r="A152" s="34"/>
      <c r="B152" s="184"/>
      <c r="C152" s="185" t="s">
        <v>251</v>
      </c>
      <c r="D152" s="185" t="s">
        <v>186</v>
      </c>
      <c r="E152" s="186" t="s">
        <v>1129</v>
      </c>
      <c r="F152" s="187" t="s">
        <v>1130</v>
      </c>
      <c r="G152" s="188" t="s">
        <v>293</v>
      </c>
      <c r="H152" s="189">
        <v>8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0.0015681899999999999</v>
      </c>
      <c r="R152" s="195">
        <f>Q152*H152</f>
        <v>0.012545519999999999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247</v>
      </c>
      <c r="AT152" s="197" t="s">
        <v>186</v>
      </c>
      <c r="AU152" s="197" t="s">
        <v>91</v>
      </c>
      <c r="AY152" s="15" t="s">
        <v>183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247</v>
      </c>
      <c r="BM152" s="197" t="s">
        <v>1131</v>
      </c>
    </row>
    <row r="153" s="2" customFormat="1" ht="16.5" customHeight="1">
      <c r="A153" s="34"/>
      <c r="B153" s="184"/>
      <c r="C153" s="199" t="s">
        <v>255</v>
      </c>
      <c r="D153" s="199" t="s">
        <v>192</v>
      </c>
      <c r="E153" s="200" t="s">
        <v>1132</v>
      </c>
      <c r="F153" s="201" t="s">
        <v>1133</v>
      </c>
      <c r="G153" s="202" t="s">
        <v>319</v>
      </c>
      <c r="H153" s="203">
        <v>64</v>
      </c>
      <c r="I153" s="204"/>
      <c r="J153" s="205">
        <f>ROUND(I153*H153,2)</f>
        <v>0</v>
      </c>
      <c r="K153" s="206"/>
      <c r="L153" s="207"/>
      <c r="M153" s="208" t="s">
        <v>1</v>
      </c>
      <c r="N153" s="209" t="s">
        <v>45</v>
      </c>
      <c r="O153" s="78"/>
      <c r="P153" s="195">
        <f>O153*H153</f>
        <v>0</v>
      </c>
      <c r="Q153" s="195">
        <v>0.00010000000000000001</v>
      </c>
      <c r="R153" s="195">
        <f>Q153*H153</f>
        <v>0.0064000000000000003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312</v>
      </c>
      <c r="AT153" s="197" t="s">
        <v>192</v>
      </c>
      <c r="AU153" s="197" t="s">
        <v>91</v>
      </c>
      <c r="AY153" s="15" t="s">
        <v>183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247</v>
      </c>
      <c r="BM153" s="197" t="s">
        <v>1134</v>
      </c>
    </row>
    <row r="154" s="2" customFormat="1" ht="24.15" customHeight="1">
      <c r="A154" s="34"/>
      <c r="B154" s="184"/>
      <c r="C154" s="185" t="s">
        <v>259</v>
      </c>
      <c r="D154" s="185" t="s">
        <v>186</v>
      </c>
      <c r="E154" s="186" t="s">
        <v>1135</v>
      </c>
      <c r="F154" s="187" t="s">
        <v>1136</v>
      </c>
      <c r="G154" s="188" t="s">
        <v>214</v>
      </c>
      <c r="H154" s="189">
        <v>10.206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247</v>
      </c>
      <c r="AT154" s="197" t="s">
        <v>186</v>
      </c>
      <c r="AU154" s="197" t="s">
        <v>91</v>
      </c>
      <c r="AY154" s="15" t="s">
        <v>183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247</v>
      </c>
      <c r="BM154" s="197" t="s">
        <v>1137</v>
      </c>
    </row>
    <row r="155" s="2" customFormat="1" ht="16.5" customHeight="1">
      <c r="A155" s="34"/>
      <c r="B155" s="184"/>
      <c r="C155" s="199" t="s">
        <v>263</v>
      </c>
      <c r="D155" s="199" t="s">
        <v>192</v>
      </c>
      <c r="E155" s="200" t="s">
        <v>1138</v>
      </c>
      <c r="F155" s="201" t="s">
        <v>1139</v>
      </c>
      <c r="G155" s="202" t="s">
        <v>214</v>
      </c>
      <c r="H155" s="203">
        <v>11.737</v>
      </c>
      <c r="I155" s="204"/>
      <c r="J155" s="205">
        <f>ROUND(I155*H155,2)</f>
        <v>0</v>
      </c>
      <c r="K155" s="206"/>
      <c r="L155" s="207"/>
      <c r="M155" s="208" t="s">
        <v>1</v>
      </c>
      <c r="N155" s="209" t="s">
        <v>45</v>
      </c>
      <c r="O155" s="78"/>
      <c r="P155" s="195">
        <f>O155*H155</f>
        <v>0</v>
      </c>
      <c r="Q155" s="195">
        <v>0.00029999999999999997</v>
      </c>
      <c r="R155" s="195">
        <f>Q155*H155</f>
        <v>0.0035210999999999997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312</v>
      </c>
      <c r="AT155" s="197" t="s">
        <v>192</v>
      </c>
      <c r="AU155" s="197" t="s">
        <v>91</v>
      </c>
      <c r="AY155" s="15" t="s">
        <v>183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247</v>
      </c>
      <c r="BM155" s="197" t="s">
        <v>1140</v>
      </c>
    </row>
    <row r="156" s="2" customFormat="1" ht="33" customHeight="1">
      <c r="A156" s="34"/>
      <c r="B156" s="184"/>
      <c r="C156" s="185" t="s">
        <v>267</v>
      </c>
      <c r="D156" s="185" t="s">
        <v>186</v>
      </c>
      <c r="E156" s="186" t="s">
        <v>1141</v>
      </c>
      <c r="F156" s="187" t="s">
        <v>1142</v>
      </c>
      <c r="G156" s="188" t="s">
        <v>293</v>
      </c>
      <c r="H156" s="189">
        <v>4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3.0440999999999999E-05</v>
      </c>
      <c r="R156" s="195">
        <f>Q156*H156</f>
        <v>0.000121764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247</v>
      </c>
      <c r="AT156" s="197" t="s">
        <v>186</v>
      </c>
      <c r="AU156" s="197" t="s">
        <v>91</v>
      </c>
      <c r="AY156" s="15" t="s">
        <v>183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247</v>
      </c>
      <c r="BM156" s="197" t="s">
        <v>1143</v>
      </c>
    </row>
    <row r="157" s="2" customFormat="1" ht="16.5" customHeight="1">
      <c r="A157" s="34"/>
      <c r="B157" s="184"/>
      <c r="C157" s="199" t="s">
        <v>271</v>
      </c>
      <c r="D157" s="199" t="s">
        <v>192</v>
      </c>
      <c r="E157" s="200" t="s">
        <v>1132</v>
      </c>
      <c r="F157" s="201" t="s">
        <v>1133</v>
      </c>
      <c r="G157" s="202" t="s">
        <v>319</v>
      </c>
      <c r="H157" s="203">
        <v>32</v>
      </c>
      <c r="I157" s="204"/>
      <c r="J157" s="205">
        <f>ROUND(I157*H157,2)</f>
        <v>0</v>
      </c>
      <c r="K157" s="206"/>
      <c r="L157" s="207"/>
      <c r="M157" s="208" t="s">
        <v>1</v>
      </c>
      <c r="N157" s="209" t="s">
        <v>45</v>
      </c>
      <c r="O157" s="78"/>
      <c r="P157" s="195">
        <f>O157*H157</f>
        <v>0</v>
      </c>
      <c r="Q157" s="195">
        <v>0.00010000000000000001</v>
      </c>
      <c r="R157" s="195">
        <f>Q157*H157</f>
        <v>0.0032000000000000002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312</v>
      </c>
      <c r="AT157" s="197" t="s">
        <v>192</v>
      </c>
      <c r="AU157" s="197" t="s">
        <v>91</v>
      </c>
      <c r="AY157" s="15" t="s">
        <v>183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247</v>
      </c>
      <c r="BM157" s="197" t="s">
        <v>1144</v>
      </c>
    </row>
    <row r="158" s="2" customFormat="1" ht="16.5" customHeight="1">
      <c r="A158" s="34"/>
      <c r="B158" s="184"/>
      <c r="C158" s="199" t="s">
        <v>7</v>
      </c>
      <c r="D158" s="199" t="s">
        <v>192</v>
      </c>
      <c r="E158" s="200" t="s">
        <v>1145</v>
      </c>
      <c r="F158" s="201" t="s">
        <v>1146</v>
      </c>
      <c r="G158" s="202" t="s">
        <v>214</v>
      </c>
      <c r="H158" s="203">
        <v>1</v>
      </c>
      <c r="I158" s="204"/>
      <c r="J158" s="205">
        <f>ROUND(I158*H158,2)</f>
        <v>0</v>
      </c>
      <c r="K158" s="206"/>
      <c r="L158" s="207"/>
      <c r="M158" s="208" t="s">
        <v>1</v>
      </c>
      <c r="N158" s="209" t="s">
        <v>45</v>
      </c>
      <c r="O158" s="78"/>
      <c r="P158" s="195">
        <f>O158*H158</f>
        <v>0</v>
      </c>
      <c r="Q158" s="195">
        <v>0.00792</v>
      </c>
      <c r="R158" s="195">
        <f>Q158*H158</f>
        <v>0.00792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312</v>
      </c>
      <c r="AT158" s="197" t="s">
        <v>192</v>
      </c>
      <c r="AU158" s="197" t="s">
        <v>91</v>
      </c>
      <c r="AY158" s="15" t="s">
        <v>183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247</v>
      </c>
      <c r="BM158" s="197" t="s">
        <v>1147</v>
      </c>
    </row>
    <row r="159" s="2" customFormat="1" ht="24.15" customHeight="1">
      <c r="A159" s="34"/>
      <c r="B159" s="184"/>
      <c r="C159" s="185" t="s">
        <v>278</v>
      </c>
      <c r="D159" s="185" t="s">
        <v>186</v>
      </c>
      <c r="E159" s="186" t="s">
        <v>1148</v>
      </c>
      <c r="F159" s="187" t="s">
        <v>1149</v>
      </c>
      <c r="G159" s="188" t="s">
        <v>189</v>
      </c>
      <c r="H159" s="189">
        <v>0.119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247</v>
      </c>
      <c r="AT159" s="197" t="s">
        <v>186</v>
      </c>
      <c r="AU159" s="197" t="s">
        <v>91</v>
      </c>
      <c r="AY159" s="15" t="s">
        <v>183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247</v>
      </c>
      <c r="BM159" s="197" t="s">
        <v>1150</v>
      </c>
    </row>
    <row r="160" s="12" customFormat="1" ht="22.8" customHeight="1">
      <c r="A160" s="12"/>
      <c r="B160" s="171"/>
      <c r="C160" s="12"/>
      <c r="D160" s="172" t="s">
        <v>78</v>
      </c>
      <c r="E160" s="182" t="s">
        <v>518</v>
      </c>
      <c r="F160" s="182" t="s">
        <v>519</v>
      </c>
      <c r="G160" s="12"/>
      <c r="H160" s="12"/>
      <c r="I160" s="174"/>
      <c r="J160" s="183">
        <f>BK160</f>
        <v>0</v>
      </c>
      <c r="K160" s="12"/>
      <c r="L160" s="171"/>
      <c r="M160" s="176"/>
      <c r="N160" s="177"/>
      <c r="O160" s="177"/>
      <c r="P160" s="178">
        <f>SUM(P161:P163)</f>
        <v>0</v>
      </c>
      <c r="Q160" s="177"/>
      <c r="R160" s="178">
        <f>SUM(R161:R163)</f>
        <v>0.39472272000000003</v>
      </c>
      <c r="S160" s="177"/>
      <c r="T160" s="179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2" t="s">
        <v>91</v>
      </c>
      <c r="AT160" s="180" t="s">
        <v>78</v>
      </c>
      <c r="AU160" s="180" t="s">
        <v>86</v>
      </c>
      <c r="AY160" s="172" t="s">
        <v>183</v>
      </c>
      <c r="BK160" s="181">
        <f>SUM(BK161:BK163)</f>
        <v>0</v>
      </c>
    </row>
    <row r="161" s="2" customFormat="1" ht="37.8" customHeight="1">
      <c r="A161" s="34"/>
      <c r="B161" s="184"/>
      <c r="C161" s="185" t="s">
        <v>282</v>
      </c>
      <c r="D161" s="185" t="s">
        <v>186</v>
      </c>
      <c r="E161" s="186" t="s">
        <v>1151</v>
      </c>
      <c r="F161" s="187" t="s">
        <v>1152</v>
      </c>
      <c r="G161" s="188" t="s">
        <v>214</v>
      </c>
      <c r="H161" s="189">
        <v>10.206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0.00012</v>
      </c>
      <c r="R161" s="195">
        <f>Q161*H161</f>
        <v>0.0012247199999999999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247</v>
      </c>
      <c r="AT161" s="197" t="s">
        <v>186</v>
      </c>
      <c r="AU161" s="197" t="s">
        <v>91</v>
      </c>
      <c r="AY161" s="15" t="s">
        <v>183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247</v>
      </c>
      <c r="BM161" s="197" t="s">
        <v>1153</v>
      </c>
    </row>
    <row r="162" s="2" customFormat="1" ht="24.15" customHeight="1">
      <c r="A162" s="34"/>
      <c r="B162" s="184"/>
      <c r="C162" s="199" t="s">
        <v>286</v>
      </c>
      <c r="D162" s="199" t="s">
        <v>192</v>
      </c>
      <c r="E162" s="200" t="s">
        <v>1154</v>
      </c>
      <c r="F162" s="201" t="s">
        <v>1155</v>
      </c>
      <c r="G162" s="202" t="s">
        <v>214</v>
      </c>
      <c r="H162" s="203">
        <v>20.82</v>
      </c>
      <c r="I162" s="204"/>
      <c r="J162" s="205">
        <f>ROUND(I162*H162,2)</f>
        <v>0</v>
      </c>
      <c r="K162" s="206"/>
      <c r="L162" s="207"/>
      <c r="M162" s="208" t="s">
        <v>1</v>
      </c>
      <c r="N162" s="209" t="s">
        <v>45</v>
      </c>
      <c r="O162" s="78"/>
      <c r="P162" s="195">
        <f>O162*H162</f>
        <v>0</v>
      </c>
      <c r="Q162" s="195">
        <v>0.0189</v>
      </c>
      <c r="R162" s="195">
        <f>Q162*H162</f>
        <v>0.39349800000000001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312</v>
      </c>
      <c r="AT162" s="197" t="s">
        <v>192</v>
      </c>
      <c r="AU162" s="197" t="s">
        <v>91</v>
      </c>
      <c r="AY162" s="15" t="s">
        <v>183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247</v>
      </c>
      <c r="BM162" s="197" t="s">
        <v>1156</v>
      </c>
    </row>
    <row r="163" s="2" customFormat="1" ht="24.15" customHeight="1">
      <c r="A163" s="34"/>
      <c r="B163" s="184"/>
      <c r="C163" s="185" t="s">
        <v>290</v>
      </c>
      <c r="D163" s="185" t="s">
        <v>186</v>
      </c>
      <c r="E163" s="186" t="s">
        <v>1157</v>
      </c>
      <c r="F163" s="187" t="s">
        <v>1158</v>
      </c>
      <c r="G163" s="188" t="s">
        <v>189</v>
      </c>
      <c r="H163" s="189">
        <v>0.39500000000000002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247</v>
      </c>
      <c r="AT163" s="197" t="s">
        <v>186</v>
      </c>
      <c r="AU163" s="197" t="s">
        <v>91</v>
      </c>
      <c r="AY163" s="15" t="s">
        <v>183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247</v>
      </c>
      <c r="BM163" s="197" t="s">
        <v>1159</v>
      </c>
    </row>
    <row r="164" s="12" customFormat="1" ht="22.8" customHeight="1">
      <c r="A164" s="12"/>
      <c r="B164" s="171"/>
      <c r="C164" s="12"/>
      <c r="D164" s="172" t="s">
        <v>78</v>
      </c>
      <c r="E164" s="182" t="s">
        <v>1160</v>
      </c>
      <c r="F164" s="182" t="s">
        <v>1161</v>
      </c>
      <c r="G164" s="12"/>
      <c r="H164" s="12"/>
      <c r="I164" s="174"/>
      <c r="J164" s="183">
        <f>BK164</f>
        <v>0</v>
      </c>
      <c r="K164" s="12"/>
      <c r="L164" s="171"/>
      <c r="M164" s="176"/>
      <c r="N164" s="177"/>
      <c r="O164" s="177"/>
      <c r="P164" s="178">
        <f>SUM(P165:P166)</f>
        <v>0</v>
      </c>
      <c r="Q164" s="177"/>
      <c r="R164" s="178">
        <f>SUM(R165:R166)</f>
        <v>0.0068399999999999997</v>
      </c>
      <c r="S164" s="177"/>
      <c r="T164" s="179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2" t="s">
        <v>91</v>
      </c>
      <c r="AT164" s="180" t="s">
        <v>78</v>
      </c>
      <c r="AU164" s="180" t="s">
        <v>86</v>
      </c>
      <c r="AY164" s="172" t="s">
        <v>183</v>
      </c>
      <c r="BK164" s="181">
        <f>SUM(BK165:BK166)</f>
        <v>0</v>
      </c>
    </row>
    <row r="165" s="2" customFormat="1" ht="24.15" customHeight="1">
      <c r="A165" s="34"/>
      <c r="B165" s="184"/>
      <c r="C165" s="185" t="s">
        <v>295</v>
      </c>
      <c r="D165" s="185" t="s">
        <v>186</v>
      </c>
      <c r="E165" s="186" t="s">
        <v>1162</v>
      </c>
      <c r="F165" s="187" t="s">
        <v>1163</v>
      </c>
      <c r="G165" s="188" t="s">
        <v>319</v>
      </c>
      <c r="H165" s="189">
        <v>6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0.00114</v>
      </c>
      <c r="R165" s="195">
        <f>Q165*H165</f>
        <v>0.0068399999999999997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247</v>
      </c>
      <c r="AT165" s="197" t="s">
        <v>186</v>
      </c>
      <c r="AU165" s="197" t="s">
        <v>91</v>
      </c>
      <c r="AY165" s="15" t="s">
        <v>183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247</v>
      </c>
      <c r="BM165" s="197" t="s">
        <v>1164</v>
      </c>
    </row>
    <row r="166" s="2" customFormat="1" ht="24.15" customHeight="1">
      <c r="A166" s="34"/>
      <c r="B166" s="184"/>
      <c r="C166" s="185" t="s">
        <v>299</v>
      </c>
      <c r="D166" s="185" t="s">
        <v>186</v>
      </c>
      <c r="E166" s="186" t="s">
        <v>1165</v>
      </c>
      <c r="F166" s="187" t="s">
        <v>1166</v>
      </c>
      <c r="G166" s="188" t="s">
        <v>189</v>
      </c>
      <c r="H166" s="189">
        <v>0.0070000000000000001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247</v>
      </c>
      <c r="AT166" s="197" t="s">
        <v>186</v>
      </c>
      <c r="AU166" s="197" t="s">
        <v>91</v>
      </c>
      <c r="AY166" s="15" t="s">
        <v>183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247</v>
      </c>
      <c r="BM166" s="197" t="s">
        <v>1167</v>
      </c>
    </row>
    <row r="167" s="12" customFormat="1" ht="22.8" customHeight="1">
      <c r="A167" s="12"/>
      <c r="B167" s="171"/>
      <c r="C167" s="12"/>
      <c r="D167" s="172" t="s">
        <v>78</v>
      </c>
      <c r="E167" s="182" t="s">
        <v>1168</v>
      </c>
      <c r="F167" s="182" t="s">
        <v>1169</v>
      </c>
      <c r="G167" s="12"/>
      <c r="H167" s="12"/>
      <c r="I167" s="174"/>
      <c r="J167" s="183">
        <f>BK167</f>
        <v>0</v>
      </c>
      <c r="K167" s="12"/>
      <c r="L167" s="171"/>
      <c r="M167" s="176"/>
      <c r="N167" s="177"/>
      <c r="O167" s="177"/>
      <c r="P167" s="178">
        <f>SUM(P168:P177)</f>
        <v>0</v>
      </c>
      <c r="Q167" s="177"/>
      <c r="R167" s="178">
        <f>SUM(R168:R177)</f>
        <v>7.8811448239080004</v>
      </c>
      <c r="S167" s="177"/>
      <c r="T167" s="179">
        <f>SUM(T168:T177)</f>
        <v>9.3153839999999999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2" t="s">
        <v>91</v>
      </c>
      <c r="AT167" s="180" t="s">
        <v>78</v>
      </c>
      <c r="AU167" s="180" t="s">
        <v>86</v>
      </c>
      <c r="AY167" s="172" t="s">
        <v>183</v>
      </c>
      <c r="BK167" s="181">
        <f>SUM(BK168:BK177)</f>
        <v>0</v>
      </c>
    </row>
    <row r="168" s="2" customFormat="1" ht="24.15" customHeight="1">
      <c r="A168" s="34"/>
      <c r="B168" s="184"/>
      <c r="C168" s="185" t="s">
        <v>303</v>
      </c>
      <c r="D168" s="185" t="s">
        <v>186</v>
      </c>
      <c r="E168" s="186" t="s">
        <v>1170</v>
      </c>
      <c r="F168" s="187" t="s">
        <v>1171</v>
      </c>
      <c r="G168" s="188" t="s">
        <v>293</v>
      </c>
      <c r="H168" s="189">
        <v>8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0.00025999999999999998</v>
      </c>
      <c r="R168" s="195">
        <f>Q168*H168</f>
        <v>0.0020799999999999998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247</v>
      </c>
      <c r="AT168" s="197" t="s">
        <v>186</v>
      </c>
      <c r="AU168" s="197" t="s">
        <v>91</v>
      </c>
      <c r="AY168" s="15" t="s">
        <v>183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247</v>
      </c>
      <c r="BM168" s="197" t="s">
        <v>1172</v>
      </c>
    </row>
    <row r="169" s="2" customFormat="1" ht="24.15" customHeight="1">
      <c r="A169" s="34"/>
      <c r="B169" s="184"/>
      <c r="C169" s="199" t="s">
        <v>308</v>
      </c>
      <c r="D169" s="199" t="s">
        <v>192</v>
      </c>
      <c r="E169" s="200" t="s">
        <v>1173</v>
      </c>
      <c r="F169" s="201" t="s">
        <v>1174</v>
      </c>
      <c r="G169" s="202" t="s">
        <v>236</v>
      </c>
      <c r="H169" s="203">
        <v>0.13200000000000001</v>
      </c>
      <c r="I169" s="204"/>
      <c r="J169" s="205">
        <f>ROUND(I169*H169,2)</f>
        <v>0</v>
      </c>
      <c r="K169" s="206"/>
      <c r="L169" s="207"/>
      <c r="M169" s="208" t="s">
        <v>1</v>
      </c>
      <c r="N169" s="209" t="s">
        <v>45</v>
      </c>
      <c r="O169" s="78"/>
      <c r="P169" s="195">
        <f>O169*H169</f>
        <v>0</v>
      </c>
      <c r="Q169" s="195">
        <v>0.55000000000000004</v>
      </c>
      <c r="R169" s="195">
        <f>Q169*H169</f>
        <v>0.072600000000000012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312</v>
      </c>
      <c r="AT169" s="197" t="s">
        <v>192</v>
      </c>
      <c r="AU169" s="197" t="s">
        <v>91</v>
      </c>
      <c r="AY169" s="15" t="s">
        <v>183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247</v>
      </c>
      <c r="BM169" s="197" t="s">
        <v>1175</v>
      </c>
    </row>
    <row r="170" s="2" customFormat="1" ht="24.15" customHeight="1">
      <c r="A170" s="34"/>
      <c r="B170" s="184"/>
      <c r="C170" s="185" t="s">
        <v>312</v>
      </c>
      <c r="D170" s="185" t="s">
        <v>186</v>
      </c>
      <c r="E170" s="186" t="s">
        <v>1176</v>
      </c>
      <c r="F170" s="187" t="s">
        <v>1177</v>
      </c>
      <c r="G170" s="188" t="s">
        <v>214</v>
      </c>
      <c r="H170" s="189">
        <v>516.03899999999999</v>
      </c>
      <c r="I170" s="190"/>
      <c r="J170" s="191">
        <f>ROUND(I170*H170,2)</f>
        <v>0</v>
      </c>
      <c r="K170" s="192"/>
      <c r="L170" s="35"/>
      <c r="M170" s="193" t="s">
        <v>1</v>
      </c>
      <c r="N170" s="194" t="s">
        <v>45</v>
      </c>
      <c r="O170" s="78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247</v>
      </c>
      <c r="AT170" s="197" t="s">
        <v>186</v>
      </c>
      <c r="AU170" s="197" t="s">
        <v>91</v>
      </c>
      <c r="AY170" s="15" t="s">
        <v>183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247</v>
      </c>
      <c r="BM170" s="197" t="s">
        <v>1178</v>
      </c>
    </row>
    <row r="171" s="2" customFormat="1" ht="24.15" customHeight="1">
      <c r="A171" s="34"/>
      <c r="B171" s="184"/>
      <c r="C171" s="199" t="s">
        <v>316</v>
      </c>
      <c r="D171" s="199" t="s">
        <v>192</v>
      </c>
      <c r="E171" s="200" t="s">
        <v>1179</v>
      </c>
      <c r="F171" s="201" t="s">
        <v>1180</v>
      </c>
      <c r="G171" s="202" t="s">
        <v>236</v>
      </c>
      <c r="H171" s="203">
        <v>13.622999999999999</v>
      </c>
      <c r="I171" s="204"/>
      <c r="J171" s="205">
        <f>ROUND(I171*H171,2)</f>
        <v>0</v>
      </c>
      <c r="K171" s="206"/>
      <c r="L171" s="207"/>
      <c r="M171" s="208" t="s">
        <v>1</v>
      </c>
      <c r="N171" s="209" t="s">
        <v>45</v>
      </c>
      <c r="O171" s="78"/>
      <c r="P171" s="195">
        <f>O171*H171</f>
        <v>0</v>
      </c>
      <c r="Q171" s="195">
        <v>0.5</v>
      </c>
      <c r="R171" s="195">
        <f>Q171*H171</f>
        <v>6.8114999999999997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312</v>
      </c>
      <c r="AT171" s="197" t="s">
        <v>192</v>
      </c>
      <c r="AU171" s="197" t="s">
        <v>91</v>
      </c>
      <c r="AY171" s="15" t="s">
        <v>183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247</v>
      </c>
      <c r="BM171" s="197" t="s">
        <v>1181</v>
      </c>
    </row>
    <row r="172" s="2" customFormat="1" ht="24.15" customHeight="1">
      <c r="A172" s="34"/>
      <c r="B172" s="184"/>
      <c r="C172" s="185" t="s">
        <v>321</v>
      </c>
      <c r="D172" s="185" t="s">
        <v>186</v>
      </c>
      <c r="E172" s="186" t="s">
        <v>1182</v>
      </c>
      <c r="F172" s="187" t="s">
        <v>1183</v>
      </c>
      <c r="G172" s="188" t="s">
        <v>214</v>
      </c>
      <c r="H172" s="189">
        <v>63.479999999999997</v>
      </c>
      <c r="I172" s="190"/>
      <c r="J172" s="191">
        <f>ROUND(I172*H172,2)</f>
        <v>0</v>
      </c>
      <c r="K172" s="192"/>
      <c r="L172" s="35"/>
      <c r="M172" s="193" t="s">
        <v>1</v>
      </c>
      <c r="N172" s="194" t="s">
        <v>45</v>
      </c>
      <c r="O172" s="78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247</v>
      </c>
      <c r="AT172" s="197" t="s">
        <v>186</v>
      </c>
      <c r="AU172" s="197" t="s">
        <v>91</v>
      </c>
      <c r="AY172" s="15" t="s">
        <v>183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247</v>
      </c>
      <c r="BM172" s="197" t="s">
        <v>1184</v>
      </c>
    </row>
    <row r="173" s="2" customFormat="1" ht="24.15" customHeight="1">
      <c r="A173" s="34"/>
      <c r="B173" s="184"/>
      <c r="C173" s="199" t="s">
        <v>325</v>
      </c>
      <c r="D173" s="199" t="s">
        <v>192</v>
      </c>
      <c r="E173" s="200" t="s">
        <v>1185</v>
      </c>
      <c r="F173" s="201" t="s">
        <v>1186</v>
      </c>
      <c r="G173" s="202" t="s">
        <v>214</v>
      </c>
      <c r="H173" s="203">
        <v>69.828000000000003</v>
      </c>
      <c r="I173" s="204"/>
      <c r="J173" s="205">
        <f>ROUND(I173*H173,2)</f>
        <v>0</v>
      </c>
      <c r="K173" s="206"/>
      <c r="L173" s="207"/>
      <c r="M173" s="208" t="s">
        <v>1</v>
      </c>
      <c r="N173" s="209" t="s">
        <v>45</v>
      </c>
      <c r="O173" s="78"/>
      <c r="P173" s="195">
        <f>O173*H173</f>
        <v>0</v>
      </c>
      <c r="Q173" s="195">
        <v>0.014200000000000001</v>
      </c>
      <c r="R173" s="195">
        <f>Q173*H173</f>
        <v>0.99155760000000015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312</v>
      </c>
      <c r="AT173" s="197" t="s">
        <v>192</v>
      </c>
      <c r="AU173" s="197" t="s">
        <v>91</v>
      </c>
      <c r="AY173" s="15" t="s">
        <v>183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91</v>
      </c>
      <c r="BK173" s="198">
        <f>ROUND(I173*H173,2)</f>
        <v>0</v>
      </c>
      <c r="BL173" s="15" t="s">
        <v>247</v>
      </c>
      <c r="BM173" s="197" t="s">
        <v>1187</v>
      </c>
    </row>
    <row r="174" s="2" customFormat="1" ht="33" customHeight="1">
      <c r="A174" s="34"/>
      <c r="B174" s="184"/>
      <c r="C174" s="185" t="s">
        <v>329</v>
      </c>
      <c r="D174" s="185" t="s">
        <v>186</v>
      </c>
      <c r="E174" s="186" t="s">
        <v>1188</v>
      </c>
      <c r="F174" s="187" t="s">
        <v>1189</v>
      </c>
      <c r="G174" s="188" t="s">
        <v>214</v>
      </c>
      <c r="H174" s="189">
        <v>516.03899999999999</v>
      </c>
      <c r="I174" s="190"/>
      <c r="J174" s="191">
        <f>ROUND(I174*H174,2)</f>
        <v>0</v>
      </c>
      <c r="K174" s="192"/>
      <c r="L174" s="35"/>
      <c r="M174" s="193" t="s">
        <v>1</v>
      </c>
      <c r="N174" s="194" t="s">
        <v>45</v>
      </c>
      <c r="O174" s="78"/>
      <c r="P174" s="195">
        <f>O174*H174</f>
        <v>0</v>
      </c>
      <c r="Q174" s="195">
        <v>0</v>
      </c>
      <c r="R174" s="195">
        <f>Q174*H174</f>
        <v>0</v>
      </c>
      <c r="S174" s="195">
        <v>0.016</v>
      </c>
      <c r="T174" s="196">
        <f>S174*H174</f>
        <v>8.2566240000000004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247</v>
      </c>
      <c r="AT174" s="197" t="s">
        <v>186</v>
      </c>
      <c r="AU174" s="197" t="s">
        <v>91</v>
      </c>
      <c r="AY174" s="15" t="s">
        <v>183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91</v>
      </c>
      <c r="BK174" s="198">
        <f>ROUND(I174*H174,2)</f>
        <v>0</v>
      </c>
      <c r="BL174" s="15" t="s">
        <v>247</v>
      </c>
      <c r="BM174" s="197" t="s">
        <v>1190</v>
      </c>
    </row>
    <row r="175" s="2" customFormat="1" ht="33" customHeight="1">
      <c r="A175" s="34"/>
      <c r="B175" s="184"/>
      <c r="C175" s="185" t="s">
        <v>332</v>
      </c>
      <c r="D175" s="185" t="s">
        <v>186</v>
      </c>
      <c r="E175" s="186" t="s">
        <v>1191</v>
      </c>
      <c r="F175" s="187" t="s">
        <v>1192</v>
      </c>
      <c r="G175" s="188" t="s">
        <v>214</v>
      </c>
      <c r="H175" s="189">
        <v>62.280000000000001</v>
      </c>
      <c r="I175" s="190"/>
      <c r="J175" s="191">
        <f>ROUND(I175*H175,2)</f>
        <v>0</v>
      </c>
      <c r="K175" s="192"/>
      <c r="L175" s="35"/>
      <c r="M175" s="193" t="s">
        <v>1</v>
      </c>
      <c r="N175" s="194" t="s">
        <v>45</v>
      </c>
      <c r="O175" s="78"/>
      <c r="P175" s="195">
        <f>O175*H175</f>
        <v>0</v>
      </c>
      <c r="Q175" s="195">
        <v>0</v>
      </c>
      <c r="R175" s="195">
        <f>Q175*H175</f>
        <v>0</v>
      </c>
      <c r="S175" s="195">
        <v>0.017000000000000001</v>
      </c>
      <c r="T175" s="196">
        <f>S175*H175</f>
        <v>1.0587600000000002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247</v>
      </c>
      <c r="AT175" s="197" t="s">
        <v>186</v>
      </c>
      <c r="AU175" s="197" t="s">
        <v>91</v>
      </c>
      <c r="AY175" s="15" t="s">
        <v>183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91</v>
      </c>
      <c r="BK175" s="198">
        <f>ROUND(I175*H175,2)</f>
        <v>0</v>
      </c>
      <c r="BL175" s="15" t="s">
        <v>247</v>
      </c>
      <c r="BM175" s="197" t="s">
        <v>1193</v>
      </c>
    </row>
    <row r="176" s="2" customFormat="1" ht="33" customHeight="1">
      <c r="A176" s="34"/>
      <c r="B176" s="184"/>
      <c r="C176" s="185" t="s">
        <v>335</v>
      </c>
      <c r="D176" s="185" t="s">
        <v>186</v>
      </c>
      <c r="E176" s="186" t="s">
        <v>1194</v>
      </c>
      <c r="F176" s="187" t="s">
        <v>1195</v>
      </c>
      <c r="G176" s="188" t="s">
        <v>214</v>
      </c>
      <c r="H176" s="189">
        <v>14.390000000000001</v>
      </c>
      <c r="I176" s="190"/>
      <c r="J176" s="191">
        <f>ROUND(I176*H176,2)</f>
        <v>0</v>
      </c>
      <c r="K176" s="192"/>
      <c r="L176" s="35"/>
      <c r="M176" s="193" t="s">
        <v>1</v>
      </c>
      <c r="N176" s="194" t="s">
        <v>45</v>
      </c>
      <c r="O176" s="78"/>
      <c r="P176" s="195">
        <f>O176*H176</f>
        <v>0</v>
      </c>
      <c r="Q176" s="195">
        <v>0.00023677719999999999</v>
      </c>
      <c r="R176" s="195">
        <f>Q176*H176</f>
        <v>0.0034072239079999999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247</v>
      </c>
      <c r="AT176" s="197" t="s">
        <v>186</v>
      </c>
      <c r="AU176" s="197" t="s">
        <v>91</v>
      </c>
      <c r="AY176" s="15" t="s">
        <v>183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91</v>
      </c>
      <c r="BK176" s="198">
        <f>ROUND(I176*H176,2)</f>
        <v>0</v>
      </c>
      <c r="BL176" s="15" t="s">
        <v>247</v>
      </c>
      <c r="BM176" s="197" t="s">
        <v>1196</v>
      </c>
    </row>
    <row r="177" s="2" customFormat="1" ht="24.15" customHeight="1">
      <c r="A177" s="34"/>
      <c r="B177" s="184"/>
      <c r="C177" s="185" t="s">
        <v>338</v>
      </c>
      <c r="D177" s="185" t="s">
        <v>186</v>
      </c>
      <c r="E177" s="186" t="s">
        <v>1197</v>
      </c>
      <c r="F177" s="187" t="s">
        <v>1198</v>
      </c>
      <c r="G177" s="188" t="s">
        <v>189</v>
      </c>
      <c r="H177" s="189">
        <v>7.8810000000000002</v>
      </c>
      <c r="I177" s="190"/>
      <c r="J177" s="191">
        <f>ROUND(I177*H177,2)</f>
        <v>0</v>
      </c>
      <c r="K177" s="192"/>
      <c r="L177" s="35"/>
      <c r="M177" s="193" t="s">
        <v>1</v>
      </c>
      <c r="N177" s="194" t="s">
        <v>45</v>
      </c>
      <c r="O177" s="78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247</v>
      </c>
      <c r="AT177" s="197" t="s">
        <v>186</v>
      </c>
      <c r="AU177" s="197" t="s">
        <v>91</v>
      </c>
      <c r="AY177" s="15" t="s">
        <v>183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91</v>
      </c>
      <c r="BK177" s="198">
        <f>ROUND(I177*H177,2)</f>
        <v>0</v>
      </c>
      <c r="BL177" s="15" t="s">
        <v>247</v>
      </c>
      <c r="BM177" s="197" t="s">
        <v>1199</v>
      </c>
    </row>
    <row r="178" s="12" customFormat="1" ht="22.8" customHeight="1">
      <c r="A178" s="12"/>
      <c r="B178" s="171"/>
      <c r="C178" s="12"/>
      <c r="D178" s="172" t="s">
        <v>78</v>
      </c>
      <c r="E178" s="182" t="s">
        <v>974</v>
      </c>
      <c r="F178" s="182" t="s">
        <v>975</v>
      </c>
      <c r="G178" s="12"/>
      <c r="H178" s="12"/>
      <c r="I178" s="174"/>
      <c r="J178" s="183">
        <f>BK178</f>
        <v>0</v>
      </c>
      <c r="K178" s="12"/>
      <c r="L178" s="171"/>
      <c r="M178" s="176"/>
      <c r="N178" s="177"/>
      <c r="O178" s="177"/>
      <c r="P178" s="178">
        <f>SUM(P179:P199)</f>
        <v>0</v>
      </c>
      <c r="Q178" s="177"/>
      <c r="R178" s="178">
        <f>SUM(R179:R199)</f>
        <v>6.2847147175</v>
      </c>
      <c r="S178" s="177"/>
      <c r="T178" s="179">
        <f>SUM(T179:T199)</f>
        <v>4.5810430899999997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72" t="s">
        <v>91</v>
      </c>
      <c r="AT178" s="180" t="s">
        <v>78</v>
      </c>
      <c r="AU178" s="180" t="s">
        <v>86</v>
      </c>
      <c r="AY178" s="172" t="s">
        <v>183</v>
      </c>
      <c r="BK178" s="181">
        <f>SUM(BK179:BK199)</f>
        <v>0</v>
      </c>
    </row>
    <row r="179" s="2" customFormat="1" ht="24.15" customHeight="1">
      <c r="A179" s="34"/>
      <c r="B179" s="184"/>
      <c r="C179" s="185" t="s">
        <v>342</v>
      </c>
      <c r="D179" s="185" t="s">
        <v>186</v>
      </c>
      <c r="E179" s="186" t="s">
        <v>1200</v>
      </c>
      <c r="F179" s="187" t="s">
        <v>1201</v>
      </c>
      <c r="G179" s="188" t="s">
        <v>293</v>
      </c>
      <c r="H179" s="189">
        <v>49.984999999999999</v>
      </c>
      <c r="I179" s="190"/>
      <c r="J179" s="191">
        <f>ROUND(I179*H179,2)</f>
        <v>0</v>
      </c>
      <c r="K179" s="192"/>
      <c r="L179" s="35"/>
      <c r="M179" s="193" t="s">
        <v>1</v>
      </c>
      <c r="N179" s="194" t="s">
        <v>45</v>
      </c>
      <c r="O179" s="78"/>
      <c r="P179" s="195">
        <f>O179*H179</f>
        <v>0</v>
      </c>
      <c r="Q179" s="195">
        <v>0.001085</v>
      </c>
      <c r="R179" s="195">
        <f>Q179*H179</f>
        <v>0.054233725000000003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247</v>
      </c>
      <c r="AT179" s="197" t="s">
        <v>186</v>
      </c>
      <c r="AU179" s="197" t="s">
        <v>91</v>
      </c>
      <c r="AY179" s="15" t="s">
        <v>183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91</v>
      </c>
      <c r="BK179" s="198">
        <f>ROUND(I179*H179,2)</f>
        <v>0</v>
      </c>
      <c r="BL179" s="15" t="s">
        <v>247</v>
      </c>
      <c r="BM179" s="197" t="s">
        <v>1202</v>
      </c>
    </row>
    <row r="180" s="2" customFormat="1" ht="24.15" customHeight="1">
      <c r="A180" s="34"/>
      <c r="B180" s="184"/>
      <c r="C180" s="185" t="s">
        <v>346</v>
      </c>
      <c r="D180" s="185" t="s">
        <v>186</v>
      </c>
      <c r="E180" s="186" t="s">
        <v>1203</v>
      </c>
      <c r="F180" s="187" t="s">
        <v>1204</v>
      </c>
      <c r="G180" s="188" t="s">
        <v>293</v>
      </c>
      <c r="H180" s="189">
        <v>30.199999999999999</v>
      </c>
      <c r="I180" s="190"/>
      <c r="J180" s="191">
        <f>ROUND(I180*H180,2)</f>
        <v>0</v>
      </c>
      <c r="K180" s="192"/>
      <c r="L180" s="35"/>
      <c r="M180" s="193" t="s">
        <v>1</v>
      </c>
      <c r="N180" s="194" t="s">
        <v>45</v>
      </c>
      <c r="O180" s="78"/>
      <c r="P180" s="195">
        <f>O180*H180</f>
        <v>0</v>
      </c>
      <c r="Q180" s="195">
        <v>0.00076250000000000005</v>
      </c>
      <c r="R180" s="195">
        <f>Q180*H180</f>
        <v>0.023027499999999999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247</v>
      </c>
      <c r="AT180" s="197" t="s">
        <v>186</v>
      </c>
      <c r="AU180" s="197" t="s">
        <v>91</v>
      </c>
      <c r="AY180" s="15" t="s">
        <v>183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91</v>
      </c>
      <c r="BK180" s="198">
        <f>ROUND(I180*H180,2)</f>
        <v>0</v>
      </c>
      <c r="BL180" s="15" t="s">
        <v>247</v>
      </c>
      <c r="BM180" s="197" t="s">
        <v>1205</v>
      </c>
    </row>
    <row r="181" s="2" customFormat="1" ht="24.15" customHeight="1">
      <c r="A181" s="34"/>
      <c r="B181" s="184"/>
      <c r="C181" s="185" t="s">
        <v>350</v>
      </c>
      <c r="D181" s="185" t="s">
        <v>186</v>
      </c>
      <c r="E181" s="186" t="s">
        <v>1206</v>
      </c>
      <c r="F181" s="187" t="s">
        <v>1207</v>
      </c>
      <c r="G181" s="188" t="s">
        <v>293</v>
      </c>
      <c r="H181" s="189">
        <v>60.399999999999999</v>
      </c>
      <c r="I181" s="190"/>
      <c r="J181" s="191">
        <f>ROUND(I181*H181,2)</f>
        <v>0</v>
      </c>
      <c r="K181" s="192"/>
      <c r="L181" s="35"/>
      <c r="M181" s="193" t="s">
        <v>1</v>
      </c>
      <c r="N181" s="194" t="s">
        <v>45</v>
      </c>
      <c r="O181" s="78"/>
      <c r="P181" s="195">
        <f>O181*H181</f>
        <v>0</v>
      </c>
      <c r="Q181" s="195">
        <v>0.00031500000000000001</v>
      </c>
      <c r="R181" s="195">
        <f>Q181*H181</f>
        <v>0.019026000000000001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247</v>
      </c>
      <c r="AT181" s="197" t="s">
        <v>186</v>
      </c>
      <c r="AU181" s="197" t="s">
        <v>91</v>
      </c>
      <c r="AY181" s="15" t="s">
        <v>183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91</v>
      </c>
      <c r="BK181" s="198">
        <f>ROUND(I181*H181,2)</f>
        <v>0</v>
      </c>
      <c r="BL181" s="15" t="s">
        <v>247</v>
      </c>
      <c r="BM181" s="197" t="s">
        <v>1208</v>
      </c>
    </row>
    <row r="182" s="2" customFormat="1" ht="21.75" customHeight="1">
      <c r="A182" s="34"/>
      <c r="B182" s="184"/>
      <c r="C182" s="185" t="s">
        <v>354</v>
      </c>
      <c r="D182" s="185" t="s">
        <v>186</v>
      </c>
      <c r="E182" s="186" t="s">
        <v>1209</v>
      </c>
      <c r="F182" s="187" t="s">
        <v>1210</v>
      </c>
      <c r="G182" s="188" t="s">
        <v>214</v>
      </c>
      <c r="H182" s="189">
        <v>516.03899999999999</v>
      </c>
      <c r="I182" s="190"/>
      <c r="J182" s="191">
        <f>ROUND(I182*H182,2)</f>
        <v>0</v>
      </c>
      <c r="K182" s="192"/>
      <c r="L182" s="35"/>
      <c r="M182" s="193" t="s">
        <v>1</v>
      </c>
      <c r="N182" s="194" t="s">
        <v>45</v>
      </c>
      <c r="O182" s="78"/>
      <c r="P182" s="195">
        <f>O182*H182</f>
        <v>0</v>
      </c>
      <c r="Q182" s="195">
        <v>0.0103</v>
      </c>
      <c r="R182" s="195">
        <f>Q182*H182</f>
        <v>5.3152017000000003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247</v>
      </c>
      <c r="AT182" s="197" t="s">
        <v>186</v>
      </c>
      <c r="AU182" s="197" t="s">
        <v>91</v>
      </c>
      <c r="AY182" s="15" t="s">
        <v>183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91</v>
      </c>
      <c r="BK182" s="198">
        <f>ROUND(I182*H182,2)</f>
        <v>0</v>
      </c>
      <c r="BL182" s="15" t="s">
        <v>247</v>
      </c>
      <c r="BM182" s="197" t="s">
        <v>1211</v>
      </c>
    </row>
    <row r="183" s="2" customFormat="1" ht="33" customHeight="1">
      <c r="A183" s="34"/>
      <c r="B183" s="184"/>
      <c r="C183" s="185" t="s">
        <v>358</v>
      </c>
      <c r="D183" s="185" t="s">
        <v>186</v>
      </c>
      <c r="E183" s="186" t="s">
        <v>1212</v>
      </c>
      <c r="F183" s="187" t="s">
        <v>1213</v>
      </c>
      <c r="G183" s="188" t="s">
        <v>319</v>
      </c>
      <c r="H183" s="189">
        <v>9</v>
      </c>
      <c r="I183" s="190"/>
      <c r="J183" s="191">
        <f>ROUND(I183*H183,2)</f>
        <v>0</v>
      </c>
      <c r="K183" s="192"/>
      <c r="L183" s="35"/>
      <c r="M183" s="193" t="s">
        <v>1</v>
      </c>
      <c r="N183" s="194" t="s">
        <v>45</v>
      </c>
      <c r="O183" s="78"/>
      <c r="P183" s="195">
        <f>O183*H183</f>
        <v>0</v>
      </c>
      <c r="Q183" s="195">
        <v>0.0011119999999999999</v>
      </c>
      <c r="R183" s="195">
        <f>Q183*H183</f>
        <v>0.010008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247</v>
      </c>
      <c r="AT183" s="197" t="s">
        <v>186</v>
      </c>
      <c r="AU183" s="197" t="s">
        <v>91</v>
      </c>
      <c r="AY183" s="15" t="s">
        <v>183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91</v>
      </c>
      <c r="BK183" s="198">
        <f>ROUND(I183*H183,2)</f>
        <v>0</v>
      </c>
      <c r="BL183" s="15" t="s">
        <v>247</v>
      </c>
      <c r="BM183" s="197" t="s">
        <v>1214</v>
      </c>
    </row>
    <row r="184" s="2" customFormat="1" ht="21.75" customHeight="1">
      <c r="A184" s="34"/>
      <c r="B184" s="184"/>
      <c r="C184" s="185" t="s">
        <v>363</v>
      </c>
      <c r="D184" s="185" t="s">
        <v>186</v>
      </c>
      <c r="E184" s="186" t="s">
        <v>1215</v>
      </c>
      <c r="F184" s="187" t="s">
        <v>1216</v>
      </c>
      <c r="G184" s="188" t="s">
        <v>293</v>
      </c>
      <c r="H184" s="189">
        <v>53.600000000000001</v>
      </c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45</v>
      </c>
      <c r="O184" s="78"/>
      <c r="P184" s="195">
        <f>O184*H184</f>
        <v>0</v>
      </c>
      <c r="Q184" s="195">
        <v>0.00133</v>
      </c>
      <c r="R184" s="195">
        <f>Q184*H184</f>
        <v>0.071288000000000004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247</v>
      </c>
      <c r="AT184" s="197" t="s">
        <v>186</v>
      </c>
      <c r="AU184" s="197" t="s">
        <v>91</v>
      </c>
      <c r="AY184" s="15" t="s">
        <v>183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91</v>
      </c>
      <c r="BK184" s="198">
        <f>ROUND(I184*H184,2)</f>
        <v>0</v>
      </c>
      <c r="BL184" s="15" t="s">
        <v>247</v>
      </c>
      <c r="BM184" s="197" t="s">
        <v>1217</v>
      </c>
    </row>
    <row r="185" s="2" customFormat="1">
      <c r="A185" s="34"/>
      <c r="B185" s="35"/>
      <c r="C185" s="34"/>
      <c r="D185" s="210" t="s">
        <v>628</v>
      </c>
      <c r="E185" s="34"/>
      <c r="F185" s="211" t="s">
        <v>1218</v>
      </c>
      <c r="G185" s="34"/>
      <c r="H185" s="34"/>
      <c r="I185" s="212"/>
      <c r="J185" s="34"/>
      <c r="K185" s="34"/>
      <c r="L185" s="35"/>
      <c r="M185" s="213"/>
      <c r="N185" s="214"/>
      <c r="O185" s="78"/>
      <c r="P185" s="78"/>
      <c r="Q185" s="78"/>
      <c r="R185" s="78"/>
      <c r="S185" s="78"/>
      <c r="T185" s="79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5" t="s">
        <v>628</v>
      </c>
      <c r="AU185" s="15" t="s">
        <v>91</v>
      </c>
    </row>
    <row r="186" s="2" customFormat="1" ht="21.75" customHeight="1">
      <c r="A186" s="34"/>
      <c r="B186" s="184"/>
      <c r="C186" s="185" t="s">
        <v>367</v>
      </c>
      <c r="D186" s="185" t="s">
        <v>186</v>
      </c>
      <c r="E186" s="186" t="s">
        <v>1219</v>
      </c>
      <c r="F186" s="187" t="s">
        <v>1220</v>
      </c>
      <c r="G186" s="188" t="s">
        <v>293</v>
      </c>
      <c r="H186" s="189">
        <v>60.399999999999999</v>
      </c>
      <c r="I186" s="190"/>
      <c r="J186" s="191">
        <f>ROUND(I186*H186,2)</f>
        <v>0</v>
      </c>
      <c r="K186" s="192"/>
      <c r="L186" s="35"/>
      <c r="M186" s="193" t="s">
        <v>1</v>
      </c>
      <c r="N186" s="194" t="s">
        <v>45</v>
      </c>
      <c r="O186" s="78"/>
      <c r="P186" s="195">
        <f>O186*H186</f>
        <v>0</v>
      </c>
      <c r="Q186" s="195">
        <v>0.00023000000000000001</v>
      </c>
      <c r="R186" s="195">
        <f>Q186*H186</f>
        <v>0.013892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247</v>
      </c>
      <c r="AT186" s="197" t="s">
        <v>186</v>
      </c>
      <c r="AU186" s="197" t="s">
        <v>91</v>
      </c>
      <c r="AY186" s="15" t="s">
        <v>183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91</v>
      </c>
      <c r="BK186" s="198">
        <f>ROUND(I186*H186,2)</f>
        <v>0</v>
      </c>
      <c r="BL186" s="15" t="s">
        <v>247</v>
      </c>
      <c r="BM186" s="197" t="s">
        <v>1221</v>
      </c>
    </row>
    <row r="187" s="2" customFormat="1" ht="37.8" customHeight="1">
      <c r="A187" s="34"/>
      <c r="B187" s="184"/>
      <c r="C187" s="185" t="s">
        <v>371</v>
      </c>
      <c r="D187" s="185" t="s">
        <v>186</v>
      </c>
      <c r="E187" s="186" t="s">
        <v>1222</v>
      </c>
      <c r="F187" s="187" t="s">
        <v>1223</v>
      </c>
      <c r="G187" s="188" t="s">
        <v>214</v>
      </c>
      <c r="H187" s="189">
        <v>516.03899999999999</v>
      </c>
      <c r="I187" s="190"/>
      <c r="J187" s="191">
        <f>ROUND(I187*H187,2)</f>
        <v>0</v>
      </c>
      <c r="K187" s="192"/>
      <c r="L187" s="35"/>
      <c r="M187" s="193" t="s">
        <v>1</v>
      </c>
      <c r="N187" s="194" t="s">
        <v>45</v>
      </c>
      <c r="O187" s="78"/>
      <c r="P187" s="195">
        <f>O187*H187</f>
        <v>0</v>
      </c>
      <c r="Q187" s="195">
        <v>0.00046799999999999999</v>
      </c>
      <c r="R187" s="195">
        <f>Q187*H187</f>
        <v>0.24150625199999998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247</v>
      </c>
      <c r="AT187" s="197" t="s">
        <v>186</v>
      </c>
      <c r="AU187" s="197" t="s">
        <v>91</v>
      </c>
      <c r="AY187" s="15" t="s">
        <v>183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91</v>
      </c>
      <c r="BK187" s="198">
        <f>ROUND(I187*H187,2)</f>
        <v>0</v>
      </c>
      <c r="BL187" s="15" t="s">
        <v>247</v>
      </c>
      <c r="BM187" s="197" t="s">
        <v>1224</v>
      </c>
    </row>
    <row r="188" s="2" customFormat="1" ht="24.15" customHeight="1">
      <c r="A188" s="34"/>
      <c r="B188" s="184"/>
      <c r="C188" s="185" t="s">
        <v>375</v>
      </c>
      <c r="D188" s="185" t="s">
        <v>186</v>
      </c>
      <c r="E188" s="186" t="s">
        <v>1225</v>
      </c>
      <c r="F188" s="187" t="s">
        <v>1226</v>
      </c>
      <c r="G188" s="188" t="s">
        <v>214</v>
      </c>
      <c r="H188" s="189">
        <v>516.03899999999999</v>
      </c>
      <c r="I188" s="190"/>
      <c r="J188" s="191">
        <f>ROUND(I188*H188,2)</f>
        <v>0</v>
      </c>
      <c r="K188" s="192"/>
      <c r="L188" s="35"/>
      <c r="M188" s="193" t="s">
        <v>1</v>
      </c>
      <c r="N188" s="194" t="s">
        <v>45</v>
      </c>
      <c r="O188" s="78"/>
      <c r="P188" s="195">
        <f>O188*H188</f>
        <v>0</v>
      </c>
      <c r="Q188" s="195">
        <v>0</v>
      </c>
      <c r="R188" s="195">
        <f>Q188*H188</f>
        <v>0</v>
      </c>
      <c r="S188" s="195">
        <v>0.0075100000000000002</v>
      </c>
      <c r="T188" s="196">
        <f>S188*H188</f>
        <v>3.87545289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247</v>
      </c>
      <c r="AT188" s="197" t="s">
        <v>186</v>
      </c>
      <c r="AU188" s="197" t="s">
        <v>91</v>
      </c>
      <c r="AY188" s="15" t="s">
        <v>183</v>
      </c>
      <c r="BE188" s="198">
        <f>IF(N188="základná",J188,0)</f>
        <v>0</v>
      </c>
      <c r="BF188" s="198">
        <f>IF(N188="znížená",J188,0)</f>
        <v>0</v>
      </c>
      <c r="BG188" s="198">
        <f>IF(N188="zákl. prenesená",J188,0)</f>
        <v>0</v>
      </c>
      <c r="BH188" s="198">
        <f>IF(N188="zníž. prenesená",J188,0)</f>
        <v>0</v>
      </c>
      <c r="BI188" s="198">
        <f>IF(N188="nulová",J188,0)</f>
        <v>0</v>
      </c>
      <c r="BJ188" s="15" t="s">
        <v>91</v>
      </c>
      <c r="BK188" s="198">
        <f>ROUND(I188*H188,2)</f>
        <v>0</v>
      </c>
      <c r="BL188" s="15" t="s">
        <v>247</v>
      </c>
      <c r="BM188" s="197" t="s">
        <v>1227</v>
      </c>
    </row>
    <row r="189" s="2" customFormat="1" ht="24.15" customHeight="1">
      <c r="A189" s="34"/>
      <c r="B189" s="184"/>
      <c r="C189" s="185" t="s">
        <v>379</v>
      </c>
      <c r="D189" s="185" t="s">
        <v>186</v>
      </c>
      <c r="E189" s="186" t="s">
        <v>1228</v>
      </c>
      <c r="F189" s="187" t="s">
        <v>1229</v>
      </c>
      <c r="G189" s="188" t="s">
        <v>293</v>
      </c>
      <c r="H189" s="189">
        <v>64.400000000000006</v>
      </c>
      <c r="I189" s="190"/>
      <c r="J189" s="191">
        <f>ROUND(I189*H189,2)</f>
        <v>0</v>
      </c>
      <c r="K189" s="192"/>
      <c r="L189" s="35"/>
      <c r="M189" s="193" t="s">
        <v>1</v>
      </c>
      <c r="N189" s="194" t="s">
        <v>45</v>
      </c>
      <c r="O189" s="78"/>
      <c r="P189" s="195">
        <f>O189*H189</f>
        <v>0</v>
      </c>
      <c r="Q189" s="195">
        <v>0.0027239</v>
      </c>
      <c r="R189" s="195">
        <f>Q189*H189</f>
        <v>0.17541916000000002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247</v>
      </c>
      <c r="AT189" s="197" t="s">
        <v>186</v>
      </c>
      <c r="AU189" s="197" t="s">
        <v>91</v>
      </c>
      <c r="AY189" s="15" t="s">
        <v>183</v>
      </c>
      <c r="BE189" s="198">
        <f>IF(N189="základná",J189,0)</f>
        <v>0</v>
      </c>
      <c r="BF189" s="198">
        <f>IF(N189="znížená",J189,0)</f>
        <v>0</v>
      </c>
      <c r="BG189" s="198">
        <f>IF(N189="zákl. prenesená",J189,0)</f>
        <v>0</v>
      </c>
      <c r="BH189" s="198">
        <f>IF(N189="zníž. prenesená",J189,0)</f>
        <v>0</v>
      </c>
      <c r="BI189" s="198">
        <f>IF(N189="nulová",J189,0)</f>
        <v>0</v>
      </c>
      <c r="BJ189" s="15" t="s">
        <v>91</v>
      </c>
      <c r="BK189" s="198">
        <f>ROUND(I189*H189,2)</f>
        <v>0</v>
      </c>
      <c r="BL189" s="15" t="s">
        <v>247</v>
      </c>
      <c r="BM189" s="197" t="s">
        <v>1230</v>
      </c>
    </row>
    <row r="190" s="2" customFormat="1" ht="33" customHeight="1">
      <c r="A190" s="34"/>
      <c r="B190" s="184"/>
      <c r="C190" s="185" t="s">
        <v>383</v>
      </c>
      <c r="D190" s="185" t="s">
        <v>186</v>
      </c>
      <c r="E190" s="186" t="s">
        <v>1231</v>
      </c>
      <c r="F190" s="187" t="s">
        <v>1232</v>
      </c>
      <c r="G190" s="188" t="s">
        <v>293</v>
      </c>
      <c r="H190" s="189">
        <v>64.400000000000006</v>
      </c>
      <c r="I190" s="190"/>
      <c r="J190" s="191">
        <f>ROUND(I190*H190,2)</f>
        <v>0</v>
      </c>
      <c r="K190" s="192"/>
      <c r="L190" s="35"/>
      <c r="M190" s="193" t="s">
        <v>1</v>
      </c>
      <c r="N190" s="194" t="s">
        <v>45</v>
      </c>
      <c r="O190" s="78"/>
      <c r="P190" s="195">
        <f>O190*H190</f>
        <v>0</v>
      </c>
      <c r="Q190" s="195">
        <v>0</v>
      </c>
      <c r="R190" s="195">
        <f>Q190*H190</f>
        <v>0</v>
      </c>
      <c r="S190" s="195">
        <v>0.00445</v>
      </c>
      <c r="T190" s="196">
        <f>S190*H190</f>
        <v>0.28658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247</v>
      </c>
      <c r="AT190" s="197" t="s">
        <v>186</v>
      </c>
      <c r="AU190" s="197" t="s">
        <v>91</v>
      </c>
      <c r="AY190" s="15" t="s">
        <v>183</v>
      </c>
      <c r="BE190" s="198">
        <f>IF(N190="základná",J190,0)</f>
        <v>0</v>
      </c>
      <c r="BF190" s="198">
        <f>IF(N190="znížená",J190,0)</f>
        <v>0</v>
      </c>
      <c r="BG190" s="198">
        <f>IF(N190="zákl. prenesená",J190,0)</f>
        <v>0</v>
      </c>
      <c r="BH190" s="198">
        <f>IF(N190="zníž. prenesená",J190,0)</f>
        <v>0</v>
      </c>
      <c r="BI190" s="198">
        <f>IF(N190="nulová",J190,0)</f>
        <v>0</v>
      </c>
      <c r="BJ190" s="15" t="s">
        <v>91</v>
      </c>
      <c r="BK190" s="198">
        <f>ROUND(I190*H190,2)</f>
        <v>0</v>
      </c>
      <c r="BL190" s="15" t="s">
        <v>247</v>
      </c>
      <c r="BM190" s="197" t="s">
        <v>1233</v>
      </c>
    </row>
    <row r="191" s="2" customFormat="1" ht="33" customHeight="1">
      <c r="A191" s="34"/>
      <c r="B191" s="184"/>
      <c r="C191" s="185" t="s">
        <v>387</v>
      </c>
      <c r="D191" s="185" t="s">
        <v>186</v>
      </c>
      <c r="E191" s="186" t="s">
        <v>1234</v>
      </c>
      <c r="F191" s="187" t="s">
        <v>1235</v>
      </c>
      <c r="G191" s="188" t="s">
        <v>319</v>
      </c>
      <c r="H191" s="189">
        <v>8</v>
      </c>
      <c r="I191" s="190"/>
      <c r="J191" s="191">
        <f>ROUND(I191*H191,2)</f>
        <v>0</v>
      </c>
      <c r="K191" s="192"/>
      <c r="L191" s="35"/>
      <c r="M191" s="193" t="s">
        <v>1</v>
      </c>
      <c r="N191" s="194" t="s">
        <v>45</v>
      </c>
      <c r="O191" s="78"/>
      <c r="P191" s="195">
        <f>O191*H191</f>
        <v>0</v>
      </c>
      <c r="Q191" s="195">
        <v>0.0015850199999999999</v>
      </c>
      <c r="R191" s="195">
        <f>Q191*H191</f>
        <v>0.012680159999999999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247</v>
      </c>
      <c r="AT191" s="197" t="s">
        <v>186</v>
      </c>
      <c r="AU191" s="197" t="s">
        <v>91</v>
      </c>
      <c r="AY191" s="15" t="s">
        <v>183</v>
      </c>
      <c r="BE191" s="198">
        <f>IF(N191="základná",J191,0)</f>
        <v>0</v>
      </c>
      <c r="BF191" s="198">
        <f>IF(N191="znížená",J191,0)</f>
        <v>0</v>
      </c>
      <c r="BG191" s="198">
        <f>IF(N191="zákl. prenesená",J191,0)</f>
        <v>0</v>
      </c>
      <c r="BH191" s="198">
        <f>IF(N191="zníž. prenesená",J191,0)</f>
        <v>0</v>
      </c>
      <c r="BI191" s="198">
        <f>IF(N191="nulová",J191,0)</f>
        <v>0</v>
      </c>
      <c r="BJ191" s="15" t="s">
        <v>91</v>
      </c>
      <c r="BK191" s="198">
        <f>ROUND(I191*H191,2)</f>
        <v>0</v>
      </c>
      <c r="BL191" s="15" t="s">
        <v>247</v>
      </c>
      <c r="BM191" s="197" t="s">
        <v>1236</v>
      </c>
    </row>
    <row r="192" s="2" customFormat="1" ht="24.15" customHeight="1">
      <c r="A192" s="34"/>
      <c r="B192" s="184"/>
      <c r="C192" s="185" t="s">
        <v>391</v>
      </c>
      <c r="D192" s="185" t="s">
        <v>186</v>
      </c>
      <c r="E192" s="186" t="s">
        <v>1237</v>
      </c>
      <c r="F192" s="187" t="s">
        <v>1238</v>
      </c>
      <c r="G192" s="188" t="s">
        <v>319</v>
      </c>
      <c r="H192" s="189">
        <v>8</v>
      </c>
      <c r="I192" s="190"/>
      <c r="J192" s="191">
        <f>ROUND(I192*H192,2)</f>
        <v>0</v>
      </c>
      <c r="K192" s="192"/>
      <c r="L192" s="35"/>
      <c r="M192" s="193" t="s">
        <v>1</v>
      </c>
      <c r="N192" s="194" t="s">
        <v>45</v>
      </c>
      <c r="O192" s="78"/>
      <c r="P192" s="195">
        <f>O192*H192</f>
        <v>0</v>
      </c>
      <c r="Q192" s="195">
        <v>0</v>
      </c>
      <c r="R192" s="195">
        <f>Q192*H192</f>
        <v>0</v>
      </c>
      <c r="S192" s="195">
        <v>0.0011000000000000001</v>
      </c>
      <c r="T192" s="196">
        <f>S192*H192</f>
        <v>0.0088000000000000005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247</v>
      </c>
      <c r="AT192" s="197" t="s">
        <v>186</v>
      </c>
      <c r="AU192" s="197" t="s">
        <v>91</v>
      </c>
      <c r="AY192" s="15" t="s">
        <v>183</v>
      </c>
      <c r="BE192" s="198">
        <f>IF(N192="základná",J192,0)</f>
        <v>0</v>
      </c>
      <c r="BF192" s="198">
        <f>IF(N192="znížená",J192,0)</f>
        <v>0</v>
      </c>
      <c r="BG192" s="198">
        <f>IF(N192="zákl. prenesená",J192,0)</f>
        <v>0</v>
      </c>
      <c r="BH192" s="198">
        <f>IF(N192="zníž. prenesená",J192,0)</f>
        <v>0</v>
      </c>
      <c r="BI192" s="198">
        <f>IF(N192="nulová",J192,0)</f>
        <v>0</v>
      </c>
      <c r="BJ192" s="15" t="s">
        <v>91</v>
      </c>
      <c r="BK192" s="198">
        <f>ROUND(I192*H192,2)</f>
        <v>0</v>
      </c>
      <c r="BL192" s="15" t="s">
        <v>247</v>
      </c>
      <c r="BM192" s="197" t="s">
        <v>1239</v>
      </c>
    </row>
    <row r="193" s="2" customFormat="1" ht="24.15" customHeight="1">
      <c r="A193" s="34"/>
      <c r="B193" s="184"/>
      <c r="C193" s="185" t="s">
        <v>395</v>
      </c>
      <c r="D193" s="185" t="s">
        <v>186</v>
      </c>
      <c r="E193" s="186" t="s">
        <v>1240</v>
      </c>
      <c r="F193" s="187" t="s">
        <v>1241</v>
      </c>
      <c r="G193" s="188" t="s">
        <v>293</v>
      </c>
      <c r="H193" s="189">
        <v>30.199999999999999</v>
      </c>
      <c r="I193" s="190"/>
      <c r="J193" s="191">
        <f>ROUND(I193*H193,2)</f>
        <v>0</v>
      </c>
      <c r="K193" s="192"/>
      <c r="L193" s="35"/>
      <c r="M193" s="193" t="s">
        <v>1</v>
      </c>
      <c r="N193" s="194" t="s">
        <v>45</v>
      </c>
      <c r="O193" s="78"/>
      <c r="P193" s="195">
        <f>O193*H193</f>
        <v>0</v>
      </c>
      <c r="Q193" s="195">
        <v>0</v>
      </c>
      <c r="R193" s="195">
        <f>Q193*H193</f>
        <v>0</v>
      </c>
      <c r="S193" s="195">
        <v>0.00197</v>
      </c>
      <c r="T193" s="196">
        <f>S193*H193</f>
        <v>0.059493999999999998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247</v>
      </c>
      <c r="AT193" s="197" t="s">
        <v>186</v>
      </c>
      <c r="AU193" s="197" t="s">
        <v>91</v>
      </c>
      <c r="AY193" s="15" t="s">
        <v>183</v>
      </c>
      <c r="BE193" s="198">
        <f>IF(N193="základná",J193,0)</f>
        <v>0</v>
      </c>
      <c r="BF193" s="198">
        <f>IF(N193="znížená",J193,0)</f>
        <v>0</v>
      </c>
      <c r="BG193" s="198">
        <f>IF(N193="zákl. prenesená",J193,0)</f>
        <v>0</v>
      </c>
      <c r="BH193" s="198">
        <f>IF(N193="zníž. prenesená",J193,0)</f>
        <v>0</v>
      </c>
      <c r="BI193" s="198">
        <f>IF(N193="nulová",J193,0)</f>
        <v>0</v>
      </c>
      <c r="BJ193" s="15" t="s">
        <v>91</v>
      </c>
      <c r="BK193" s="198">
        <f>ROUND(I193*H193,2)</f>
        <v>0</v>
      </c>
      <c r="BL193" s="15" t="s">
        <v>247</v>
      </c>
      <c r="BM193" s="197" t="s">
        <v>1242</v>
      </c>
    </row>
    <row r="194" s="2" customFormat="1" ht="33" customHeight="1">
      <c r="A194" s="34"/>
      <c r="B194" s="184"/>
      <c r="C194" s="185" t="s">
        <v>399</v>
      </c>
      <c r="D194" s="185" t="s">
        <v>186</v>
      </c>
      <c r="E194" s="186" t="s">
        <v>1243</v>
      </c>
      <c r="F194" s="187" t="s">
        <v>1244</v>
      </c>
      <c r="G194" s="188" t="s">
        <v>293</v>
      </c>
      <c r="H194" s="189">
        <v>34.009999999999998</v>
      </c>
      <c r="I194" s="190"/>
      <c r="J194" s="191">
        <f>ROUND(I194*H194,2)</f>
        <v>0</v>
      </c>
      <c r="K194" s="192"/>
      <c r="L194" s="35"/>
      <c r="M194" s="193" t="s">
        <v>1</v>
      </c>
      <c r="N194" s="194" t="s">
        <v>45</v>
      </c>
      <c r="O194" s="78"/>
      <c r="P194" s="195">
        <f>O194*H194</f>
        <v>0</v>
      </c>
      <c r="Q194" s="195">
        <v>0.00513205</v>
      </c>
      <c r="R194" s="195">
        <f>Q194*H194</f>
        <v>0.17454102049999998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247</v>
      </c>
      <c r="AT194" s="197" t="s">
        <v>186</v>
      </c>
      <c r="AU194" s="197" t="s">
        <v>91</v>
      </c>
      <c r="AY194" s="15" t="s">
        <v>183</v>
      </c>
      <c r="BE194" s="198">
        <f>IF(N194="základná",J194,0)</f>
        <v>0</v>
      </c>
      <c r="BF194" s="198">
        <f>IF(N194="znížená",J194,0)</f>
        <v>0</v>
      </c>
      <c r="BG194" s="198">
        <f>IF(N194="zákl. prenesená",J194,0)</f>
        <v>0</v>
      </c>
      <c r="BH194" s="198">
        <f>IF(N194="zníž. prenesená",J194,0)</f>
        <v>0</v>
      </c>
      <c r="BI194" s="198">
        <f>IF(N194="nulová",J194,0)</f>
        <v>0</v>
      </c>
      <c r="BJ194" s="15" t="s">
        <v>91</v>
      </c>
      <c r="BK194" s="198">
        <f>ROUND(I194*H194,2)</f>
        <v>0</v>
      </c>
      <c r="BL194" s="15" t="s">
        <v>247</v>
      </c>
      <c r="BM194" s="197" t="s">
        <v>1245</v>
      </c>
    </row>
    <row r="195" s="2" customFormat="1" ht="24.15" customHeight="1">
      <c r="A195" s="34"/>
      <c r="B195" s="184"/>
      <c r="C195" s="185" t="s">
        <v>403</v>
      </c>
      <c r="D195" s="185" t="s">
        <v>186</v>
      </c>
      <c r="E195" s="186" t="s">
        <v>1246</v>
      </c>
      <c r="F195" s="187" t="s">
        <v>1247</v>
      </c>
      <c r="G195" s="188" t="s">
        <v>293</v>
      </c>
      <c r="H195" s="189">
        <v>15.975</v>
      </c>
      <c r="I195" s="190"/>
      <c r="J195" s="191">
        <f>ROUND(I195*H195,2)</f>
        <v>0</v>
      </c>
      <c r="K195" s="192"/>
      <c r="L195" s="35"/>
      <c r="M195" s="193" t="s">
        <v>1</v>
      </c>
      <c r="N195" s="194" t="s">
        <v>45</v>
      </c>
      <c r="O195" s="78"/>
      <c r="P195" s="195">
        <f>O195*H195</f>
        <v>0</v>
      </c>
      <c r="Q195" s="195">
        <v>0</v>
      </c>
      <c r="R195" s="195">
        <f>Q195*H195</f>
        <v>0</v>
      </c>
      <c r="S195" s="195">
        <v>0.0023</v>
      </c>
      <c r="T195" s="196">
        <f>S195*H195</f>
        <v>0.036742499999999997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247</v>
      </c>
      <c r="AT195" s="197" t="s">
        <v>186</v>
      </c>
      <c r="AU195" s="197" t="s">
        <v>91</v>
      </c>
      <c r="AY195" s="15" t="s">
        <v>183</v>
      </c>
      <c r="BE195" s="198">
        <f>IF(N195="základná",J195,0)</f>
        <v>0</v>
      </c>
      <c r="BF195" s="198">
        <f>IF(N195="znížená",J195,0)</f>
        <v>0</v>
      </c>
      <c r="BG195" s="198">
        <f>IF(N195="zákl. prenesená",J195,0)</f>
        <v>0</v>
      </c>
      <c r="BH195" s="198">
        <f>IF(N195="zníž. prenesená",J195,0)</f>
        <v>0</v>
      </c>
      <c r="BI195" s="198">
        <f>IF(N195="nulová",J195,0)</f>
        <v>0</v>
      </c>
      <c r="BJ195" s="15" t="s">
        <v>91</v>
      </c>
      <c r="BK195" s="198">
        <f>ROUND(I195*H195,2)</f>
        <v>0</v>
      </c>
      <c r="BL195" s="15" t="s">
        <v>247</v>
      </c>
      <c r="BM195" s="197" t="s">
        <v>1248</v>
      </c>
    </row>
    <row r="196" s="2" customFormat="1" ht="24.15" customHeight="1">
      <c r="A196" s="34"/>
      <c r="B196" s="184"/>
      <c r="C196" s="185" t="s">
        <v>407</v>
      </c>
      <c r="D196" s="185" t="s">
        <v>186</v>
      </c>
      <c r="E196" s="186" t="s">
        <v>1249</v>
      </c>
      <c r="F196" s="187" t="s">
        <v>1250</v>
      </c>
      <c r="G196" s="188" t="s">
        <v>293</v>
      </c>
      <c r="H196" s="189">
        <v>34.009999999999998</v>
      </c>
      <c r="I196" s="190"/>
      <c r="J196" s="191">
        <f>ROUND(I196*H196,2)</f>
        <v>0</v>
      </c>
      <c r="K196" s="192"/>
      <c r="L196" s="35"/>
      <c r="M196" s="193" t="s">
        <v>1</v>
      </c>
      <c r="N196" s="194" t="s">
        <v>45</v>
      </c>
      <c r="O196" s="78"/>
      <c r="P196" s="195">
        <f>O196*H196</f>
        <v>0</v>
      </c>
      <c r="Q196" s="195">
        <v>0</v>
      </c>
      <c r="R196" s="195">
        <f>Q196*H196</f>
        <v>0</v>
      </c>
      <c r="S196" s="195">
        <v>0.0033700000000000002</v>
      </c>
      <c r="T196" s="196">
        <f>S196*H196</f>
        <v>0.1146137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247</v>
      </c>
      <c r="AT196" s="197" t="s">
        <v>186</v>
      </c>
      <c r="AU196" s="197" t="s">
        <v>91</v>
      </c>
      <c r="AY196" s="15" t="s">
        <v>183</v>
      </c>
      <c r="BE196" s="198">
        <f>IF(N196="základná",J196,0)</f>
        <v>0</v>
      </c>
      <c r="BF196" s="198">
        <f>IF(N196="znížená",J196,0)</f>
        <v>0</v>
      </c>
      <c r="BG196" s="198">
        <f>IF(N196="zákl. prenesená",J196,0)</f>
        <v>0</v>
      </c>
      <c r="BH196" s="198">
        <f>IF(N196="zníž. prenesená",J196,0)</f>
        <v>0</v>
      </c>
      <c r="BI196" s="198">
        <f>IF(N196="nulová",J196,0)</f>
        <v>0</v>
      </c>
      <c r="BJ196" s="15" t="s">
        <v>91</v>
      </c>
      <c r="BK196" s="198">
        <f>ROUND(I196*H196,2)</f>
        <v>0</v>
      </c>
      <c r="BL196" s="15" t="s">
        <v>247</v>
      </c>
      <c r="BM196" s="197" t="s">
        <v>1251</v>
      </c>
    </row>
    <row r="197" s="2" customFormat="1" ht="24.15" customHeight="1">
      <c r="A197" s="34"/>
      <c r="B197" s="184"/>
      <c r="C197" s="185" t="s">
        <v>411</v>
      </c>
      <c r="D197" s="185" t="s">
        <v>186</v>
      </c>
      <c r="E197" s="186" t="s">
        <v>1252</v>
      </c>
      <c r="F197" s="187" t="s">
        <v>1253</v>
      </c>
      <c r="G197" s="188" t="s">
        <v>293</v>
      </c>
      <c r="H197" s="189">
        <v>56</v>
      </c>
      <c r="I197" s="190"/>
      <c r="J197" s="191">
        <f>ROUND(I197*H197,2)</f>
        <v>0</v>
      </c>
      <c r="K197" s="192"/>
      <c r="L197" s="35"/>
      <c r="M197" s="193" t="s">
        <v>1</v>
      </c>
      <c r="N197" s="194" t="s">
        <v>45</v>
      </c>
      <c r="O197" s="78"/>
      <c r="P197" s="195">
        <f>O197*H197</f>
        <v>0</v>
      </c>
      <c r="Q197" s="195">
        <v>0.0031051999999999998</v>
      </c>
      <c r="R197" s="195">
        <f>Q197*H197</f>
        <v>0.1738912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247</v>
      </c>
      <c r="AT197" s="197" t="s">
        <v>186</v>
      </c>
      <c r="AU197" s="197" t="s">
        <v>91</v>
      </c>
      <c r="AY197" s="15" t="s">
        <v>183</v>
      </c>
      <c r="BE197" s="198">
        <f>IF(N197="základná",J197,0)</f>
        <v>0</v>
      </c>
      <c r="BF197" s="198">
        <f>IF(N197="znížená",J197,0)</f>
        <v>0</v>
      </c>
      <c r="BG197" s="198">
        <f>IF(N197="zákl. prenesená",J197,0)</f>
        <v>0</v>
      </c>
      <c r="BH197" s="198">
        <f>IF(N197="zníž. prenesená",J197,0)</f>
        <v>0</v>
      </c>
      <c r="BI197" s="198">
        <f>IF(N197="nulová",J197,0)</f>
        <v>0</v>
      </c>
      <c r="BJ197" s="15" t="s">
        <v>91</v>
      </c>
      <c r="BK197" s="198">
        <f>ROUND(I197*H197,2)</f>
        <v>0</v>
      </c>
      <c r="BL197" s="15" t="s">
        <v>247</v>
      </c>
      <c r="BM197" s="197" t="s">
        <v>1254</v>
      </c>
    </row>
    <row r="198" s="2" customFormat="1" ht="24.15" customHeight="1">
      <c r="A198" s="34"/>
      <c r="B198" s="184"/>
      <c r="C198" s="185" t="s">
        <v>416</v>
      </c>
      <c r="D198" s="185" t="s">
        <v>186</v>
      </c>
      <c r="E198" s="186" t="s">
        <v>1255</v>
      </c>
      <c r="F198" s="187" t="s">
        <v>1256</v>
      </c>
      <c r="G198" s="188" t="s">
        <v>293</v>
      </c>
      <c r="H198" s="189">
        <v>56</v>
      </c>
      <c r="I198" s="190"/>
      <c r="J198" s="191">
        <f>ROUND(I198*H198,2)</f>
        <v>0</v>
      </c>
      <c r="K198" s="192"/>
      <c r="L198" s="35"/>
      <c r="M198" s="193" t="s">
        <v>1</v>
      </c>
      <c r="N198" s="194" t="s">
        <v>45</v>
      </c>
      <c r="O198" s="78"/>
      <c r="P198" s="195">
        <f>O198*H198</f>
        <v>0</v>
      </c>
      <c r="Q198" s="195">
        <v>0</v>
      </c>
      <c r="R198" s="195">
        <f>Q198*H198</f>
        <v>0</v>
      </c>
      <c r="S198" s="195">
        <v>0.0035599999999999998</v>
      </c>
      <c r="T198" s="196">
        <f>S198*H198</f>
        <v>0.19935999999999998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247</v>
      </c>
      <c r="AT198" s="197" t="s">
        <v>186</v>
      </c>
      <c r="AU198" s="197" t="s">
        <v>91</v>
      </c>
      <c r="AY198" s="15" t="s">
        <v>183</v>
      </c>
      <c r="BE198" s="198">
        <f>IF(N198="základná",J198,0)</f>
        <v>0</v>
      </c>
      <c r="BF198" s="198">
        <f>IF(N198="znížená",J198,0)</f>
        <v>0</v>
      </c>
      <c r="BG198" s="198">
        <f>IF(N198="zákl. prenesená",J198,0)</f>
        <v>0</v>
      </c>
      <c r="BH198" s="198">
        <f>IF(N198="zníž. prenesená",J198,0)</f>
        <v>0</v>
      </c>
      <c r="BI198" s="198">
        <f>IF(N198="nulová",J198,0)</f>
        <v>0</v>
      </c>
      <c r="BJ198" s="15" t="s">
        <v>91</v>
      </c>
      <c r="BK198" s="198">
        <f>ROUND(I198*H198,2)</f>
        <v>0</v>
      </c>
      <c r="BL198" s="15" t="s">
        <v>247</v>
      </c>
      <c r="BM198" s="197" t="s">
        <v>1257</v>
      </c>
    </row>
    <row r="199" s="2" customFormat="1" ht="24.15" customHeight="1">
      <c r="A199" s="34"/>
      <c r="B199" s="184"/>
      <c r="C199" s="185" t="s">
        <v>420</v>
      </c>
      <c r="D199" s="185" t="s">
        <v>186</v>
      </c>
      <c r="E199" s="186" t="s">
        <v>1258</v>
      </c>
      <c r="F199" s="187" t="s">
        <v>1259</v>
      </c>
      <c r="G199" s="188" t="s">
        <v>189</v>
      </c>
      <c r="H199" s="189">
        <v>6.2850000000000001</v>
      </c>
      <c r="I199" s="190"/>
      <c r="J199" s="191">
        <f>ROUND(I199*H199,2)</f>
        <v>0</v>
      </c>
      <c r="K199" s="192"/>
      <c r="L199" s="35"/>
      <c r="M199" s="193" t="s">
        <v>1</v>
      </c>
      <c r="N199" s="194" t="s">
        <v>45</v>
      </c>
      <c r="O199" s="78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247</v>
      </c>
      <c r="AT199" s="197" t="s">
        <v>186</v>
      </c>
      <c r="AU199" s="197" t="s">
        <v>91</v>
      </c>
      <c r="AY199" s="15" t="s">
        <v>183</v>
      </c>
      <c r="BE199" s="198">
        <f>IF(N199="základná",J199,0)</f>
        <v>0</v>
      </c>
      <c r="BF199" s="198">
        <f>IF(N199="znížená",J199,0)</f>
        <v>0</v>
      </c>
      <c r="BG199" s="198">
        <f>IF(N199="zákl. prenesená",J199,0)</f>
        <v>0</v>
      </c>
      <c r="BH199" s="198">
        <f>IF(N199="zníž. prenesená",J199,0)</f>
        <v>0</v>
      </c>
      <c r="BI199" s="198">
        <f>IF(N199="nulová",J199,0)</f>
        <v>0</v>
      </c>
      <c r="BJ199" s="15" t="s">
        <v>91</v>
      </c>
      <c r="BK199" s="198">
        <f>ROUND(I199*H199,2)</f>
        <v>0</v>
      </c>
      <c r="BL199" s="15" t="s">
        <v>247</v>
      </c>
      <c r="BM199" s="197" t="s">
        <v>1260</v>
      </c>
    </row>
    <row r="200" s="12" customFormat="1" ht="22.8" customHeight="1">
      <c r="A200" s="12"/>
      <c r="B200" s="171"/>
      <c r="C200" s="12"/>
      <c r="D200" s="172" t="s">
        <v>78</v>
      </c>
      <c r="E200" s="182" t="s">
        <v>729</v>
      </c>
      <c r="F200" s="182" t="s">
        <v>730</v>
      </c>
      <c r="G200" s="12"/>
      <c r="H200" s="12"/>
      <c r="I200" s="174"/>
      <c r="J200" s="183">
        <f>BK200</f>
        <v>0</v>
      </c>
      <c r="K200" s="12"/>
      <c r="L200" s="171"/>
      <c r="M200" s="176"/>
      <c r="N200" s="177"/>
      <c r="O200" s="177"/>
      <c r="P200" s="178">
        <f>SUM(P201:P204)</f>
        <v>0</v>
      </c>
      <c r="Q200" s="177"/>
      <c r="R200" s="178">
        <f>SUM(R201:R204)</f>
        <v>0.0151398</v>
      </c>
      <c r="S200" s="177"/>
      <c r="T200" s="179">
        <f>SUM(T201:T204)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72" t="s">
        <v>91</v>
      </c>
      <c r="AT200" s="180" t="s">
        <v>78</v>
      </c>
      <c r="AU200" s="180" t="s">
        <v>86</v>
      </c>
      <c r="AY200" s="172" t="s">
        <v>183</v>
      </c>
      <c r="BK200" s="181">
        <f>SUM(BK201:BK204)</f>
        <v>0</v>
      </c>
    </row>
    <row r="201" s="2" customFormat="1" ht="24.15" customHeight="1">
      <c r="A201" s="34"/>
      <c r="B201" s="184"/>
      <c r="C201" s="185" t="s">
        <v>424</v>
      </c>
      <c r="D201" s="185" t="s">
        <v>186</v>
      </c>
      <c r="E201" s="186" t="s">
        <v>1261</v>
      </c>
      <c r="F201" s="187" t="s">
        <v>1262</v>
      </c>
      <c r="G201" s="188" t="s">
        <v>319</v>
      </c>
      <c r="H201" s="189">
        <v>3</v>
      </c>
      <c r="I201" s="190"/>
      <c r="J201" s="191">
        <f>ROUND(I201*H201,2)</f>
        <v>0</v>
      </c>
      <c r="K201" s="192"/>
      <c r="L201" s="35"/>
      <c r="M201" s="193" t="s">
        <v>1</v>
      </c>
      <c r="N201" s="194" t="s">
        <v>45</v>
      </c>
      <c r="O201" s="78"/>
      <c r="P201" s="195">
        <f>O201*H201</f>
        <v>0</v>
      </c>
      <c r="Q201" s="195">
        <v>4.6600000000000001E-05</v>
      </c>
      <c r="R201" s="195">
        <f>Q201*H201</f>
        <v>0.00013980000000000001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247</v>
      </c>
      <c r="AT201" s="197" t="s">
        <v>186</v>
      </c>
      <c r="AU201" s="197" t="s">
        <v>91</v>
      </c>
      <c r="AY201" s="15" t="s">
        <v>183</v>
      </c>
      <c r="BE201" s="198">
        <f>IF(N201="základná",J201,0)</f>
        <v>0</v>
      </c>
      <c r="BF201" s="198">
        <f>IF(N201="znížená",J201,0)</f>
        <v>0</v>
      </c>
      <c r="BG201" s="198">
        <f>IF(N201="zákl. prenesená",J201,0)</f>
        <v>0</v>
      </c>
      <c r="BH201" s="198">
        <f>IF(N201="zníž. prenesená",J201,0)</f>
        <v>0</v>
      </c>
      <c r="BI201" s="198">
        <f>IF(N201="nulová",J201,0)</f>
        <v>0</v>
      </c>
      <c r="BJ201" s="15" t="s">
        <v>91</v>
      </c>
      <c r="BK201" s="198">
        <f>ROUND(I201*H201,2)</f>
        <v>0</v>
      </c>
      <c r="BL201" s="15" t="s">
        <v>247</v>
      </c>
      <c r="BM201" s="197" t="s">
        <v>1263</v>
      </c>
    </row>
    <row r="202" s="2" customFormat="1" ht="24.15" customHeight="1">
      <c r="A202" s="34"/>
      <c r="B202" s="184"/>
      <c r="C202" s="199" t="s">
        <v>428</v>
      </c>
      <c r="D202" s="199" t="s">
        <v>192</v>
      </c>
      <c r="E202" s="200" t="s">
        <v>1264</v>
      </c>
      <c r="F202" s="201" t="s">
        <v>1265</v>
      </c>
      <c r="G202" s="202" t="s">
        <v>319</v>
      </c>
      <c r="H202" s="203">
        <v>3</v>
      </c>
      <c r="I202" s="204"/>
      <c r="J202" s="205">
        <f>ROUND(I202*H202,2)</f>
        <v>0</v>
      </c>
      <c r="K202" s="206"/>
      <c r="L202" s="207"/>
      <c r="M202" s="208" t="s">
        <v>1</v>
      </c>
      <c r="N202" s="209" t="s">
        <v>45</v>
      </c>
      <c r="O202" s="78"/>
      <c r="P202" s="195">
        <f>O202*H202</f>
        <v>0</v>
      </c>
      <c r="Q202" s="195">
        <v>0.0050000000000000001</v>
      </c>
      <c r="R202" s="195">
        <f>Q202*H202</f>
        <v>0.014999999999999999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312</v>
      </c>
      <c r="AT202" s="197" t="s">
        <v>192</v>
      </c>
      <c r="AU202" s="197" t="s">
        <v>91</v>
      </c>
      <c r="AY202" s="15" t="s">
        <v>183</v>
      </c>
      <c r="BE202" s="198">
        <f>IF(N202="základná",J202,0)</f>
        <v>0</v>
      </c>
      <c r="BF202" s="198">
        <f>IF(N202="znížená",J202,0)</f>
        <v>0</v>
      </c>
      <c r="BG202" s="198">
        <f>IF(N202="zákl. prenesená",J202,0)</f>
        <v>0</v>
      </c>
      <c r="BH202" s="198">
        <f>IF(N202="zníž. prenesená",J202,0)</f>
        <v>0</v>
      </c>
      <c r="BI202" s="198">
        <f>IF(N202="nulová",J202,0)</f>
        <v>0</v>
      </c>
      <c r="BJ202" s="15" t="s">
        <v>91</v>
      </c>
      <c r="BK202" s="198">
        <f>ROUND(I202*H202,2)</f>
        <v>0</v>
      </c>
      <c r="BL202" s="15" t="s">
        <v>247</v>
      </c>
      <c r="BM202" s="197" t="s">
        <v>1266</v>
      </c>
    </row>
    <row r="203" s="2" customFormat="1">
      <c r="A203" s="34"/>
      <c r="B203" s="35"/>
      <c r="C203" s="34"/>
      <c r="D203" s="210" t="s">
        <v>628</v>
      </c>
      <c r="E203" s="34"/>
      <c r="F203" s="211" t="s">
        <v>1267</v>
      </c>
      <c r="G203" s="34"/>
      <c r="H203" s="34"/>
      <c r="I203" s="212"/>
      <c r="J203" s="34"/>
      <c r="K203" s="34"/>
      <c r="L203" s="35"/>
      <c r="M203" s="213"/>
      <c r="N203" s="214"/>
      <c r="O203" s="78"/>
      <c r="P203" s="78"/>
      <c r="Q203" s="78"/>
      <c r="R203" s="78"/>
      <c r="S203" s="78"/>
      <c r="T203" s="79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5" t="s">
        <v>628</v>
      </c>
      <c r="AU203" s="15" t="s">
        <v>91</v>
      </c>
    </row>
    <row r="204" s="2" customFormat="1" ht="24.15" customHeight="1">
      <c r="A204" s="34"/>
      <c r="B204" s="184"/>
      <c r="C204" s="185" t="s">
        <v>432</v>
      </c>
      <c r="D204" s="185" t="s">
        <v>186</v>
      </c>
      <c r="E204" s="186" t="s">
        <v>772</v>
      </c>
      <c r="F204" s="187" t="s">
        <v>773</v>
      </c>
      <c r="G204" s="188" t="s">
        <v>189</v>
      </c>
      <c r="H204" s="189">
        <v>0.014999999999999999</v>
      </c>
      <c r="I204" s="190"/>
      <c r="J204" s="191">
        <f>ROUND(I204*H204,2)</f>
        <v>0</v>
      </c>
      <c r="K204" s="192"/>
      <c r="L204" s="35"/>
      <c r="M204" s="193" t="s">
        <v>1</v>
      </c>
      <c r="N204" s="194" t="s">
        <v>45</v>
      </c>
      <c r="O204" s="78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247</v>
      </c>
      <c r="AT204" s="197" t="s">
        <v>186</v>
      </c>
      <c r="AU204" s="197" t="s">
        <v>91</v>
      </c>
      <c r="AY204" s="15" t="s">
        <v>183</v>
      </c>
      <c r="BE204" s="198">
        <f>IF(N204="základná",J204,0)</f>
        <v>0</v>
      </c>
      <c r="BF204" s="198">
        <f>IF(N204="znížená",J204,0)</f>
        <v>0</v>
      </c>
      <c r="BG204" s="198">
        <f>IF(N204="zákl. prenesená",J204,0)</f>
        <v>0</v>
      </c>
      <c r="BH204" s="198">
        <f>IF(N204="zníž. prenesená",J204,0)</f>
        <v>0</v>
      </c>
      <c r="BI204" s="198">
        <f>IF(N204="nulová",J204,0)</f>
        <v>0</v>
      </c>
      <c r="BJ204" s="15" t="s">
        <v>91</v>
      </c>
      <c r="BK204" s="198">
        <f>ROUND(I204*H204,2)</f>
        <v>0</v>
      </c>
      <c r="BL204" s="15" t="s">
        <v>247</v>
      </c>
      <c r="BM204" s="197" t="s">
        <v>1268</v>
      </c>
    </row>
    <row r="205" s="12" customFormat="1" ht="22.8" customHeight="1">
      <c r="A205" s="12"/>
      <c r="B205" s="171"/>
      <c r="C205" s="12"/>
      <c r="D205" s="172" t="s">
        <v>78</v>
      </c>
      <c r="E205" s="182" t="s">
        <v>871</v>
      </c>
      <c r="F205" s="182" t="s">
        <v>872</v>
      </c>
      <c r="G205" s="12"/>
      <c r="H205" s="12"/>
      <c r="I205" s="174"/>
      <c r="J205" s="183">
        <f>BK205</f>
        <v>0</v>
      </c>
      <c r="K205" s="12"/>
      <c r="L205" s="171"/>
      <c r="M205" s="176"/>
      <c r="N205" s="177"/>
      <c r="O205" s="177"/>
      <c r="P205" s="178">
        <f>P206</f>
        <v>0</v>
      </c>
      <c r="Q205" s="177"/>
      <c r="R205" s="178">
        <f>R206</f>
        <v>0.021757637999999999</v>
      </c>
      <c r="S205" s="177"/>
      <c r="T205" s="179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72" t="s">
        <v>91</v>
      </c>
      <c r="AT205" s="180" t="s">
        <v>78</v>
      </c>
      <c r="AU205" s="180" t="s">
        <v>86</v>
      </c>
      <c r="AY205" s="172" t="s">
        <v>183</v>
      </c>
      <c r="BK205" s="181">
        <f>BK206</f>
        <v>0</v>
      </c>
    </row>
    <row r="206" s="2" customFormat="1" ht="37.8" customHeight="1">
      <c r="A206" s="34"/>
      <c r="B206" s="184"/>
      <c r="C206" s="185" t="s">
        <v>436</v>
      </c>
      <c r="D206" s="185" t="s">
        <v>186</v>
      </c>
      <c r="E206" s="186" t="s">
        <v>1269</v>
      </c>
      <c r="F206" s="187" t="s">
        <v>1270</v>
      </c>
      <c r="G206" s="188" t="s">
        <v>214</v>
      </c>
      <c r="H206" s="189">
        <v>1036.078</v>
      </c>
      <c r="I206" s="190"/>
      <c r="J206" s="191">
        <f>ROUND(I206*H206,2)</f>
        <v>0</v>
      </c>
      <c r="K206" s="192"/>
      <c r="L206" s="35"/>
      <c r="M206" s="219" t="s">
        <v>1</v>
      </c>
      <c r="N206" s="220" t="s">
        <v>45</v>
      </c>
      <c r="O206" s="217"/>
      <c r="P206" s="221">
        <f>O206*H206</f>
        <v>0</v>
      </c>
      <c r="Q206" s="221">
        <v>2.0999999999999999E-05</v>
      </c>
      <c r="R206" s="221">
        <f>Q206*H206</f>
        <v>0.021757637999999999</v>
      </c>
      <c r="S206" s="221">
        <v>0</v>
      </c>
      <c r="T206" s="22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247</v>
      </c>
      <c r="AT206" s="197" t="s">
        <v>186</v>
      </c>
      <c r="AU206" s="197" t="s">
        <v>91</v>
      </c>
      <c r="AY206" s="15" t="s">
        <v>183</v>
      </c>
      <c r="BE206" s="198">
        <f>IF(N206="základná",J206,0)</f>
        <v>0</v>
      </c>
      <c r="BF206" s="198">
        <f>IF(N206="znížená",J206,0)</f>
        <v>0</v>
      </c>
      <c r="BG206" s="198">
        <f>IF(N206="zákl. prenesená",J206,0)</f>
        <v>0</v>
      </c>
      <c r="BH206" s="198">
        <f>IF(N206="zníž. prenesená",J206,0)</f>
        <v>0</v>
      </c>
      <c r="BI206" s="198">
        <f>IF(N206="nulová",J206,0)</f>
        <v>0</v>
      </c>
      <c r="BJ206" s="15" t="s">
        <v>91</v>
      </c>
      <c r="BK206" s="198">
        <f>ROUND(I206*H206,2)</f>
        <v>0</v>
      </c>
      <c r="BL206" s="15" t="s">
        <v>247</v>
      </c>
      <c r="BM206" s="197" t="s">
        <v>1271</v>
      </c>
    </row>
    <row r="207" s="2" customFormat="1" ht="6.96" customHeight="1">
      <c r="A207" s="34"/>
      <c r="B207" s="61"/>
      <c r="C207" s="62"/>
      <c r="D207" s="62"/>
      <c r="E207" s="62"/>
      <c r="F207" s="62"/>
      <c r="G207" s="62"/>
      <c r="H207" s="62"/>
      <c r="I207" s="62"/>
      <c r="J207" s="62"/>
      <c r="K207" s="62"/>
      <c r="L207" s="35"/>
      <c r="M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</row>
  </sheetData>
  <autoFilter ref="C129:K2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142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1272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30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31</v>
      </c>
      <c r="F23" s="34"/>
      <c r="G23" s="34"/>
      <c r="H23" s="34"/>
      <c r="I23" s="28" t="s">
        <v>26</v>
      </c>
      <c r="J23" s="23" t="s">
        <v>32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35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36</v>
      </c>
      <c r="F26" s="34"/>
      <c r="G26" s="34"/>
      <c r="H26" s="34"/>
      <c r="I26" s="28" t="s">
        <v>26</v>
      </c>
      <c r="J26" s="23" t="s">
        <v>37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ROUND(J125,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ROUND((SUM(BE125:BE159)),  2)</f>
        <v>0</v>
      </c>
      <c r="G35" s="137"/>
      <c r="H35" s="137"/>
      <c r="I35" s="138">
        <v>0.23000000000000001</v>
      </c>
      <c r="J35" s="136">
        <f>ROUND(((SUM(BE125:BE159))*I35),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ROUND((SUM(BF125:BF159)),  2)</f>
        <v>0</v>
      </c>
      <c r="G36" s="137"/>
      <c r="H36" s="137"/>
      <c r="I36" s="138">
        <v>0.23000000000000001</v>
      </c>
      <c r="J36" s="136">
        <f>ROUND(((SUM(BF125:BF159))*I36),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ROUND((SUM(BG125:BG159)),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ROUND((SUM(BH125:BH159)),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ROUND((SUM(BI125:BI159)),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142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04 - ZATEPLENIE OBVODOVÝCH STIEN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>k.ú. B. Bystrica, s.č. 837/12, p.č. KN/C - 1909/1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Banskobystrický samosprávny kraj, Námestie SNP 23/</v>
      </c>
      <c r="G93" s="34"/>
      <c r="H93" s="34"/>
      <c r="I93" s="28" t="s">
        <v>29</v>
      </c>
      <c r="J93" s="32" t="str">
        <f>E23</f>
        <v>HLINA s.r.o.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5.6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>STAVCEN s.r.o., www.rozpoctar.org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J125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150</v>
      </c>
      <c r="E99" s="154"/>
      <c r="F99" s="154"/>
      <c r="G99" s="154"/>
      <c r="H99" s="154"/>
      <c r="I99" s="154"/>
      <c r="J99" s="155">
        <f>J126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1273</v>
      </c>
      <c r="E100" s="158"/>
      <c r="F100" s="158"/>
      <c r="G100" s="158"/>
      <c r="H100" s="158"/>
      <c r="I100" s="158"/>
      <c r="J100" s="159">
        <f>J127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152</v>
      </c>
      <c r="E101" s="158"/>
      <c r="F101" s="158"/>
      <c r="G101" s="158"/>
      <c r="H101" s="158"/>
      <c r="I101" s="158"/>
      <c r="J101" s="159">
        <f>J136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153</v>
      </c>
      <c r="E102" s="158"/>
      <c r="F102" s="158"/>
      <c r="G102" s="158"/>
      <c r="H102" s="158"/>
      <c r="I102" s="158"/>
      <c r="J102" s="159">
        <f>J148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154</v>
      </c>
      <c r="E103" s="158"/>
      <c r="F103" s="158"/>
      <c r="G103" s="158"/>
      <c r="H103" s="158"/>
      <c r="I103" s="158"/>
      <c r="J103" s="159">
        <f>J158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169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15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6.25" customHeight="1">
      <c r="A113" s="34"/>
      <c r="B113" s="35"/>
      <c r="C113" s="34"/>
      <c r="D113" s="34"/>
      <c r="E113" s="130" t="str">
        <f>E7</f>
        <v>REKONŠTRUKCIA ADMINISTRATÍVNEJ BUDOVY KOMENSKÉHO ULICA - ÚRAD BBSK (BLOK A)</v>
      </c>
      <c r="F113" s="28"/>
      <c r="G113" s="28"/>
      <c r="H113" s="28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1" customFormat="1" ht="12" customHeight="1">
      <c r="B114" s="18"/>
      <c r="C114" s="28" t="s">
        <v>141</v>
      </c>
      <c r="L114" s="18"/>
    </row>
    <row r="115" s="2" customFormat="1" ht="16.5" customHeight="1">
      <c r="A115" s="34"/>
      <c r="B115" s="35"/>
      <c r="C115" s="34"/>
      <c r="D115" s="34"/>
      <c r="E115" s="130" t="s">
        <v>142</v>
      </c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143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8" t="str">
        <f>E11</f>
        <v>04 - ZATEPLENIE OBVODOVÝCH STIEN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19</v>
      </c>
      <c r="D119" s="34"/>
      <c r="E119" s="34"/>
      <c r="F119" s="23" t="str">
        <f>F14</f>
        <v>k.ú. B. Bystrica, s.č. 837/12, p.č. KN/C - 1909/1</v>
      </c>
      <c r="G119" s="34"/>
      <c r="H119" s="34"/>
      <c r="I119" s="28" t="s">
        <v>21</v>
      </c>
      <c r="J119" s="70" t="str">
        <f>IF(J14="","",J14)</f>
        <v>21. 1. 2025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23</v>
      </c>
      <c r="D121" s="34"/>
      <c r="E121" s="34"/>
      <c r="F121" s="23" t="str">
        <f>E17</f>
        <v>Banskobystrický samosprávny kraj, Námestie SNP 23/</v>
      </c>
      <c r="G121" s="34"/>
      <c r="H121" s="34"/>
      <c r="I121" s="28" t="s">
        <v>29</v>
      </c>
      <c r="J121" s="32" t="str">
        <f>E23</f>
        <v>HLINA s.r.o.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5.65" customHeight="1">
      <c r="A122" s="34"/>
      <c r="B122" s="35"/>
      <c r="C122" s="28" t="s">
        <v>27</v>
      </c>
      <c r="D122" s="34"/>
      <c r="E122" s="34"/>
      <c r="F122" s="23" t="str">
        <f>IF(E20="","",E20)</f>
        <v>Vyplň údaj</v>
      </c>
      <c r="G122" s="34"/>
      <c r="H122" s="34"/>
      <c r="I122" s="28" t="s">
        <v>34</v>
      </c>
      <c r="J122" s="32" t="str">
        <f>E26</f>
        <v>STAVCEN s.r.o., www.rozpoctar.org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60"/>
      <c r="B124" s="161"/>
      <c r="C124" s="162" t="s">
        <v>170</v>
      </c>
      <c r="D124" s="163" t="s">
        <v>64</v>
      </c>
      <c r="E124" s="163" t="s">
        <v>60</v>
      </c>
      <c r="F124" s="163" t="s">
        <v>61</v>
      </c>
      <c r="G124" s="163" t="s">
        <v>171</v>
      </c>
      <c r="H124" s="163" t="s">
        <v>172</v>
      </c>
      <c r="I124" s="163" t="s">
        <v>173</v>
      </c>
      <c r="J124" s="164" t="s">
        <v>147</v>
      </c>
      <c r="K124" s="165" t="s">
        <v>174</v>
      </c>
      <c r="L124" s="166"/>
      <c r="M124" s="87" t="s">
        <v>1</v>
      </c>
      <c r="N124" s="88" t="s">
        <v>43</v>
      </c>
      <c r="O124" s="88" t="s">
        <v>175</v>
      </c>
      <c r="P124" s="88" t="s">
        <v>176</v>
      </c>
      <c r="Q124" s="88" t="s">
        <v>177</v>
      </c>
      <c r="R124" s="88" t="s">
        <v>178</v>
      </c>
      <c r="S124" s="88" t="s">
        <v>179</v>
      </c>
      <c r="T124" s="89" t="s">
        <v>180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="2" customFormat="1" ht="22.8" customHeight="1">
      <c r="A125" s="34"/>
      <c r="B125" s="35"/>
      <c r="C125" s="94" t="s">
        <v>148</v>
      </c>
      <c r="D125" s="34"/>
      <c r="E125" s="34"/>
      <c r="F125" s="34"/>
      <c r="G125" s="34"/>
      <c r="H125" s="34"/>
      <c r="I125" s="34"/>
      <c r="J125" s="167">
        <f>BK125</f>
        <v>0</v>
      </c>
      <c r="K125" s="34"/>
      <c r="L125" s="35"/>
      <c r="M125" s="90"/>
      <c r="N125" s="74"/>
      <c r="O125" s="91"/>
      <c r="P125" s="168">
        <f>P126</f>
        <v>0</v>
      </c>
      <c r="Q125" s="91"/>
      <c r="R125" s="168">
        <f>R126</f>
        <v>44.743428480300004</v>
      </c>
      <c r="S125" s="91"/>
      <c r="T125" s="169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78</v>
      </c>
      <c r="AU125" s="15" t="s">
        <v>149</v>
      </c>
      <c r="BK125" s="170">
        <f>BK126</f>
        <v>0</v>
      </c>
    </row>
    <row r="126" s="12" customFormat="1" ht="25.92" customHeight="1">
      <c r="A126" s="12"/>
      <c r="B126" s="171"/>
      <c r="C126" s="12"/>
      <c r="D126" s="172" t="s">
        <v>78</v>
      </c>
      <c r="E126" s="173" t="s">
        <v>181</v>
      </c>
      <c r="F126" s="173" t="s">
        <v>182</v>
      </c>
      <c r="G126" s="12"/>
      <c r="H126" s="12"/>
      <c r="I126" s="174"/>
      <c r="J126" s="175">
        <f>BK126</f>
        <v>0</v>
      </c>
      <c r="K126" s="12"/>
      <c r="L126" s="171"/>
      <c r="M126" s="176"/>
      <c r="N126" s="177"/>
      <c r="O126" s="177"/>
      <c r="P126" s="178">
        <f>P127+P136+P148+P158</f>
        <v>0</v>
      </c>
      <c r="Q126" s="177"/>
      <c r="R126" s="178">
        <f>R127+R136+R148+R158</f>
        <v>44.743428480300004</v>
      </c>
      <c r="S126" s="177"/>
      <c r="T126" s="179">
        <f>T127+T136+T148+T158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0" t="s">
        <v>78</v>
      </c>
      <c r="AU126" s="180" t="s">
        <v>79</v>
      </c>
      <c r="AY126" s="172" t="s">
        <v>183</v>
      </c>
      <c r="BK126" s="181">
        <f>BK127+BK136+BK148+BK158</f>
        <v>0</v>
      </c>
    </row>
    <row r="127" s="12" customFormat="1" ht="22.8" customHeight="1">
      <c r="A127" s="12"/>
      <c r="B127" s="171"/>
      <c r="C127" s="12"/>
      <c r="D127" s="172" t="s">
        <v>78</v>
      </c>
      <c r="E127" s="182" t="s">
        <v>86</v>
      </c>
      <c r="F127" s="182" t="s">
        <v>1274</v>
      </c>
      <c r="G127" s="12"/>
      <c r="H127" s="12"/>
      <c r="I127" s="174"/>
      <c r="J127" s="183">
        <f>BK127</f>
        <v>0</v>
      </c>
      <c r="K127" s="12"/>
      <c r="L127" s="171"/>
      <c r="M127" s="176"/>
      <c r="N127" s="177"/>
      <c r="O127" s="177"/>
      <c r="P127" s="178">
        <f>SUM(P128:P135)</f>
        <v>0</v>
      </c>
      <c r="Q127" s="177"/>
      <c r="R127" s="178">
        <f>SUM(R128:R135)</f>
        <v>0</v>
      </c>
      <c r="S127" s="177"/>
      <c r="T127" s="179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2" t="s">
        <v>86</v>
      </c>
      <c r="AT127" s="180" t="s">
        <v>78</v>
      </c>
      <c r="AU127" s="180" t="s">
        <v>86</v>
      </c>
      <c r="AY127" s="172" t="s">
        <v>183</v>
      </c>
      <c r="BK127" s="181">
        <f>SUM(BK128:BK135)</f>
        <v>0</v>
      </c>
    </row>
    <row r="128" s="2" customFormat="1" ht="21.75" customHeight="1">
      <c r="A128" s="34"/>
      <c r="B128" s="184"/>
      <c r="C128" s="185" t="s">
        <v>86</v>
      </c>
      <c r="D128" s="185" t="s">
        <v>186</v>
      </c>
      <c r="E128" s="186" t="s">
        <v>1275</v>
      </c>
      <c r="F128" s="187" t="s">
        <v>1276</v>
      </c>
      <c r="G128" s="188" t="s">
        <v>236</v>
      </c>
      <c r="H128" s="189">
        <v>40.68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190</v>
      </c>
      <c r="AT128" s="197" t="s">
        <v>186</v>
      </c>
      <c r="AU128" s="197" t="s">
        <v>91</v>
      </c>
      <c r="AY128" s="15" t="s">
        <v>183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190</v>
      </c>
      <c r="BM128" s="197" t="s">
        <v>1277</v>
      </c>
    </row>
    <row r="129" s="2" customFormat="1" ht="37.8" customHeight="1">
      <c r="A129" s="34"/>
      <c r="B129" s="184"/>
      <c r="C129" s="185" t="s">
        <v>91</v>
      </c>
      <c r="D129" s="185" t="s">
        <v>186</v>
      </c>
      <c r="E129" s="186" t="s">
        <v>1278</v>
      </c>
      <c r="F129" s="187" t="s">
        <v>1279</v>
      </c>
      <c r="G129" s="188" t="s">
        <v>236</v>
      </c>
      <c r="H129" s="189">
        <v>13.560000000000001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190</v>
      </c>
      <c r="AT129" s="197" t="s">
        <v>186</v>
      </c>
      <c r="AU129" s="197" t="s">
        <v>91</v>
      </c>
      <c r="AY129" s="15" t="s">
        <v>183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190</v>
      </c>
      <c r="BM129" s="197" t="s">
        <v>1280</v>
      </c>
    </row>
    <row r="130" s="2" customFormat="1" ht="33" customHeight="1">
      <c r="A130" s="34"/>
      <c r="B130" s="184"/>
      <c r="C130" s="185" t="s">
        <v>184</v>
      </c>
      <c r="D130" s="185" t="s">
        <v>186</v>
      </c>
      <c r="E130" s="186" t="s">
        <v>1281</v>
      </c>
      <c r="F130" s="187" t="s">
        <v>1282</v>
      </c>
      <c r="G130" s="188" t="s">
        <v>236</v>
      </c>
      <c r="H130" s="189">
        <v>9.1530000000000005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190</v>
      </c>
      <c r="AT130" s="197" t="s">
        <v>186</v>
      </c>
      <c r="AU130" s="197" t="s">
        <v>91</v>
      </c>
      <c r="AY130" s="15" t="s">
        <v>183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190</v>
      </c>
      <c r="BM130" s="197" t="s">
        <v>1283</v>
      </c>
    </row>
    <row r="131" s="2" customFormat="1" ht="37.8" customHeight="1">
      <c r="A131" s="34"/>
      <c r="B131" s="184"/>
      <c r="C131" s="185" t="s">
        <v>190</v>
      </c>
      <c r="D131" s="185" t="s">
        <v>186</v>
      </c>
      <c r="E131" s="186" t="s">
        <v>1284</v>
      </c>
      <c r="F131" s="187" t="s">
        <v>1285</v>
      </c>
      <c r="G131" s="188" t="s">
        <v>236</v>
      </c>
      <c r="H131" s="189">
        <v>91.530000000000001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190</v>
      </c>
      <c r="AT131" s="197" t="s">
        <v>186</v>
      </c>
      <c r="AU131" s="197" t="s">
        <v>91</v>
      </c>
      <c r="AY131" s="15" t="s">
        <v>183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190</v>
      </c>
      <c r="BM131" s="197" t="s">
        <v>1286</v>
      </c>
    </row>
    <row r="132" s="2" customFormat="1" ht="24.15" customHeight="1">
      <c r="A132" s="34"/>
      <c r="B132" s="184"/>
      <c r="C132" s="185" t="s">
        <v>203</v>
      </c>
      <c r="D132" s="185" t="s">
        <v>186</v>
      </c>
      <c r="E132" s="186" t="s">
        <v>1287</v>
      </c>
      <c r="F132" s="187" t="s">
        <v>1288</v>
      </c>
      <c r="G132" s="188" t="s">
        <v>236</v>
      </c>
      <c r="H132" s="189">
        <v>9.1530000000000005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190</v>
      </c>
      <c r="AT132" s="197" t="s">
        <v>186</v>
      </c>
      <c r="AU132" s="197" t="s">
        <v>91</v>
      </c>
      <c r="AY132" s="15" t="s">
        <v>183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190</v>
      </c>
      <c r="BM132" s="197" t="s">
        <v>1289</v>
      </c>
    </row>
    <row r="133" s="2" customFormat="1" ht="16.5" customHeight="1">
      <c r="A133" s="34"/>
      <c r="B133" s="184"/>
      <c r="C133" s="185" t="s">
        <v>207</v>
      </c>
      <c r="D133" s="185" t="s">
        <v>186</v>
      </c>
      <c r="E133" s="186" t="s">
        <v>1290</v>
      </c>
      <c r="F133" s="187" t="s">
        <v>1291</v>
      </c>
      <c r="G133" s="188" t="s">
        <v>236</v>
      </c>
      <c r="H133" s="189">
        <v>9.1530000000000005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190</v>
      </c>
      <c r="AT133" s="197" t="s">
        <v>186</v>
      </c>
      <c r="AU133" s="197" t="s">
        <v>91</v>
      </c>
      <c r="AY133" s="15" t="s">
        <v>183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190</v>
      </c>
      <c r="BM133" s="197" t="s">
        <v>1292</v>
      </c>
    </row>
    <row r="134" s="2" customFormat="1" ht="24.15" customHeight="1">
      <c r="A134" s="34"/>
      <c r="B134" s="184"/>
      <c r="C134" s="185" t="s">
        <v>211</v>
      </c>
      <c r="D134" s="185" t="s">
        <v>186</v>
      </c>
      <c r="E134" s="186" t="s">
        <v>1293</v>
      </c>
      <c r="F134" s="187" t="s">
        <v>1294</v>
      </c>
      <c r="G134" s="188" t="s">
        <v>189</v>
      </c>
      <c r="H134" s="189">
        <v>13.73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190</v>
      </c>
      <c r="AT134" s="197" t="s">
        <v>186</v>
      </c>
      <c r="AU134" s="197" t="s">
        <v>91</v>
      </c>
      <c r="AY134" s="15" t="s">
        <v>183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190</v>
      </c>
      <c r="BM134" s="197" t="s">
        <v>1295</v>
      </c>
    </row>
    <row r="135" s="2" customFormat="1" ht="24.15" customHeight="1">
      <c r="A135" s="34"/>
      <c r="B135" s="184"/>
      <c r="C135" s="185" t="s">
        <v>195</v>
      </c>
      <c r="D135" s="185" t="s">
        <v>186</v>
      </c>
      <c r="E135" s="186" t="s">
        <v>1296</v>
      </c>
      <c r="F135" s="187" t="s">
        <v>1297</v>
      </c>
      <c r="G135" s="188" t="s">
        <v>236</v>
      </c>
      <c r="H135" s="189">
        <v>31.527000000000001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190</v>
      </c>
      <c r="AT135" s="197" t="s">
        <v>186</v>
      </c>
      <c r="AU135" s="197" t="s">
        <v>91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190</v>
      </c>
      <c r="BM135" s="197" t="s">
        <v>1298</v>
      </c>
    </row>
    <row r="136" s="12" customFormat="1" ht="22.8" customHeight="1">
      <c r="A136" s="12"/>
      <c r="B136" s="171"/>
      <c r="C136" s="12"/>
      <c r="D136" s="172" t="s">
        <v>78</v>
      </c>
      <c r="E136" s="182" t="s">
        <v>207</v>
      </c>
      <c r="F136" s="182" t="s">
        <v>238</v>
      </c>
      <c r="G136" s="12"/>
      <c r="H136" s="12"/>
      <c r="I136" s="174"/>
      <c r="J136" s="183">
        <f>BK136</f>
        <v>0</v>
      </c>
      <c r="K136" s="12"/>
      <c r="L136" s="171"/>
      <c r="M136" s="176"/>
      <c r="N136" s="177"/>
      <c r="O136" s="177"/>
      <c r="P136" s="178">
        <f>SUM(P137:P147)</f>
        <v>0</v>
      </c>
      <c r="Q136" s="177"/>
      <c r="R136" s="178">
        <f>SUM(R137:R147)</f>
        <v>28.070741925300002</v>
      </c>
      <c r="S136" s="177"/>
      <c r="T136" s="179">
        <f>SUM(T137:T147)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2" t="s">
        <v>86</v>
      </c>
      <c r="AT136" s="180" t="s">
        <v>78</v>
      </c>
      <c r="AU136" s="180" t="s">
        <v>86</v>
      </c>
      <c r="AY136" s="172" t="s">
        <v>183</v>
      </c>
      <c r="BK136" s="181">
        <f>SUM(BK137:BK147)</f>
        <v>0</v>
      </c>
    </row>
    <row r="137" s="2" customFormat="1" ht="37.8" customHeight="1">
      <c r="A137" s="34"/>
      <c r="B137" s="184"/>
      <c r="C137" s="185" t="s">
        <v>219</v>
      </c>
      <c r="D137" s="185" t="s">
        <v>186</v>
      </c>
      <c r="E137" s="186" t="s">
        <v>1299</v>
      </c>
      <c r="F137" s="187" t="s">
        <v>1300</v>
      </c>
      <c r="G137" s="188" t="s">
        <v>214</v>
      </c>
      <c r="H137" s="189">
        <v>162.72999999999999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0.00020571000000000001</v>
      </c>
      <c r="R137" s="195">
        <f>Q137*H137</f>
        <v>0.0334751883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190</v>
      </c>
      <c r="AT137" s="197" t="s">
        <v>186</v>
      </c>
      <c r="AU137" s="197" t="s">
        <v>91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190</v>
      </c>
      <c r="BM137" s="197" t="s">
        <v>1301</v>
      </c>
    </row>
    <row r="138" s="2" customFormat="1" ht="33" customHeight="1">
      <c r="A138" s="34"/>
      <c r="B138" s="184"/>
      <c r="C138" s="185" t="s">
        <v>134</v>
      </c>
      <c r="D138" s="185" t="s">
        <v>186</v>
      </c>
      <c r="E138" s="186" t="s">
        <v>1302</v>
      </c>
      <c r="F138" s="187" t="s">
        <v>1303</v>
      </c>
      <c r="G138" s="188" t="s">
        <v>214</v>
      </c>
      <c r="H138" s="189">
        <v>63.479999999999997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0.00035</v>
      </c>
      <c r="R138" s="195">
        <f>Q138*H138</f>
        <v>0.022217999999999998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190</v>
      </c>
      <c r="AT138" s="197" t="s">
        <v>186</v>
      </c>
      <c r="AU138" s="197" t="s">
        <v>91</v>
      </c>
      <c r="AY138" s="15" t="s">
        <v>183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190</v>
      </c>
      <c r="BM138" s="197" t="s">
        <v>1304</v>
      </c>
    </row>
    <row r="139" s="2" customFormat="1" ht="24.15" customHeight="1">
      <c r="A139" s="34"/>
      <c r="B139" s="184"/>
      <c r="C139" s="185" t="s">
        <v>137</v>
      </c>
      <c r="D139" s="185" t="s">
        <v>186</v>
      </c>
      <c r="E139" s="186" t="s">
        <v>1305</v>
      </c>
      <c r="F139" s="187" t="s">
        <v>1306</v>
      </c>
      <c r="G139" s="188" t="s">
        <v>214</v>
      </c>
      <c r="H139" s="189">
        <v>63.479999999999997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0.0028999999999999998</v>
      </c>
      <c r="R139" s="195">
        <f>Q139*H139</f>
        <v>0.18409199999999998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190</v>
      </c>
      <c r="AT139" s="197" t="s">
        <v>186</v>
      </c>
      <c r="AU139" s="197" t="s">
        <v>91</v>
      </c>
      <c r="AY139" s="15" t="s">
        <v>183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190</v>
      </c>
      <c r="BM139" s="197" t="s">
        <v>1307</v>
      </c>
    </row>
    <row r="140" s="2" customFormat="1" ht="24.15" customHeight="1">
      <c r="A140" s="34"/>
      <c r="B140" s="184"/>
      <c r="C140" s="185" t="s">
        <v>229</v>
      </c>
      <c r="D140" s="185" t="s">
        <v>186</v>
      </c>
      <c r="E140" s="186" t="s">
        <v>1308</v>
      </c>
      <c r="F140" s="187" t="s">
        <v>1309</v>
      </c>
      <c r="G140" s="188" t="s">
        <v>214</v>
      </c>
      <c r="H140" s="189">
        <v>659.822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0.00022499999999999999</v>
      </c>
      <c r="R140" s="195">
        <f>Q140*H140</f>
        <v>0.14845995000000001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190</v>
      </c>
      <c r="AT140" s="197" t="s">
        <v>186</v>
      </c>
      <c r="AU140" s="197" t="s">
        <v>91</v>
      </c>
      <c r="AY140" s="15" t="s">
        <v>183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190</v>
      </c>
      <c r="BM140" s="197" t="s">
        <v>1310</v>
      </c>
    </row>
    <row r="141" s="2" customFormat="1" ht="24.15" customHeight="1">
      <c r="A141" s="34"/>
      <c r="B141" s="184"/>
      <c r="C141" s="185" t="s">
        <v>233</v>
      </c>
      <c r="D141" s="185" t="s">
        <v>186</v>
      </c>
      <c r="E141" s="186" t="s">
        <v>1311</v>
      </c>
      <c r="F141" s="187" t="s">
        <v>1312</v>
      </c>
      <c r="G141" s="188" t="s">
        <v>214</v>
      </c>
      <c r="H141" s="189">
        <v>610.69500000000005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0.0028999999999999998</v>
      </c>
      <c r="R141" s="195">
        <f>Q141*H141</f>
        <v>1.7710155000000001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190</v>
      </c>
      <c r="AT141" s="197" t="s">
        <v>186</v>
      </c>
      <c r="AU141" s="197" t="s">
        <v>91</v>
      </c>
      <c r="AY141" s="15" t="s">
        <v>183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190</v>
      </c>
      <c r="BM141" s="197" t="s">
        <v>1313</v>
      </c>
    </row>
    <row r="142" s="2" customFormat="1" ht="24.15" customHeight="1">
      <c r="A142" s="34"/>
      <c r="B142" s="184"/>
      <c r="C142" s="185" t="s">
        <v>239</v>
      </c>
      <c r="D142" s="185" t="s">
        <v>186</v>
      </c>
      <c r="E142" s="186" t="s">
        <v>1314</v>
      </c>
      <c r="F142" s="187" t="s">
        <v>1315</v>
      </c>
      <c r="G142" s="188" t="s">
        <v>214</v>
      </c>
      <c r="H142" s="189">
        <v>49.127000000000002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45</v>
      </c>
      <c r="O142" s="78"/>
      <c r="P142" s="195">
        <f>O142*H142</f>
        <v>0</v>
      </c>
      <c r="Q142" s="195">
        <v>0.0061799999999999997</v>
      </c>
      <c r="R142" s="195">
        <f>Q142*H142</f>
        <v>0.30360485999999998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190</v>
      </c>
      <c r="AT142" s="197" t="s">
        <v>186</v>
      </c>
      <c r="AU142" s="197" t="s">
        <v>91</v>
      </c>
      <c r="AY142" s="15" t="s">
        <v>183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190</v>
      </c>
      <c r="BM142" s="197" t="s">
        <v>1316</v>
      </c>
    </row>
    <row r="143" s="2" customFormat="1" ht="37.8" customHeight="1">
      <c r="A143" s="34"/>
      <c r="B143" s="184"/>
      <c r="C143" s="185" t="s">
        <v>243</v>
      </c>
      <c r="D143" s="185" t="s">
        <v>186</v>
      </c>
      <c r="E143" s="186" t="s">
        <v>1317</v>
      </c>
      <c r="F143" s="187" t="s">
        <v>1318</v>
      </c>
      <c r="G143" s="188" t="s">
        <v>214</v>
      </c>
      <c r="H143" s="189">
        <v>63.479999999999997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190</v>
      </c>
      <c r="AT143" s="197" t="s">
        <v>186</v>
      </c>
      <c r="AU143" s="197" t="s">
        <v>91</v>
      </c>
      <c r="AY143" s="15" t="s">
        <v>183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190</v>
      </c>
      <c r="BM143" s="197" t="s">
        <v>1319</v>
      </c>
    </row>
    <row r="144" s="2" customFormat="1" ht="33" customHeight="1">
      <c r="A144" s="34"/>
      <c r="B144" s="184"/>
      <c r="C144" s="185" t="s">
        <v>247</v>
      </c>
      <c r="D144" s="185" t="s">
        <v>186</v>
      </c>
      <c r="E144" s="186" t="s">
        <v>1320</v>
      </c>
      <c r="F144" s="187" t="s">
        <v>1321</v>
      </c>
      <c r="G144" s="188" t="s">
        <v>214</v>
      </c>
      <c r="H144" s="189">
        <v>63.479999999999997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45</v>
      </c>
      <c r="O144" s="78"/>
      <c r="P144" s="195">
        <f>O144*H144</f>
        <v>0</v>
      </c>
      <c r="Q144" s="195">
        <v>0.010729000000000001</v>
      </c>
      <c r="R144" s="195">
        <f>Q144*H144</f>
        <v>0.68107691999999997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190</v>
      </c>
      <c r="AT144" s="197" t="s">
        <v>186</v>
      </c>
      <c r="AU144" s="197" t="s">
        <v>91</v>
      </c>
      <c r="AY144" s="15" t="s">
        <v>183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190</v>
      </c>
      <c r="BM144" s="197" t="s">
        <v>1322</v>
      </c>
    </row>
    <row r="145" s="2" customFormat="1" ht="33" customHeight="1">
      <c r="A145" s="34"/>
      <c r="B145" s="184"/>
      <c r="C145" s="185" t="s">
        <v>251</v>
      </c>
      <c r="D145" s="185" t="s">
        <v>186</v>
      </c>
      <c r="E145" s="186" t="s">
        <v>1323</v>
      </c>
      <c r="F145" s="187" t="s">
        <v>1324</v>
      </c>
      <c r="G145" s="188" t="s">
        <v>214</v>
      </c>
      <c r="H145" s="189">
        <v>109.35299999999999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0.015633999999999999</v>
      </c>
      <c r="R145" s="195">
        <f>Q145*H145</f>
        <v>1.7096248019999998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190</v>
      </c>
      <c r="AT145" s="197" t="s">
        <v>186</v>
      </c>
      <c r="AU145" s="197" t="s">
        <v>91</v>
      </c>
      <c r="AY145" s="15" t="s">
        <v>183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190</v>
      </c>
      <c r="BM145" s="197" t="s">
        <v>1325</v>
      </c>
    </row>
    <row r="146" s="2" customFormat="1" ht="24.15" customHeight="1">
      <c r="A146" s="34"/>
      <c r="B146" s="184"/>
      <c r="C146" s="185" t="s">
        <v>255</v>
      </c>
      <c r="D146" s="185" t="s">
        <v>186</v>
      </c>
      <c r="E146" s="186" t="s">
        <v>1326</v>
      </c>
      <c r="F146" s="187" t="s">
        <v>1327</v>
      </c>
      <c r="G146" s="188" t="s">
        <v>214</v>
      </c>
      <c r="H146" s="189">
        <v>559.56500000000005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45</v>
      </c>
      <c r="O146" s="78"/>
      <c r="P146" s="195">
        <f>O146*H146</f>
        <v>0</v>
      </c>
      <c r="Q146" s="195">
        <v>0.039784</v>
      </c>
      <c r="R146" s="195">
        <f>Q146*H146</f>
        <v>22.261733960000001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190</v>
      </c>
      <c r="AT146" s="197" t="s">
        <v>186</v>
      </c>
      <c r="AU146" s="197" t="s">
        <v>91</v>
      </c>
      <c r="AY146" s="15" t="s">
        <v>183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190</v>
      </c>
      <c r="BM146" s="197" t="s">
        <v>1328</v>
      </c>
    </row>
    <row r="147" s="2" customFormat="1" ht="24.15" customHeight="1">
      <c r="A147" s="34"/>
      <c r="B147" s="184"/>
      <c r="C147" s="185" t="s">
        <v>259</v>
      </c>
      <c r="D147" s="185" t="s">
        <v>186</v>
      </c>
      <c r="E147" s="186" t="s">
        <v>936</v>
      </c>
      <c r="F147" s="187" t="s">
        <v>937</v>
      </c>
      <c r="G147" s="188" t="s">
        <v>214</v>
      </c>
      <c r="H147" s="189">
        <v>51.130000000000003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0.018686500000000002</v>
      </c>
      <c r="R147" s="195">
        <f>Q147*H147</f>
        <v>0.95544074500000009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190</v>
      </c>
      <c r="AT147" s="197" t="s">
        <v>186</v>
      </c>
      <c r="AU147" s="197" t="s">
        <v>91</v>
      </c>
      <c r="AY147" s="15" t="s">
        <v>183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190</v>
      </c>
      <c r="BM147" s="197" t="s">
        <v>1329</v>
      </c>
    </row>
    <row r="148" s="12" customFormat="1" ht="22.8" customHeight="1">
      <c r="A148" s="12"/>
      <c r="B148" s="171"/>
      <c r="C148" s="12"/>
      <c r="D148" s="172" t="s">
        <v>78</v>
      </c>
      <c r="E148" s="182" t="s">
        <v>219</v>
      </c>
      <c r="F148" s="182" t="s">
        <v>362</v>
      </c>
      <c r="G148" s="12"/>
      <c r="H148" s="12"/>
      <c r="I148" s="174"/>
      <c r="J148" s="183">
        <f>BK148</f>
        <v>0</v>
      </c>
      <c r="K148" s="12"/>
      <c r="L148" s="171"/>
      <c r="M148" s="176"/>
      <c r="N148" s="177"/>
      <c r="O148" s="177"/>
      <c r="P148" s="178">
        <f>SUM(P149:P157)</f>
        <v>0</v>
      </c>
      <c r="Q148" s="177"/>
      <c r="R148" s="178">
        <f>SUM(R149:R157)</f>
        <v>16.672686555000002</v>
      </c>
      <c r="S148" s="177"/>
      <c r="T148" s="179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2" t="s">
        <v>86</v>
      </c>
      <c r="AT148" s="180" t="s">
        <v>78</v>
      </c>
      <c r="AU148" s="180" t="s">
        <v>86</v>
      </c>
      <c r="AY148" s="172" t="s">
        <v>183</v>
      </c>
      <c r="BK148" s="181">
        <f>SUM(BK149:BK157)</f>
        <v>0</v>
      </c>
    </row>
    <row r="149" s="2" customFormat="1" ht="33" customHeight="1">
      <c r="A149" s="34"/>
      <c r="B149" s="184"/>
      <c r="C149" s="185" t="s">
        <v>263</v>
      </c>
      <c r="D149" s="185" t="s">
        <v>186</v>
      </c>
      <c r="E149" s="186" t="s">
        <v>1330</v>
      </c>
      <c r="F149" s="187" t="s">
        <v>1331</v>
      </c>
      <c r="G149" s="188" t="s">
        <v>214</v>
      </c>
      <c r="H149" s="189">
        <v>784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0.02103</v>
      </c>
      <c r="R149" s="195">
        <f>Q149*H149</f>
        <v>16.48752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190</v>
      </c>
      <c r="AT149" s="197" t="s">
        <v>186</v>
      </c>
      <c r="AU149" s="197" t="s">
        <v>91</v>
      </c>
      <c r="AY149" s="15" t="s">
        <v>183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190</v>
      </c>
      <c r="BM149" s="197" t="s">
        <v>1332</v>
      </c>
    </row>
    <row r="150" s="2" customFormat="1" ht="33" customHeight="1">
      <c r="A150" s="34"/>
      <c r="B150" s="184"/>
      <c r="C150" s="185" t="s">
        <v>267</v>
      </c>
      <c r="D150" s="185" t="s">
        <v>186</v>
      </c>
      <c r="E150" s="186" t="s">
        <v>1333</v>
      </c>
      <c r="F150" s="187" t="s">
        <v>1334</v>
      </c>
      <c r="G150" s="188" t="s">
        <v>214</v>
      </c>
      <c r="H150" s="189">
        <v>784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190</v>
      </c>
      <c r="AT150" s="197" t="s">
        <v>186</v>
      </c>
      <c r="AU150" s="197" t="s">
        <v>91</v>
      </c>
      <c r="AY150" s="15" t="s">
        <v>183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190</v>
      </c>
      <c r="BM150" s="197" t="s">
        <v>1335</v>
      </c>
    </row>
    <row r="151" s="2" customFormat="1" ht="37.8" customHeight="1">
      <c r="A151" s="34"/>
      <c r="B151" s="184"/>
      <c r="C151" s="185" t="s">
        <v>271</v>
      </c>
      <c r="D151" s="185" t="s">
        <v>186</v>
      </c>
      <c r="E151" s="186" t="s">
        <v>1336</v>
      </c>
      <c r="F151" s="187" t="s">
        <v>1337</v>
      </c>
      <c r="G151" s="188" t="s">
        <v>214</v>
      </c>
      <c r="H151" s="189">
        <v>6272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190</v>
      </c>
      <c r="AT151" s="197" t="s">
        <v>186</v>
      </c>
      <c r="AU151" s="197" t="s">
        <v>91</v>
      </c>
      <c r="AY151" s="15" t="s">
        <v>183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190</v>
      </c>
      <c r="BM151" s="197" t="s">
        <v>1338</v>
      </c>
    </row>
    <row r="152" s="2" customFormat="1" ht="16.5" customHeight="1">
      <c r="A152" s="34"/>
      <c r="B152" s="184"/>
      <c r="C152" s="185" t="s">
        <v>7</v>
      </c>
      <c r="D152" s="185" t="s">
        <v>186</v>
      </c>
      <c r="E152" s="186" t="s">
        <v>1339</v>
      </c>
      <c r="F152" s="187" t="s">
        <v>1340</v>
      </c>
      <c r="G152" s="188" t="s">
        <v>214</v>
      </c>
      <c r="H152" s="189">
        <v>784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45</v>
      </c>
      <c r="O152" s="78"/>
      <c r="P152" s="195">
        <f>O152*H152</f>
        <v>0</v>
      </c>
      <c r="Q152" s="195">
        <v>5.4945000000000003E-05</v>
      </c>
      <c r="R152" s="195">
        <f>Q152*H152</f>
        <v>0.043076880000000005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190</v>
      </c>
      <c r="AT152" s="197" t="s">
        <v>186</v>
      </c>
      <c r="AU152" s="197" t="s">
        <v>91</v>
      </c>
      <c r="AY152" s="15" t="s">
        <v>183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190</v>
      </c>
      <c r="BM152" s="197" t="s">
        <v>1341</v>
      </c>
    </row>
    <row r="153" s="2" customFormat="1" ht="16.5" customHeight="1">
      <c r="A153" s="34"/>
      <c r="B153" s="184"/>
      <c r="C153" s="185" t="s">
        <v>278</v>
      </c>
      <c r="D153" s="185" t="s">
        <v>186</v>
      </c>
      <c r="E153" s="186" t="s">
        <v>1342</v>
      </c>
      <c r="F153" s="187" t="s">
        <v>1343</v>
      </c>
      <c r="G153" s="188" t="s">
        <v>214</v>
      </c>
      <c r="H153" s="189">
        <v>784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190</v>
      </c>
      <c r="AT153" s="197" t="s">
        <v>186</v>
      </c>
      <c r="AU153" s="197" t="s">
        <v>91</v>
      </c>
      <c r="AY153" s="15" t="s">
        <v>183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190</v>
      </c>
      <c r="BM153" s="197" t="s">
        <v>1344</v>
      </c>
    </row>
    <row r="154" s="2" customFormat="1" ht="16.5" customHeight="1">
      <c r="A154" s="34"/>
      <c r="B154" s="184"/>
      <c r="C154" s="185" t="s">
        <v>282</v>
      </c>
      <c r="D154" s="185" t="s">
        <v>186</v>
      </c>
      <c r="E154" s="186" t="s">
        <v>1345</v>
      </c>
      <c r="F154" s="187" t="s">
        <v>1346</v>
      </c>
      <c r="G154" s="188" t="s">
        <v>293</v>
      </c>
      <c r="H154" s="189">
        <v>83.299999999999997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0.000504</v>
      </c>
      <c r="R154" s="195">
        <f>Q154*H154</f>
        <v>0.041983199999999998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190</v>
      </c>
      <c r="AT154" s="197" t="s">
        <v>186</v>
      </c>
      <c r="AU154" s="197" t="s">
        <v>91</v>
      </c>
      <c r="AY154" s="15" t="s">
        <v>183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190</v>
      </c>
      <c r="BM154" s="197" t="s">
        <v>1347</v>
      </c>
    </row>
    <row r="155" s="2" customFormat="1" ht="16.5" customHeight="1">
      <c r="A155" s="34"/>
      <c r="B155" s="184"/>
      <c r="C155" s="185" t="s">
        <v>286</v>
      </c>
      <c r="D155" s="185" t="s">
        <v>186</v>
      </c>
      <c r="E155" s="186" t="s">
        <v>942</v>
      </c>
      <c r="F155" s="187" t="s">
        <v>943</v>
      </c>
      <c r="G155" s="188" t="s">
        <v>293</v>
      </c>
      <c r="H155" s="189">
        <v>255.65000000000001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0.000231</v>
      </c>
      <c r="R155" s="195">
        <f>Q155*H155</f>
        <v>0.059055150000000001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190</v>
      </c>
      <c r="AT155" s="197" t="s">
        <v>186</v>
      </c>
      <c r="AU155" s="197" t="s">
        <v>91</v>
      </c>
      <c r="AY155" s="15" t="s">
        <v>183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190</v>
      </c>
      <c r="BM155" s="197" t="s">
        <v>1348</v>
      </c>
    </row>
    <row r="156" s="2" customFormat="1" ht="16.5" customHeight="1">
      <c r="A156" s="34"/>
      <c r="B156" s="184"/>
      <c r="C156" s="185" t="s">
        <v>290</v>
      </c>
      <c r="D156" s="185" t="s">
        <v>186</v>
      </c>
      <c r="E156" s="186" t="s">
        <v>368</v>
      </c>
      <c r="F156" s="187" t="s">
        <v>369</v>
      </c>
      <c r="G156" s="188" t="s">
        <v>293</v>
      </c>
      <c r="H156" s="189">
        <v>455.44999999999999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45</v>
      </c>
      <c r="O156" s="78"/>
      <c r="P156" s="195">
        <f>O156*H156</f>
        <v>0</v>
      </c>
      <c r="Q156" s="195">
        <v>7.3499999999999998E-05</v>
      </c>
      <c r="R156" s="195">
        <f>Q156*H156</f>
        <v>0.033475575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190</v>
      </c>
      <c r="AT156" s="197" t="s">
        <v>186</v>
      </c>
      <c r="AU156" s="197" t="s">
        <v>91</v>
      </c>
      <c r="AY156" s="15" t="s">
        <v>183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190</v>
      </c>
      <c r="BM156" s="197" t="s">
        <v>1349</v>
      </c>
    </row>
    <row r="157" s="2" customFormat="1" ht="16.5" customHeight="1">
      <c r="A157" s="34"/>
      <c r="B157" s="184"/>
      <c r="C157" s="185" t="s">
        <v>295</v>
      </c>
      <c r="D157" s="185" t="s">
        <v>186</v>
      </c>
      <c r="E157" s="186" t="s">
        <v>1350</v>
      </c>
      <c r="F157" s="187" t="s">
        <v>1351</v>
      </c>
      <c r="G157" s="188" t="s">
        <v>293</v>
      </c>
      <c r="H157" s="189">
        <v>48.100000000000001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0.00015750000000000001</v>
      </c>
      <c r="R157" s="195">
        <f>Q157*H157</f>
        <v>0.0075757500000000009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190</v>
      </c>
      <c r="AT157" s="197" t="s">
        <v>186</v>
      </c>
      <c r="AU157" s="197" t="s">
        <v>91</v>
      </c>
      <c r="AY157" s="15" t="s">
        <v>183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190</v>
      </c>
      <c r="BM157" s="197" t="s">
        <v>1352</v>
      </c>
    </row>
    <row r="158" s="12" customFormat="1" ht="22.8" customHeight="1">
      <c r="A158" s="12"/>
      <c r="B158" s="171"/>
      <c r="C158" s="12"/>
      <c r="D158" s="172" t="s">
        <v>78</v>
      </c>
      <c r="E158" s="182" t="s">
        <v>456</v>
      </c>
      <c r="F158" s="182" t="s">
        <v>457</v>
      </c>
      <c r="G158" s="12"/>
      <c r="H158" s="12"/>
      <c r="I158" s="174"/>
      <c r="J158" s="183">
        <f>BK158</f>
        <v>0</v>
      </c>
      <c r="K158" s="12"/>
      <c r="L158" s="171"/>
      <c r="M158" s="176"/>
      <c r="N158" s="177"/>
      <c r="O158" s="177"/>
      <c r="P158" s="178">
        <f>P159</f>
        <v>0</v>
      </c>
      <c r="Q158" s="177"/>
      <c r="R158" s="178">
        <f>R159</f>
        <v>0</v>
      </c>
      <c r="S158" s="177"/>
      <c r="T158" s="179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2" t="s">
        <v>86</v>
      </c>
      <c r="AT158" s="180" t="s">
        <v>78</v>
      </c>
      <c r="AU158" s="180" t="s">
        <v>86</v>
      </c>
      <c r="AY158" s="172" t="s">
        <v>183</v>
      </c>
      <c r="BK158" s="181">
        <f>BK159</f>
        <v>0</v>
      </c>
    </row>
    <row r="159" s="2" customFormat="1" ht="24.15" customHeight="1">
      <c r="A159" s="34"/>
      <c r="B159" s="184"/>
      <c r="C159" s="185" t="s">
        <v>299</v>
      </c>
      <c r="D159" s="185" t="s">
        <v>186</v>
      </c>
      <c r="E159" s="186" t="s">
        <v>1353</v>
      </c>
      <c r="F159" s="187" t="s">
        <v>1354</v>
      </c>
      <c r="G159" s="188" t="s">
        <v>189</v>
      </c>
      <c r="H159" s="189">
        <v>44.743000000000002</v>
      </c>
      <c r="I159" s="190"/>
      <c r="J159" s="191">
        <f>ROUND(I159*H159,2)</f>
        <v>0</v>
      </c>
      <c r="K159" s="192"/>
      <c r="L159" s="35"/>
      <c r="M159" s="219" t="s">
        <v>1</v>
      </c>
      <c r="N159" s="220" t="s">
        <v>45</v>
      </c>
      <c r="O159" s="217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190</v>
      </c>
      <c r="AT159" s="197" t="s">
        <v>186</v>
      </c>
      <c r="AU159" s="197" t="s">
        <v>91</v>
      </c>
      <c r="AY159" s="15" t="s">
        <v>183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190</v>
      </c>
      <c r="BM159" s="197" t="s">
        <v>1355</v>
      </c>
    </row>
    <row r="160" s="2" customFormat="1" ht="6.96" customHeight="1">
      <c r="A160" s="34"/>
      <c r="B160" s="61"/>
      <c r="C160" s="62"/>
      <c r="D160" s="62"/>
      <c r="E160" s="62"/>
      <c r="F160" s="62"/>
      <c r="G160" s="62"/>
      <c r="H160" s="62"/>
      <c r="I160" s="62"/>
      <c r="J160" s="62"/>
      <c r="K160" s="62"/>
      <c r="L160" s="35"/>
      <c r="M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</row>
  </sheetData>
  <autoFilter ref="C124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1356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1357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1358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1358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1358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1358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ROUND(J126,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ROUND((SUM(BE126:BE172)),  2)</f>
        <v>0</v>
      </c>
      <c r="G35" s="137"/>
      <c r="H35" s="137"/>
      <c r="I35" s="138">
        <v>0.23000000000000001</v>
      </c>
      <c r="J35" s="136">
        <f>ROUND(((SUM(BE126:BE172))*I35),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ROUND((SUM(BF126:BF172)),  2)</f>
        <v>0</v>
      </c>
      <c r="G36" s="137"/>
      <c r="H36" s="137"/>
      <c r="I36" s="138">
        <v>0.23000000000000001</v>
      </c>
      <c r="J36" s="136">
        <f>ROUND(((SUM(BF126:BF172))*I36),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ROUND((SUM(BG126:BG172)),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ROUND((SUM(BH126:BH172)),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ROUND((SUM(BI126:BI172)),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1356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01 - Prístroje a zariadenia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J126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150</v>
      </c>
      <c r="E99" s="154"/>
      <c r="F99" s="154"/>
      <c r="G99" s="154"/>
      <c r="H99" s="154"/>
      <c r="I99" s="154"/>
      <c r="J99" s="155">
        <f>J127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153</v>
      </c>
      <c r="E100" s="158"/>
      <c r="F100" s="158"/>
      <c r="G100" s="158"/>
      <c r="H100" s="158"/>
      <c r="I100" s="158"/>
      <c r="J100" s="159">
        <f>J128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2"/>
      <c r="C101" s="9"/>
      <c r="D101" s="153" t="s">
        <v>1359</v>
      </c>
      <c r="E101" s="154"/>
      <c r="F101" s="154"/>
      <c r="G101" s="154"/>
      <c r="H101" s="154"/>
      <c r="I101" s="154"/>
      <c r="J101" s="155">
        <f>J131</f>
        <v>0</v>
      </c>
      <c r="K101" s="9"/>
      <c r="L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52"/>
      <c r="C102" s="9"/>
      <c r="D102" s="153" t="s">
        <v>1360</v>
      </c>
      <c r="E102" s="154"/>
      <c r="F102" s="154"/>
      <c r="G102" s="154"/>
      <c r="H102" s="154"/>
      <c r="I102" s="154"/>
      <c r="J102" s="155">
        <f>J156</f>
        <v>0</v>
      </c>
      <c r="K102" s="9"/>
      <c r="L102" s="15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52"/>
      <c r="C103" s="9"/>
      <c r="D103" s="153" t="s">
        <v>1361</v>
      </c>
      <c r="E103" s="154"/>
      <c r="F103" s="154"/>
      <c r="G103" s="154"/>
      <c r="H103" s="154"/>
      <c r="I103" s="154"/>
      <c r="J103" s="155">
        <f>J161</f>
        <v>0</v>
      </c>
      <c r="K103" s="9"/>
      <c r="L103" s="15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52"/>
      <c r="C104" s="9"/>
      <c r="D104" s="153" t="s">
        <v>1362</v>
      </c>
      <c r="E104" s="154"/>
      <c r="F104" s="154"/>
      <c r="G104" s="154"/>
      <c r="H104" s="154"/>
      <c r="I104" s="154"/>
      <c r="J104" s="155">
        <f>J164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="2" customFormat="1" ht="6.96" customHeight="1">
      <c r="A110" s="34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169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6.25" customHeight="1">
      <c r="A114" s="34"/>
      <c r="B114" s="35"/>
      <c r="C114" s="34"/>
      <c r="D114" s="34"/>
      <c r="E114" s="130" t="str">
        <f>E7</f>
        <v>REKONŠTRUKCIA ADMINISTRATÍVNEJ BUDOVY KOMENSKÉHO ULICA - ÚRAD BBSK (BLOK A)</v>
      </c>
      <c r="F114" s="28"/>
      <c r="G114" s="28"/>
      <c r="H114" s="28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" customFormat="1" ht="12" customHeight="1">
      <c r="B115" s="18"/>
      <c r="C115" s="28" t="s">
        <v>141</v>
      </c>
      <c r="L115" s="18"/>
    </row>
    <row r="116" s="2" customFormat="1" ht="16.5" customHeight="1">
      <c r="A116" s="34"/>
      <c r="B116" s="35"/>
      <c r="C116" s="34"/>
      <c r="D116" s="34"/>
      <c r="E116" s="130" t="s">
        <v>1356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143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68" t="str">
        <f>E11</f>
        <v>01 - Prístroje a zariadenia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19</v>
      </c>
      <c r="D120" s="34"/>
      <c r="E120" s="34"/>
      <c r="F120" s="23" t="str">
        <f>F14</f>
        <v xml:space="preserve"> </v>
      </c>
      <c r="G120" s="34"/>
      <c r="H120" s="34"/>
      <c r="I120" s="28" t="s">
        <v>21</v>
      </c>
      <c r="J120" s="70" t="str">
        <f>IF(J14="","",J14)</f>
        <v>21. 1. 2025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23</v>
      </c>
      <c r="D122" s="34"/>
      <c r="E122" s="34"/>
      <c r="F122" s="23" t="str">
        <f>E17</f>
        <v xml:space="preserve"> </v>
      </c>
      <c r="G122" s="34"/>
      <c r="H122" s="34"/>
      <c r="I122" s="28" t="s">
        <v>29</v>
      </c>
      <c r="J122" s="32" t="str">
        <f>E23</f>
        <v xml:space="preserve"> 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27</v>
      </c>
      <c r="D123" s="34"/>
      <c r="E123" s="34"/>
      <c r="F123" s="23" t="str">
        <f>IF(E20="","",E20)</f>
        <v>Vyplň údaj</v>
      </c>
      <c r="G123" s="34"/>
      <c r="H123" s="34"/>
      <c r="I123" s="28" t="s">
        <v>34</v>
      </c>
      <c r="J123" s="32" t="str">
        <f>E26</f>
        <v xml:space="preserve"> 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0.32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11" customFormat="1" ht="29.28" customHeight="1">
      <c r="A125" s="160"/>
      <c r="B125" s="161"/>
      <c r="C125" s="162" t="s">
        <v>170</v>
      </c>
      <c r="D125" s="163" t="s">
        <v>64</v>
      </c>
      <c r="E125" s="163" t="s">
        <v>60</v>
      </c>
      <c r="F125" s="163" t="s">
        <v>61</v>
      </c>
      <c r="G125" s="163" t="s">
        <v>171</v>
      </c>
      <c r="H125" s="163" t="s">
        <v>172</v>
      </c>
      <c r="I125" s="163" t="s">
        <v>173</v>
      </c>
      <c r="J125" s="164" t="s">
        <v>147</v>
      </c>
      <c r="K125" s="165" t="s">
        <v>174</v>
      </c>
      <c r="L125" s="166"/>
      <c r="M125" s="87" t="s">
        <v>1</v>
      </c>
      <c r="N125" s="88" t="s">
        <v>43</v>
      </c>
      <c r="O125" s="88" t="s">
        <v>175</v>
      </c>
      <c r="P125" s="88" t="s">
        <v>176</v>
      </c>
      <c r="Q125" s="88" t="s">
        <v>177</v>
      </c>
      <c r="R125" s="88" t="s">
        <v>178</v>
      </c>
      <c r="S125" s="88" t="s">
        <v>179</v>
      </c>
      <c r="T125" s="89" t="s">
        <v>180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="2" customFormat="1" ht="22.8" customHeight="1">
      <c r="A126" s="34"/>
      <c r="B126" s="35"/>
      <c r="C126" s="94" t="s">
        <v>148</v>
      </c>
      <c r="D126" s="34"/>
      <c r="E126" s="34"/>
      <c r="F126" s="34"/>
      <c r="G126" s="34"/>
      <c r="H126" s="34"/>
      <c r="I126" s="34"/>
      <c r="J126" s="167">
        <f>BK126</f>
        <v>0</v>
      </c>
      <c r="K126" s="34"/>
      <c r="L126" s="35"/>
      <c r="M126" s="90"/>
      <c r="N126" s="74"/>
      <c r="O126" s="91"/>
      <c r="P126" s="168">
        <f>P127+P131+P156+P161+P164</f>
        <v>0</v>
      </c>
      <c r="Q126" s="91"/>
      <c r="R126" s="168">
        <f>R127+R131+R156+R161+R164</f>
        <v>0.058095000000000001</v>
      </c>
      <c r="S126" s="91"/>
      <c r="T126" s="169">
        <f>T127+T131+T156+T161+T164</f>
        <v>1.2149999999999999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5" t="s">
        <v>78</v>
      </c>
      <c r="AU126" s="15" t="s">
        <v>149</v>
      </c>
      <c r="BK126" s="170">
        <f>BK127+BK131+BK156+BK161+BK164</f>
        <v>0</v>
      </c>
    </row>
    <row r="127" s="12" customFormat="1" ht="25.92" customHeight="1">
      <c r="A127" s="12"/>
      <c r="B127" s="171"/>
      <c r="C127" s="12"/>
      <c r="D127" s="172" t="s">
        <v>78</v>
      </c>
      <c r="E127" s="173" t="s">
        <v>181</v>
      </c>
      <c r="F127" s="173" t="s">
        <v>182</v>
      </c>
      <c r="G127" s="12"/>
      <c r="H127" s="12"/>
      <c r="I127" s="174"/>
      <c r="J127" s="175">
        <f>BK127</f>
        <v>0</v>
      </c>
      <c r="K127" s="12"/>
      <c r="L127" s="171"/>
      <c r="M127" s="176"/>
      <c r="N127" s="177"/>
      <c r="O127" s="177"/>
      <c r="P127" s="178">
        <f>P128</f>
        <v>0</v>
      </c>
      <c r="Q127" s="177"/>
      <c r="R127" s="178">
        <f>R128</f>
        <v>0.002735</v>
      </c>
      <c r="S127" s="177"/>
      <c r="T127" s="179">
        <f>T128</f>
        <v>1.2149999999999999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2" t="s">
        <v>86</v>
      </c>
      <c r="AT127" s="180" t="s">
        <v>78</v>
      </c>
      <c r="AU127" s="180" t="s">
        <v>79</v>
      </c>
      <c r="AY127" s="172" t="s">
        <v>183</v>
      </c>
      <c r="BK127" s="181">
        <f>BK128</f>
        <v>0</v>
      </c>
    </row>
    <row r="128" s="12" customFormat="1" ht="22.8" customHeight="1">
      <c r="A128" s="12"/>
      <c r="B128" s="171"/>
      <c r="C128" s="12"/>
      <c r="D128" s="172" t="s">
        <v>78</v>
      </c>
      <c r="E128" s="182" t="s">
        <v>219</v>
      </c>
      <c r="F128" s="182" t="s">
        <v>362</v>
      </c>
      <c r="G128" s="12"/>
      <c r="H128" s="12"/>
      <c r="I128" s="174"/>
      <c r="J128" s="183">
        <f>BK128</f>
        <v>0</v>
      </c>
      <c r="K128" s="12"/>
      <c r="L128" s="171"/>
      <c r="M128" s="176"/>
      <c r="N128" s="177"/>
      <c r="O128" s="177"/>
      <c r="P128" s="178">
        <f>SUM(P129:P130)</f>
        <v>0</v>
      </c>
      <c r="Q128" s="177"/>
      <c r="R128" s="178">
        <f>SUM(R129:R130)</f>
        <v>0.002735</v>
      </c>
      <c r="S128" s="177"/>
      <c r="T128" s="179">
        <f>SUM(T129:T130)</f>
        <v>1.2149999999999999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2" t="s">
        <v>86</v>
      </c>
      <c r="AT128" s="180" t="s">
        <v>78</v>
      </c>
      <c r="AU128" s="180" t="s">
        <v>86</v>
      </c>
      <c r="AY128" s="172" t="s">
        <v>183</v>
      </c>
      <c r="BK128" s="181">
        <f>SUM(BK129:BK130)</f>
        <v>0</v>
      </c>
    </row>
    <row r="129" s="2" customFormat="1" ht="24.15" customHeight="1">
      <c r="A129" s="34"/>
      <c r="B129" s="184"/>
      <c r="C129" s="185" t="s">
        <v>86</v>
      </c>
      <c r="D129" s="185" t="s">
        <v>186</v>
      </c>
      <c r="E129" s="186" t="s">
        <v>1363</v>
      </c>
      <c r="F129" s="187" t="s">
        <v>1364</v>
      </c>
      <c r="G129" s="188" t="s">
        <v>414</v>
      </c>
      <c r="H129" s="189">
        <v>500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5.4700000000000001E-06</v>
      </c>
      <c r="R129" s="195">
        <f>Q129*H129</f>
        <v>0.002735</v>
      </c>
      <c r="S129" s="195">
        <v>3.0000000000000001E-05</v>
      </c>
      <c r="T129" s="196">
        <f>S129*H129</f>
        <v>0.015000000000000001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190</v>
      </c>
      <c r="AT129" s="197" t="s">
        <v>186</v>
      </c>
      <c r="AU129" s="197" t="s">
        <v>91</v>
      </c>
      <c r="AY129" s="15" t="s">
        <v>183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190</v>
      </c>
      <c r="BM129" s="197" t="s">
        <v>1365</v>
      </c>
    </row>
    <row r="130" s="2" customFormat="1" ht="37.8" customHeight="1">
      <c r="A130" s="34"/>
      <c r="B130" s="184"/>
      <c r="C130" s="185" t="s">
        <v>91</v>
      </c>
      <c r="D130" s="185" t="s">
        <v>186</v>
      </c>
      <c r="E130" s="186" t="s">
        <v>1366</v>
      </c>
      <c r="F130" s="187" t="s">
        <v>1367</v>
      </c>
      <c r="G130" s="188" t="s">
        <v>293</v>
      </c>
      <c r="H130" s="189">
        <v>300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45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0.0040000000000000001</v>
      </c>
      <c r="T130" s="196">
        <f>S130*H130</f>
        <v>1.2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190</v>
      </c>
      <c r="AT130" s="197" t="s">
        <v>186</v>
      </c>
      <c r="AU130" s="197" t="s">
        <v>91</v>
      </c>
      <c r="AY130" s="15" t="s">
        <v>183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190</v>
      </c>
      <c r="BM130" s="197" t="s">
        <v>1368</v>
      </c>
    </row>
    <row r="131" s="12" customFormat="1" ht="25.92" customHeight="1">
      <c r="A131" s="12"/>
      <c r="B131" s="171"/>
      <c r="C131" s="12"/>
      <c r="D131" s="172" t="s">
        <v>78</v>
      </c>
      <c r="E131" s="173" t="s">
        <v>1369</v>
      </c>
      <c r="F131" s="173" t="s">
        <v>1370</v>
      </c>
      <c r="G131" s="12"/>
      <c r="H131" s="12"/>
      <c r="I131" s="174"/>
      <c r="J131" s="175">
        <f>BK131</f>
        <v>0</v>
      </c>
      <c r="K131" s="12"/>
      <c r="L131" s="171"/>
      <c r="M131" s="176"/>
      <c r="N131" s="177"/>
      <c r="O131" s="177"/>
      <c r="P131" s="178">
        <f>SUM(P132:P155)</f>
        <v>0</v>
      </c>
      <c r="Q131" s="177"/>
      <c r="R131" s="178">
        <f>SUM(R132:R155)</f>
        <v>0.055359999999999999</v>
      </c>
      <c r="S131" s="177"/>
      <c r="T131" s="179">
        <f>SUM(T132:T155)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184</v>
      </c>
      <c r="AT131" s="180" t="s">
        <v>78</v>
      </c>
      <c r="AU131" s="180" t="s">
        <v>79</v>
      </c>
      <c r="AY131" s="172" t="s">
        <v>183</v>
      </c>
      <c r="BK131" s="181">
        <f>SUM(BK132:BK155)</f>
        <v>0</v>
      </c>
    </row>
    <row r="132" s="2" customFormat="1" ht="24.15" customHeight="1">
      <c r="A132" s="34"/>
      <c r="B132" s="184"/>
      <c r="C132" s="185" t="s">
        <v>184</v>
      </c>
      <c r="D132" s="185" t="s">
        <v>186</v>
      </c>
      <c r="E132" s="186" t="s">
        <v>1371</v>
      </c>
      <c r="F132" s="187" t="s">
        <v>1372</v>
      </c>
      <c r="G132" s="188" t="s">
        <v>319</v>
      </c>
      <c r="H132" s="189">
        <v>200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440</v>
      </c>
      <c r="AT132" s="197" t="s">
        <v>186</v>
      </c>
      <c r="AU132" s="197" t="s">
        <v>86</v>
      </c>
      <c r="AY132" s="15" t="s">
        <v>183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440</v>
      </c>
      <c r="BM132" s="197" t="s">
        <v>1373</v>
      </c>
    </row>
    <row r="133" s="2" customFormat="1" ht="16.5" customHeight="1">
      <c r="A133" s="34"/>
      <c r="B133" s="184"/>
      <c r="C133" s="199" t="s">
        <v>190</v>
      </c>
      <c r="D133" s="199" t="s">
        <v>192</v>
      </c>
      <c r="E133" s="200" t="s">
        <v>1374</v>
      </c>
      <c r="F133" s="201" t="s">
        <v>1375</v>
      </c>
      <c r="G133" s="202" t="s">
        <v>319</v>
      </c>
      <c r="H133" s="203">
        <v>200</v>
      </c>
      <c r="I133" s="204"/>
      <c r="J133" s="205">
        <f>ROUND(I133*H133,2)</f>
        <v>0</v>
      </c>
      <c r="K133" s="206"/>
      <c r="L133" s="207"/>
      <c r="M133" s="208" t="s">
        <v>1</v>
      </c>
      <c r="N133" s="209" t="s">
        <v>45</v>
      </c>
      <c r="O133" s="78"/>
      <c r="P133" s="195">
        <f>O133*H133</f>
        <v>0</v>
      </c>
      <c r="Q133" s="195">
        <v>3.0000000000000001E-05</v>
      </c>
      <c r="R133" s="195">
        <f>Q133*H133</f>
        <v>0.0060000000000000001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703</v>
      </c>
      <c r="AT133" s="197" t="s">
        <v>192</v>
      </c>
      <c r="AU133" s="197" t="s">
        <v>86</v>
      </c>
      <c r="AY133" s="15" t="s">
        <v>183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703</v>
      </c>
      <c r="BM133" s="197" t="s">
        <v>1376</v>
      </c>
    </row>
    <row r="134" s="2" customFormat="1" ht="16.5" customHeight="1">
      <c r="A134" s="34"/>
      <c r="B134" s="184"/>
      <c r="C134" s="199" t="s">
        <v>203</v>
      </c>
      <c r="D134" s="199" t="s">
        <v>192</v>
      </c>
      <c r="E134" s="200" t="s">
        <v>1377</v>
      </c>
      <c r="F134" s="201" t="s">
        <v>1378</v>
      </c>
      <c r="G134" s="202" t="s">
        <v>319</v>
      </c>
      <c r="H134" s="203">
        <v>200</v>
      </c>
      <c r="I134" s="204"/>
      <c r="J134" s="205">
        <f>ROUND(I134*H134,2)</f>
        <v>0</v>
      </c>
      <c r="K134" s="206"/>
      <c r="L134" s="207"/>
      <c r="M134" s="208" t="s">
        <v>1</v>
      </c>
      <c r="N134" s="209" t="s">
        <v>45</v>
      </c>
      <c r="O134" s="78"/>
      <c r="P134" s="195">
        <f>O134*H134</f>
        <v>0</v>
      </c>
      <c r="Q134" s="195">
        <v>6.9999999999999994E-05</v>
      </c>
      <c r="R134" s="195">
        <f>Q134*H134</f>
        <v>0.013999999999999999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703</v>
      </c>
      <c r="AT134" s="197" t="s">
        <v>192</v>
      </c>
      <c r="AU134" s="197" t="s">
        <v>86</v>
      </c>
      <c r="AY134" s="15" t="s">
        <v>183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703</v>
      </c>
      <c r="BM134" s="197" t="s">
        <v>1379</v>
      </c>
    </row>
    <row r="135" s="2" customFormat="1" ht="24.15" customHeight="1">
      <c r="A135" s="34"/>
      <c r="B135" s="184"/>
      <c r="C135" s="185" t="s">
        <v>207</v>
      </c>
      <c r="D135" s="185" t="s">
        <v>186</v>
      </c>
      <c r="E135" s="186" t="s">
        <v>1380</v>
      </c>
      <c r="F135" s="187" t="s">
        <v>1381</v>
      </c>
      <c r="G135" s="188" t="s">
        <v>319</v>
      </c>
      <c r="H135" s="189">
        <v>180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440</v>
      </c>
      <c r="AT135" s="197" t="s">
        <v>186</v>
      </c>
      <c r="AU135" s="197" t="s">
        <v>86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440</v>
      </c>
      <c r="BM135" s="197" t="s">
        <v>1382</v>
      </c>
    </row>
    <row r="136" s="2" customFormat="1" ht="24.15" customHeight="1">
      <c r="A136" s="34"/>
      <c r="B136" s="184"/>
      <c r="C136" s="199" t="s">
        <v>211</v>
      </c>
      <c r="D136" s="199" t="s">
        <v>192</v>
      </c>
      <c r="E136" s="200" t="s">
        <v>1383</v>
      </c>
      <c r="F136" s="201" t="s">
        <v>1384</v>
      </c>
      <c r="G136" s="202" t="s">
        <v>319</v>
      </c>
      <c r="H136" s="203">
        <v>180</v>
      </c>
      <c r="I136" s="204"/>
      <c r="J136" s="205">
        <f>ROUND(I136*H136,2)</f>
        <v>0</v>
      </c>
      <c r="K136" s="206"/>
      <c r="L136" s="207"/>
      <c r="M136" s="208" t="s">
        <v>1</v>
      </c>
      <c r="N136" s="209" t="s">
        <v>45</v>
      </c>
      <c r="O136" s="78"/>
      <c r="P136" s="195">
        <f>O136*H136</f>
        <v>0</v>
      </c>
      <c r="Q136" s="195">
        <v>0.00010000000000000001</v>
      </c>
      <c r="R136" s="195">
        <f>Q136*H136</f>
        <v>0.018000000000000002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703</v>
      </c>
      <c r="AT136" s="197" t="s">
        <v>192</v>
      </c>
      <c r="AU136" s="197" t="s">
        <v>86</v>
      </c>
      <c r="AY136" s="15" t="s">
        <v>183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703</v>
      </c>
      <c r="BM136" s="197" t="s">
        <v>1385</v>
      </c>
    </row>
    <row r="137" s="2" customFormat="1" ht="24.15" customHeight="1">
      <c r="A137" s="34"/>
      <c r="B137" s="184"/>
      <c r="C137" s="185" t="s">
        <v>195</v>
      </c>
      <c r="D137" s="185" t="s">
        <v>186</v>
      </c>
      <c r="E137" s="186" t="s">
        <v>1386</v>
      </c>
      <c r="F137" s="187" t="s">
        <v>1387</v>
      </c>
      <c r="G137" s="188" t="s">
        <v>319</v>
      </c>
      <c r="H137" s="189">
        <v>18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440</v>
      </c>
      <c r="AT137" s="197" t="s">
        <v>186</v>
      </c>
      <c r="AU137" s="197" t="s">
        <v>86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440</v>
      </c>
      <c r="BM137" s="197" t="s">
        <v>1388</v>
      </c>
    </row>
    <row r="138" s="2" customFormat="1" ht="24.15" customHeight="1">
      <c r="A138" s="34"/>
      <c r="B138" s="184"/>
      <c r="C138" s="199" t="s">
        <v>219</v>
      </c>
      <c r="D138" s="199" t="s">
        <v>192</v>
      </c>
      <c r="E138" s="200" t="s">
        <v>1389</v>
      </c>
      <c r="F138" s="201" t="s">
        <v>1390</v>
      </c>
      <c r="G138" s="202" t="s">
        <v>319</v>
      </c>
      <c r="H138" s="203">
        <v>18</v>
      </c>
      <c r="I138" s="204"/>
      <c r="J138" s="205">
        <f>ROUND(I138*H138,2)</f>
        <v>0</v>
      </c>
      <c r="K138" s="206"/>
      <c r="L138" s="207"/>
      <c r="M138" s="208" t="s">
        <v>1</v>
      </c>
      <c r="N138" s="209" t="s">
        <v>45</v>
      </c>
      <c r="O138" s="78"/>
      <c r="P138" s="195">
        <f>O138*H138</f>
        <v>0</v>
      </c>
      <c r="Q138" s="195">
        <v>6.9999999999999994E-05</v>
      </c>
      <c r="R138" s="195">
        <f>Q138*H138</f>
        <v>0.0012599999999999998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703</v>
      </c>
      <c r="AT138" s="197" t="s">
        <v>192</v>
      </c>
      <c r="AU138" s="197" t="s">
        <v>86</v>
      </c>
      <c r="AY138" s="15" t="s">
        <v>183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703</v>
      </c>
      <c r="BM138" s="197" t="s">
        <v>1391</v>
      </c>
    </row>
    <row r="139" s="2" customFormat="1" ht="24.15" customHeight="1">
      <c r="A139" s="34"/>
      <c r="B139" s="184"/>
      <c r="C139" s="185" t="s">
        <v>134</v>
      </c>
      <c r="D139" s="185" t="s">
        <v>186</v>
      </c>
      <c r="E139" s="186" t="s">
        <v>1392</v>
      </c>
      <c r="F139" s="187" t="s">
        <v>1393</v>
      </c>
      <c r="G139" s="188" t="s">
        <v>319</v>
      </c>
      <c r="H139" s="189">
        <v>12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440</v>
      </c>
      <c r="AT139" s="197" t="s">
        <v>186</v>
      </c>
      <c r="AU139" s="197" t="s">
        <v>86</v>
      </c>
      <c r="AY139" s="15" t="s">
        <v>183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440</v>
      </c>
      <c r="BM139" s="197" t="s">
        <v>1394</v>
      </c>
    </row>
    <row r="140" s="2" customFormat="1" ht="21.75" customHeight="1">
      <c r="A140" s="34"/>
      <c r="B140" s="184"/>
      <c r="C140" s="199" t="s">
        <v>137</v>
      </c>
      <c r="D140" s="199" t="s">
        <v>192</v>
      </c>
      <c r="E140" s="200" t="s">
        <v>1395</v>
      </c>
      <c r="F140" s="201" t="s">
        <v>1396</v>
      </c>
      <c r="G140" s="202" t="s">
        <v>319</v>
      </c>
      <c r="H140" s="203">
        <v>12</v>
      </c>
      <c r="I140" s="204"/>
      <c r="J140" s="205">
        <f>ROUND(I140*H140,2)</f>
        <v>0</v>
      </c>
      <c r="K140" s="206"/>
      <c r="L140" s="207"/>
      <c r="M140" s="208" t="s">
        <v>1</v>
      </c>
      <c r="N140" s="209" t="s">
        <v>45</v>
      </c>
      <c r="O140" s="78"/>
      <c r="P140" s="195">
        <f>O140*H140</f>
        <v>0</v>
      </c>
      <c r="Q140" s="195">
        <v>6.9999999999999994E-05</v>
      </c>
      <c r="R140" s="195">
        <f>Q140*H140</f>
        <v>0.00083999999999999993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703</v>
      </c>
      <c r="AT140" s="197" t="s">
        <v>192</v>
      </c>
      <c r="AU140" s="197" t="s">
        <v>86</v>
      </c>
      <c r="AY140" s="15" t="s">
        <v>183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703</v>
      </c>
      <c r="BM140" s="197" t="s">
        <v>1397</v>
      </c>
    </row>
    <row r="141" s="2" customFormat="1" ht="24.15" customHeight="1">
      <c r="A141" s="34"/>
      <c r="B141" s="184"/>
      <c r="C141" s="185" t="s">
        <v>229</v>
      </c>
      <c r="D141" s="185" t="s">
        <v>186</v>
      </c>
      <c r="E141" s="186" t="s">
        <v>1398</v>
      </c>
      <c r="F141" s="187" t="s">
        <v>1399</v>
      </c>
      <c r="G141" s="188" t="s">
        <v>319</v>
      </c>
      <c r="H141" s="189">
        <v>2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440</v>
      </c>
      <c r="AT141" s="197" t="s">
        <v>186</v>
      </c>
      <c r="AU141" s="197" t="s">
        <v>86</v>
      </c>
      <c r="AY141" s="15" t="s">
        <v>183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440</v>
      </c>
      <c r="BM141" s="197" t="s">
        <v>1400</v>
      </c>
    </row>
    <row r="142" s="2" customFormat="1" ht="24.15" customHeight="1">
      <c r="A142" s="34"/>
      <c r="B142" s="184"/>
      <c r="C142" s="199" t="s">
        <v>233</v>
      </c>
      <c r="D142" s="199" t="s">
        <v>192</v>
      </c>
      <c r="E142" s="200" t="s">
        <v>1401</v>
      </c>
      <c r="F142" s="201" t="s">
        <v>1402</v>
      </c>
      <c r="G142" s="202" t="s">
        <v>319</v>
      </c>
      <c r="H142" s="203">
        <v>2</v>
      </c>
      <c r="I142" s="204"/>
      <c r="J142" s="205">
        <f>ROUND(I142*H142,2)</f>
        <v>0</v>
      </c>
      <c r="K142" s="206"/>
      <c r="L142" s="207"/>
      <c r="M142" s="208" t="s">
        <v>1</v>
      </c>
      <c r="N142" s="209" t="s">
        <v>45</v>
      </c>
      <c r="O142" s="78"/>
      <c r="P142" s="195">
        <f>O142*H142</f>
        <v>0</v>
      </c>
      <c r="Q142" s="195">
        <v>0.00012</v>
      </c>
      <c r="R142" s="195">
        <f>Q142*H142</f>
        <v>0.00024000000000000001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703</v>
      </c>
      <c r="AT142" s="197" t="s">
        <v>192</v>
      </c>
      <c r="AU142" s="197" t="s">
        <v>86</v>
      </c>
      <c r="AY142" s="15" t="s">
        <v>183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703</v>
      </c>
      <c r="BM142" s="197" t="s">
        <v>1403</v>
      </c>
    </row>
    <row r="143" s="2" customFormat="1" ht="24.15" customHeight="1">
      <c r="A143" s="34"/>
      <c r="B143" s="184"/>
      <c r="C143" s="185" t="s">
        <v>239</v>
      </c>
      <c r="D143" s="185" t="s">
        <v>186</v>
      </c>
      <c r="E143" s="186" t="s">
        <v>1404</v>
      </c>
      <c r="F143" s="187" t="s">
        <v>1405</v>
      </c>
      <c r="G143" s="188" t="s">
        <v>319</v>
      </c>
      <c r="H143" s="189">
        <v>2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440</v>
      </c>
      <c r="AT143" s="197" t="s">
        <v>186</v>
      </c>
      <c r="AU143" s="197" t="s">
        <v>86</v>
      </c>
      <c r="AY143" s="15" t="s">
        <v>183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440</v>
      </c>
      <c r="BM143" s="197" t="s">
        <v>1406</v>
      </c>
    </row>
    <row r="144" s="2" customFormat="1" ht="24.15" customHeight="1">
      <c r="A144" s="34"/>
      <c r="B144" s="184"/>
      <c r="C144" s="199" t="s">
        <v>243</v>
      </c>
      <c r="D144" s="199" t="s">
        <v>192</v>
      </c>
      <c r="E144" s="200" t="s">
        <v>1407</v>
      </c>
      <c r="F144" s="201" t="s">
        <v>1408</v>
      </c>
      <c r="G144" s="202" t="s">
        <v>319</v>
      </c>
      <c r="H144" s="203">
        <v>2</v>
      </c>
      <c r="I144" s="204"/>
      <c r="J144" s="205">
        <f>ROUND(I144*H144,2)</f>
        <v>0</v>
      </c>
      <c r="K144" s="206"/>
      <c r="L144" s="207"/>
      <c r="M144" s="208" t="s">
        <v>1</v>
      </c>
      <c r="N144" s="209" t="s">
        <v>45</v>
      </c>
      <c r="O144" s="78"/>
      <c r="P144" s="195">
        <f>O144*H144</f>
        <v>0</v>
      </c>
      <c r="Q144" s="195">
        <v>6.9999999999999994E-05</v>
      </c>
      <c r="R144" s="195">
        <f>Q144*H144</f>
        <v>0.00013999999999999999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703</v>
      </c>
      <c r="AT144" s="197" t="s">
        <v>192</v>
      </c>
      <c r="AU144" s="197" t="s">
        <v>86</v>
      </c>
      <c r="AY144" s="15" t="s">
        <v>183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703</v>
      </c>
      <c r="BM144" s="197" t="s">
        <v>1409</v>
      </c>
    </row>
    <row r="145" s="2" customFormat="1" ht="16.5" customHeight="1">
      <c r="A145" s="34"/>
      <c r="B145" s="184"/>
      <c r="C145" s="185" t="s">
        <v>247</v>
      </c>
      <c r="D145" s="185" t="s">
        <v>186</v>
      </c>
      <c r="E145" s="186" t="s">
        <v>1410</v>
      </c>
      <c r="F145" s="187" t="s">
        <v>1411</v>
      </c>
      <c r="G145" s="188" t="s">
        <v>319</v>
      </c>
      <c r="H145" s="189">
        <v>16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440</v>
      </c>
      <c r="AT145" s="197" t="s">
        <v>186</v>
      </c>
      <c r="AU145" s="197" t="s">
        <v>86</v>
      </c>
      <c r="AY145" s="15" t="s">
        <v>183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440</v>
      </c>
      <c r="BM145" s="197" t="s">
        <v>1412</v>
      </c>
    </row>
    <row r="146" s="2" customFormat="1" ht="21.75" customHeight="1">
      <c r="A146" s="34"/>
      <c r="B146" s="184"/>
      <c r="C146" s="199" t="s">
        <v>251</v>
      </c>
      <c r="D146" s="199" t="s">
        <v>192</v>
      </c>
      <c r="E146" s="200" t="s">
        <v>1413</v>
      </c>
      <c r="F146" s="201" t="s">
        <v>1414</v>
      </c>
      <c r="G146" s="202" t="s">
        <v>319</v>
      </c>
      <c r="H146" s="203">
        <v>16</v>
      </c>
      <c r="I146" s="204"/>
      <c r="J146" s="205">
        <f>ROUND(I146*H146,2)</f>
        <v>0</v>
      </c>
      <c r="K146" s="206"/>
      <c r="L146" s="207"/>
      <c r="M146" s="208" t="s">
        <v>1</v>
      </c>
      <c r="N146" s="209" t="s">
        <v>45</v>
      </c>
      <c r="O146" s="78"/>
      <c r="P146" s="195">
        <f>O146*H146</f>
        <v>0</v>
      </c>
      <c r="Q146" s="195">
        <v>0.00014999999999999999</v>
      </c>
      <c r="R146" s="195">
        <f>Q146*H146</f>
        <v>0.0023999999999999998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703</v>
      </c>
      <c r="AT146" s="197" t="s">
        <v>192</v>
      </c>
      <c r="AU146" s="197" t="s">
        <v>86</v>
      </c>
      <c r="AY146" s="15" t="s">
        <v>183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703</v>
      </c>
      <c r="BM146" s="197" t="s">
        <v>1415</v>
      </c>
    </row>
    <row r="147" s="2" customFormat="1" ht="24.15" customHeight="1">
      <c r="A147" s="34"/>
      <c r="B147" s="184"/>
      <c r="C147" s="185" t="s">
        <v>255</v>
      </c>
      <c r="D147" s="185" t="s">
        <v>186</v>
      </c>
      <c r="E147" s="186" t="s">
        <v>1416</v>
      </c>
      <c r="F147" s="187" t="s">
        <v>1417</v>
      </c>
      <c r="G147" s="188" t="s">
        <v>319</v>
      </c>
      <c r="H147" s="189">
        <v>156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440</v>
      </c>
      <c r="AT147" s="197" t="s">
        <v>186</v>
      </c>
      <c r="AU147" s="197" t="s">
        <v>86</v>
      </c>
      <c r="AY147" s="15" t="s">
        <v>183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440</v>
      </c>
      <c r="BM147" s="197" t="s">
        <v>1418</v>
      </c>
    </row>
    <row r="148" s="2" customFormat="1" ht="24.15" customHeight="1">
      <c r="A148" s="34"/>
      <c r="B148" s="184"/>
      <c r="C148" s="199" t="s">
        <v>259</v>
      </c>
      <c r="D148" s="199" t="s">
        <v>192</v>
      </c>
      <c r="E148" s="200" t="s">
        <v>1419</v>
      </c>
      <c r="F148" s="201" t="s">
        <v>1420</v>
      </c>
      <c r="G148" s="202" t="s">
        <v>319</v>
      </c>
      <c r="H148" s="203">
        <v>156</v>
      </c>
      <c r="I148" s="204"/>
      <c r="J148" s="205">
        <f>ROUND(I148*H148,2)</f>
        <v>0</v>
      </c>
      <c r="K148" s="206"/>
      <c r="L148" s="207"/>
      <c r="M148" s="208" t="s">
        <v>1</v>
      </c>
      <c r="N148" s="209" t="s">
        <v>45</v>
      </c>
      <c r="O148" s="78"/>
      <c r="P148" s="195">
        <f>O148*H148</f>
        <v>0</v>
      </c>
      <c r="Q148" s="195">
        <v>8.0000000000000007E-05</v>
      </c>
      <c r="R148" s="195">
        <f>Q148*H148</f>
        <v>0.012480000000000002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703</v>
      </c>
      <c r="AT148" s="197" t="s">
        <v>192</v>
      </c>
      <c r="AU148" s="197" t="s">
        <v>86</v>
      </c>
      <c r="AY148" s="15" t="s">
        <v>183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703</v>
      </c>
      <c r="BM148" s="197" t="s">
        <v>1421</v>
      </c>
    </row>
    <row r="149" s="2" customFormat="1" ht="24.15" customHeight="1">
      <c r="A149" s="34"/>
      <c r="B149" s="184"/>
      <c r="C149" s="185" t="s">
        <v>263</v>
      </c>
      <c r="D149" s="185" t="s">
        <v>186</v>
      </c>
      <c r="E149" s="186" t="s">
        <v>1422</v>
      </c>
      <c r="F149" s="187" t="s">
        <v>1423</v>
      </c>
      <c r="G149" s="188" t="s">
        <v>319</v>
      </c>
      <c r="H149" s="189">
        <v>2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440</v>
      </c>
      <c r="AT149" s="197" t="s">
        <v>186</v>
      </c>
      <c r="AU149" s="197" t="s">
        <v>86</v>
      </c>
      <c r="AY149" s="15" t="s">
        <v>183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440</v>
      </c>
      <c r="BM149" s="197" t="s">
        <v>1424</v>
      </c>
    </row>
    <row r="150" s="2" customFormat="1" ht="16.5" customHeight="1">
      <c r="A150" s="34"/>
      <c r="B150" s="184"/>
      <c r="C150" s="199" t="s">
        <v>267</v>
      </c>
      <c r="D150" s="199" t="s">
        <v>192</v>
      </c>
      <c r="E150" s="200" t="s">
        <v>1425</v>
      </c>
      <c r="F150" s="201" t="s">
        <v>1426</v>
      </c>
      <c r="G150" s="202" t="s">
        <v>319</v>
      </c>
      <c r="H150" s="203">
        <v>2</v>
      </c>
      <c r="I150" s="204"/>
      <c r="J150" s="205">
        <f>ROUND(I150*H150,2)</f>
        <v>0</v>
      </c>
      <c r="K150" s="206"/>
      <c r="L150" s="207"/>
      <c r="M150" s="208" t="s">
        <v>1</v>
      </c>
      <c r="N150" s="209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703</v>
      </c>
      <c r="AT150" s="197" t="s">
        <v>192</v>
      </c>
      <c r="AU150" s="197" t="s">
        <v>86</v>
      </c>
      <c r="AY150" s="15" t="s">
        <v>183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703</v>
      </c>
      <c r="BM150" s="197" t="s">
        <v>1427</v>
      </c>
    </row>
    <row r="151" s="2" customFormat="1" ht="24.15" customHeight="1">
      <c r="A151" s="34"/>
      <c r="B151" s="184"/>
      <c r="C151" s="185" t="s">
        <v>271</v>
      </c>
      <c r="D151" s="185" t="s">
        <v>186</v>
      </c>
      <c r="E151" s="186" t="s">
        <v>1428</v>
      </c>
      <c r="F151" s="187" t="s">
        <v>1429</v>
      </c>
      <c r="G151" s="188" t="s">
        <v>319</v>
      </c>
      <c r="H151" s="189">
        <v>20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440</v>
      </c>
      <c r="AT151" s="197" t="s">
        <v>186</v>
      </c>
      <c r="AU151" s="197" t="s">
        <v>86</v>
      </c>
      <c r="AY151" s="15" t="s">
        <v>183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440</v>
      </c>
      <c r="BM151" s="197" t="s">
        <v>1430</v>
      </c>
    </row>
    <row r="152" s="2" customFormat="1" ht="16.5" customHeight="1">
      <c r="A152" s="34"/>
      <c r="B152" s="184"/>
      <c r="C152" s="199" t="s">
        <v>7</v>
      </c>
      <c r="D152" s="199" t="s">
        <v>192</v>
      </c>
      <c r="E152" s="200" t="s">
        <v>1431</v>
      </c>
      <c r="F152" s="201" t="s">
        <v>1432</v>
      </c>
      <c r="G152" s="202" t="s">
        <v>319</v>
      </c>
      <c r="H152" s="203">
        <v>20</v>
      </c>
      <c r="I152" s="204"/>
      <c r="J152" s="205">
        <f>ROUND(I152*H152,2)</f>
        <v>0</v>
      </c>
      <c r="K152" s="206"/>
      <c r="L152" s="207"/>
      <c r="M152" s="208" t="s">
        <v>1</v>
      </c>
      <c r="N152" s="209" t="s">
        <v>45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703</v>
      </c>
      <c r="AT152" s="197" t="s">
        <v>192</v>
      </c>
      <c r="AU152" s="197" t="s">
        <v>86</v>
      </c>
      <c r="AY152" s="15" t="s">
        <v>183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703</v>
      </c>
      <c r="BM152" s="197" t="s">
        <v>1433</v>
      </c>
    </row>
    <row r="153" s="2" customFormat="1" ht="24.15" customHeight="1">
      <c r="A153" s="34"/>
      <c r="B153" s="184"/>
      <c r="C153" s="199" t="s">
        <v>278</v>
      </c>
      <c r="D153" s="199" t="s">
        <v>192</v>
      </c>
      <c r="E153" s="200" t="s">
        <v>1434</v>
      </c>
      <c r="F153" s="201" t="s">
        <v>1435</v>
      </c>
      <c r="G153" s="202" t="s">
        <v>319</v>
      </c>
      <c r="H153" s="203">
        <v>20</v>
      </c>
      <c r="I153" s="204"/>
      <c r="J153" s="205">
        <f>ROUND(I153*H153,2)</f>
        <v>0</v>
      </c>
      <c r="K153" s="206"/>
      <c r="L153" s="207"/>
      <c r="M153" s="208" t="s">
        <v>1</v>
      </c>
      <c r="N153" s="209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703</v>
      </c>
      <c r="AT153" s="197" t="s">
        <v>192</v>
      </c>
      <c r="AU153" s="197" t="s">
        <v>86</v>
      </c>
      <c r="AY153" s="15" t="s">
        <v>183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703</v>
      </c>
      <c r="BM153" s="197" t="s">
        <v>1436</v>
      </c>
    </row>
    <row r="154" s="2" customFormat="1" ht="16.5" customHeight="1">
      <c r="A154" s="34"/>
      <c r="B154" s="184"/>
      <c r="C154" s="185" t="s">
        <v>282</v>
      </c>
      <c r="D154" s="185" t="s">
        <v>186</v>
      </c>
      <c r="E154" s="186" t="s">
        <v>1437</v>
      </c>
      <c r="F154" s="187" t="s">
        <v>1438</v>
      </c>
      <c r="G154" s="188" t="s">
        <v>1</v>
      </c>
      <c r="H154" s="189">
        <v>1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45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440</v>
      </c>
      <c r="AT154" s="197" t="s">
        <v>186</v>
      </c>
      <c r="AU154" s="197" t="s">
        <v>86</v>
      </c>
      <c r="AY154" s="15" t="s">
        <v>183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440</v>
      </c>
      <c r="BM154" s="197" t="s">
        <v>1439</v>
      </c>
    </row>
    <row r="155" s="2" customFormat="1" ht="24.15" customHeight="1">
      <c r="A155" s="34"/>
      <c r="B155" s="184"/>
      <c r="C155" s="199" t="s">
        <v>286</v>
      </c>
      <c r="D155" s="199" t="s">
        <v>192</v>
      </c>
      <c r="E155" s="200" t="s">
        <v>1440</v>
      </c>
      <c r="F155" s="201" t="s">
        <v>1441</v>
      </c>
      <c r="G155" s="202" t="s">
        <v>319</v>
      </c>
      <c r="H155" s="203">
        <v>1</v>
      </c>
      <c r="I155" s="204"/>
      <c r="J155" s="205">
        <f>ROUND(I155*H155,2)</f>
        <v>0</v>
      </c>
      <c r="K155" s="206"/>
      <c r="L155" s="207"/>
      <c r="M155" s="208" t="s">
        <v>1</v>
      </c>
      <c r="N155" s="209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1442</v>
      </c>
      <c r="AT155" s="197" t="s">
        <v>192</v>
      </c>
      <c r="AU155" s="197" t="s">
        <v>86</v>
      </c>
      <c r="AY155" s="15" t="s">
        <v>183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440</v>
      </c>
      <c r="BM155" s="197" t="s">
        <v>1443</v>
      </c>
    </row>
    <row r="156" s="12" customFormat="1" ht="25.92" customHeight="1">
      <c r="A156" s="12"/>
      <c r="B156" s="171"/>
      <c r="C156" s="12"/>
      <c r="D156" s="172" t="s">
        <v>78</v>
      </c>
      <c r="E156" s="173" t="s">
        <v>1444</v>
      </c>
      <c r="F156" s="173" t="s">
        <v>1445</v>
      </c>
      <c r="G156" s="12"/>
      <c r="H156" s="12"/>
      <c r="I156" s="174"/>
      <c r="J156" s="175">
        <f>BK156</f>
        <v>0</v>
      </c>
      <c r="K156" s="12"/>
      <c r="L156" s="171"/>
      <c r="M156" s="176"/>
      <c r="N156" s="177"/>
      <c r="O156" s="177"/>
      <c r="P156" s="178">
        <f>SUM(P157:P160)</f>
        <v>0</v>
      </c>
      <c r="Q156" s="177"/>
      <c r="R156" s="178">
        <f>SUM(R157:R160)</f>
        <v>0</v>
      </c>
      <c r="S156" s="177"/>
      <c r="T156" s="179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2" t="s">
        <v>184</v>
      </c>
      <c r="AT156" s="180" t="s">
        <v>78</v>
      </c>
      <c r="AU156" s="180" t="s">
        <v>79</v>
      </c>
      <c r="AY156" s="172" t="s">
        <v>183</v>
      </c>
      <c r="BK156" s="181">
        <f>SUM(BK157:BK160)</f>
        <v>0</v>
      </c>
    </row>
    <row r="157" s="2" customFormat="1" ht="16.5" customHeight="1">
      <c r="A157" s="34"/>
      <c r="B157" s="184"/>
      <c r="C157" s="185" t="s">
        <v>290</v>
      </c>
      <c r="D157" s="185" t="s">
        <v>186</v>
      </c>
      <c r="E157" s="186" t="s">
        <v>1446</v>
      </c>
      <c r="F157" s="187" t="s">
        <v>1447</v>
      </c>
      <c r="G157" s="188" t="s">
        <v>319</v>
      </c>
      <c r="H157" s="189">
        <v>101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440</v>
      </c>
      <c r="AT157" s="197" t="s">
        <v>186</v>
      </c>
      <c r="AU157" s="197" t="s">
        <v>86</v>
      </c>
      <c r="AY157" s="15" t="s">
        <v>183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440</v>
      </c>
      <c r="BM157" s="197" t="s">
        <v>1448</v>
      </c>
    </row>
    <row r="158" s="2" customFormat="1" ht="16.5" customHeight="1">
      <c r="A158" s="34"/>
      <c r="B158" s="184"/>
      <c r="C158" s="199" t="s">
        <v>295</v>
      </c>
      <c r="D158" s="199" t="s">
        <v>192</v>
      </c>
      <c r="E158" s="200" t="s">
        <v>1449</v>
      </c>
      <c r="F158" s="201" t="s">
        <v>1450</v>
      </c>
      <c r="G158" s="202" t="s">
        <v>319</v>
      </c>
      <c r="H158" s="203">
        <v>47</v>
      </c>
      <c r="I158" s="204"/>
      <c r="J158" s="205">
        <f>ROUND(I158*H158,2)</f>
        <v>0</v>
      </c>
      <c r="K158" s="206"/>
      <c r="L158" s="207"/>
      <c r="M158" s="208" t="s">
        <v>1</v>
      </c>
      <c r="N158" s="209" t="s">
        <v>45</v>
      </c>
      <c r="O158" s="78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1442</v>
      </c>
      <c r="AT158" s="197" t="s">
        <v>192</v>
      </c>
      <c r="AU158" s="197" t="s">
        <v>86</v>
      </c>
      <c r="AY158" s="15" t="s">
        <v>183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440</v>
      </c>
      <c r="BM158" s="197" t="s">
        <v>1451</v>
      </c>
    </row>
    <row r="159" s="2" customFormat="1" ht="16.5" customHeight="1">
      <c r="A159" s="34"/>
      <c r="B159" s="184"/>
      <c r="C159" s="199" t="s">
        <v>299</v>
      </c>
      <c r="D159" s="199" t="s">
        <v>192</v>
      </c>
      <c r="E159" s="200" t="s">
        <v>1452</v>
      </c>
      <c r="F159" s="201" t="s">
        <v>1453</v>
      </c>
      <c r="G159" s="202" t="s">
        <v>319</v>
      </c>
      <c r="H159" s="203">
        <v>19</v>
      </c>
      <c r="I159" s="204"/>
      <c r="J159" s="205">
        <f>ROUND(I159*H159,2)</f>
        <v>0</v>
      </c>
      <c r="K159" s="206"/>
      <c r="L159" s="207"/>
      <c r="M159" s="208" t="s">
        <v>1</v>
      </c>
      <c r="N159" s="209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1442</v>
      </c>
      <c r="AT159" s="197" t="s">
        <v>192</v>
      </c>
      <c r="AU159" s="197" t="s">
        <v>86</v>
      </c>
      <c r="AY159" s="15" t="s">
        <v>183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440</v>
      </c>
      <c r="BM159" s="197" t="s">
        <v>1454</v>
      </c>
    </row>
    <row r="160" s="2" customFormat="1" ht="16.5" customHeight="1">
      <c r="A160" s="34"/>
      <c r="B160" s="184"/>
      <c r="C160" s="199" t="s">
        <v>303</v>
      </c>
      <c r="D160" s="199" t="s">
        <v>192</v>
      </c>
      <c r="E160" s="200" t="s">
        <v>1455</v>
      </c>
      <c r="F160" s="201" t="s">
        <v>1456</v>
      </c>
      <c r="G160" s="202" t="s">
        <v>319</v>
      </c>
      <c r="H160" s="203">
        <v>35</v>
      </c>
      <c r="I160" s="204"/>
      <c r="J160" s="205">
        <f>ROUND(I160*H160,2)</f>
        <v>0</v>
      </c>
      <c r="K160" s="206"/>
      <c r="L160" s="207"/>
      <c r="M160" s="208" t="s">
        <v>1</v>
      </c>
      <c r="N160" s="209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1442</v>
      </c>
      <c r="AT160" s="197" t="s">
        <v>192</v>
      </c>
      <c r="AU160" s="197" t="s">
        <v>86</v>
      </c>
      <c r="AY160" s="15" t="s">
        <v>183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440</v>
      </c>
      <c r="BM160" s="197" t="s">
        <v>1457</v>
      </c>
    </row>
    <row r="161" s="12" customFormat="1" ht="25.92" customHeight="1">
      <c r="A161" s="12"/>
      <c r="B161" s="171"/>
      <c r="C161" s="12"/>
      <c r="D161" s="172" t="s">
        <v>78</v>
      </c>
      <c r="E161" s="173" t="s">
        <v>1458</v>
      </c>
      <c r="F161" s="173" t="s">
        <v>1459</v>
      </c>
      <c r="G161" s="12"/>
      <c r="H161" s="12"/>
      <c r="I161" s="174"/>
      <c r="J161" s="175">
        <f>BK161</f>
        <v>0</v>
      </c>
      <c r="K161" s="12"/>
      <c r="L161" s="171"/>
      <c r="M161" s="176"/>
      <c r="N161" s="177"/>
      <c r="O161" s="177"/>
      <c r="P161" s="178">
        <f>SUM(P162:P163)</f>
        <v>0</v>
      </c>
      <c r="Q161" s="177"/>
      <c r="R161" s="178">
        <f>SUM(R162:R163)</f>
        <v>0</v>
      </c>
      <c r="S161" s="177"/>
      <c r="T161" s="179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2" t="s">
        <v>190</v>
      </c>
      <c r="AT161" s="180" t="s">
        <v>78</v>
      </c>
      <c r="AU161" s="180" t="s">
        <v>79</v>
      </c>
      <c r="AY161" s="172" t="s">
        <v>183</v>
      </c>
      <c r="BK161" s="181">
        <f>SUM(BK162:BK163)</f>
        <v>0</v>
      </c>
    </row>
    <row r="162" s="2" customFormat="1" ht="33" customHeight="1">
      <c r="A162" s="34"/>
      <c r="B162" s="184"/>
      <c r="C162" s="185" t="s">
        <v>308</v>
      </c>
      <c r="D162" s="185" t="s">
        <v>186</v>
      </c>
      <c r="E162" s="186" t="s">
        <v>1460</v>
      </c>
      <c r="F162" s="187" t="s">
        <v>1461</v>
      </c>
      <c r="G162" s="188" t="s">
        <v>1462</v>
      </c>
      <c r="H162" s="189">
        <v>30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1463</v>
      </c>
      <c r="AT162" s="197" t="s">
        <v>186</v>
      </c>
      <c r="AU162" s="197" t="s">
        <v>86</v>
      </c>
      <c r="AY162" s="15" t="s">
        <v>183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1463</v>
      </c>
      <c r="BM162" s="197" t="s">
        <v>1464</v>
      </c>
    </row>
    <row r="163" s="2" customFormat="1" ht="33" customHeight="1">
      <c r="A163" s="34"/>
      <c r="B163" s="184"/>
      <c r="C163" s="185" t="s">
        <v>312</v>
      </c>
      <c r="D163" s="185" t="s">
        <v>186</v>
      </c>
      <c r="E163" s="186" t="s">
        <v>1465</v>
      </c>
      <c r="F163" s="187" t="s">
        <v>1466</v>
      </c>
      <c r="G163" s="188" t="s">
        <v>1462</v>
      </c>
      <c r="H163" s="189">
        <v>15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1463</v>
      </c>
      <c r="AT163" s="197" t="s">
        <v>186</v>
      </c>
      <c r="AU163" s="197" t="s">
        <v>86</v>
      </c>
      <c r="AY163" s="15" t="s">
        <v>183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1463</v>
      </c>
      <c r="BM163" s="197" t="s">
        <v>1467</v>
      </c>
    </row>
    <row r="164" s="12" customFormat="1" ht="25.92" customHeight="1">
      <c r="A164" s="12"/>
      <c r="B164" s="171"/>
      <c r="C164" s="12"/>
      <c r="D164" s="172" t="s">
        <v>78</v>
      </c>
      <c r="E164" s="173" t="s">
        <v>1468</v>
      </c>
      <c r="F164" s="173" t="s">
        <v>1469</v>
      </c>
      <c r="G164" s="12"/>
      <c r="H164" s="12"/>
      <c r="I164" s="174"/>
      <c r="J164" s="175">
        <f>BK164</f>
        <v>0</v>
      </c>
      <c r="K164" s="12"/>
      <c r="L164" s="171"/>
      <c r="M164" s="176"/>
      <c r="N164" s="177"/>
      <c r="O164" s="177"/>
      <c r="P164" s="178">
        <f>SUM(P165:P172)</f>
        <v>0</v>
      </c>
      <c r="Q164" s="177"/>
      <c r="R164" s="178">
        <f>SUM(R165:R172)</f>
        <v>0</v>
      </c>
      <c r="S164" s="177"/>
      <c r="T164" s="179">
        <f>SUM(T165:T172)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2" t="s">
        <v>203</v>
      </c>
      <c r="AT164" s="180" t="s">
        <v>78</v>
      </c>
      <c r="AU164" s="180" t="s">
        <v>79</v>
      </c>
      <c r="AY164" s="172" t="s">
        <v>183</v>
      </c>
      <c r="BK164" s="181">
        <f>SUM(BK165:BK172)</f>
        <v>0</v>
      </c>
    </row>
    <row r="165" s="2" customFormat="1" ht="44.25" customHeight="1">
      <c r="A165" s="34"/>
      <c r="B165" s="184"/>
      <c r="C165" s="185" t="s">
        <v>316</v>
      </c>
      <c r="D165" s="185" t="s">
        <v>186</v>
      </c>
      <c r="E165" s="186" t="s">
        <v>1470</v>
      </c>
      <c r="F165" s="187" t="s">
        <v>1471</v>
      </c>
      <c r="G165" s="188" t="s">
        <v>1472</v>
      </c>
      <c r="H165" s="189">
        <v>1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190</v>
      </c>
      <c r="AT165" s="197" t="s">
        <v>186</v>
      </c>
      <c r="AU165" s="197" t="s">
        <v>86</v>
      </c>
      <c r="AY165" s="15" t="s">
        <v>183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190</v>
      </c>
      <c r="BM165" s="197" t="s">
        <v>1473</v>
      </c>
    </row>
    <row r="166" s="2" customFormat="1" ht="16.5" customHeight="1">
      <c r="A166" s="34"/>
      <c r="B166" s="184"/>
      <c r="C166" s="185" t="s">
        <v>321</v>
      </c>
      <c r="D166" s="185" t="s">
        <v>186</v>
      </c>
      <c r="E166" s="186" t="s">
        <v>1474</v>
      </c>
      <c r="F166" s="187" t="s">
        <v>1475</v>
      </c>
      <c r="G166" s="188" t="s">
        <v>1476</v>
      </c>
      <c r="H166" s="189">
        <v>1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190</v>
      </c>
      <c r="AT166" s="197" t="s">
        <v>186</v>
      </c>
      <c r="AU166" s="197" t="s">
        <v>86</v>
      </c>
      <c r="AY166" s="15" t="s">
        <v>183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190</v>
      </c>
      <c r="BM166" s="197" t="s">
        <v>1477</v>
      </c>
    </row>
    <row r="167" s="2" customFormat="1" ht="24.15" customHeight="1">
      <c r="A167" s="34"/>
      <c r="B167" s="184"/>
      <c r="C167" s="185" t="s">
        <v>325</v>
      </c>
      <c r="D167" s="185" t="s">
        <v>186</v>
      </c>
      <c r="E167" s="186" t="s">
        <v>1478</v>
      </c>
      <c r="F167" s="187" t="s">
        <v>1479</v>
      </c>
      <c r="G167" s="188" t="s">
        <v>1472</v>
      </c>
      <c r="H167" s="189">
        <v>1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190</v>
      </c>
      <c r="AT167" s="197" t="s">
        <v>186</v>
      </c>
      <c r="AU167" s="197" t="s">
        <v>86</v>
      </c>
      <c r="AY167" s="15" t="s">
        <v>183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190</v>
      </c>
      <c r="BM167" s="197" t="s">
        <v>1480</v>
      </c>
    </row>
    <row r="168" s="2" customFormat="1" ht="21.75" customHeight="1">
      <c r="A168" s="34"/>
      <c r="B168" s="184"/>
      <c r="C168" s="185" t="s">
        <v>329</v>
      </c>
      <c r="D168" s="185" t="s">
        <v>186</v>
      </c>
      <c r="E168" s="186" t="s">
        <v>1481</v>
      </c>
      <c r="F168" s="187" t="s">
        <v>1482</v>
      </c>
      <c r="G168" s="188" t="s">
        <v>1472</v>
      </c>
      <c r="H168" s="189">
        <v>1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190</v>
      </c>
      <c r="AT168" s="197" t="s">
        <v>186</v>
      </c>
      <c r="AU168" s="197" t="s">
        <v>86</v>
      </c>
      <c r="AY168" s="15" t="s">
        <v>183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190</v>
      </c>
      <c r="BM168" s="197" t="s">
        <v>1483</v>
      </c>
    </row>
    <row r="169" s="2" customFormat="1" ht="21.75" customHeight="1">
      <c r="A169" s="34"/>
      <c r="B169" s="184"/>
      <c r="C169" s="185" t="s">
        <v>332</v>
      </c>
      <c r="D169" s="185" t="s">
        <v>186</v>
      </c>
      <c r="E169" s="186" t="s">
        <v>1484</v>
      </c>
      <c r="F169" s="187" t="s">
        <v>1485</v>
      </c>
      <c r="G169" s="188" t="s">
        <v>1472</v>
      </c>
      <c r="H169" s="189">
        <v>1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45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190</v>
      </c>
      <c r="AT169" s="197" t="s">
        <v>186</v>
      </c>
      <c r="AU169" s="197" t="s">
        <v>86</v>
      </c>
      <c r="AY169" s="15" t="s">
        <v>183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190</v>
      </c>
      <c r="BM169" s="197" t="s">
        <v>1486</v>
      </c>
    </row>
    <row r="170" s="2" customFormat="1" ht="24.15" customHeight="1">
      <c r="A170" s="34"/>
      <c r="B170" s="184"/>
      <c r="C170" s="185" t="s">
        <v>335</v>
      </c>
      <c r="D170" s="185" t="s">
        <v>186</v>
      </c>
      <c r="E170" s="186" t="s">
        <v>1487</v>
      </c>
      <c r="F170" s="187" t="s">
        <v>1488</v>
      </c>
      <c r="G170" s="188" t="s">
        <v>1472</v>
      </c>
      <c r="H170" s="189">
        <v>1</v>
      </c>
      <c r="I170" s="190"/>
      <c r="J170" s="191">
        <f>ROUND(I170*H170,2)</f>
        <v>0</v>
      </c>
      <c r="K170" s="192"/>
      <c r="L170" s="35"/>
      <c r="M170" s="193" t="s">
        <v>1</v>
      </c>
      <c r="N170" s="194" t="s">
        <v>45</v>
      </c>
      <c r="O170" s="78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190</v>
      </c>
      <c r="AT170" s="197" t="s">
        <v>186</v>
      </c>
      <c r="AU170" s="197" t="s">
        <v>86</v>
      </c>
      <c r="AY170" s="15" t="s">
        <v>183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91</v>
      </c>
      <c r="BK170" s="198">
        <f>ROUND(I170*H170,2)</f>
        <v>0</v>
      </c>
      <c r="BL170" s="15" t="s">
        <v>190</v>
      </c>
      <c r="BM170" s="197" t="s">
        <v>1489</v>
      </c>
    </row>
    <row r="171" s="2" customFormat="1" ht="21.75" customHeight="1">
      <c r="A171" s="34"/>
      <c r="B171" s="184"/>
      <c r="C171" s="185" t="s">
        <v>338</v>
      </c>
      <c r="D171" s="185" t="s">
        <v>186</v>
      </c>
      <c r="E171" s="186" t="s">
        <v>1490</v>
      </c>
      <c r="F171" s="187" t="s">
        <v>1491</v>
      </c>
      <c r="G171" s="188" t="s">
        <v>1472</v>
      </c>
      <c r="H171" s="189">
        <v>1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45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190</v>
      </c>
      <c r="AT171" s="197" t="s">
        <v>186</v>
      </c>
      <c r="AU171" s="197" t="s">
        <v>86</v>
      </c>
      <c r="AY171" s="15" t="s">
        <v>183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91</v>
      </c>
      <c r="BK171" s="198">
        <f>ROUND(I171*H171,2)</f>
        <v>0</v>
      </c>
      <c r="BL171" s="15" t="s">
        <v>190</v>
      </c>
      <c r="BM171" s="197" t="s">
        <v>1492</v>
      </c>
    </row>
    <row r="172" s="2" customFormat="1" ht="24.15" customHeight="1">
      <c r="A172" s="34"/>
      <c r="B172" s="184"/>
      <c r="C172" s="185" t="s">
        <v>342</v>
      </c>
      <c r="D172" s="185" t="s">
        <v>186</v>
      </c>
      <c r="E172" s="186" t="s">
        <v>1493</v>
      </c>
      <c r="F172" s="187" t="s">
        <v>1494</v>
      </c>
      <c r="G172" s="188" t="s">
        <v>1476</v>
      </c>
      <c r="H172" s="189">
        <v>1</v>
      </c>
      <c r="I172" s="190"/>
      <c r="J172" s="191">
        <f>ROUND(I172*H172,2)</f>
        <v>0</v>
      </c>
      <c r="K172" s="192"/>
      <c r="L172" s="35"/>
      <c r="M172" s="219" t="s">
        <v>1</v>
      </c>
      <c r="N172" s="220" t="s">
        <v>45</v>
      </c>
      <c r="O172" s="217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190</v>
      </c>
      <c r="AT172" s="197" t="s">
        <v>186</v>
      </c>
      <c r="AU172" s="197" t="s">
        <v>86</v>
      </c>
      <c r="AY172" s="15" t="s">
        <v>183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91</v>
      </c>
      <c r="BK172" s="198">
        <f>ROUND(I172*H172,2)</f>
        <v>0</v>
      </c>
      <c r="BL172" s="15" t="s">
        <v>190</v>
      </c>
      <c r="BM172" s="197" t="s">
        <v>1495</v>
      </c>
    </row>
    <row r="173" s="2" customFormat="1" ht="6.96" customHeight="1">
      <c r="A173" s="34"/>
      <c r="B173" s="61"/>
      <c r="C173" s="62"/>
      <c r="D173" s="62"/>
      <c r="E173" s="62"/>
      <c r="F173" s="62"/>
      <c r="G173" s="62"/>
      <c r="H173" s="62"/>
      <c r="I173" s="62"/>
      <c r="J173" s="62"/>
      <c r="K173" s="62"/>
      <c r="L173" s="35"/>
      <c r="M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</row>
  </sheetData>
  <autoFilter ref="C125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1356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1496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1358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1358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1358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1358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ROUND(J122,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ROUND((SUM(BE122:BE162)),  2)</f>
        <v>0</v>
      </c>
      <c r="G35" s="137"/>
      <c r="H35" s="137"/>
      <c r="I35" s="138">
        <v>0.23000000000000001</v>
      </c>
      <c r="J35" s="136">
        <f>ROUND(((SUM(BE122:BE162))*I35),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ROUND((SUM(BF122:BF162)),  2)</f>
        <v>0</v>
      </c>
      <c r="G36" s="137"/>
      <c r="H36" s="137"/>
      <c r="I36" s="138">
        <v>0.23000000000000001</v>
      </c>
      <c r="J36" s="136">
        <f>ROUND(((SUM(BF122:BF162))*I36),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ROUND((SUM(BG122:BG162)),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ROUND((SUM(BH122:BH162)),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ROUND((SUM(BI122:BI162)),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1356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02 - Káble a nosné systémy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J122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167</v>
      </c>
      <c r="E99" s="154"/>
      <c r="F99" s="154"/>
      <c r="G99" s="154"/>
      <c r="H99" s="154"/>
      <c r="I99" s="154"/>
      <c r="J99" s="155">
        <f>J123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1497</v>
      </c>
      <c r="E100" s="158"/>
      <c r="F100" s="158"/>
      <c r="G100" s="158"/>
      <c r="H100" s="158"/>
      <c r="I100" s="158"/>
      <c r="J100" s="159">
        <f>J124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6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56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169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4"/>
      <c r="D110" s="34"/>
      <c r="E110" s="130" t="str">
        <f>E7</f>
        <v>REKONŠTRUKCIA ADMINISTRATÍVNEJ BUDOVY KOMENSKÉHO ULICA - ÚRAD BBSK (BLOK A)</v>
      </c>
      <c r="F110" s="28"/>
      <c r="G110" s="28"/>
      <c r="H110" s="28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8"/>
      <c r="C111" s="28" t="s">
        <v>141</v>
      </c>
      <c r="L111" s="18"/>
    </row>
    <row r="112" s="2" customFormat="1" ht="16.5" customHeight="1">
      <c r="A112" s="34"/>
      <c r="B112" s="35"/>
      <c r="C112" s="34"/>
      <c r="D112" s="34"/>
      <c r="E112" s="130" t="s">
        <v>1356</v>
      </c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143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E11</f>
        <v>02 - Káble a nosné systémy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19</v>
      </c>
      <c r="D116" s="34"/>
      <c r="E116" s="34"/>
      <c r="F116" s="23" t="str">
        <f>F14</f>
        <v xml:space="preserve"> </v>
      </c>
      <c r="G116" s="34"/>
      <c r="H116" s="34"/>
      <c r="I116" s="28" t="s">
        <v>21</v>
      </c>
      <c r="J116" s="70" t="str">
        <f>IF(J14="","",J14)</f>
        <v>21. 1. 2025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23</v>
      </c>
      <c r="D118" s="34"/>
      <c r="E118" s="34"/>
      <c r="F118" s="23" t="str">
        <f>E17</f>
        <v xml:space="preserve"> </v>
      </c>
      <c r="G118" s="34"/>
      <c r="H118" s="34"/>
      <c r="I118" s="28" t="s">
        <v>29</v>
      </c>
      <c r="J118" s="32" t="str">
        <f>E23</f>
        <v xml:space="preserve"> 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IF(E20="","",E20)</f>
        <v>Vyplň údaj</v>
      </c>
      <c r="G119" s="34"/>
      <c r="H119" s="34"/>
      <c r="I119" s="28" t="s">
        <v>34</v>
      </c>
      <c r="J119" s="32" t="str">
        <f>E26</f>
        <v xml:space="preserve"> 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60"/>
      <c r="B121" s="161"/>
      <c r="C121" s="162" t="s">
        <v>170</v>
      </c>
      <c r="D121" s="163" t="s">
        <v>64</v>
      </c>
      <c r="E121" s="163" t="s">
        <v>60</v>
      </c>
      <c r="F121" s="163" t="s">
        <v>61</v>
      </c>
      <c r="G121" s="163" t="s">
        <v>171</v>
      </c>
      <c r="H121" s="163" t="s">
        <v>172</v>
      </c>
      <c r="I121" s="163" t="s">
        <v>173</v>
      </c>
      <c r="J121" s="164" t="s">
        <v>147</v>
      </c>
      <c r="K121" s="165" t="s">
        <v>174</v>
      </c>
      <c r="L121" s="166"/>
      <c r="M121" s="87" t="s">
        <v>1</v>
      </c>
      <c r="N121" s="88" t="s">
        <v>43</v>
      </c>
      <c r="O121" s="88" t="s">
        <v>175</v>
      </c>
      <c r="P121" s="88" t="s">
        <v>176</v>
      </c>
      <c r="Q121" s="88" t="s">
        <v>177</v>
      </c>
      <c r="R121" s="88" t="s">
        <v>178</v>
      </c>
      <c r="S121" s="88" t="s">
        <v>179</v>
      </c>
      <c r="T121" s="89" t="s">
        <v>180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="2" customFormat="1" ht="22.8" customHeight="1">
      <c r="A122" s="34"/>
      <c r="B122" s="35"/>
      <c r="C122" s="94" t="s">
        <v>148</v>
      </c>
      <c r="D122" s="34"/>
      <c r="E122" s="34"/>
      <c r="F122" s="34"/>
      <c r="G122" s="34"/>
      <c r="H122" s="34"/>
      <c r="I122" s="34"/>
      <c r="J122" s="167">
        <f>BK122</f>
        <v>0</v>
      </c>
      <c r="K122" s="34"/>
      <c r="L122" s="35"/>
      <c r="M122" s="90"/>
      <c r="N122" s="74"/>
      <c r="O122" s="91"/>
      <c r="P122" s="168">
        <f>P123</f>
        <v>0</v>
      </c>
      <c r="Q122" s="91"/>
      <c r="R122" s="168">
        <f>R123</f>
        <v>1.0093799999999999</v>
      </c>
      <c r="S122" s="91"/>
      <c r="T122" s="169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78</v>
      </c>
      <c r="AU122" s="15" t="s">
        <v>149</v>
      </c>
      <c r="BK122" s="170">
        <f>BK123</f>
        <v>0</v>
      </c>
    </row>
    <row r="123" s="12" customFormat="1" ht="25.92" customHeight="1">
      <c r="A123" s="12"/>
      <c r="B123" s="171"/>
      <c r="C123" s="12"/>
      <c r="D123" s="172" t="s">
        <v>78</v>
      </c>
      <c r="E123" s="173" t="s">
        <v>192</v>
      </c>
      <c r="F123" s="173" t="s">
        <v>925</v>
      </c>
      <c r="G123" s="12"/>
      <c r="H123" s="12"/>
      <c r="I123" s="174"/>
      <c r="J123" s="175">
        <f>BK123</f>
        <v>0</v>
      </c>
      <c r="K123" s="12"/>
      <c r="L123" s="171"/>
      <c r="M123" s="176"/>
      <c r="N123" s="177"/>
      <c r="O123" s="177"/>
      <c r="P123" s="178">
        <f>P124</f>
        <v>0</v>
      </c>
      <c r="Q123" s="177"/>
      <c r="R123" s="178">
        <f>R124</f>
        <v>1.0093799999999999</v>
      </c>
      <c r="S123" s="177"/>
      <c r="T123" s="17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2" t="s">
        <v>184</v>
      </c>
      <c r="AT123" s="180" t="s">
        <v>78</v>
      </c>
      <c r="AU123" s="180" t="s">
        <v>79</v>
      </c>
      <c r="AY123" s="172" t="s">
        <v>183</v>
      </c>
      <c r="BK123" s="181">
        <f>BK124</f>
        <v>0</v>
      </c>
    </row>
    <row r="124" s="12" customFormat="1" ht="22.8" customHeight="1">
      <c r="A124" s="12"/>
      <c r="B124" s="171"/>
      <c r="C124" s="12"/>
      <c r="D124" s="172" t="s">
        <v>78</v>
      </c>
      <c r="E124" s="182" t="s">
        <v>1369</v>
      </c>
      <c r="F124" s="182" t="s">
        <v>1370</v>
      </c>
      <c r="G124" s="12"/>
      <c r="H124" s="12"/>
      <c r="I124" s="174"/>
      <c r="J124" s="183">
        <f>BK124</f>
        <v>0</v>
      </c>
      <c r="K124" s="12"/>
      <c r="L124" s="171"/>
      <c r="M124" s="176"/>
      <c r="N124" s="177"/>
      <c r="O124" s="177"/>
      <c r="P124" s="178">
        <f>SUM(P125:P162)</f>
        <v>0</v>
      </c>
      <c r="Q124" s="177"/>
      <c r="R124" s="178">
        <f>SUM(R125:R162)</f>
        <v>1.0093799999999999</v>
      </c>
      <c r="S124" s="177"/>
      <c r="T124" s="179">
        <f>SUM(T125:T162)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2" t="s">
        <v>184</v>
      </c>
      <c r="AT124" s="180" t="s">
        <v>78</v>
      </c>
      <c r="AU124" s="180" t="s">
        <v>86</v>
      </c>
      <c r="AY124" s="172" t="s">
        <v>183</v>
      </c>
      <c r="BK124" s="181">
        <f>SUM(BK125:BK162)</f>
        <v>0</v>
      </c>
    </row>
    <row r="125" s="2" customFormat="1" ht="16.5" customHeight="1">
      <c r="A125" s="34"/>
      <c r="B125" s="184"/>
      <c r="C125" s="199" t="s">
        <v>86</v>
      </c>
      <c r="D125" s="199" t="s">
        <v>192</v>
      </c>
      <c r="E125" s="200" t="s">
        <v>1498</v>
      </c>
      <c r="F125" s="201" t="s">
        <v>1499</v>
      </c>
      <c r="G125" s="202" t="s">
        <v>319</v>
      </c>
      <c r="H125" s="203">
        <v>500</v>
      </c>
      <c r="I125" s="204"/>
      <c r="J125" s="205">
        <f>ROUND(I125*H125,2)</f>
        <v>0</v>
      </c>
      <c r="K125" s="206"/>
      <c r="L125" s="207"/>
      <c r="M125" s="208" t="s">
        <v>1</v>
      </c>
      <c r="N125" s="209" t="s">
        <v>45</v>
      </c>
      <c r="O125" s="78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1442</v>
      </c>
      <c r="AT125" s="197" t="s">
        <v>192</v>
      </c>
      <c r="AU125" s="197" t="s">
        <v>91</v>
      </c>
      <c r="AY125" s="15" t="s">
        <v>183</v>
      </c>
      <c r="BE125" s="198">
        <f>IF(N125="základná",J125,0)</f>
        <v>0</v>
      </c>
      <c r="BF125" s="198">
        <f>IF(N125="znížená",J125,0)</f>
        <v>0</v>
      </c>
      <c r="BG125" s="198">
        <f>IF(N125="zákl. prenesená",J125,0)</f>
        <v>0</v>
      </c>
      <c r="BH125" s="198">
        <f>IF(N125="zníž. prenesená",J125,0)</f>
        <v>0</v>
      </c>
      <c r="BI125" s="198">
        <f>IF(N125="nulová",J125,0)</f>
        <v>0</v>
      </c>
      <c r="BJ125" s="15" t="s">
        <v>91</v>
      </c>
      <c r="BK125" s="198">
        <f>ROUND(I125*H125,2)</f>
        <v>0</v>
      </c>
      <c r="BL125" s="15" t="s">
        <v>440</v>
      </c>
      <c r="BM125" s="197" t="s">
        <v>1500</v>
      </c>
    </row>
    <row r="126" s="2" customFormat="1" ht="16.5" customHeight="1">
      <c r="A126" s="34"/>
      <c r="B126" s="184"/>
      <c r="C126" s="199" t="s">
        <v>91</v>
      </c>
      <c r="D126" s="199" t="s">
        <v>192</v>
      </c>
      <c r="E126" s="200" t="s">
        <v>1501</v>
      </c>
      <c r="F126" s="201" t="s">
        <v>1502</v>
      </c>
      <c r="G126" s="202" t="s">
        <v>319</v>
      </c>
      <c r="H126" s="203">
        <v>500</v>
      </c>
      <c r="I126" s="204"/>
      <c r="J126" s="205">
        <f>ROUND(I126*H126,2)</f>
        <v>0</v>
      </c>
      <c r="K126" s="206"/>
      <c r="L126" s="207"/>
      <c r="M126" s="208" t="s">
        <v>1</v>
      </c>
      <c r="N126" s="209" t="s">
        <v>45</v>
      </c>
      <c r="O126" s="7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1442</v>
      </c>
      <c r="AT126" s="197" t="s">
        <v>192</v>
      </c>
      <c r="AU126" s="197" t="s">
        <v>91</v>
      </c>
      <c r="AY126" s="15" t="s">
        <v>183</v>
      </c>
      <c r="BE126" s="198">
        <f>IF(N126="základná",J126,0)</f>
        <v>0</v>
      </c>
      <c r="BF126" s="198">
        <f>IF(N126="znížená",J126,0)</f>
        <v>0</v>
      </c>
      <c r="BG126" s="198">
        <f>IF(N126="zákl. prenesená",J126,0)</f>
        <v>0</v>
      </c>
      <c r="BH126" s="198">
        <f>IF(N126="zníž. prenesená",J126,0)</f>
        <v>0</v>
      </c>
      <c r="BI126" s="198">
        <f>IF(N126="nulová",J126,0)</f>
        <v>0</v>
      </c>
      <c r="BJ126" s="15" t="s">
        <v>91</v>
      </c>
      <c r="BK126" s="198">
        <f>ROUND(I126*H126,2)</f>
        <v>0</v>
      </c>
      <c r="BL126" s="15" t="s">
        <v>440</v>
      </c>
      <c r="BM126" s="197" t="s">
        <v>1503</v>
      </c>
    </row>
    <row r="127" s="2" customFormat="1" ht="16.5" customHeight="1">
      <c r="A127" s="34"/>
      <c r="B127" s="184"/>
      <c r="C127" s="199" t="s">
        <v>184</v>
      </c>
      <c r="D127" s="199" t="s">
        <v>192</v>
      </c>
      <c r="E127" s="200" t="s">
        <v>1504</v>
      </c>
      <c r="F127" s="201" t="s">
        <v>1505</v>
      </c>
      <c r="G127" s="202" t="s">
        <v>319</v>
      </c>
      <c r="H127" s="203">
        <v>500</v>
      </c>
      <c r="I127" s="204"/>
      <c r="J127" s="205">
        <f>ROUND(I127*H127,2)</f>
        <v>0</v>
      </c>
      <c r="K127" s="206"/>
      <c r="L127" s="207"/>
      <c r="M127" s="208" t="s">
        <v>1</v>
      </c>
      <c r="N127" s="209" t="s">
        <v>45</v>
      </c>
      <c r="O127" s="78"/>
      <c r="P127" s="195">
        <f>O127*H127</f>
        <v>0</v>
      </c>
      <c r="Q127" s="195">
        <v>1.0000000000000001E-05</v>
      </c>
      <c r="R127" s="195">
        <f>Q127*H127</f>
        <v>0.0050000000000000001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1442</v>
      </c>
      <c r="AT127" s="197" t="s">
        <v>192</v>
      </c>
      <c r="AU127" s="197" t="s">
        <v>91</v>
      </c>
      <c r="AY127" s="15" t="s">
        <v>183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440</v>
      </c>
      <c r="BM127" s="197" t="s">
        <v>1506</v>
      </c>
    </row>
    <row r="128" s="2" customFormat="1" ht="24.15" customHeight="1">
      <c r="A128" s="34"/>
      <c r="B128" s="184"/>
      <c r="C128" s="185" t="s">
        <v>190</v>
      </c>
      <c r="D128" s="185" t="s">
        <v>186</v>
      </c>
      <c r="E128" s="186" t="s">
        <v>1507</v>
      </c>
      <c r="F128" s="187" t="s">
        <v>1508</v>
      </c>
      <c r="G128" s="188" t="s">
        <v>293</v>
      </c>
      <c r="H128" s="189">
        <v>100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440</v>
      </c>
      <c r="AT128" s="197" t="s">
        <v>186</v>
      </c>
      <c r="AU128" s="197" t="s">
        <v>91</v>
      </c>
      <c r="AY128" s="15" t="s">
        <v>183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440</v>
      </c>
      <c r="BM128" s="197" t="s">
        <v>1509</v>
      </c>
    </row>
    <row r="129" s="2" customFormat="1" ht="24.15" customHeight="1">
      <c r="A129" s="34"/>
      <c r="B129" s="184"/>
      <c r="C129" s="199" t="s">
        <v>203</v>
      </c>
      <c r="D129" s="199" t="s">
        <v>192</v>
      </c>
      <c r="E129" s="200" t="s">
        <v>1510</v>
      </c>
      <c r="F129" s="201" t="s">
        <v>1511</v>
      </c>
      <c r="G129" s="202" t="s">
        <v>293</v>
      </c>
      <c r="H129" s="203">
        <v>100</v>
      </c>
      <c r="I129" s="204"/>
      <c r="J129" s="205">
        <f>ROUND(I129*H129,2)</f>
        <v>0</v>
      </c>
      <c r="K129" s="206"/>
      <c r="L129" s="207"/>
      <c r="M129" s="208" t="s">
        <v>1</v>
      </c>
      <c r="N129" s="209" t="s">
        <v>45</v>
      </c>
      <c r="O129" s="78"/>
      <c r="P129" s="195">
        <f>O129*H129</f>
        <v>0</v>
      </c>
      <c r="Q129" s="195">
        <v>0.00017000000000000001</v>
      </c>
      <c r="R129" s="195">
        <f>Q129*H129</f>
        <v>0.017000000000000001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703</v>
      </c>
      <c r="AT129" s="197" t="s">
        <v>192</v>
      </c>
      <c r="AU129" s="197" t="s">
        <v>91</v>
      </c>
      <c r="AY129" s="15" t="s">
        <v>183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703</v>
      </c>
      <c r="BM129" s="197" t="s">
        <v>1512</v>
      </c>
    </row>
    <row r="130" s="2" customFormat="1" ht="24.15" customHeight="1">
      <c r="A130" s="34"/>
      <c r="B130" s="184"/>
      <c r="C130" s="199" t="s">
        <v>207</v>
      </c>
      <c r="D130" s="199" t="s">
        <v>192</v>
      </c>
      <c r="E130" s="200" t="s">
        <v>1513</v>
      </c>
      <c r="F130" s="201" t="s">
        <v>1514</v>
      </c>
      <c r="G130" s="202" t="s">
        <v>319</v>
      </c>
      <c r="H130" s="203">
        <v>20</v>
      </c>
      <c r="I130" s="204"/>
      <c r="J130" s="205">
        <f>ROUND(I130*H130,2)</f>
        <v>0</v>
      </c>
      <c r="K130" s="206"/>
      <c r="L130" s="207"/>
      <c r="M130" s="208" t="s">
        <v>1</v>
      </c>
      <c r="N130" s="209" t="s">
        <v>45</v>
      </c>
      <c r="O130" s="78"/>
      <c r="P130" s="195">
        <f>O130*H130</f>
        <v>0</v>
      </c>
      <c r="Q130" s="195">
        <v>1.0000000000000001E-05</v>
      </c>
      <c r="R130" s="195">
        <f>Q130*H130</f>
        <v>0.00020000000000000001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703</v>
      </c>
      <c r="AT130" s="197" t="s">
        <v>192</v>
      </c>
      <c r="AU130" s="197" t="s">
        <v>91</v>
      </c>
      <c r="AY130" s="15" t="s">
        <v>183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703</v>
      </c>
      <c r="BM130" s="197" t="s">
        <v>1515</v>
      </c>
    </row>
    <row r="131" s="2" customFormat="1" ht="16.5" customHeight="1">
      <c r="A131" s="34"/>
      <c r="B131" s="184"/>
      <c r="C131" s="199" t="s">
        <v>211</v>
      </c>
      <c r="D131" s="199" t="s">
        <v>192</v>
      </c>
      <c r="E131" s="200" t="s">
        <v>1516</v>
      </c>
      <c r="F131" s="201" t="s">
        <v>1517</v>
      </c>
      <c r="G131" s="202" t="s">
        <v>319</v>
      </c>
      <c r="H131" s="203">
        <v>20</v>
      </c>
      <c r="I131" s="204"/>
      <c r="J131" s="205">
        <f>ROUND(I131*H131,2)</f>
        <v>0</v>
      </c>
      <c r="K131" s="206"/>
      <c r="L131" s="207"/>
      <c r="M131" s="208" t="s">
        <v>1</v>
      </c>
      <c r="N131" s="209" t="s">
        <v>45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703</v>
      </c>
      <c r="AT131" s="197" t="s">
        <v>192</v>
      </c>
      <c r="AU131" s="197" t="s">
        <v>91</v>
      </c>
      <c r="AY131" s="15" t="s">
        <v>183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91</v>
      </c>
      <c r="BK131" s="198">
        <f>ROUND(I131*H131,2)</f>
        <v>0</v>
      </c>
      <c r="BL131" s="15" t="s">
        <v>703</v>
      </c>
      <c r="BM131" s="197" t="s">
        <v>1518</v>
      </c>
    </row>
    <row r="132" s="2" customFormat="1" ht="24.15" customHeight="1">
      <c r="A132" s="34"/>
      <c r="B132" s="184"/>
      <c r="C132" s="185" t="s">
        <v>195</v>
      </c>
      <c r="D132" s="185" t="s">
        <v>186</v>
      </c>
      <c r="E132" s="186" t="s">
        <v>1519</v>
      </c>
      <c r="F132" s="187" t="s">
        <v>1520</v>
      </c>
      <c r="G132" s="188" t="s">
        <v>319</v>
      </c>
      <c r="H132" s="189">
        <v>400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440</v>
      </c>
      <c r="AT132" s="197" t="s">
        <v>186</v>
      </c>
      <c r="AU132" s="197" t="s">
        <v>91</v>
      </c>
      <c r="AY132" s="15" t="s">
        <v>183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440</v>
      </c>
      <c r="BM132" s="197" t="s">
        <v>1521</v>
      </c>
    </row>
    <row r="133" s="2" customFormat="1" ht="16.5" customHeight="1">
      <c r="A133" s="34"/>
      <c r="B133" s="184"/>
      <c r="C133" s="199" t="s">
        <v>219</v>
      </c>
      <c r="D133" s="199" t="s">
        <v>192</v>
      </c>
      <c r="E133" s="200" t="s">
        <v>1522</v>
      </c>
      <c r="F133" s="201" t="s">
        <v>1523</v>
      </c>
      <c r="G133" s="202" t="s">
        <v>121</v>
      </c>
      <c r="H133" s="203">
        <v>400</v>
      </c>
      <c r="I133" s="204"/>
      <c r="J133" s="205">
        <f>ROUND(I133*H133,2)</f>
        <v>0</v>
      </c>
      <c r="K133" s="206"/>
      <c r="L133" s="207"/>
      <c r="M133" s="208" t="s">
        <v>1</v>
      </c>
      <c r="N133" s="209" t="s">
        <v>45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1442</v>
      </c>
      <c r="AT133" s="197" t="s">
        <v>192</v>
      </c>
      <c r="AU133" s="197" t="s">
        <v>91</v>
      </c>
      <c r="AY133" s="15" t="s">
        <v>183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440</v>
      </c>
      <c r="BM133" s="197" t="s">
        <v>1524</v>
      </c>
    </row>
    <row r="134" s="2" customFormat="1" ht="21.75" customHeight="1">
      <c r="A134" s="34"/>
      <c r="B134" s="184"/>
      <c r="C134" s="185" t="s">
        <v>134</v>
      </c>
      <c r="D134" s="185" t="s">
        <v>186</v>
      </c>
      <c r="E134" s="186" t="s">
        <v>1525</v>
      </c>
      <c r="F134" s="187" t="s">
        <v>1526</v>
      </c>
      <c r="G134" s="188" t="s">
        <v>319</v>
      </c>
      <c r="H134" s="189">
        <v>400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440</v>
      </c>
      <c r="AT134" s="197" t="s">
        <v>186</v>
      </c>
      <c r="AU134" s="197" t="s">
        <v>91</v>
      </c>
      <c r="AY134" s="15" t="s">
        <v>183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440</v>
      </c>
      <c r="BM134" s="197" t="s">
        <v>1527</v>
      </c>
    </row>
    <row r="135" s="2" customFormat="1" ht="16.5" customHeight="1">
      <c r="A135" s="34"/>
      <c r="B135" s="184"/>
      <c r="C135" s="199" t="s">
        <v>137</v>
      </c>
      <c r="D135" s="199" t="s">
        <v>192</v>
      </c>
      <c r="E135" s="200" t="s">
        <v>1528</v>
      </c>
      <c r="F135" s="201" t="s">
        <v>1529</v>
      </c>
      <c r="G135" s="202" t="s">
        <v>1530</v>
      </c>
      <c r="H135" s="203">
        <v>2</v>
      </c>
      <c r="I135" s="204"/>
      <c r="J135" s="205">
        <f>ROUND(I135*H135,2)</f>
        <v>0</v>
      </c>
      <c r="K135" s="206"/>
      <c r="L135" s="207"/>
      <c r="M135" s="208" t="s">
        <v>1</v>
      </c>
      <c r="N135" s="209" t="s">
        <v>45</v>
      </c>
      <c r="O135" s="78"/>
      <c r="P135" s="195">
        <f>O135*H135</f>
        <v>0</v>
      </c>
      <c r="Q135" s="195">
        <v>1.0000000000000001E-05</v>
      </c>
      <c r="R135" s="195">
        <f>Q135*H135</f>
        <v>2.0000000000000002E-05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1442</v>
      </c>
      <c r="AT135" s="197" t="s">
        <v>192</v>
      </c>
      <c r="AU135" s="197" t="s">
        <v>91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440</v>
      </c>
      <c r="BM135" s="197" t="s">
        <v>1531</v>
      </c>
    </row>
    <row r="136" s="2" customFormat="1" ht="16.5" customHeight="1">
      <c r="A136" s="34"/>
      <c r="B136" s="184"/>
      <c r="C136" s="199" t="s">
        <v>229</v>
      </c>
      <c r="D136" s="199" t="s">
        <v>192</v>
      </c>
      <c r="E136" s="200" t="s">
        <v>1532</v>
      </c>
      <c r="F136" s="201" t="s">
        <v>1533</v>
      </c>
      <c r="G136" s="202" t="s">
        <v>1530</v>
      </c>
      <c r="H136" s="203">
        <v>2</v>
      </c>
      <c r="I136" s="204"/>
      <c r="J136" s="205">
        <f>ROUND(I136*H136,2)</f>
        <v>0</v>
      </c>
      <c r="K136" s="206"/>
      <c r="L136" s="207"/>
      <c r="M136" s="208" t="s">
        <v>1</v>
      </c>
      <c r="N136" s="209" t="s">
        <v>45</v>
      </c>
      <c r="O136" s="78"/>
      <c r="P136" s="195">
        <f>O136*H136</f>
        <v>0</v>
      </c>
      <c r="Q136" s="195">
        <v>1.0000000000000001E-05</v>
      </c>
      <c r="R136" s="195">
        <f>Q136*H136</f>
        <v>2.0000000000000002E-05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1442</v>
      </c>
      <c r="AT136" s="197" t="s">
        <v>192</v>
      </c>
      <c r="AU136" s="197" t="s">
        <v>91</v>
      </c>
      <c r="AY136" s="15" t="s">
        <v>183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440</v>
      </c>
      <c r="BM136" s="197" t="s">
        <v>1534</v>
      </c>
    </row>
    <row r="137" s="2" customFormat="1" ht="16.5" customHeight="1">
      <c r="A137" s="34"/>
      <c r="B137" s="184"/>
      <c r="C137" s="185" t="s">
        <v>233</v>
      </c>
      <c r="D137" s="185" t="s">
        <v>186</v>
      </c>
      <c r="E137" s="186" t="s">
        <v>1535</v>
      </c>
      <c r="F137" s="187" t="s">
        <v>1536</v>
      </c>
      <c r="G137" s="188" t="s">
        <v>319</v>
      </c>
      <c r="H137" s="189">
        <v>150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45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440</v>
      </c>
      <c r="AT137" s="197" t="s">
        <v>186</v>
      </c>
      <c r="AU137" s="197" t="s">
        <v>91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440</v>
      </c>
      <c r="BM137" s="197" t="s">
        <v>1537</v>
      </c>
    </row>
    <row r="138" s="2" customFormat="1" ht="16.5" customHeight="1">
      <c r="A138" s="34"/>
      <c r="B138" s="184"/>
      <c r="C138" s="199" t="s">
        <v>239</v>
      </c>
      <c r="D138" s="199" t="s">
        <v>192</v>
      </c>
      <c r="E138" s="200" t="s">
        <v>1538</v>
      </c>
      <c r="F138" s="201" t="s">
        <v>1539</v>
      </c>
      <c r="G138" s="202" t="s">
        <v>121</v>
      </c>
      <c r="H138" s="203">
        <v>150</v>
      </c>
      <c r="I138" s="204"/>
      <c r="J138" s="205">
        <f>ROUND(I138*H138,2)</f>
        <v>0</v>
      </c>
      <c r="K138" s="206"/>
      <c r="L138" s="207"/>
      <c r="M138" s="208" t="s">
        <v>1</v>
      </c>
      <c r="N138" s="209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1442</v>
      </c>
      <c r="AT138" s="197" t="s">
        <v>192</v>
      </c>
      <c r="AU138" s="197" t="s">
        <v>91</v>
      </c>
      <c r="AY138" s="15" t="s">
        <v>183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440</v>
      </c>
      <c r="BM138" s="197" t="s">
        <v>1540</v>
      </c>
    </row>
    <row r="139" s="2" customFormat="1" ht="24.15" customHeight="1">
      <c r="A139" s="34"/>
      <c r="B139" s="184"/>
      <c r="C139" s="185" t="s">
        <v>243</v>
      </c>
      <c r="D139" s="185" t="s">
        <v>186</v>
      </c>
      <c r="E139" s="186" t="s">
        <v>1541</v>
      </c>
      <c r="F139" s="187" t="s">
        <v>1542</v>
      </c>
      <c r="G139" s="188" t="s">
        <v>319</v>
      </c>
      <c r="H139" s="189">
        <v>173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45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440</v>
      </c>
      <c r="AT139" s="197" t="s">
        <v>186</v>
      </c>
      <c r="AU139" s="197" t="s">
        <v>91</v>
      </c>
      <c r="AY139" s="15" t="s">
        <v>183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440</v>
      </c>
      <c r="BM139" s="197" t="s">
        <v>1543</v>
      </c>
    </row>
    <row r="140" s="2" customFormat="1" ht="16.5" customHeight="1">
      <c r="A140" s="34"/>
      <c r="B140" s="184"/>
      <c r="C140" s="199" t="s">
        <v>247</v>
      </c>
      <c r="D140" s="199" t="s">
        <v>192</v>
      </c>
      <c r="E140" s="200" t="s">
        <v>1544</v>
      </c>
      <c r="F140" s="201" t="s">
        <v>1545</v>
      </c>
      <c r="G140" s="202" t="s">
        <v>319</v>
      </c>
      <c r="H140" s="203">
        <v>173</v>
      </c>
      <c r="I140" s="204"/>
      <c r="J140" s="205">
        <f>ROUND(I140*H140,2)</f>
        <v>0</v>
      </c>
      <c r="K140" s="206"/>
      <c r="L140" s="207"/>
      <c r="M140" s="208" t="s">
        <v>1</v>
      </c>
      <c r="N140" s="209" t="s">
        <v>45</v>
      </c>
      <c r="O140" s="78"/>
      <c r="P140" s="195">
        <f>O140*H140</f>
        <v>0</v>
      </c>
      <c r="Q140" s="195">
        <v>3.0000000000000001E-05</v>
      </c>
      <c r="R140" s="195">
        <f>Q140*H140</f>
        <v>0.0051900000000000002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703</v>
      </c>
      <c r="AT140" s="197" t="s">
        <v>192</v>
      </c>
      <c r="AU140" s="197" t="s">
        <v>91</v>
      </c>
      <c r="AY140" s="15" t="s">
        <v>183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703</v>
      </c>
      <c r="BM140" s="197" t="s">
        <v>1546</v>
      </c>
    </row>
    <row r="141" s="2" customFormat="1" ht="24.15" customHeight="1">
      <c r="A141" s="34"/>
      <c r="B141" s="184"/>
      <c r="C141" s="185" t="s">
        <v>251</v>
      </c>
      <c r="D141" s="185" t="s">
        <v>186</v>
      </c>
      <c r="E141" s="186" t="s">
        <v>1547</v>
      </c>
      <c r="F141" s="187" t="s">
        <v>1548</v>
      </c>
      <c r="G141" s="188" t="s">
        <v>319</v>
      </c>
      <c r="H141" s="189">
        <v>15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45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440</v>
      </c>
      <c r="AT141" s="197" t="s">
        <v>186</v>
      </c>
      <c r="AU141" s="197" t="s">
        <v>91</v>
      </c>
      <c r="AY141" s="15" t="s">
        <v>183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440</v>
      </c>
      <c r="BM141" s="197" t="s">
        <v>1549</v>
      </c>
    </row>
    <row r="142" s="2" customFormat="1" ht="16.5" customHeight="1">
      <c r="A142" s="34"/>
      <c r="B142" s="184"/>
      <c r="C142" s="199" t="s">
        <v>255</v>
      </c>
      <c r="D142" s="199" t="s">
        <v>192</v>
      </c>
      <c r="E142" s="200" t="s">
        <v>1550</v>
      </c>
      <c r="F142" s="201" t="s">
        <v>1551</v>
      </c>
      <c r="G142" s="202" t="s">
        <v>319</v>
      </c>
      <c r="H142" s="203">
        <v>15</v>
      </c>
      <c r="I142" s="204"/>
      <c r="J142" s="205">
        <f>ROUND(I142*H142,2)</f>
        <v>0</v>
      </c>
      <c r="K142" s="206"/>
      <c r="L142" s="207"/>
      <c r="M142" s="208" t="s">
        <v>1</v>
      </c>
      <c r="N142" s="209" t="s">
        <v>45</v>
      </c>
      <c r="O142" s="78"/>
      <c r="P142" s="195">
        <f>O142*H142</f>
        <v>0</v>
      </c>
      <c r="Q142" s="195">
        <v>3.0000000000000001E-05</v>
      </c>
      <c r="R142" s="195">
        <f>Q142*H142</f>
        <v>0.00044999999999999999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703</v>
      </c>
      <c r="AT142" s="197" t="s">
        <v>192</v>
      </c>
      <c r="AU142" s="197" t="s">
        <v>91</v>
      </c>
      <c r="AY142" s="15" t="s">
        <v>183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703</v>
      </c>
      <c r="BM142" s="197" t="s">
        <v>1552</v>
      </c>
    </row>
    <row r="143" s="2" customFormat="1" ht="24.15" customHeight="1">
      <c r="A143" s="34"/>
      <c r="B143" s="184"/>
      <c r="C143" s="185" t="s">
        <v>259</v>
      </c>
      <c r="D143" s="185" t="s">
        <v>186</v>
      </c>
      <c r="E143" s="186" t="s">
        <v>1553</v>
      </c>
      <c r="F143" s="187" t="s">
        <v>1554</v>
      </c>
      <c r="G143" s="188" t="s">
        <v>319</v>
      </c>
      <c r="H143" s="189">
        <v>5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440</v>
      </c>
      <c r="AT143" s="197" t="s">
        <v>186</v>
      </c>
      <c r="AU143" s="197" t="s">
        <v>91</v>
      </c>
      <c r="AY143" s="15" t="s">
        <v>183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440</v>
      </c>
      <c r="BM143" s="197" t="s">
        <v>1555</v>
      </c>
    </row>
    <row r="144" s="2" customFormat="1" ht="16.5" customHeight="1">
      <c r="A144" s="34"/>
      <c r="B144" s="184"/>
      <c r="C144" s="199" t="s">
        <v>263</v>
      </c>
      <c r="D144" s="199" t="s">
        <v>192</v>
      </c>
      <c r="E144" s="200" t="s">
        <v>1556</v>
      </c>
      <c r="F144" s="201" t="s">
        <v>1557</v>
      </c>
      <c r="G144" s="202" t="s">
        <v>319</v>
      </c>
      <c r="H144" s="203">
        <v>5</v>
      </c>
      <c r="I144" s="204"/>
      <c r="J144" s="205">
        <f>ROUND(I144*H144,2)</f>
        <v>0</v>
      </c>
      <c r="K144" s="206"/>
      <c r="L144" s="207"/>
      <c r="M144" s="208" t="s">
        <v>1</v>
      </c>
      <c r="N144" s="209" t="s">
        <v>45</v>
      </c>
      <c r="O144" s="78"/>
      <c r="P144" s="195">
        <f>O144*H144</f>
        <v>0</v>
      </c>
      <c r="Q144" s="195">
        <v>3.0000000000000001E-05</v>
      </c>
      <c r="R144" s="195">
        <f>Q144*H144</f>
        <v>0.00015000000000000001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703</v>
      </c>
      <c r="AT144" s="197" t="s">
        <v>192</v>
      </c>
      <c r="AU144" s="197" t="s">
        <v>91</v>
      </c>
      <c r="AY144" s="15" t="s">
        <v>183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703</v>
      </c>
      <c r="BM144" s="197" t="s">
        <v>1558</v>
      </c>
    </row>
    <row r="145" s="2" customFormat="1" ht="24.15" customHeight="1">
      <c r="A145" s="34"/>
      <c r="B145" s="184"/>
      <c r="C145" s="185" t="s">
        <v>267</v>
      </c>
      <c r="D145" s="185" t="s">
        <v>186</v>
      </c>
      <c r="E145" s="186" t="s">
        <v>1559</v>
      </c>
      <c r="F145" s="187" t="s">
        <v>1560</v>
      </c>
      <c r="G145" s="188" t="s">
        <v>319</v>
      </c>
      <c r="H145" s="189">
        <v>5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440</v>
      </c>
      <c r="AT145" s="197" t="s">
        <v>186</v>
      </c>
      <c r="AU145" s="197" t="s">
        <v>91</v>
      </c>
      <c r="AY145" s="15" t="s">
        <v>183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440</v>
      </c>
      <c r="BM145" s="197" t="s">
        <v>1561</v>
      </c>
    </row>
    <row r="146" s="2" customFormat="1" ht="16.5" customHeight="1">
      <c r="A146" s="34"/>
      <c r="B146" s="184"/>
      <c r="C146" s="199" t="s">
        <v>271</v>
      </c>
      <c r="D146" s="199" t="s">
        <v>192</v>
      </c>
      <c r="E146" s="200" t="s">
        <v>1562</v>
      </c>
      <c r="F146" s="201" t="s">
        <v>1563</v>
      </c>
      <c r="G146" s="202" t="s">
        <v>319</v>
      </c>
      <c r="H146" s="203">
        <v>5</v>
      </c>
      <c r="I146" s="204"/>
      <c r="J146" s="205">
        <f>ROUND(I146*H146,2)</f>
        <v>0</v>
      </c>
      <c r="K146" s="206"/>
      <c r="L146" s="207"/>
      <c r="M146" s="208" t="s">
        <v>1</v>
      </c>
      <c r="N146" s="209" t="s">
        <v>45</v>
      </c>
      <c r="O146" s="78"/>
      <c r="P146" s="195">
        <f>O146*H146</f>
        <v>0</v>
      </c>
      <c r="Q146" s="195">
        <v>1.0000000000000001E-05</v>
      </c>
      <c r="R146" s="195">
        <f>Q146*H146</f>
        <v>5.0000000000000002E-05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703</v>
      </c>
      <c r="AT146" s="197" t="s">
        <v>192</v>
      </c>
      <c r="AU146" s="197" t="s">
        <v>91</v>
      </c>
      <c r="AY146" s="15" t="s">
        <v>183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703</v>
      </c>
      <c r="BM146" s="197" t="s">
        <v>1564</v>
      </c>
    </row>
    <row r="147" s="2" customFormat="1" ht="24.15" customHeight="1">
      <c r="A147" s="34"/>
      <c r="B147" s="184"/>
      <c r="C147" s="185" t="s">
        <v>7</v>
      </c>
      <c r="D147" s="185" t="s">
        <v>186</v>
      </c>
      <c r="E147" s="186" t="s">
        <v>1565</v>
      </c>
      <c r="F147" s="187" t="s">
        <v>1566</v>
      </c>
      <c r="G147" s="188" t="s">
        <v>293</v>
      </c>
      <c r="H147" s="189">
        <v>250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440</v>
      </c>
      <c r="AT147" s="197" t="s">
        <v>186</v>
      </c>
      <c r="AU147" s="197" t="s">
        <v>91</v>
      </c>
      <c r="AY147" s="15" t="s">
        <v>183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440</v>
      </c>
      <c r="BM147" s="197" t="s">
        <v>1567</v>
      </c>
    </row>
    <row r="148" s="2" customFormat="1" ht="16.5" customHeight="1">
      <c r="A148" s="34"/>
      <c r="B148" s="184"/>
      <c r="C148" s="199" t="s">
        <v>278</v>
      </c>
      <c r="D148" s="199" t="s">
        <v>192</v>
      </c>
      <c r="E148" s="200" t="s">
        <v>1568</v>
      </c>
      <c r="F148" s="201" t="s">
        <v>1569</v>
      </c>
      <c r="G148" s="202" t="s">
        <v>293</v>
      </c>
      <c r="H148" s="203">
        <v>250</v>
      </c>
      <c r="I148" s="204"/>
      <c r="J148" s="205">
        <f>ROUND(I148*H148,2)</f>
        <v>0</v>
      </c>
      <c r="K148" s="206"/>
      <c r="L148" s="207"/>
      <c r="M148" s="208" t="s">
        <v>1</v>
      </c>
      <c r="N148" s="209" t="s">
        <v>45</v>
      </c>
      <c r="O148" s="78"/>
      <c r="P148" s="195">
        <f>O148*H148</f>
        <v>0</v>
      </c>
      <c r="Q148" s="195">
        <v>8.0000000000000007E-05</v>
      </c>
      <c r="R148" s="195">
        <f>Q148*H148</f>
        <v>0.02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703</v>
      </c>
      <c r="AT148" s="197" t="s">
        <v>192</v>
      </c>
      <c r="AU148" s="197" t="s">
        <v>91</v>
      </c>
      <c r="AY148" s="15" t="s">
        <v>183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703</v>
      </c>
      <c r="BM148" s="197" t="s">
        <v>1570</v>
      </c>
    </row>
    <row r="149" s="2" customFormat="1" ht="21.75" customHeight="1">
      <c r="A149" s="34"/>
      <c r="B149" s="184"/>
      <c r="C149" s="185" t="s">
        <v>282</v>
      </c>
      <c r="D149" s="185" t="s">
        <v>186</v>
      </c>
      <c r="E149" s="186" t="s">
        <v>1571</v>
      </c>
      <c r="F149" s="187" t="s">
        <v>1572</v>
      </c>
      <c r="G149" s="188" t="s">
        <v>293</v>
      </c>
      <c r="H149" s="189">
        <v>200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440</v>
      </c>
      <c r="AT149" s="197" t="s">
        <v>186</v>
      </c>
      <c r="AU149" s="197" t="s">
        <v>91</v>
      </c>
      <c r="AY149" s="15" t="s">
        <v>183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440</v>
      </c>
      <c r="BM149" s="197" t="s">
        <v>1573</v>
      </c>
    </row>
    <row r="150" s="2" customFormat="1" ht="16.5" customHeight="1">
      <c r="A150" s="34"/>
      <c r="B150" s="184"/>
      <c r="C150" s="199" t="s">
        <v>286</v>
      </c>
      <c r="D150" s="199" t="s">
        <v>192</v>
      </c>
      <c r="E150" s="200" t="s">
        <v>1574</v>
      </c>
      <c r="F150" s="201" t="s">
        <v>1575</v>
      </c>
      <c r="G150" s="202" t="s">
        <v>293</v>
      </c>
      <c r="H150" s="203">
        <v>200</v>
      </c>
      <c r="I150" s="204"/>
      <c r="J150" s="205">
        <f>ROUND(I150*H150,2)</f>
        <v>0</v>
      </c>
      <c r="K150" s="206"/>
      <c r="L150" s="207"/>
      <c r="M150" s="208" t="s">
        <v>1</v>
      </c>
      <c r="N150" s="209" t="s">
        <v>45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703</v>
      </c>
      <c r="AT150" s="197" t="s">
        <v>192</v>
      </c>
      <c r="AU150" s="197" t="s">
        <v>91</v>
      </c>
      <c r="AY150" s="15" t="s">
        <v>183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703</v>
      </c>
      <c r="BM150" s="197" t="s">
        <v>1576</v>
      </c>
    </row>
    <row r="151" s="2" customFormat="1" ht="21.75" customHeight="1">
      <c r="A151" s="34"/>
      <c r="B151" s="184"/>
      <c r="C151" s="185" t="s">
        <v>290</v>
      </c>
      <c r="D151" s="185" t="s">
        <v>186</v>
      </c>
      <c r="E151" s="186" t="s">
        <v>1577</v>
      </c>
      <c r="F151" s="187" t="s">
        <v>1578</v>
      </c>
      <c r="G151" s="188" t="s">
        <v>293</v>
      </c>
      <c r="H151" s="189">
        <v>100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440</v>
      </c>
      <c r="AT151" s="197" t="s">
        <v>186</v>
      </c>
      <c r="AU151" s="197" t="s">
        <v>91</v>
      </c>
      <c r="AY151" s="15" t="s">
        <v>183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440</v>
      </c>
      <c r="BM151" s="197" t="s">
        <v>1579</v>
      </c>
    </row>
    <row r="152" s="2" customFormat="1" ht="16.5" customHeight="1">
      <c r="A152" s="34"/>
      <c r="B152" s="184"/>
      <c r="C152" s="199" t="s">
        <v>295</v>
      </c>
      <c r="D152" s="199" t="s">
        <v>192</v>
      </c>
      <c r="E152" s="200" t="s">
        <v>1580</v>
      </c>
      <c r="F152" s="201" t="s">
        <v>1581</v>
      </c>
      <c r="G152" s="202" t="s">
        <v>293</v>
      </c>
      <c r="H152" s="203">
        <v>100</v>
      </c>
      <c r="I152" s="204"/>
      <c r="J152" s="205">
        <f>ROUND(I152*H152,2)</f>
        <v>0</v>
      </c>
      <c r="K152" s="206"/>
      <c r="L152" s="207"/>
      <c r="M152" s="208" t="s">
        <v>1</v>
      </c>
      <c r="N152" s="209" t="s">
        <v>45</v>
      </c>
      <c r="O152" s="78"/>
      <c r="P152" s="195">
        <f>O152*H152</f>
        <v>0</v>
      </c>
      <c r="Q152" s="195">
        <v>0.00012</v>
      </c>
      <c r="R152" s="195">
        <f>Q152*H152</f>
        <v>0.012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703</v>
      </c>
      <c r="AT152" s="197" t="s">
        <v>192</v>
      </c>
      <c r="AU152" s="197" t="s">
        <v>91</v>
      </c>
      <c r="AY152" s="15" t="s">
        <v>183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703</v>
      </c>
      <c r="BM152" s="197" t="s">
        <v>1582</v>
      </c>
    </row>
    <row r="153" s="2" customFormat="1" ht="21.75" customHeight="1">
      <c r="A153" s="34"/>
      <c r="B153" s="184"/>
      <c r="C153" s="185" t="s">
        <v>299</v>
      </c>
      <c r="D153" s="185" t="s">
        <v>186</v>
      </c>
      <c r="E153" s="186" t="s">
        <v>1583</v>
      </c>
      <c r="F153" s="187" t="s">
        <v>1584</v>
      </c>
      <c r="G153" s="188" t="s">
        <v>293</v>
      </c>
      <c r="H153" s="189">
        <v>1800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440</v>
      </c>
      <c r="AT153" s="197" t="s">
        <v>186</v>
      </c>
      <c r="AU153" s="197" t="s">
        <v>91</v>
      </c>
      <c r="AY153" s="15" t="s">
        <v>183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440</v>
      </c>
      <c r="BM153" s="197" t="s">
        <v>1585</v>
      </c>
    </row>
    <row r="154" s="2" customFormat="1" ht="16.5" customHeight="1">
      <c r="A154" s="34"/>
      <c r="B154" s="184"/>
      <c r="C154" s="199" t="s">
        <v>303</v>
      </c>
      <c r="D154" s="199" t="s">
        <v>192</v>
      </c>
      <c r="E154" s="200" t="s">
        <v>1586</v>
      </c>
      <c r="F154" s="201" t="s">
        <v>1587</v>
      </c>
      <c r="G154" s="202" t="s">
        <v>293</v>
      </c>
      <c r="H154" s="203">
        <v>1800</v>
      </c>
      <c r="I154" s="204"/>
      <c r="J154" s="205">
        <f>ROUND(I154*H154,2)</f>
        <v>0</v>
      </c>
      <c r="K154" s="206"/>
      <c r="L154" s="207"/>
      <c r="M154" s="208" t="s">
        <v>1</v>
      </c>
      <c r="N154" s="209" t="s">
        <v>45</v>
      </c>
      <c r="O154" s="78"/>
      <c r="P154" s="195">
        <f>O154*H154</f>
        <v>0</v>
      </c>
      <c r="Q154" s="195">
        <v>0.00013999999999999999</v>
      </c>
      <c r="R154" s="195">
        <f>Q154*H154</f>
        <v>0.252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703</v>
      </c>
      <c r="AT154" s="197" t="s">
        <v>192</v>
      </c>
      <c r="AU154" s="197" t="s">
        <v>91</v>
      </c>
      <c r="AY154" s="15" t="s">
        <v>183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703</v>
      </c>
      <c r="BM154" s="197" t="s">
        <v>1588</v>
      </c>
    </row>
    <row r="155" s="2" customFormat="1" ht="21.75" customHeight="1">
      <c r="A155" s="34"/>
      <c r="B155" s="184"/>
      <c r="C155" s="185" t="s">
        <v>308</v>
      </c>
      <c r="D155" s="185" t="s">
        <v>186</v>
      </c>
      <c r="E155" s="186" t="s">
        <v>1589</v>
      </c>
      <c r="F155" s="187" t="s">
        <v>1590</v>
      </c>
      <c r="G155" s="188" t="s">
        <v>293</v>
      </c>
      <c r="H155" s="189">
        <v>2600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440</v>
      </c>
      <c r="AT155" s="197" t="s">
        <v>186</v>
      </c>
      <c r="AU155" s="197" t="s">
        <v>91</v>
      </c>
      <c r="AY155" s="15" t="s">
        <v>183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440</v>
      </c>
      <c r="BM155" s="197" t="s">
        <v>1591</v>
      </c>
    </row>
    <row r="156" s="2" customFormat="1" ht="16.5" customHeight="1">
      <c r="A156" s="34"/>
      <c r="B156" s="184"/>
      <c r="C156" s="199" t="s">
        <v>312</v>
      </c>
      <c r="D156" s="199" t="s">
        <v>192</v>
      </c>
      <c r="E156" s="200" t="s">
        <v>1592</v>
      </c>
      <c r="F156" s="201" t="s">
        <v>1593</v>
      </c>
      <c r="G156" s="202" t="s">
        <v>293</v>
      </c>
      <c r="H156" s="203">
        <v>2600</v>
      </c>
      <c r="I156" s="204"/>
      <c r="J156" s="205">
        <f>ROUND(I156*H156,2)</f>
        <v>0</v>
      </c>
      <c r="K156" s="206"/>
      <c r="L156" s="207"/>
      <c r="M156" s="208" t="s">
        <v>1</v>
      </c>
      <c r="N156" s="209" t="s">
        <v>45</v>
      </c>
      <c r="O156" s="78"/>
      <c r="P156" s="195">
        <f>O156*H156</f>
        <v>0</v>
      </c>
      <c r="Q156" s="195">
        <v>0.00019000000000000001</v>
      </c>
      <c r="R156" s="195">
        <f>Q156*H156</f>
        <v>0.49400000000000005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703</v>
      </c>
      <c r="AT156" s="197" t="s">
        <v>192</v>
      </c>
      <c r="AU156" s="197" t="s">
        <v>91</v>
      </c>
      <c r="AY156" s="15" t="s">
        <v>183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703</v>
      </c>
      <c r="BM156" s="197" t="s">
        <v>1594</v>
      </c>
    </row>
    <row r="157" s="2" customFormat="1" ht="21.75" customHeight="1">
      <c r="A157" s="34"/>
      <c r="B157" s="184"/>
      <c r="C157" s="185" t="s">
        <v>316</v>
      </c>
      <c r="D157" s="185" t="s">
        <v>186</v>
      </c>
      <c r="E157" s="186" t="s">
        <v>1595</v>
      </c>
      <c r="F157" s="187" t="s">
        <v>1596</v>
      </c>
      <c r="G157" s="188" t="s">
        <v>293</v>
      </c>
      <c r="H157" s="189">
        <v>350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440</v>
      </c>
      <c r="AT157" s="197" t="s">
        <v>186</v>
      </c>
      <c r="AU157" s="197" t="s">
        <v>91</v>
      </c>
      <c r="AY157" s="15" t="s">
        <v>183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440</v>
      </c>
      <c r="BM157" s="197" t="s">
        <v>1597</v>
      </c>
    </row>
    <row r="158" s="2" customFormat="1" ht="16.5" customHeight="1">
      <c r="A158" s="34"/>
      <c r="B158" s="184"/>
      <c r="C158" s="199" t="s">
        <v>321</v>
      </c>
      <c r="D158" s="199" t="s">
        <v>192</v>
      </c>
      <c r="E158" s="200" t="s">
        <v>1598</v>
      </c>
      <c r="F158" s="201" t="s">
        <v>1599</v>
      </c>
      <c r="G158" s="202" t="s">
        <v>293</v>
      </c>
      <c r="H158" s="203">
        <v>350</v>
      </c>
      <c r="I158" s="204"/>
      <c r="J158" s="205">
        <f>ROUND(I158*H158,2)</f>
        <v>0</v>
      </c>
      <c r="K158" s="206"/>
      <c r="L158" s="207"/>
      <c r="M158" s="208" t="s">
        <v>1</v>
      </c>
      <c r="N158" s="209" t="s">
        <v>45</v>
      </c>
      <c r="O158" s="78"/>
      <c r="P158" s="195">
        <f>O158*H158</f>
        <v>0</v>
      </c>
      <c r="Q158" s="195">
        <v>0.00019000000000000001</v>
      </c>
      <c r="R158" s="195">
        <f>Q158*H158</f>
        <v>0.066500000000000004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703</v>
      </c>
      <c r="AT158" s="197" t="s">
        <v>192</v>
      </c>
      <c r="AU158" s="197" t="s">
        <v>91</v>
      </c>
      <c r="AY158" s="15" t="s">
        <v>183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703</v>
      </c>
      <c r="BM158" s="197" t="s">
        <v>1600</v>
      </c>
    </row>
    <row r="159" s="2" customFormat="1" ht="21.75" customHeight="1">
      <c r="A159" s="34"/>
      <c r="B159" s="184"/>
      <c r="C159" s="185" t="s">
        <v>325</v>
      </c>
      <c r="D159" s="185" t="s">
        <v>186</v>
      </c>
      <c r="E159" s="186" t="s">
        <v>1601</v>
      </c>
      <c r="F159" s="187" t="s">
        <v>1602</v>
      </c>
      <c r="G159" s="188" t="s">
        <v>293</v>
      </c>
      <c r="H159" s="189">
        <v>300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45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440</v>
      </c>
      <c r="AT159" s="197" t="s">
        <v>186</v>
      </c>
      <c r="AU159" s="197" t="s">
        <v>91</v>
      </c>
      <c r="AY159" s="15" t="s">
        <v>183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91</v>
      </c>
      <c r="BK159" s="198">
        <f>ROUND(I159*H159,2)</f>
        <v>0</v>
      </c>
      <c r="BL159" s="15" t="s">
        <v>440</v>
      </c>
      <c r="BM159" s="197" t="s">
        <v>1603</v>
      </c>
    </row>
    <row r="160" s="2" customFormat="1" ht="16.5" customHeight="1">
      <c r="A160" s="34"/>
      <c r="B160" s="184"/>
      <c r="C160" s="199" t="s">
        <v>329</v>
      </c>
      <c r="D160" s="199" t="s">
        <v>192</v>
      </c>
      <c r="E160" s="200" t="s">
        <v>1604</v>
      </c>
      <c r="F160" s="201" t="s">
        <v>1605</v>
      </c>
      <c r="G160" s="202" t="s">
        <v>293</v>
      </c>
      <c r="H160" s="203">
        <v>300</v>
      </c>
      <c r="I160" s="204"/>
      <c r="J160" s="205">
        <f>ROUND(I160*H160,2)</f>
        <v>0</v>
      </c>
      <c r="K160" s="206"/>
      <c r="L160" s="207"/>
      <c r="M160" s="208" t="s">
        <v>1</v>
      </c>
      <c r="N160" s="209" t="s">
        <v>45</v>
      </c>
      <c r="O160" s="78"/>
      <c r="P160" s="195">
        <f>O160*H160</f>
        <v>0</v>
      </c>
      <c r="Q160" s="195">
        <v>0.00027999999999999998</v>
      </c>
      <c r="R160" s="195">
        <f>Q160*H160</f>
        <v>0.083999999999999991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703</v>
      </c>
      <c r="AT160" s="197" t="s">
        <v>192</v>
      </c>
      <c r="AU160" s="197" t="s">
        <v>91</v>
      </c>
      <c r="AY160" s="15" t="s">
        <v>183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703</v>
      </c>
      <c r="BM160" s="197" t="s">
        <v>1606</v>
      </c>
    </row>
    <row r="161" s="2" customFormat="1" ht="21.75" customHeight="1">
      <c r="A161" s="34"/>
      <c r="B161" s="184"/>
      <c r="C161" s="185" t="s">
        <v>332</v>
      </c>
      <c r="D161" s="185" t="s">
        <v>186</v>
      </c>
      <c r="E161" s="186" t="s">
        <v>1607</v>
      </c>
      <c r="F161" s="187" t="s">
        <v>1608</v>
      </c>
      <c r="G161" s="188" t="s">
        <v>293</v>
      </c>
      <c r="H161" s="189">
        <v>110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440</v>
      </c>
      <c r="AT161" s="197" t="s">
        <v>186</v>
      </c>
      <c r="AU161" s="197" t="s">
        <v>91</v>
      </c>
      <c r="AY161" s="15" t="s">
        <v>183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440</v>
      </c>
      <c r="BM161" s="197" t="s">
        <v>1609</v>
      </c>
    </row>
    <row r="162" s="2" customFormat="1" ht="16.5" customHeight="1">
      <c r="A162" s="34"/>
      <c r="B162" s="184"/>
      <c r="C162" s="199" t="s">
        <v>335</v>
      </c>
      <c r="D162" s="199" t="s">
        <v>192</v>
      </c>
      <c r="E162" s="200" t="s">
        <v>1610</v>
      </c>
      <c r="F162" s="201" t="s">
        <v>1611</v>
      </c>
      <c r="G162" s="202" t="s">
        <v>293</v>
      </c>
      <c r="H162" s="203">
        <v>110</v>
      </c>
      <c r="I162" s="204"/>
      <c r="J162" s="205">
        <f>ROUND(I162*H162,2)</f>
        <v>0</v>
      </c>
      <c r="K162" s="206"/>
      <c r="L162" s="207"/>
      <c r="M162" s="223" t="s">
        <v>1</v>
      </c>
      <c r="N162" s="224" t="s">
        <v>45</v>
      </c>
      <c r="O162" s="217"/>
      <c r="P162" s="221">
        <f>O162*H162</f>
        <v>0</v>
      </c>
      <c r="Q162" s="221">
        <v>0.00048000000000000001</v>
      </c>
      <c r="R162" s="221">
        <f>Q162*H162</f>
        <v>0.0528</v>
      </c>
      <c r="S162" s="221">
        <v>0</v>
      </c>
      <c r="T162" s="22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703</v>
      </c>
      <c r="AT162" s="197" t="s">
        <v>192</v>
      </c>
      <c r="AU162" s="197" t="s">
        <v>91</v>
      </c>
      <c r="AY162" s="15" t="s">
        <v>183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703</v>
      </c>
      <c r="BM162" s="197" t="s">
        <v>1612</v>
      </c>
    </row>
    <row r="163" s="2" customFormat="1" ht="6.96" customHeight="1">
      <c r="A163" s="34"/>
      <c r="B163" s="61"/>
      <c r="C163" s="62"/>
      <c r="D163" s="62"/>
      <c r="E163" s="62"/>
      <c r="F163" s="62"/>
      <c r="G163" s="62"/>
      <c r="H163" s="62"/>
      <c r="I163" s="62"/>
      <c r="J163" s="62"/>
      <c r="K163" s="62"/>
      <c r="L163" s="35"/>
      <c r="M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</row>
  </sheetData>
  <autoFilter ref="C121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1356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1613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1358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1358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1358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1358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ROUND(J122,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ROUND((SUM(BE122:BE130)),  2)</f>
        <v>0</v>
      </c>
      <c r="G35" s="137"/>
      <c r="H35" s="137"/>
      <c r="I35" s="138">
        <v>0.23000000000000001</v>
      </c>
      <c r="J35" s="136">
        <f>ROUND(((SUM(BE122:BE130))*I35),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ROUND((SUM(BF122:BF130)),  2)</f>
        <v>0</v>
      </c>
      <c r="G36" s="137"/>
      <c r="H36" s="137"/>
      <c r="I36" s="138">
        <v>0.23000000000000001</v>
      </c>
      <c r="J36" s="136">
        <f>ROUND(((SUM(BF122:BF130))*I36),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ROUND((SUM(BG122:BG130)),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ROUND((SUM(BH122:BH130)),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ROUND((SUM(BI122:BI130)),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1356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04 - Rozvádzače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J122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167</v>
      </c>
      <c r="E99" s="154"/>
      <c r="F99" s="154"/>
      <c r="G99" s="154"/>
      <c r="H99" s="154"/>
      <c r="I99" s="154"/>
      <c r="J99" s="155">
        <f>J123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1497</v>
      </c>
      <c r="E100" s="158"/>
      <c r="F100" s="158"/>
      <c r="G100" s="158"/>
      <c r="H100" s="158"/>
      <c r="I100" s="158"/>
      <c r="J100" s="159">
        <f>J124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6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56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169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4"/>
      <c r="D110" s="34"/>
      <c r="E110" s="130" t="str">
        <f>E7</f>
        <v>REKONŠTRUKCIA ADMINISTRATÍVNEJ BUDOVY KOMENSKÉHO ULICA - ÚRAD BBSK (BLOK A)</v>
      </c>
      <c r="F110" s="28"/>
      <c r="G110" s="28"/>
      <c r="H110" s="28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8"/>
      <c r="C111" s="28" t="s">
        <v>141</v>
      </c>
      <c r="L111" s="18"/>
    </row>
    <row r="112" s="2" customFormat="1" ht="16.5" customHeight="1">
      <c r="A112" s="34"/>
      <c r="B112" s="35"/>
      <c r="C112" s="34"/>
      <c r="D112" s="34"/>
      <c r="E112" s="130" t="s">
        <v>1356</v>
      </c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143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E11</f>
        <v>04 - Rozvádzače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19</v>
      </c>
      <c r="D116" s="34"/>
      <c r="E116" s="34"/>
      <c r="F116" s="23" t="str">
        <f>F14</f>
        <v xml:space="preserve"> </v>
      </c>
      <c r="G116" s="34"/>
      <c r="H116" s="34"/>
      <c r="I116" s="28" t="s">
        <v>21</v>
      </c>
      <c r="J116" s="70" t="str">
        <f>IF(J14="","",J14)</f>
        <v>21. 1. 2025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23</v>
      </c>
      <c r="D118" s="34"/>
      <c r="E118" s="34"/>
      <c r="F118" s="23" t="str">
        <f>E17</f>
        <v xml:space="preserve"> </v>
      </c>
      <c r="G118" s="34"/>
      <c r="H118" s="34"/>
      <c r="I118" s="28" t="s">
        <v>29</v>
      </c>
      <c r="J118" s="32" t="str">
        <f>E23</f>
        <v xml:space="preserve"> 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IF(E20="","",E20)</f>
        <v>Vyplň údaj</v>
      </c>
      <c r="G119" s="34"/>
      <c r="H119" s="34"/>
      <c r="I119" s="28" t="s">
        <v>34</v>
      </c>
      <c r="J119" s="32" t="str">
        <f>E26</f>
        <v xml:space="preserve"> 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60"/>
      <c r="B121" s="161"/>
      <c r="C121" s="162" t="s">
        <v>170</v>
      </c>
      <c r="D121" s="163" t="s">
        <v>64</v>
      </c>
      <c r="E121" s="163" t="s">
        <v>60</v>
      </c>
      <c r="F121" s="163" t="s">
        <v>61</v>
      </c>
      <c r="G121" s="163" t="s">
        <v>171</v>
      </c>
      <c r="H121" s="163" t="s">
        <v>172</v>
      </c>
      <c r="I121" s="163" t="s">
        <v>173</v>
      </c>
      <c r="J121" s="164" t="s">
        <v>147</v>
      </c>
      <c r="K121" s="165" t="s">
        <v>174</v>
      </c>
      <c r="L121" s="166"/>
      <c r="M121" s="87" t="s">
        <v>1</v>
      </c>
      <c r="N121" s="88" t="s">
        <v>43</v>
      </c>
      <c r="O121" s="88" t="s">
        <v>175</v>
      </c>
      <c r="P121" s="88" t="s">
        <v>176</v>
      </c>
      <c r="Q121" s="88" t="s">
        <v>177</v>
      </c>
      <c r="R121" s="88" t="s">
        <v>178</v>
      </c>
      <c r="S121" s="88" t="s">
        <v>179</v>
      </c>
      <c r="T121" s="89" t="s">
        <v>180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="2" customFormat="1" ht="22.8" customHeight="1">
      <c r="A122" s="34"/>
      <c r="B122" s="35"/>
      <c r="C122" s="94" t="s">
        <v>148</v>
      </c>
      <c r="D122" s="34"/>
      <c r="E122" s="34"/>
      <c r="F122" s="34"/>
      <c r="G122" s="34"/>
      <c r="H122" s="34"/>
      <c r="I122" s="34"/>
      <c r="J122" s="167">
        <f>BK122</f>
        <v>0</v>
      </c>
      <c r="K122" s="34"/>
      <c r="L122" s="35"/>
      <c r="M122" s="90"/>
      <c r="N122" s="74"/>
      <c r="O122" s="91"/>
      <c r="P122" s="168">
        <f>P123</f>
        <v>0</v>
      </c>
      <c r="Q122" s="91"/>
      <c r="R122" s="168">
        <f>R123</f>
        <v>0</v>
      </c>
      <c r="S122" s="91"/>
      <c r="T122" s="169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78</v>
      </c>
      <c r="AU122" s="15" t="s">
        <v>149</v>
      </c>
      <c r="BK122" s="170">
        <f>BK123</f>
        <v>0</v>
      </c>
    </row>
    <row r="123" s="12" customFormat="1" ht="25.92" customHeight="1">
      <c r="A123" s="12"/>
      <c r="B123" s="171"/>
      <c r="C123" s="12"/>
      <c r="D123" s="172" t="s">
        <v>78</v>
      </c>
      <c r="E123" s="173" t="s">
        <v>192</v>
      </c>
      <c r="F123" s="173" t="s">
        <v>925</v>
      </c>
      <c r="G123" s="12"/>
      <c r="H123" s="12"/>
      <c r="I123" s="174"/>
      <c r="J123" s="175">
        <f>BK123</f>
        <v>0</v>
      </c>
      <c r="K123" s="12"/>
      <c r="L123" s="171"/>
      <c r="M123" s="176"/>
      <c r="N123" s="177"/>
      <c r="O123" s="177"/>
      <c r="P123" s="178">
        <f>P124</f>
        <v>0</v>
      </c>
      <c r="Q123" s="177"/>
      <c r="R123" s="178">
        <f>R124</f>
        <v>0</v>
      </c>
      <c r="S123" s="177"/>
      <c r="T123" s="17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2" t="s">
        <v>184</v>
      </c>
      <c r="AT123" s="180" t="s">
        <v>78</v>
      </c>
      <c r="AU123" s="180" t="s">
        <v>79</v>
      </c>
      <c r="AY123" s="172" t="s">
        <v>183</v>
      </c>
      <c r="BK123" s="181">
        <f>BK124</f>
        <v>0</v>
      </c>
    </row>
    <row r="124" s="12" customFormat="1" ht="22.8" customHeight="1">
      <c r="A124" s="12"/>
      <c r="B124" s="171"/>
      <c r="C124" s="12"/>
      <c r="D124" s="172" t="s">
        <v>78</v>
      </c>
      <c r="E124" s="182" t="s">
        <v>1369</v>
      </c>
      <c r="F124" s="182" t="s">
        <v>1370</v>
      </c>
      <c r="G124" s="12"/>
      <c r="H124" s="12"/>
      <c r="I124" s="174"/>
      <c r="J124" s="183">
        <f>BK124</f>
        <v>0</v>
      </c>
      <c r="K124" s="12"/>
      <c r="L124" s="171"/>
      <c r="M124" s="176"/>
      <c r="N124" s="177"/>
      <c r="O124" s="177"/>
      <c r="P124" s="178">
        <f>SUM(P125:P130)</f>
        <v>0</v>
      </c>
      <c r="Q124" s="177"/>
      <c r="R124" s="178">
        <f>SUM(R125:R130)</f>
        <v>0</v>
      </c>
      <c r="S124" s="177"/>
      <c r="T124" s="179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2" t="s">
        <v>184</v>
      </c>
      <c r="AT124" s="180" t="s">
        <v>78</v>
      </c>
      <c r="AU124" s="180" t="s">
        <v>86</v>
      </c>
      <c r="AY124" s="172" t="s">
        <v>183</v>
      </c>
      <c r="BK124" s="181">
        <f>SUM(BK125:BK130)</f>
        <v>0</v>
      </c>
    </row>
    <row r="125" s="2" customFormat="1" ht="37.8" customHeight="1">
      <c r="A125" s="34"/>
      <c r="B125" s="184"/>
      <c r="C125" s="199" t="s">
        <v>86</v>
      </c>
      <c r="D125" s="199" t="s">
        <v>192</v>
      </c>
      <c r="E125" s="200" t="s">
        <v>1614</v>
      </c>
      <c r="F125" s="201" t="s">
        <v>1615</v>
      </c>
      <c r="G125" s="202" t="s">
        <v>319</v>
      </c>
      <c r="H125" s="203">
        <v>1</v>
      </c>
      <c r="I125" s="204"/>
      <c r="J125" s="205">
        <f>ROUND(I125*H125,2)</f>
        <v>0</v>
      </c>
      <c r="K125" s="206"/>
      <c r="L125" s="207"/>
      <c r="M125" s="208" t="s">
        <v>1</v>
      </c>
      <c r="N125" s="209" t="s">
        <v>45</v>
      </c>
      <c r="O125" s="78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1442</v>
      </c>
      <c r="AT125" s="197" t="s">
        <v>192</v>
      </c>
      <c r="AU125" s="197" t="s">
        <v>91</v>
      </c>
      <c r="AY125" s="15" t="s">
        <v>183</v>
      </c>
      <c r="BE125" s="198">
        <f>IF(N125="základná",J125,0)</f>
        <v>0</v>
      </c>
      <c r="BF125" s="198">
        <f>IF(N125="znížená",J125,0)</f>
        <v>0</v>
      </c>
      <c r="BG125" s="198">
        <f>IF(N125="zákl. prenesená",J125,0)</f>
        <v>0</v>
      </c>
      <c r="BH125" s="198">
        <f>IF(N125="zníž. prenesená",J125,0)</f>
        <v>0</v>
      </c>
      <c r="BI125" s="198">
        <f>IF(N125="nulová",J125,0)</f>
        <v>0</v>
      </c>
      <c r="BJ125" s="15" t="s">
        <v>91</v>
      </c>
      <c r="BK125" s="198">
        <f>ROUND(I125*H125,2)</f>
        <v>0</v>
      </c>
      <c r="BL125" s="15" t="s">
        <v>440</v>
      </c>
      <c r="BM125" s="197" t="s">
        <v>1616</v>
      </c>
    </row>
    <row r="126" s="2" customFormat="1" ht="24.15" customHeight="1">
      <c r="A126" s="34"/>
      <c r="B126" s="184"/>
      <c r="C126" s="185" t="s">
        <v>91</v>
      </c>
      <c r="D126" s="185" t="s">
        <v>186</v>
      </c>
      <c r="E126" s="186" t="s">
        <v>1617</v>
      </c>
      <c r="F126" s="187" t="s">
        <v>1618</v>
      </c>
      <c r="G126" s="188" t="s">
        <v>319</v>
      </c>
      <c r="H126" s="189">
        <v>1</v>
      </c>
      <c r="I126" s="190"/>
      <c r="J126" s="191">
        <f>ROUND(I126*H126,2)</f>
        <v>0</v>
      </c>
      <c r="K126" s="192"/>
      <c r="L126" s="35"/>
      <c r="M126" s="193" t="s">
        <v>1</v>
      </c>
      <c r="N126" s="194" t="s">
        <v>45</v>
      </c>
      <c r="O126" s="7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440</v>
      </c>
      <c r="AT126" s="197" t="s">
        <v>186</v>
      </c>
      <c r="AU126" s="197" t="s">
        <v>91</v>
      </c>
      <c r="AY126" s="15" t="s">
        <v>183</v>
      </c>
      <c r="BE126" s="198">
        <f>IF(N126="základná",J126,0)</f>
        <v>0</v>
      </c>
      <c r="BF126" s="198">
        <f>IF(N126="znížená",J126,0)</f>
        <v>0</v>
      </c>
      <c r="BG126" s="198">
        <f>IF(N126="zákl. prenesená",J126,0)</f>
        <v>0</v>
      </c>
      <c r="BH126" s="198">
        <f>IF(N126="zníž. prenesená",J126,0)</f>
        <v>0</v>
      </c>
      <c r="BI126" s="198">
        <f>IF(N126="nulová",J126,0)</f>
        <v>0</v>
      </c>
      <c r="BJ126" s="15" t="s">
        <v>91</v>
      </c>
      <c r="BK126" s="198">
        <f>ROUND(I126*H126,2)</f>
        <v>0</v>
      </c>
      <c r="BL126" s="15" t="s">
        <v>440</v>
      </c>
      <c r="BM126" s="197" t="s">
        <v>1619</v>
      </c>
    </row>
    <row r="127" s="2" customFormat="1" ht="16.5" customHeight="1">
      <c r="A127" s="34"/>
      <c r="B127" s="184"/>
      <c r="C127" s="185" t="s">
        <v>184</v>
      </c>
      <c r="D127" s="185" t="s">
        <v>186</v>
      </c>
      <c r="E127" s="186" t="s">
        <v>1620</v>
      </c>
      <c r="F127" s="187" t="s">
        <v>1621</v>
      </c>
      <c r="G127" s="188" t="s">
        <v>319</v>
      </c>
      <c r="H127" s="189">
        <v>1</v>
      </c>
      <c r="I127" s="190"/>
      <c r="J127" s="191">
        <f>ROUND(I127*H127,2)</f>
        <v>0</v>
      </c>
      <c r="K127" s="192"/>
      <c r="L127" s="35"/>
      <c r="M127" s="193" t="s">
        <v>1</v>
      </c>
      <c r="N127" s="194" t="s">
        <v>45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440</v>
      </c>
      <c r="AT127" s="197" t="s">
        <v>186</v>
      </c>
      <c r="AU127" s="197" t="s">
        <v>91</v>
      </c>
      <c r="AY127" s="15" t="s">
        <v>183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91</v>
      </c>
      <c r="BK127" s="198">
        <f>ROUND(I127*H127,2)</f>
        <v>0</v>
      </c>
      <c r="BL127" s="15" t="s">
        <v>440</v>
      </c>
      <c r="BM127" s="197" t="s">
        <v>1622</v>
      </c>
    </row>
    <row r="128" s="2" customFormat="1" ht="33" customHeight="1">
      <c r="A128" s="34"/>
      <c r="B128" s="184"/>
      <c r="C128" s="199" t="s">
        <v>190</v>
      </c>
      <c r="D128" s="199" t="s">
        <v>192</v>
      </c>
      <c r="E128" s="200" t="s">
        <v>1623</v>
      </c>
      <c r="F128" s="201" t="s">
        <v>1624</v>
      </c>
      <c r="G128" s="202" t="s">
        <v>319</v>
      </c>
      <c r="H128" s="203">
        <v>1</v>
      </c>
      <c r="I128" s="204"/>
      <c r="J128" s="205">
        <f>ROUND(I128*H128,2)</f>
        <v>0</v>
      </c>
      <c r="K128" s="206"/>
      <c r="L128" s="207"/>
      <c r="M128" s="208" t="s">
        <v>1</v>
      </c>
      <c r="N128" s="209" t="s">
        <v>45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1442</v>
      </c>
      <c r="AT128" s="197" t="s">
        <v>192</v>
      </c>
      <c r="AU128" s="197" t="s">
        <v>91</v>
      </c>
      <c r="AY128" s="15" t="s">
        <v>183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91</v>
      </c>
      <c r="BK128" s="198">
        <f>ROUND(I128*H128,2)</f>
        <v>0</v>
      </c>
      <c r="BL128" s="15" t="s">
        <v>440</v>
      </c>
      <c r="BM128" s="197" t="s">
        <v>1625</v>
      </c>
    </row>
    <row r="129" s="2" customFormat="1" ht="24.15" customHeight="1">
      <c r="A129" s="34"/>
      <c r="B129" s="184"/>
      <c r="C129" s="185" t="s">
        <v>203</v>
      </c>
      <c r="D129" s="185" t="s">
        <v>186</v>
      </c>
      <c r="E129" s="186" t="s">
        <v>1626</v>
      </c>
      <c r="F129" s="187" t="s">
        <v>1627</v>
      </c>
      <c r="G129" s="188" t="s">
        <v>319</v>
      </c>
      <c r="H129" s="189">
        <v>1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440</v>
      </c>
      <c r="AT129" s="197" t="s">
        <v>186</v>
      </c>
      <c r="AU129" s="197" t="s">
        <v>91</v>
      </c>
      <c r="AY129" s="15" t="s">
        <v>183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440</v>
      </c>
      <c r="BM129" s="197" t="s">
        <v>1628</v>
      </c>
    </row>
    <row r="130" s="2" customFormat="1" ht="37.8" customHeight="1">
      <c r="A130" s="34"/>
      <c r="B130" s="184"/>
      <c r="C130" s="199" t="s">
        <v>207</v>
      </c>
      <c r="D130" s="199" t="s">
        <v>192</v>
      </c>
      <c r="E130" s="200" t="s">
        <v>1629</v>
      </c>
      <c r="F130" s="201" t="s">
        <v>1630</v>
      </c>
      <c r="G130" s="202" t="s">
        <v>319</v>
      </c>
      <c r="H130" s="203">
        <v>1</v>
      </c>
      <c r="I130" s="204"/>
      <c r="J130" s="205">
        <f>ROUND(I130*H130,2)</f>
        <v>0</v>
      </c>
      <c r="K130" s="206"/>
      <c r="L130" s="207"/>
      <c r="M130" s="223" t="s">
        <v>1</v>
      </c>
      <c r="N130" s="224" t="s">
        <v>45</v>
      </c>
      <c r="O130" s="217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1442</v>
      </c>
      <c r="AT130" s="197" t="s">
        <v>192</v>
      </c>
      <c r="AU130" s="197" t="s">
        <v>91</v>
      </c>
      <c r="AY130" s="15" t="s">
        <v>183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91</v>
      </c>
      <c r="BK130" s="198">
        <f>ROUND(I130*H130,2)</f>
        <v>0</v>
      </c>
      <c r="BL130" s="15" t="s">
        <v>440</v>
      </c>
      <c r="BM130" s="197" t="s">
        <v>1631</v>
      </c>
    </row>
    <row r="131" s="2" customFormat="1" ht="6.96" customHeight="1">
      <c r="A131" s="34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35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autoFilter ref="C121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="1" customFormat="1" ht="24.96" customHeight="1">
      <c r="B4" s="18"/>
      <c r="D4" s="19" t="s">
        <v>140</v>
      </c>
      <c r="L4" s="18"/>
      <c r="M4" s="129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>REKONŠTRUKCIA ADMINISTRATÍVNEJ BUDOVY KOMENSKÉHO ULICA - ÚRAD BBSK (BLOK A)</v>
      </c>
      <c r="F7" s="28"/>
      <c r="G7" s="28"/>
      <c r="H7" s="28"/>
      <c r="L7" s="18"/>
    </row>
    <row r="8" s="1" customFormat="1" ht="12" customHeight="1">
      <c r="B8" s="18"/>
      <c r="D8" s="28" t="s">
        <v>141</v>
      </c>
      <c r="L8" s="18"/>
    </row>
    <row r="9" s="2" customFormat="1" ht="16.5" customHeight="1">
      <c r="A9" s="34"/>
      <c r="B9" s="35"/>
      <c r="C9" s="34"/>
      <c r="D9" s="34"/>
      <c r="E9" s="130" t="s">
        <v>1356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143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1632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1358</v>
      </c>
      <c r="G14" s="34"/>
      <c r="H14" s="34"/>
      <c r="I14" s="28" t="s">
        <v>21</v>
      </c>
      <c r="J14" s="70" t="str">
        <f>'Rekapitulácia stavby'!AN8</f>
        <v>21. 1. 2025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1358</v>
      </c>
      <c r="F17" s="34"/>
      <c r="G17" s="34"/>
      <c r="H17" s="34"/>
      <c r="I17" s="28" t="s">
        <v>26</v>
      </c>
      <c r="J17" s="23" t="s">
        <v>1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1358</v>
      </c>
      <c r="F23" s="34"/>
      <c r="G23" s="34"/>
      <c r="H23" s="34"/>
      <c r="I23" s="28" t="s">
        <v>26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34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1358</v>
      </c>
      <c r="F26" s="34"/>
      <c r="G26" s="34"/>
      <c r="H26" s="34"/>
      <c r="I26" s="28" t="s">
        <v>26</v>
      </c>
      <c r="J26" s="23" t="s">
        <v>1</v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38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39</v>
      </c>
      <c r="E32" s="34"/>
      <c r="F32" s="34"/>
      <c r="G32" s="34"/>
      <c r="H32" s="34"/>
      <c r="I32" s="34"/>
      <c r="J32" s="97">
        <f>ROUND(J126,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41</v>
      </c>
      <c r="G34" s="34"/>
      <c r="H34" s="34"/>
      <c r="I34" s="39" t="s">
        <v>40</v>
      </c>
      <c r="J34" s="39" t="s">
        <v>42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43</v>
      </c>
      <c r="E35" s="41" t="s">
        <v>44</v>
      </c>
      <c r="F35" s="136">
        <f>ROUND((SUM(BE126:BE169)),  2)</f>
        <v>0</v>
      </c>
      <c r="G35" s="137"/>
      <c r="H35" s="137"/>
      <c r="I35" s="138">
        <v>0.23000000000000001</v>
      </c>
      <c r="J35" s="136">
        <f>ROUND(((SUM(BE126:BE169))*I35),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45</v>
      </c>
      <c r="F36" s="136">
        <f>ROUND((SUM(BF126:BF169)),  2)</f>
        <v>0</v>
      </c>
      <c r="G36" s="137"/>
      <c r="H36" s="137"/>
      <c r="I36" s="138">
        <v>0.23000000000000001</v>
      </c>
      <c r="J36" s="136">
        <f>ROUND(((SUM(BF126:BF169))*I36),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9">
        <f>ROUND((SUM(BG126:BG169)),  2)</f>
        <v>0</v>
      </c>
      <c r="G37" s="34"/>
      <c r="H37" s="34"/>
      <c r="I37" s="140">
        <v>0.23000000000000001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47</v>
      </c>
      <c r="F38" s="139">
        <f>ROUND((SUM(BH126:BH169)),  2)</f>
        <v>0</v>
      </c>
      <c r="G38" s="34"/>
      <c r="H38" s="34"/>
      <c r="I38" s="140">
        <v>0.23000000000000001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48</v>
      </c>
      <c r="F39" s="136">
        <f>ROUND((SUM(BI126:BI169)),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49</v>
      </c>
      <c r="E41" s="82"/>
      <c r="F41" s="82"/>
      <c r="G41" s="143" t="s">
        <v>50</v>
      </c>
      <c r="H41" s="144" t="s">
        <v>51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52</v>
      </c>
      <c r="E50" s="58"/>
      <c r="F50" s="58"/>
      <c r="G50" s="57" t="s">
        <v>53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54</v>
      </c>
      <c r="E61" s="37"/>
      <c r="F61" s="147" t="s">
        <v>55</v>
      </c>
      <c r="G61" s="59" t="s">
        <v>54</v>
      </c>
      <c r="H61" s="37"/>
      <c r="I61" s="37"/>
      <c r="J61" s="148" t="s">
        <v>55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56</v>
      </c>
      <c r="E65" s="60"/>
      <c r="F65" s="60"/>
      <c r="G65" s="57" t="s">
        <v>57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54</v>
      </c>
      <c r="E76" s="37"/>
      <c r="F76" s="147" t="s">
        <v>55</v>
      </c>
      <c r="G76" s="59" t="s">
        <v>54</v>
      </c>
      <c r="H76" s="37"/>
      <c r="I76" s="37"/>
      <c r="J76" s="148" t="s">
        <v>55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145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>REKONŠTRUKCIA ADMINISTRATÍVNEJ BUDOVY KOMENSKÉHO ULICA - ÚRAD BBSK (BLOK A)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141</v>
      </c>
      <c r="L86" s="18"/>
    </row>
    <row r="87" s="2" customFormat="1" ht="16.5" customHeight="1">
      <c r="A87" s="34"/>
      <c r="B87" s="35"/>
      <c r="C87" s="34"/>
      <c r="D87" s="34"/>
      <c r="E87" s="130" t="s">
        <v>1356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143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05 - Bleskozvod a uzemnenie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21. 1. 2025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 xml:space="preserve"> </v>
      </c>
      <c r="G93" s="34"/>
      <c r="H93" s="34"/>
      <c r="I93" s="28" t="s">
        <v>29</v>
      </c>
      <c r="J93" s="32" t="str">
        <f>E23</f>
        <v xml:space="preserve"> 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34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146</v>
      </c>
      <c r="D96" s="141"/>
      <c r="E96" s="141"/>
      <c r="F96" s="141"/>
      <c r="G96" s="141"/>
      <c r="H96" s="141"/>
      <c r="I96" s="141"/>
      <c r="J96" s="150" t="s">
        <v>147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148</v>
      </c>
      <c r="D98" s="34"/>
      <c r="E98" s="34"/>
      <c r="F98" s="34"/>
      <c r="G98" s="34"/>
      <c r="H98" s="34"/>
      <c r="I98" s="34"/>
      <c r="J98" s="97">
        <f>J126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149</v>
      </c>
    </row>
    <row r="99" s="9" customFormat="1" ht="24.96" customHeight="1">
      <c r="A99" s="9"/>
      <c r="B99" s="152"/>
      <c r="C99" s="9"/>
      <c r="D99" s="153" t="s">
        <v>150</v>
      </c>
      <c r="E99" s="154"/>
      <c r="F99" s="154"/>
      <c r="G99" s="154"/>
      <c r="H99" s="154"/>
      <c r="I99" s="154"/>
      <c r="J99" s="155">
        <f>J127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1273</v>
      </c>
      <c r="E100" s="158"/>
      <c r="F100" s="158"/>
      <c r="G100" s="158"/>
      <c r="H100" s="158"/>
      <c r="I100" s="158"/>
      <c r="J100" s="159">
        <f>J128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2"/>
      <c r="C101" s="9"/>
      <c r="D101" s="153" t="s">
        <v>167</v>
      </c>
      <c r="E101" s="154"/>
      <c r="F101" s="154"/>
      <c r="G101" s="154"/>
      <c r="H101" s="154"/>
      <c r="I101" s="154"/>
      <c r="J101" s="155">
        <f>J130</f>
        <v>0</v>
      </c>
      <c r="K101" s="9"/>
      <c r="L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6"/>
      <c r="C102" s="10"/>
      <c r="D102" s="157" t="s">
        <v>1497</v>
      </c>
      <c r="E102" s="158"/>
      <c r="F102" s="158"/>
      <c r="G102" s="158"/>
      <c r="H102" s="158"/>
      <c r="I102" s="158"/>
      <c r="J102" s="159">
        <f>J131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2"/>
      <c r="C103" s="9"/>
      <c r="D103" s="153" t="s">
        <v>1361</v>
      </c>
      <c r="E103" s="154"/>
      <c r="F103" s="154"/>
      <c r="G103" s="154"/>
      <c r="H103" s="154"/>
      <c r="I103" s="154"/>
      <c r="J103" s="155">
        <f>J159</f>
        <v>0</v>
      </c>
      <c r="K103" s="9"/>
      <c r="L103" s="15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52"/>
      <c r="C104" s="9"/>
      <c r="D104" s="153" t="s">
        <v>1362</v>
      </c>
      <c r="E104" s="154"/>
      <c r="F104" s="154"/>
      <c r="G104" s="154"/>
      <c r="H104" s="154"/>
      <c r="I104" s="154"/>
      <c r="J104" s="155">
        <f>J164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="2" customFormat="1" ht="6.96" customHeight="1">
      <c r="A110" s="34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169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6.25" customHeight="1">
      <c r="A114" s="34"/>
      <c r="B114" s="35"/>
      <c r="C114" s="34"/>
      <c r="D114" s="34"/>
      <c r="E114" s="130" t="str">
        <f>E7</f>
        <v>REKONŠTRUKCIA ADMINISTRATÍVNEJ BUDOVY KOMENSKÉHO ULICA - ÚRAD BBSK (BLOK A)</v>
      </c>
      <c r="F114" s="28"/>
      <c r="G114" s="28"/>
      <c r="H114" s="28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" customFormat="1" ht="12" customHeight="1">
      <c r="B115" s="18"/>
      <c r="C115" s="28" t="s">
        <v>141</v>
      </c>
      <c r="L115" s="18"/>
    </row>
    <row r="116" s="2" customFormat="1" ht="16.5" customHeight="1">
      <c r="A116" s="34"/>
      <c r="B116" s="35"/>
      <c r="C116" s="34"/>
      <c r="D116" s="34"/>
      <c r="E116" s="130" t="s">
        <v>1356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143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68" t="str">
        <f>E11</f>
        <v>05 - Bleskozvod a uzemnenie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19</v>
      </c>
      <c r="D120" s="34"/>
      <c r="E120" s="34"/>
      <c r="F120" s="23" t="str">
        <f>F14</f>
        <v xml:space="preserve"> </v>
      </c>
      <c r="G120" s="34"/>
      <c r="H120" s="34"/>
      <c r="I120" s="28" t="s">
        <v>21</v>
      </c>
      <c r="J120" s="70" t="str">
        <f>IF(J14="","",J14)</f>
        <v>21. 1. 2025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23</v>
      </c>
      <c r="D122" s="34"/>
      <c r="E122" s="34"/>
      <c r="F122" s="23" t="str">
        <f>E17</f>
        <v xml:space="preserve"> </v>
      </c>
      <c r="G122" s="34"/>
      <c r="H122" s="34"/>
      <c r="I122" s="28" t="s">
        <v>29</v>
      </c>
      <c r="J122" s="32" t="str">
        <f>E23</f>
        <v xml:space="preserve"> 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27</v>
      </c>
      <c r="D123" s="34"/>
      <c r="E123" s="34"/>
      <c r="F123" s="23" t="str">
        <f>IF(E20="","",E20)</f>
        <v>Vyplň údaj</v>
      </c>
      <c r="G123" s="34"/>
      <c r="H123" s="34"/>
      <c r="I123" s="28" t="s">
        <v>34</v>
      </c>
      <c r="J123" s="32" t="str">
        <f>E26</f>
        <v xml:space="preserve"> 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0.32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11" customFormat="1" ht="29.28" customHeight="1">
      <c r="A125" s="160"/>
      <c r="B125" s="161"/>
      <c r="C125" s="162" t="s">
        <v>170</v>
      </c>
      <c r="D125" s="163" t="s">
        <v>64</v>
      </c>
      <c r="E125" s="163" t="s">
        <v>60</v>
      </c>
      <c r="F125" s="163" t="s">
        <v>61</v>
      </c>
      <c r="G125" s="163" t="s">
        <v>171</v>
      </c>
      <c r="H125" s="163" t="s">
        <v>172</v>
      </c>
      <c r="I125" s="163" t="s">
        <v>173</v>
      </c>
      <c r="J125" s="164" t="s">
        <v>147</v>
      </c>
      <c r="K125" s="165" t="s">
        <v>174</v>
      </c>
      <c r="L125" s="166"/>
      <c r="M125" s="87" t="s">
        <v>1</v>
      </c>
      <c r="N125" s="88" t="s">
        <v>43</v>
      </c>
      <c r="O125" s="88" t="s">
        <v>175</v>
      </c>
      <c r="P125" s="88" t="s">
        <v>176</v>
      </c>
      <c r="Q125" s="88" t="s">
        <v>177</v>
      </c>
      <c r="R125" s="88" t="s">
        <v>178</v>
      </c>
      <c r="S125" s="88" t="s">
        <v>179</v>
      </c>
      <c r="T125" s="89" t="s">
        <v>180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="2" customFormat="1" ht="22.8" customHeight="1">
      <c r="A126" s="34"/>
      <c r="B126" s="35"/>
      <c r="C126" s="94" t="s">
        <v>148</v>
      </c>
      <c r="D126" s="34"/>
      <c r="E126" s="34"/>
      <c r="F126" s="34"/>
      <c r="G126" s="34"/>
      <c r="H126" s="34"/>
      <c r="I126" s="34"/>
      <c r="J126" s="167">
        <f>BK126</f>
        <v>0</v>
      </c>
      <c r="K126" s="34"/>
      <c r="L126" s="35"/>
      <c r="M126" s="90"/>
      <c r="N126" s="74"/>
      <c r="O126" s="91"/>
      <c r="P126" s="168">
        <f>P127+P130+P159+P164</f>
        <v>0</v>
      </c>
      <c r="Q126" s="91"/>
      <c r="R126" s="168">
        <f>R127+R130+R159+R164</f>
        <v>0.72274000000000005</v>
      </c>
      <c r="S126" s="91"/>
      <c r="T126" s="169">
        <f>T127+T130+T159+T164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5" t="s">
        <v>78</v>
      </c>
      <c r="AU126" s="15" t="s">
        <v>149</v>
      </c>
      <c r="BK126" s="170">
        <f>BK127+BK130+BK159+BK164</f>
        <v>0</v>
      </c>
    </row>
    <row r="127" s="12" customFormat="1" ht="25.92" customHeight="1">
      <c r="A127" s="12"/>
      <c r="B127" s="171"/>
      <c r="C127" s="12"/>
      <c r="D127" s="172" t="s">
        <v>78</v>
      </c>
      <c r="E127" s="173" t="s">
        <v>181</v>
      </c>
      <c r="F127" s="173" t="s">
        <v>182</v>
      </c>
      <c r="G127" s="12"/>
      <c r="H127" s="12"/>
      <c r="I127" s="174"/>
      <c r="J127" s="175">
        <f>BK127</f>
        <v>0</v>
      </c>
      <c r="K127" s="12"/>
      <c r="L127" s="171"/>
      <c r="M127" s="176"/>
      <c r="N127" s="177"/>
      <c r="O127" s="177"/>
      <c r="P127" s="178">
        <f>P128</f>
        <v>0</v>
      </c>
      <c r="Q127" s="177"/>
      <c r="R127" s="178">
        <f>R128</f>
        <v>0</v>
      </c>
      <c r="S127" s="177"/>
      <c r="T127" s="17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2" t="s">
        <v>86</v>
      </c>
      <c r="AT127" s="180" t="s">
        <v>78</v>
      </c>
      <c r="AU127" s="180" t="s">
        <v>79</v>
      </c>
      <c r="AY127" s="172" t="s">
        <v>183</v>
      </c>
      <c r="BK127" s="181">
        <f>BK128</f>
        <v>0</v>
      </c>
    </row>
    <row r="128" s="12" customFormat="1" ht="22.8" customHeight="1">
      <c r="A128" s="12"/>
      <c r="B128" s="171"/>
      <c r="C128" s="12"/>
      <c r="D128" s="172" t="s">
        <v>78</v>
      </c>
      <c r="E128" s="182" t="s">
        <v>86</v>
      </c>
      <c r="F128" s="182" t="s">
        <v>1274</v>
      </c>
      <c r="G128" s="12"/>
      <c r="H128" s="12"/>
      <c r="I128" s="174"/>
      <c r="J128" s="183">
        <f>BK128</f>
        <v>0</v>
      </c>
      <c r="K128" s="12"/>
      <c r="L128" s="171"/>
      <c r="M128" s="176"/>
      <c r="N128" s="177"/>
      <c r="O128" s="177"/>
      <c r="P128" s="178">
        <f>P129</f>
        <v>0</v>
      </c>
      <c r="Q128" s="177"/>
      <c r="R128" s="178">
        <f>R129</f>
        <v>0</v>
      </c>
      <c r="S128" s="177"/>
      <c r="T128" s="17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2" t="s">
        <v>86</v>
      </c>
      <c r="AT128" s="180" t="s">
        <v>78</v>
      </c>
      <c r="AU128" s="180" t="s">
        <v>86</v>
      </c>
      <c r="AY128" s="172" t="s">
        <v>183</v>
      </c>
      <c r="BK128" s="181">
        <f>BK129</f>
        <v>0</v>
      </c>
    </row>
    <row r="129" s="2" customFormat="1" ht="24.15" customHeight="1">
      <c r="A129" s="34"/>
      <c r="B129" s="184"/>
      <c r="C129" s="185" t="s">
        <v>86</v>
      </c>
      <c r="D129" s="185" t="s">
        <v>186</v>
      </c>
      <c r="E129" s="186" t="s">
        <v>1633</v>
      </c>
      <c r="F129" s="187" t="s">
        <v>1634</v>
      </c>
      <c r="G129" s="188" t="s">
        <v>236</v>
      </c>
      <c r="H129" s="189">
        <v>9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45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190</v>
      </c>
      <c r="AT129" s="197" t="s">
        <v>186</v>
      </c>
      <c r="AU129" s="197" t="s">
        <v>91</v>
      </c>
      <c r="AY129" s="15" t="s">
        <v>183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91</v>
      </c>
      <c r="BK129" s="198">
        <f>ROUND(I129*H129,2)</f>
        <v>0</v>
      </c>
      <c r="BL129" s="15" t="s">
        <v>190</v>
      </c>
      <c r="BM129" s="197" t="s">
        <v>1635</v>
      </c>
    </row>
    <row r="130" s="12" customFormat="1" ht="25.92" customHeight="1">
      <c r="A130" s="12"/>
      <c r="B130" s="171"/>
      <c r="C130" s="12"/>
      <c r="D130" s="172" t="s">
        <v>78</v>
      </c>
      <c r="E130" s="173" t="s">
        <v>192</v>
      </c>
      <c r="F130" s="173" t="s">
        <v>925</v>
      </c>
      <c r="G130" s="12"/>
      <c r="H130" s="12"/>
      <c r="I130" s="174"/>
      <c r="J130" s="175">
        <f>BK130</f>
        <v>0</v>
      </c>
      <c r="K130" s="12"/>
      <c r="L130" s="171"/>
      <c r="M130" s="176"/>
      <c r="N130" s="177"/>
      <c r="O130" s="177"/>
      <c r="P130" s="178">
        <f>P131</f>
        <v>0</v>
      </c>
      <c r="Q130" s="177"/>
      <c r="R130" s="178">
        <f>R131</f>
        <v>0.72274000000000005</v>
      </c>
      <c r="S130" s="177"/>
      <c r="T130" s="17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2" t="s">
        <v>184</v>
      </c>
      <c r="AT130" s="180" t="s">
        <v>78</v>
      </c>
      <c r="AU130" s="180" t="s">
        <v>79</v>
      </c>
      <c r="AY130" s="172" t="s">
        <v>183</v>
      </c>
      <c r="BK130" s="181">
        <f>BK131</f>
        <v>0</v>
      </c>
    </row>
    <row r="131" s="12" customFormat="1" ht="22.8" customHeight="1">
      <c r="A131" s="12"/>
      <c r="B131" s="171"/>
      <c r="C131" s="12"/>
      <c r="D131" s="172" t="s">
        <v>78</v>
      </c>
      <c r="E131" s="182" t="s">
        <v>1369</v>
      </c>
      <c r="F131" s="182" t="s">
        <v>1370</v>
      </c>
      <c r="G131" s="12"/>
      <c r="H131" s="12"/>
      <c r="I131" s="174"/>
      <c r="J131" s="183">
        <f>BK131</f>
        <v>0</v>
      </c>
      <c r="K131" s="12"/>
      <c r="L131" s="171"/>
      <c r="M131" s="176"/>
      <c r="N131" s="177"/>
      <c r="O131" s="177"/>
      <c r="P131" s="178">
        <f>SUM(P132:P158)</f>
        <v>0</v>
      </c>
      <c r="Q131" s="177"/>
      <c r="R131" s="178">
        <f>SUM(R132:R158)</f>
        <v>0.72274000000000005</v>
      </c>
      <c r="S131" s="177"/>
      <c r="T131" s="179">
        <f>SUM(T132:T158)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184</v>
      </c>
      <c r="AT131" s="180" t="s">
        <v>78</v>
      </c>
      <c r="AU131" s="180" t="s">
        <v>86</v>
      </c>
      <c r="AY131" s="172" t="s">
        <v>183</v>
      </c>
      <c r="BK131" s="181">
        <f>SUM(BK132:BK158)</f>
        <v>0</v>
      </c>
    </row>
    <row r="132" s="2" customFormat="1" ht="24.15" customHeight="1">
      <c r="A132" s="34"/>
      <c r="B132" s="184"/>
      <c r="C132" s="185" t="s">
        <v>91</v>
      </c>
      <c r="D132" s="185" t="s">
        <v>186</v>
      </c>
      <c r="E132" s="186" t="s">
        <v>1636</v>
      </c>
      <c r="F132" s="187" t="s">
        <v>1637</v>
      </c>
      <c r="G132" s="188" t="s">
        <v>319</v>
      </c>
      <c r="H132" s="189">
        <v>6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45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440</v>
      </c>
      <c r="AT132" s="197" t="s">
        <v>186</v>
      </c>
      <c r="AU132" s="197" t="s">
        <v>91</v>
      </c>
      <c r="AY132" s="15" t="s">
        <v>183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91</v>
      </c>
      <c r="BK132" s="198">
        <f>ROUND(I132*H132,2)</f>
        <v>0</v>
      </c>
      <c r="BL132" s="15" t="s">
        <v>440</v>
      </c>
      <c r="BM132" s="197" t="s">
        <v>1638</v>
      </c>
    </row>
    <row r="133" s="2" customFormat="1" ht="21.75" customHeight="1">
      <c r="A133" s="34"/>
      <c r="B133" s="184"/>
      <c r="C133" s="199" t="s">
        <v>184</v>
      </c>
      <c r="D133" s="199" t="s">
        <v>192</v>
      </c>
      <c r="E133" s="200" t="s">
        <v>1639</v>
      </c>
      <c r="F133" s="201" t="s">
        <v>1640</v>
      </c>
      <c r="G133" s="202" t="s">
        <v>319</v>
      </c>
      <c r="H133" s="203">
        <v>6</v>
      </c>
      <c r="I133" s="204"/>
      <c r="J133" s="205">
        <f>ROUND(I133*H133,2)</f>
        <v>0</v>
      </c>
      <c r="K133" s="206"/>
      <c r="L133" s="207"/>
      <c r="M133" s="208" t="s">
        <v>1</v>
      </c>
      <c r="N133" s="209" t="s">
        <v>45</v>
      </c>
      <c r="O133" s="78"/>
      <c r="P133" s="195">
        <f>O133*H133</f>
        <v>0</v>
      </c>
      <c r="Q133" s="195">
        <v>0.00040000000000000002</v>
      </c>
      <c r="R133" s="195">
        <f>Q133*H133</f>
        <v>0.0024000000000000002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703</v>
      </c>
      <c r="AT133" s="197" t="s">
        <v>192</v>
      </c>
      <c r="AU133" s="197" t="s">
        <v>91</v>
      </c>
      <c r="AY133" s="15" t="s">
        <v>183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91</v>
      </c>
      <c r="BK133" s="198">
        <f>ROUND(I133*H133,2)</f>
        <v>0</v>
      </c>
      <c r="BL133" s="15" t="s">
        <v>703</v>
      </c>
      <c r="BM133" s="197" t="s">
        <v>1641</v>
      </c>
    </row>
    <row r="134" s="2" customFormat="1" ht="24.15" customHeight="1">
      <c r="A134" s="34"/>
      <c r="B134" s="184"/>
      <c r="C134" s="185" t="s">
        <v>190</v>
      </c>
      <c r="D134" s="185" t="s">
        <v>186</v>
      </c>
      <c r="E134" s="186" t="s">
        <v>1642</v>
      </c>
      <c r="F134" s="187" t="s">
        <v>1643</v>
      </c>
      <c r="G134" s="188" t="s">
        <v>293</v>
      </c>
      <c r="H134" s="189">
        <v>150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45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440</v>
      </c>
      <c r="AT134" s="197" t="s">
        <v>186</v>
      </c>
      <c r="AU134" s="197" t="s">
        <v>91</v>
      </c>
      <c r="AY134" s="15" t="s">
        <v>183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91</v>
      </c>
      <c r="BK134" s="198">
        <f>ROUND(I134*H134,2)</f>
        <v>0</v>
      </c>
      <c r="BL134" s="15" t="s">
        <v>440</v>
      </c>
      <c r="BM134" s="197" t="s">
        <v>1644</v>
      </c>
    </row>
    <row r="135" s="2" customFormat="1" ht="16.5" customHeight="1">
      <c r="A135" s="34"/>
      <c r="B135" s="184"/>
      <c r="C135" s="199" t="s">
        <v>203</v>
      </c>
      <c r="D135" s="199" t="s">
        <v>192</v>
      </c>
      <c r="E135" s="200" t="s">
        <v>1645</v>
      </c>
      <c r="F135" s="201" t="s">
        <v>1646</v>
      </c>
      <c r="G135" s="202" t="s">
        <v>319</v>
      </c>
      <c r="H135" s="203">
        <v>105</v>
      </c>
      <c r="I135" s="204"/>
      <c r="J135" s="205">
        <f>ROUND(I135*H135,2)</f>
        <v>0</v>
      </c>
      <c r="K135" s="206"/>
      <c r="L135" s="207"/>
      <c r="M135" s="208" t="s">
        <v>1</v>
      </c>
      <c r="N135" s="209" t="s">
        <v>45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703</v>
      </c>
      <c r="AT135" s="197" t="s">
        <v>192</v>
      </c>
      <c r="AU135" s="197" t="s">
        <v>91</v>
      </c>
      <c r="AY135" s="15" t="s">
        <v>183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91</v>
      </c>
      <c r="BK135" s="198">
        <f>ROUND(I135*H135,2)</f>
        <v>0</v>
      </c>
      <c r="BL135" s="15" t="s">
        <v>703</v>
      </c>
      <c r="BM135" s="197" t="s">
        <v>1647</v>
      </c>
    </row>
    <row r="136" s="2" customFormat="1" ht="24.15" customHeight="1">
      <c r="A136" s="34"/>
      <c r="B136" s="184"/>
      <c r="C136" s="185" t="s">
        <v>207</v>
      </c>
      <c r="D136" s="185" t="s">
        <v>186</v>
      </c>
      <c r="E136" s="186" t="s">
        <v>1648</v>
      </c>
      <c r="F136" s="187" t="s">
        <v>1649</v>
      </c>
      <c r="G136" s="188" t="s">
        <v>293</v>
      </c>
      <c r="H136" s="189">
        <v>60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45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440</v>
      </c>
      <c r="AT136" s="197" t="s">
        <v>186</v>
      </c>
      <c r="AU136" s="197" t="s">
        <v>91</v>
      </c>
      <c r="AY136" s="15" t="s">
        <v>183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91</v>
      </c>
      <c r="BK136" s="198">
        <f>ROUND(I136*H136,2)</f>
        <v>0</v>
      </c>
      <c r="BL136" s="15" t="s">
        <v>440</v>
      </c>
      <c r="BM136" s="197" t="s">
        <v>1650</v>
      </c>
    </row>
    <row r="137" s="2" customFormat="1" ht="24.15" customHeight="1">
      <c r="A137" s="34"/>
      <c r="B137" s="184"/>
      <c r="C137" s="199" t="s">
        <v>211</v>
      </c>
      <c r="D137" s="199" t="s">
        <v>192</v>
      </c>
      <c r="E137" s="200" t="s">
        <v>1651</v>
      </c>
      <c r="F137" s="201" t="s">
        <v>1652</v>
      </c>
      <c r="G137" s="202" t="s">
        <v>306</v>
      </c>
      <c r="H137" s="203">
        <v>12</v>
      </c>
      <c r="I137" s="204"/>
      <c r="J137" s="205">
        <f>ROUND(I137*H137,2)</f>
        <v>0</v>
      </c>
      <c r="K137" s="206"/>
      <c r="L137" s="207"/>
      <c r="M137" s="208" t="s">
        <v>1</v>
      </c>
      <c r="N137" s="209" t="s">
        <v>45</v>
      </c>
      <c r="O137" s="78"/>
      <c r="P137" s="195">
        <f>O137*H137</f>
        <v>0</v>
      </c>
      <c r="Q137" s="195">
        <v>0.001</v>
      </c>
      <c r="R137" s="195">
        <f>Q137*H137</f>
        <v>0.012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703</v>
      </c>
      <c r="AT137" s="197" t="s">
        <v>192</v>
      </c>
      <c r="AU137" s="197" t="s">
        <v>91</v>
      </c>
      <c r="AY137" s="15" t="s">
        <v>183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91</v>
      </c>
      <c r="BK137" s="198">
        <f>ROUND(I137*H137,2)</f>
        <v>0</v>
      </c>
      <c r="BL137" s="15" t="s">
        <v>703</v>
      </c>
      <c r="BM137" s="197" t="s">
        <v>1653</v>
      </c>
    </row>
    <row r="138" s="2" customFormat="1" ht="24.15" customHeight="1">
      <c r="A138" s="34"/>
      <c r="B138" s="184"/>
      <c r="C138" s="185" t="s">
        <v>195</v>
      </c>
      <c r="D138" s="185" t="s">
        <v>186</v>
      </c>
      <c r="E138" s="186" t="s">
        <v>1648</v>
      </c>
      <c r="F138" s="187" t="s">
        <v>1649</v>
      </c>
      <c r="G138" s="188" t="s">
        <v>293</v>
      </c>
      <c r="H138" s="189">
        <v>200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45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440</v>
      </c>
      <c r="AT138" s="197" t="s">
        <v>186</v>
      </c>
      <c r="AU138" s="197" t="s">
        <v>91</v>
      </c>
      <c r="AY138" s="15" t="s">
        <v>183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91</v>
      </c>
      <c r="BK138" s="198">
        <f>ROUND(I138*H138,2)</f>
        <v>0</v>
      </c>
      <c r="BL138" s="15" t="s">
        <v>440</v>
      </c>
      <c r="BM138" s="197" t="s">
        <v>1654</v>
      </c>
    </row>
    <row r="139" s="2" customFormat="1" ht="16.5" customHeight="1">
      <c r="A139" s="34"/>
      <c r="B139" s="184"/>
      <c r="C139" s="199" t="s">
        <v>219</v>
      </c>
      <c r="D139" s="199" t="s">
        <v>192</v>
      </c>
      <c r="E139" s="200" t="s">
        <v>1655</v>
      </c>
      <c r="F139" s="201" t="s">
        <v>1656</v>
      </c>
      <c r="G139" s="202" t="s">
        <v>306</v>
      </c>
      <c r="H139" s="203">
        <v>28</v>
      </c>
      <c r="I139" s="204"/>
      <c r="J139" s="205">
        <f>ROUND(I139*H139,2)</f>
        <v>0</v>
      </c>
      <c r="K139" s="206"/>
      <c r="L139" s="207"/>
      <c r="M139" s="208" t="s">
        <v>1</v>
      </c>
      <c r="N139" s="209" t="s">
        <v>45</v>
      </c>
      <c r="O139" s="78"/>
      <c r="P139" s="195">
        <f>O139*H139</f>
        <v>0</v>
      </c>
      <c r="Q139" s="195">
        <v>0.001</v>
      </c>
      <c r="R139" s="195">
        <f>Q139*H139</f>
        <v>0.028000000000000001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703</v>
      </c>
      <c r="AT139" s="197" t="s">
        <v>192</v>
      </c>
      <c r="AU139" s="197" t="s">
        <v>91</v>
      </c>
      <c r="AY139" s="15" t="s">
        <v>183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91</v>
      </c>
      <c r="BK139" s="198">
        <f>ROUND(I139*H139,2)</f>
        <v>0</v>
      </c>
      <c r="BL139" s="15" t="s">
        <v>703</v>
      </c>
      <c r="BM139" s="197" t="s">
        <v>1657</v>
      </c>
    </row>
    <row r="140" s="2" customFormat="1" ht="21.75" customHeight="1">
      <c r="A140" s="34"/>
      <c r="B140" s="184"/>
      <c r="C140" s="185" t="s">
        <v>134</v>
      </c>
      <c r="D140" s="185" t="s">
        <v>186</v>
      </c>
      <c r="E140" s="186" t="s">
        <v>1658</v>
      </c>
      <c r="F140" s="187" t="s">
        <v>1659</v>
      </c>
      <c r="G140" s="188" t="s">
        <v>319</v>
      </c>
      <c r="H140" s="189">
        <v>6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45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440</v>
      </c>
      <c r="AT140" s="197" t="s">
        <v>186</v>
      </c>
      <c r="AU140" s="197" t="s">
        <v>91</v>
      </c>
      <c r="AY140" s="15" t="s">
        <v>183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91</v>
      </c>
      <c r="BK140" s="198">
        <f>ROUND(I140*H140,2)</f>
        <v>0</v>
      </c>
      <c r="BL140" s="15" t="s">
        <v>440</v>
      </c>
      <c r="BM140" s="197" t="s">
        <v>1660</v>
      </c>
    </row>
    <row r="141" s="2" customFormat="1" ht="24.15" customHeight="1">
      <c r="A141" s="34"/>
      <c r="B141" s="184"/>
      <c r="C141" s="199" t="s">
        <v>137</v>
      </c>
      <c r="D141" s="199" t="s">
        <v>192</v>
      </c>
      <c r="E141" s="200" t="s">
        <v>1661</v>
      </c>
      <c r="F141" s="201" t="s">
        <v>1662</v>
      </c>
      <c r="G141" s="202" t="s">
        <v>319</v>
      </c>
      <c r="H141" s="203">
        <v>6</v>
      </c>
      <c r="I141" s="204"/>
      <c r="J141" s="205">
        <f>ROUND(I141*H141,2)</f>
        <v>0</v>
      </c>
      <c r="K141" s="206"/>
      <c r="L141" s="207"/>
      <c r="M141" s="208" t="s">
        <v>1</v>
      </c>
      <c r="N141" s="209" t="s">
        <v>45</v>
      </c>
      <c r="O141" s="78"/>
      <c r="P141" s="195">
        <f>O141*H141</f>
        <v>0</v>
      </c>
      <c r="Q141" s="195">
        <v>0.00027999999999999998</v>
      </c>
      <c r="R141" s="195">
        <f>Q141*H141</f>
        <v>0.0016799999999999999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703</v>
      </c>
      <c r="AT141" s="197" t="s">
        <v>192</v>
      </c>
      <c r="AU141" s="197" t="s">
        <v>91</v>
      </c>
      <c r="AY141" s="15" t="s">
        <v>183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91</v>
      </c>
      <c r="BK141" s="198">
        <f>ROUND(I141*H141,2)</f>
        <v>0</v>
      </c>
      <c r="BL141" s="15" t="s">
        <v>703</v>
      </c>
      <c r="BM141" s="197" t="s">
        <v>1663</v>
      </c>
    </row>
    <row r="142" s="2" customFormat="1" ht="16.5" customHeight="1">
      <c r="A142" s="34"/>
      <c r="B142" s="184"/>
      <c r="C142" s="199" t="s">
        <v>229</v>
      </c>
      <c r="D142" s="199" t="s">
        <v>192</v>
      </c>
      <c r="E142" s="200" t="s">
        <v>1664</v>
      </c>
      <c r="F142" s="201" t="s">
        <v>1665</v>
      </c>
      <c r="G142" s="202" t="s">
        <v>319</v>
      </c>
      <c r="H142" s="203">
        <v>6</v>
      </c>
      <c r="I142" s="204"/>
      <c r="J142" s="205">
        <f>ROUND(I142*H142,2)</f>
        <v>0</v>
      </c>
      <c r="K142" s="206"/>
      <c r="L142" s="207"/>
      <c r="M142" s="208" t="s">
        <v>1</v>
      </c>
      <c r="N142" s="209" t="s">
        <v>45</v>
      </c>
      <c r="O142" s="78"/>
      <c r="P142" s="195">
        <f>O142*H142</f>
        <v>0</v>
      </c>
      <c r="Q142" s="195">
        <v>0.00024000000000000001</v>
      </c>
      <c r="R142" s="195">
        <f>Q142*H142</f>
        <v>0.0014400000000000001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703</v>
      </c>
      <c r="AT142" s="197" t="s">
        <v>192</v>
      </c>
      <c r="AU142" s="197" t="s">
        <v>91</v>
      </c>
      <c r="AY142" s="15" t="s">
        <v>183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91</v>
      </c>
      <c r="BK142" s="198">
        <f>ROUND(I142*H142,2)</f>
        <v>0</v>
      </c>
      <c r="BL142" s="15" t="s">
        <v>703</v>
      </c>
      <c r="BM142" s="197" t="s">
        <v>1666</v>
      </c>
    </row>
    <row r="143" s="2" customFormat="1" ht="16.5" customHeight="1">
      <c r="A143" s="34"/>
      <c r="B143" s="184"/>
      <c r="C143" s="185" t="s">
        <v>233</v>
      </c>
      <c r="D143" s="185" t="s">
        <v>186</v>
      </c>
      <c r="E143" s="186" t="s">
        <v>1667</v>
      </c>
      <c r="F143" s="187" t="s">
        <v>1668</v>
      </c>
      <c r="G143" s="188" t="s">
        <v>319</v>
      </c>
      <c r="H143" s="189">
        <v>6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45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440</v>
      </c>
      <c r="AT143" s="197" t="s">
        <v>186</v>
      </c>
      <c r="AU143" s="197" t="s">
        <v>91</v>
      </c>
      <c r="AY143" s="15" t="s">
        <v>183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91</v>
      </c>
      <c r="BK143" s="198">
        <f>ROUND(I143*H143,2)</f>
        <v>0</v>
      </c>
      <c r="BL143" s="15" t="s">
        <v>440</v>
      </c>
      <c r="BM143" s="197" t="s">
        <v>1669</v>
      </c>
    </row>
    <row r="144" s="2" customFormat="1" ht="16.5" customHeight="1">
      <c r="A144" s="34"/>
      <c r="B144" s="184"/>
      <c r="C144" s="199" t="s">
        <v>239</v>
      </c>
      <c r="D144" s="199" t="s">
        <v>192</v>
      </c>
      <c r="E144" s="200" t="s">
        <v>1670</v>
      </c>
      <c r="F144" s="201" t="s">
        <v>1671</v>
      </c>
      <c r="G144" s="202" t="s">
        <v>319</v>
      </c>
      <c r="H144" s="203">
        <v>6</v>
      </c>
      <c r="I144" s="204"/>
      <c r="J144" s="205">
        <f>ROUND(I144*H144,2)</f>
        <v>0</v>
      </c>
      <c r="K144" s="206"/>
      <c r="L144" s="207"/>
      <c r="M144" s="208" t="s">
        <v>1</v>
      </c>
      <c r="N144" s="209" t="s">
        <v>45</v>
      </c>
      <c r="O144" s="78"/>
      <c r="P144" s="195">
        <f>O144*H144</f>
        <v>0</v>
      </c>
      <c r="Q144" s="195">
        <v>3.0000000000000001E-05</v>
      </c>
      <c r="R144" s="195">
        <f>Q144*H144</f>
        <v>0.00018000000000000001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703</v>
      </c>
      <c r="AT144" s="197" t="s">
        <v>192</v>
      </c>
      <c r="AU144" s="197" t="s">
        <v>91</v>
      </c>
      <c r="AY144" s="15" t="s">
        <v>183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91</v>
      </c>
      <c r="BK144" s="198">
        <f>ROUND(I144*H144,2)</f>
        <v>0</v>
      </c>
      <c r="BL144" s="15" t="s">
        <v>703</v>
      </c>
      <c r="BM144" s="197" t="s">
        <v>1672</v>
      </c>
    </row>
    <row r="145" s="2" customFormat="1" ht="21.75" customHeight="1">
      <c r="A145" s="34"/>
      <c r="B145" s="184"/>
      <c r="C145" s="185" t="s">
        <v>243</v>
      </c>
      <c r="D145" s="185" t="s">
        <v>186</v>
      </c>
      <c r="E145" s="186" t="s">
        <v>1673</v>
      </c>
      <c r="F145" s="187" t="s">
        <v>1674</v>
      </c>
      <c r="G145" s="188" t="s">
        <v>319</v>
      </c>
      <c r="H145" s="189">
        <v>150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45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440</v>
      </c>
      <c r="AT145" s="197" t="s">
        <v>186</v>
      </c>
      <c r="AU145" s="197" t="s">
        <v>91</v>
      </c>
      <c r="AY145" s="15" t="s">
        <v>183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91</v>
      </c>
      <c r="BK145" s="198">
        <f>ROUND(I145*H145,2)</f>
        <v>0</v>
      </c>
      <c r="BL145" s="15" t="s">
        <v>440</v>
      </c>
      <c r="BM145" s="197" t="s">
        <v>1675</v>
      </c>
    </row>
    <row r="146" s="2" customFormat="1" ht="16.5" customHeight="1">
      <c r="A146" s="34"/>
      <c r="B146" s="184"/>
      <c r="C146" s="199" t="s">
        <v>247</v>
      </c>
      <c r="D146" s="199" t="s">
        <v>192</v>
      </c>
      <c r="E146" s="200" t="s">
        <v>1676</v>
      </c>
      <c r="F146" s="201" t="s">
        <v>1677</v>
      </c>
      <c r="G146" s="202" t="s">
        <v>319</v>
      </c>
      <c r="H146" s="203">
        <v>150</v>
      </c>
      <c r="I146" s="204"/>
      <c r="J146" s="205">
        <f>ROUND(I146*H146,2)</f>
        <v>0</v>
      </c>
      <c r="K146" s="206"/>
      <c r="L146" s="207"/>
      <c r="M146" s="208" t="s">
        <v>1</v>
      </c>
      <c r="N146" s="209" t="s">
        <v>45</v>
      </c>
      <c r="O146" s="78"/>
      <c r="P146" s="195">
        <f>O146*H146</f>
        <v>0</v>
      </c>
      <c r="Q146" s="195">
        <v>0.00012</v>
      </c>
      <c r="R146" s="195">
        <f>Q146*H146</f>
        <v>0.018000000000000002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703</v>
      </c>
      <c r="AT146" s="197" t="s">
        <v>192</v>
      </c>
      <c r="AU146" s="197" t="s">
        <v>91</v>
      </c>
      <c r="AY146" s="15" t="s">
        <v>183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91</v>
      </c>
      <c r="BK146" s="198">
        <f>ROUND(I146*H146,2)</f>
        <v>0</v>
      </c>
      <c r="BL146" s="15" t="s">
        <v>703</v>
      </c>
      <c r="BM146" s="197" t="s">
        <v>1678</v>
      </c>
    </row>
    <row r="147" s="2" customFormat="1" ht="16.5" customHeight="1">
      <c r="A147" s="34"/>
      <c r="B147" s="184"/>
      <c r="C147" s="185" t="s">
        <v>251</v>
      </c>
      <c r="D147" s="185" t="s">
        <v>186</v>
      </c>
      <c r="E147" s="186" t="s">
        <v>1679</v>
      </c>
      <c r="F147" s="187" t="s">
        <v>1680</v>
      </c>
      <c r="G147" s="188" t="s">
        <v>319</v>
      </c>
      <c r="H147" s="189">
        <v>36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45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440</v>
      </c>
      <c r="AT147" s="197" t="s">
        <v>186</v>
      </c>
      <c r="AU147" s="197" t="s">
        <v>91</v>
      </c>
      <c r="AY147" s="15" t="s">
        <v>183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91</v>
      </c>
      <c r="BK147" s="198">
        <f>ROUND(I147*H147,2)</f>
        <v>0</v>
      </c>
      <c r="BL147" s="15" t="s">
        <v>440</v>
      </c>
      <c r="BM147" s="197" t="s">
        <v>1681</v>
      </c>
    </row>
    <row r="148" s="2" customFormat="1" ht="24.15" customHeight="1">
      <c r="A148" s="34"/>
      <c r="B148" s="184"/>
      <c r="C148" s="199" t="s">
        <v>255</v>
      </c>
      <c r="D148" s="199" t="s">
        <v>192</v>
      </c>
      <c r="E148" s="200" t="s">
        <v>1682</v>
      </c>
      <c r="F148" s="201" t="s">
        <v>1683</v>
      </c>
      <c r="G148" s="202" t="s">
        <v>319</v>
      </c>
      <c r="H148" s="203">
        <v>36</v>
      </c>
      <c r="I148" s="204"/>
      <c r="J148" s="205">
        <f>ROUND(I148*H148,2)</f>
        <v>0</v>
      </c>
      <c r="K148" s="206"/>
      <c r="L148" s="207"/>
      <c r="M148" s="208" t="s">
        <v>1</v>
      </c>
      <c r="N148" s="209" t="s">
        <v>45</v>
      </c>
      <c r="O148" s="78"/>
      <c r="P148" s="195">
        <f>O148*H148</f>
        <v>0</v>
      </c>
      <c r="Q148" s="195">
        <v>0.017270000000000001</v>
      </c>
      <c r="R148" s="195">
        <f>Q148*H148</f>
        <v>0.62172000000000005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703</v>
      </c>
      <c r="AT148" s="197" t="s">
        <v>192</v>
      </c>
      <c r="AU148" s="197" t="s">
        <v>91</v>
      </c>
      <c r="AY148" s="15" t="s">
        <v>183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91</v>
      </c>
      <c r="BK148" s="198">
        <f>ROUND(I148*H148,2)</f>
        <v>0</v>
      </c>
      <c r="BL148" s="15" t="s">
        <v>703</v>
      </c>
      <c r="BM148" s="197" t="s">
        <v>1684</v>
      </c>
    </row>
    <row r="149" s="2" customFormat="1" ht="24.15" customHeight="1">
      <c r="A149" s="34"/>
      <c r="B149" s="184"/>
      <c r="C149" s="185" t="s">
        <v>259</v>
      </c>
      <c r="D149" s="185" t="s">
        <v>186</v>
      </c>
      <c r="E149" s="186" t="s">
        <v>1685</v>
      </c>
      <c r="F149" s="187" t="s">
        <v>1686</v>
      </c>
      <c r="G149" s="188" t="s">
        <v>319</v>
      </c>
      <c r="H149" s="189">
        <v>40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45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440</v>
      </c>
      <c r="AT149" s="197" t="s">
        <v>186</v>
      </c>
      <c r="AU149" s="197" t="s">
        <v>91</v>
      </c>
      <c r="AY149" s="15" t="s">
        <v>183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91</v>
      </c>
      <c r="BK149" s="198">
        <f>ROUND(I149*H149,2)</f>
        <v>0</v>
      </c>
      <c r="BL149" s="15" t="s">
        <v>440</v>
      </c>
      <c r="BM149" s="197" t="s">
        <v>1687</v>
      </c>
    </row>
    <row r="150" s="2" customFormat="1" ht="24.15" customHeight="1">
      <c r="A150" s="34"/>
      <c r="B150" s="184"/>
      <c r="C150" s="199" t="s">
        <v>263</v>
      </c>
      <c r="D150" s="199" t="s">
        <v>192</v>
      </c>
      <c r="E150" s="200" t="s">
        <v>1688</v>
      </c>
      <c r="F150" s="201" t="s">
        <v>1689</v>
      </c>
      <c r="G150" s="202" t="s">
        <v>319</v>
      </c>
      <c r="H150" s="203">
        <v>40</v>
      </c>
      <c r="I150" s="204"/>
      <c r="J150" s="205">
        <f>ROUND(I150*H150,2)</f>
        <v>0</v>
      </c>
      <c r="K150" s="206"/>
      <c r="L150" s="207"/>
      <c r="M150" s="208" t="s">
        <v>1</v>
      </c>
      <c r="N150" s="209" t="s">
        <v>45</v>
      </c>
      <c r="O150" s="78"/>
      <c r="P150" s="195">
        <f>O150*H150</f>
        <v>0</v>
      </c>
      <c r="Q150" s="195">
        <v>0.00029999999999999997</v>
      </c>
      <c r="R150" s="195">
        <f>Q150*H150</f>
        <v>0.011999999999999999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703</v>
      </c>
      <c r="AT150" s="197" t="s">
        <v>192</v>
      </c>
      <c r="AU150" s="197" t="s">
        <v>91</v>
      </c>
      <c r="AY150" s="15" t="s">
        <v>183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91</v>
      </c>
      <c r="BK150" s="198">
        <f>ROUND(I150*H150,2)</f>
        <v>0</v>
      </c>
      <c r="BL150" s="15" t="s">
        <v>703</v>
      </c>
      <c r="BM150" s="197" t="s">
        <v>1690</v>
      </c>
    </row>
    <row r="151" s="2" customFormat="1" ht="24.15" customHeight="1">
      <c r="A151" s="34"/>
      <c r="B151" s="184"/>
      <c r="C151" s="185" t="s">
        <v>267</v>
      </c>
      <c r="D151" s="185" t="s">
        <v>186</v>
      </c>
      <c r="E151" s="186" t="s">
        <v>1691</v>
      </c>
      <c r="F151" s="187" t="s">
        <v>1692</v>
      </c>
      <c r="G151" s="188" t="s">
        <v>319</v>
      </c>
      <c r="H151" s="189">
        <v>10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45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440</v>
      </c>
      <c r="AT151" s="197" t="s">
        <v>186</v>
      </c>
      <c r="AU151" s="197" t="s">
        <v>91</v>
      </c>
      <c r="AY151" s="15" t="s">
        <v>183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91</v>
      </c>
      <c r="BK151" s="198">
        <f>ROUND(I151*H151,2)</f>
        <v>0</v>
      </c>
      <c r="BL151" s="15" t="s">
        <v>440</v>
      </c>
      <c r="BM151" s="197" t="s">
        <v>1693</v>
      </c>
    </row>
    <row r="152" s="2" customFormat="1" ht="16.5" customHeight="1">
      <c r="A152" s="34"/>
      <c r="B152" s="184"/>
      <c r="C152" s="199" t="s">
        <v>271</v>
      </c>
      <c r="D152" s="199" t="s">
        <v>192</v>
      </c>
      <c r="E152" s="200" t="s">
        <v>1694</v>
      </c>
      <c r="F152" s="201" t="s">
        <v>1695</v>
      </c>
      <c r="G152" s="202" t="s">
        <v>319</v>
      </c>
      <c r="H152" s="203">
        <v>10</v>
      </c>
      <c r="I152" s="204"/>
      <c r="J152" s="205">
        <f>ROUND(I152*H152,2)</f>
        <v>0</v>
      </c>
      <c r="K152" s="206"/>
      <c r="L152" s="207"/>
      <c r="M152" s="208" t="s">
        <v>1</v>
      </c>
      <c r="N152" s="209" t="s">
        <v>45</v>
      </c>
      <c r="O152" s="78"/>
      <c r="P152" s="195">
        <f>O152*H152</f>
        <v>0</v>
      </c>
      <c r="Q152" s="195">
        <v>0.00022000000000000001</v>
      </c>
      <c r="R152" s="195">
        <f>Q152*H152</f>
        <v>0.0022000000000000001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703</v>
      </c>
      <c r="AT152" s="197" t="s">
        <v>192</v>
      </c>
      <c r="AU152" s="197" t="s">
        <v>91</v>
      </c>
      <c r="AY152" s="15" t="s">
        <v>183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91</v>
      </c>
      <c r="BK152" s="198">
        <f>ROUND(I152*H152,2)</f>
        <v>0</v>
      </c>
      <c r="BL152" s="15" t="s">
        <v>703</v>
      </c>
      <c r="BM152" s="197" t="s">
        <v>1696</v>
      </c>
    </row>
    <row r="153" s="2" customFormat="1" ht="16.5" customHeight="1">
      <c r="A153" s="34"/>
      <c r="B153" s="184"/>
      <c r="C153" s="185" t="s">
        <v>7</v>
      </c>
      <c r="D153" s="185" t="s">
        <v>186</v>
      </c>
      <c r="E153" s="186" t="s">
        <v>1697</v>
      </c>
      <c r="F153" s="187" t="s">
        <v>1698</v>
      </c>
      <c r="G153" s="188" t="s">
        <v>319</v>
      </c>
      <c r="H153" s="189">
        <v>120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45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440</v>
      </c>
      <c r="AT153" s="197" t="s">
        <v>186</v>
      </c>
      <c r="AU153" s="197" t="s">
        <v>91</v>
      </c>
      <c r="AY153" s="15" t="s">
        <v>183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91</v>
      </c>
      <c r="BK153" s="198">
        <f>ROUND(I153*H153,2)</f>
        <v>0</v>
      </c>
      <c r="BL153" s="15" t="s">
        <v>440</v>
      </c>
      <c r="BM153" s="197" t="s">
        <v>1699</v>
      </c>
    </row>
    <row r="154" s="2" customFormat="1" ht="24.15" customHeight="1">
      <c r="A154" s="34"/>
      <c r="B154" s="184"/>
      <c r="C154" s="199" t="s">
        <v>278</v>
      </c>
      <c r="D154" s="199" t="s">
        <v>192</v>
      </c>
      <c r="E154" s="200" t="s">
        <v>1700</v>
      </c>
      <c r="F154" s="201" t="s">
        <v>1701</v>
      </c>
      <c r="G154" s="202" t="s">
        <v>319</v>
      </c>
      <c r="H154" s="203">
        <v>120</v>
      </c>
      <c r="I154" s="204"/>
      <c r="J154" s="205">
        <f>ROUND(I154*H154,2)</f>
        <v>0</v>
      </c>
      <c r="K154" s="206"/>
      <c r="L154" s="207"/>
      <c r="M154" s="208" t="s">
        <v>1</v>
      </c>
      <c r="N154" s="209" t="s">
        <v>45</v>
      </c>
      <c r="O154" s="78"/>
      <c r="P154" s="195">
        <f>O154*H154</f>
        <v>0</v>
      </c>
      <c r="Q154" s="195">
        <v>0.00016000000000000001</v>
      </c>
      <c r="R154" s="195">
        <f>Q154*H154</f>
        <v>0.019200000000000002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703</v>
      </c>
      <c r="AT154" s="197" t="s">
        <v>192</v>
      </c>
      <c r="AU154" s="197" t="s">
        <v>91</v>
      </c>
      <c r="AY154" s="15" t="s">
        <v>183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91</v>
      </c>
      <c r="BK154" s="198">
        <f>ROUND(I154*H154,2)</f>
        <v>0</v>
      </c>
      <c r="BL154" s="15" t="s">
        <v>703</v>
      </c>
      <c r="BM154" s="197" t="s">
        <v>1702</v>
      </c>
    </row>
    <row r="155" s="2" customFormat="1" ht="24.15" customHeight="1">
      <c r="A155" s="34"/>
      <c r="B155" s="184"/>
      <c r="C155" s="185" t="s">
        <v>282</v>
      </c>
      <c r="D155" s="185" t="s">
        <v>186</v>
      </c>
      <c r="E155" s="186" t="s">
        <v>1703</v>
      </c>
      <c r="F155" s="187" t="s">
        <v>1704</v>
      </c>
      <c r="G155" s="188" t="s">
        <v>319</v>
      </c>
      <c r="H155" s="189">
        <v>10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45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440</v>
      </c>
      <c r="AT155" s="197" t="s">
        <v>186</v>
      </c>
      <c r="AU155" s="197" t="s">
        <v>91</v>
      </c>
      <c r="AY155" s="15" t="s">
        <v>183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91</v>
      </c>
      <c r="BK155" s="198">
        <f>ROUND(I155*H155,2)</f>
        <v>0</v>
      </c>
      <c r="BL155" s="15" t="s">
        <v>440</v>
      </c>
      <c r="BM155" s="197" t="s">
        <v>1705</v>
      </c>
    </row>
    <row r="156" s="2" customFormat="1" ht="16.5" customHeight="1">
      <c r="A156" s="34"/>
      <c r="B156" s="184"/>
      <c r="C156" s="199" t="s">
        <v>286</v>
      </c>
      <c r="D156" s="199" t="s">
        <v>192</v>
      </c>
      <c r="E156" s="200" t="s">
        <v>1706</v>
      </c>
      <c r="F156" s="201" t="s">
        <v>1707</v>
      </c>
      <c r="G156" s="202" t="s">
        <v>319</v>
      </c>
      <c r="H156" s="203">
        <v>10</v>
      </c>
      <c r="I156" s="204"/>
      <c r="J156" s="205">
        <f>ROUND(I156*H156,2)</f>
        <v>0</v>
      </c>
      <c r="K156" s="206"/>
      <c r="L156" s="207"/>
      <c r="M156" s="208" t="s">
        <v>1</v>
      </c>
      <c r="N156" s="209" t="s">
        <v>45</v>
      </c>
      <c r="O156" s="78"/>
      <c r="P156" s="195">
        <f>O156*H156</f>
        <v>0</v>
      </c>
      <c r="Q156" s="195">
        <v>0.00029</v>
      </c>
      <c r="R156" s="195">
        <f>Q156*H156</f>
        <v>0.0028999999999999998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703</v>
      </c>
      <c r="AT156" s="197" t="s">
        <v>192</v>
      </c>
      <c r="AU156" s="197" t="s">
        <v>91</v>
      </c>
      <c r="AY156" s="15" t="s">
        <v>183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91</v>
      </c>
      <c r="BK156" s="198">
        <f>ROUND(I156*H156,2)</f>
        <v>0</v>
      </c>
      <c r="BL156" s="15" t="s">
        <v>703</v>
      </c>
      <c r="BM156" s="197" t="s">
        <v>1708</v>
      </c>
    </row>
    <row r="157" s="2" customFormat="1" ht="16.5" customHeight="1">
      <c r="A157" s="34"/>
      <c r="B157" s="184"/>
      <c r="C157" s="185" t="s">
        <v>290</v>
      </c>
      <c r="D157" s="185" t="s">
        <v>186</v>
      </c>
      <c r="E157" s="186" t="s">
        <v>1709</v>
      </c>
      <c r="F157" s="187" t="s">
        <v>1710</v>
      </c>
      <c r="G157" s="188" t="s">
        <v>319</v>
      </c>
      <c r="H157" s="189">
        <v>6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45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440</v>
      </c>
      <c r="AT157" s="197" t="s">
        <v>186</v>
      </c>
      <c r="AU157" s="197" t="s">
        <v>91</v>
      </c>
      <c r="AY157" s="15" t="s">
        <v>183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91</v>
      </c>
      <c r="BK157" s="198">
        <f>ROUND(I157*H157,2)</f>
        <v>0</v>
      </c>
      <c r="BL157" s="15" t="s">
        <v>440</v>
      </c>
      <c r="BM157" s="197" t="s">
        <v>1711</v>
      </c>
    </row>
    <row r="158" s="2" customFormat="1" ht="16.5" customHeight="1">
      <c r="A158" s="34"/>
      <c r="B158" s="184"/>
      <c r="C158" s="199" t="s">
        <v>295</v>
      </c>
      <c r="D158" s="199" t="s">
        <v>192</v>
      </c>
      <c r="E158" s="200" t="s">
        <v>1712</v>
      </c>
      <c r="F158" s="201" t="s">
        <v>1713</v>
      </c>
      <c r="G158" s="202" t="s">
        <v>319</v>
      </c>
      <c r="H158" s="203">
        <v>6</v>
      </c>
      <c r="I158" s="204"/>
      <c r="J158" s="205">
        <f>ROUND(I158*H158,2)</f>
        <v>0</v>
      </c>
      <c r="K158" s="206"/>
      <c r="L158" s="207"/>
      <c r="M158" s="208" t="s">
        <v>1</v>
      </c>
      <c r="N158" s="209" t="s">
        <v>45</v>
      </c>
      <c r="O158" s="78"/>
      <c r="P158" s="195">
        <f>O158*H158</f>
        <v>0</v>
      </c>
      <c r="Q158" s="195">
        <v>0.00017000000000000001</v>
      </c>
      <c r="R158" s="195">
        <f>Q158*H158</f>
        <v>0.0010200000000000001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703</v>
      </c>
      <c r="AT158" s="197" t="s">
        <v>192</v>
      </c>
      <c r="AU158" s="197" t="s">
        <v>91</v>
      </c>
      <c r="AY158" s="15" t="s">
        <v>183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91</v>
      </c>
      <c r="BK158" s="198">
        <f>ROUND(I158*H158,2)</f>
        <v>0</v>
      </c>
      <c r="BL158" s="15" t="s">
        <v>703</v>
      </c>
      <c r="BM158" s="197" t="s">
        <v>1714</v>
      </c>
    </row>
    <row r="159" s="12" customFormat="1" ht="25.92" customHeight="1">
      <c r="A159" s="12"/>
      <c r="B159" s="171"/>
      <c r="C159" s="12"/>
      <c r="D159" s="172" t="s">
        <v>78</v>
      </c>
      <c r="E159" s="173" t="s">
        <v>1458</v>
      </c>
      <c r="F159" s="173" t="s">
        <v>1459</v>
      </c>
      <c r="G159" s="12"/>
      <c r="H159" s="12"/>
      <c r="I159" s="174"/>
      <c r="J159" s="175">
        <f>BK159</f>
        <v>0</v>
      </c>
      <c r="K159" s="12"/>
      <c r="L159" s="171"/>
      <c r="M159" s="176"/>
      <c r="N159" s="177"/>
      <c r="O159" s="177"/>
      <c r="P159" s="178">
        <f>SUM(P160:P163)</f>
        <v>0</v>
      </c>
      <c r="Q159" s="177"/>
      <c r="R159" s="178">
        <f>SUM(R160:R163)</f>
        <v>0</v>
      </c>
      <c r="S159" s="177"/>
      <c r="T159" s="179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72" t="s">
        <v>190</v>
      </c>
      <c r="AT159" s="180" t="s">
        <v>78</v>
      </c>
      <c r="AU159" s="180" t="s">
        <v>79</v>
      </c>
      <c r="AY159" s="172" t="s">
        <v>183</v>
      </c>
      <c r="BK159" s="181">
        <f>SUM(BK160:BK163)</f>
        <v>0</v>
      </c>
    </row>
    <row r="160" s="2" customFormat="1" ht="33" customHeight="1">
      <c r="A160" s="34"/>
      <c r="B160" s="184"/>
      <c r="C160" s="185" t="s">
        <v>299</v>
      </c>
      <c r="D160" s="185" t="s">
        <v>186</v>
      </c>
      <c r="E160" s="186" t="s">
        <v>1715</v>
      </c>
      <c r="F160" s="187" t="s">
        <v>1461</v>
      </c>
      <c r="G160" s="188" t="s">
        <v>1462</v>
      </c>
      <c r="H160" s="189">
        <v>12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45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1716</v>
      </c>
      <c r="AT160" s="197" t="s">
        <v>186</v>
      </c>
      <c r="AU160" s="197" t="s">
        <v>86</v>
      </c>
      <c r="AY160" s="15" t="s">
        <v>183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91</v>
      </c>
      <c r="BK160" s="198">
        <f>ROUND(I160*H160,2)</f>
        <v>0</v>
      </c>
      <c r="BL160" s="15" t="s">
        <v>1716</v>
      </c>
      <c r="BM160" s="197" t="s">
        <v>1717</v>
      </c>
    </row>
    <row r="161" s="2" customFormat="1" ht="33" customHeight="1">
      <c r="A161" s="34"/>
      <c r="B161" s="184"/>
      <c r="C161" s="185" t="s">
        <v>303</v>
      </c>
      <c r="D161" s="185" t="s">
        <v>186</v>
      </c>
      <c r="E161" s="186" t="s">
        <v>1460</v>
      </c>
      <c r="F161" s="187" t="s">
        <v>1461</v>
      </c>
      <c r="G161" s="188" t="s">
        <v>1462</v>
      </c>
      <c r="H161" s="189">
        <v>10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45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1463</v>
      </c>
      <c r="AT161" s="197" t="s">
        <v>186</v>
      </c>
      <c r="AU161" s="197" t="s">
        <v>86</v>
      </c>
      <c r="AY161" s="15" t="s">
        <v>183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91</v>
      </c>
      <c r="BK161" s="198">
        <f>ROUND(I161*H161,2)</f>
        <v>0</v>
      </c>
      <c r="BL161" s="15" t="s">
        <v>1463</v>
      </c>
      <c r="BM161" s="197" t="s">
        <v>1718</v>
      </c>
    </row>
    <row r="162" s="2" customFormat="1" ht="33" customHeight="1">
      <c r="A162" s="34"/>
      <c r="B162" s="184"/>
      <c r="C162" s="185" t="s">
        <v>308</v>
      </c>
      <c r="D162" s="185" t="s">
        <v>186</v>
      </c>
      <c r="E162" s="186" t="s">
        <v>1719</v>
      </c>
      <c r="F162" s="187" t="s">
        <v>1466</v>
      </c>
      <c r="G162" s="188" t="s">
        <v>1462</v>
      </c>
      <c r="H162" s="189">
        <v>12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45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1716</v>
      </c>
      <c r="AT162" s="197" t="s">
        <v>186</v>
      </c>
      <c r="AU162" s="197" t="s">
        <v>86</v>
      </c>
      <c r="AY162" s="15" t="s">
        <v>183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91</v>
      </c>
      <c r="BK162" s="198">
        <f>ROUND(I162*H162,2)</f>
        <v>0</v>
      </c>
      <c r="BL162" s="15" t="s">
        <v>1716</v>
      </c>
      <c r="BM162" s="197" t="s">
        <v>1720</v>
      </c>
    </row>
    <row r="163" s="2" customFormat="1" ht="33" customHeight="1">
      <c r="A163" s="34"/>
      <c r="B163" s="184"/>
      <c r="C163" s="185" t="s">
        <v>312</v>
      </c>
      <c r="D163" s="185" t="s">
        <v>186</v>
      </c>
      <c r="E163" s="186" t="s">
        <v>1465</v>
      </c>
      <c r="F163" s="187" t="s">
        <v>1466</v>
      </c>
      <c r="G163" s="188" t="s">
        <v>1462</v>
      </c>
      <c r="H163" s="189">
        <v>10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45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1463</v>
      </c>
      <c r="AT163" s="197" t="s">
        <v>186</v>
      </c>
      <c r="AU163" s="197" t="s">
        <v>86</v>
      </c>
      <c r="AY163" s="15" t="s">
        <v>183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91</v>
      </c>
      <c r="BK163" s="198">
        <f>ROUND(I163*H163,2)</f>
        <v>0</v>
      </c>
      <c r="BL163" s="15" t="s">
        <v>1463</v>
      </c>
      <c r="BM163" s="197" t="s">
        <v>1721</v>
      </c>
    </row>
    <row r="164" s="12" customFormat="1" ht="25.92" customHeight="1">
      <c r="A164" s="12"/>
      <c r="B164" s="171"/>
      <c r="C164" s="12"/>
      <c r="D164" s="172" t="s">
        <v>78</v>
      </c>
      <c r="E164" s="173" t="s">
        <v>1468</v>
      </c>
      <c r="F164" s="173" t="s">
        <v>1469</v>
      </c>
      <c r="G164" s="12"/>
      <c r="H164" s="12"/>
      <c r="I164" s="174"/>
      <c r="J164" s="175">
        <f>BK164</f>
        <v>0</v>
      </c>
      <c r="K164" s="12"/>
      <c r="L164" s="171"/>
      <c r="M164" s="176"/>
      <c r="N164" s="177"/>
      <c r="O164" s="177"/>
      <c r="P164" s="178">
        <f>SUM(P165:P169)</f>
        <v>0</v>
      </c>
      <c r="Q164" s="177"/>
      <c r="R164" s="178">
        <f>SUM(R165:R169)</f>
        <v>0</v>
      </c>
      <c r="S164" s="177"/>
      <c r="T164" s="179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2" t="s">
        <v>203</v>
      </c>
      <c r="AT164" s="180" t="s">
        <v>78</v>
      </c>
      <c r="AU164" s="180" t="s">
        <v>79</v>
      </c>
      <c r="AY164" s="172" t="s">
        <v>183</v>
      </c>
      <c r="BK164" s="181">
        <f>SUM(BK165:BK169)</f>
        <v>0</v>
      </c>
    </row>
    <row r="165" s="2" customFormat="1" ht="16.5" customHeight="1">
      <c r="A165" s="34"/>
      <c r="B165" s="184"/>
      <c r="C165" s="185" t="s">
        <v>316</v>
      </c>
      <c r="D165" s="185" t="s">
        <v>186</v>
      </c>
      <c r="E165" s="186" t="s">
        <v>1474</v>
      </c>
      <c r="F165" s="187" t="s">
        <v>1475</v>
      </c>
      <c r="G165" s="188" t="s">
        <v>1476</v>
      </c>
      <c r="H165" s="189">
        <v>1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45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190</v>
      </c>
      <c r="AT165" s="197" t="s">
        <v>186</v>
      </c>
      <c r="AU165" s="197" t="s">
        <v>86</v>
      </c>
      <c r="AY165" s="15" t="s">
        <v>183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91</v>
      </c>
      <c r="BK165" s="198">
        <f>ROUND(I165*H165,2)</f>
        <v>0</v>
      </c>
      <c r="BL165" s="15" t="s">
        <v>190</v>
      </c>
      <c r="BM165" s="197" t="s">
        <v>1722</v>
      </c>
    </row>
    <row r="166" s="2" customFormat="1" ht="24.15" customHeight="1">
      <c r="A166" s="34"/>
      <c r="B166" s="184"/>
      <c r="C166" s="185" t="s">
        <v>321</v>
      </c>
      <c r="D166" s="185" t="s">
        <v>186</v>
      </c>
      <c r="E166" s="186" t="s">
        <v>1478</v>
      </c>
      <c r="F166" s="187" t="s">
        <v>1479</v>
      </c>
      <c r="G166" s="188" t="s">
        <v>1472</v>
      </c>
      <c r="H166" s="189">
        <v>1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45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190</v>
      </c>
      <c r="AT166" s="197" t="s">
        <v>186</v>
      </c>
      <c r="AU166" s="197" t="s">
        <v>86</v>
      </c>
      <c r="AY166" s="15" t="s">
        <v>183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91</v>
      </c>
      <c r="BK166" s="198">
        <f>ROUND(I166*H166,2)</f>
        <v>0</v>
      </c>
      <c r="BL166" s="15" t="s">
        <v>190</v>
      </c>
      <c r="BM166" s="197" t="s">
        <v>1723</v>
      </c>
    </row>
    <row r="167" s="2" customFormat="1" ht="21.75" customHeight="1">
      <c r="A167" s="34"/>
      <c r="B167" s="184"/>
      <c r="C167" s="185" t="s">
        <v>325</v>
      </c>
      <c r="D167" s="185" t="s">
        <v>186</v>
      </c>
      <c r="E167" s="186" t="s">
        <v>1481</v>
      </c>
      <c r="F167" s="187" t="s">
        <v>1482</v>
      </c>
      <c r="G167" s="188" t="s">
        <v>1472</v>
      </c>
      <c r="H167" s="189">
        <v>1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45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190</v>
      </c>
      <c r="AT167" s="197" t="s">
        <v>186</v>
      </c>
      <c r="AU167" s="197" t="s">
        <v>86</v>
      </c>
      <c r="AY167" s="15" t="s">
        <v>183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91</v>
      </c>
      <c r="BK167" s="198">
        <f>ROUND(I167*H167,2)</f>
        <v>0</v>
      </c>
      <c r="BL167" s="15" t="s">
        <v>190</v>
      </c>
      <c r="BM167" s="197" t="s">
        <v>1724</v>
      </c>
    </row>
    <row r="168" s="2" customFormat="1" ht="21.75" customHeight="1">
      <c r="A168" s="34"/>
      <c r="B168" s="184"/>
      <c r="C168" s="185" t="s">
        <v>329</v>
      </c>
      <c r="D168" s="185" t="s">
        <v>186</v>
      </c>
      <c r="E168" s="186" t="s">
        <v>1484</v>
      </c>
      <c r="F168" s="187" t="s">
        <v>1485</v>
      </c>
      <c r="G168" s="188" t="s">
        <v>1472</v>
      </c>
      <c r="H168" s="189">
        <v>1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45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190</v>
      </c>
      <c r="AT168" s="197" t="s">
        <v>186</v>
      </c>
      <c r="AU168" s="197" t="s">
        <v>86</v>
      </c>
      <c r="AY168" s="15" t="s">
        <v>183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91</v>
      </c>
      <c r="BK168" s="198">
        <f>ROUND(I168*H168,2)</f>
        <v>0</v>
      </c>
      <c r="BL168" s="15" t="s">
        <v>190</v>
      </c>
      <c r="BM168" s="197" t="s">
        <v>1725</v>
      </c>
    </row>
    <row r="169" s="2" customFormat="1" ht="21.75" customHeight="1">
      <c r="A169" s="34"/>
      <c r="B169" s="184"/>
      <c r="C169" s="185" t="s">
        <v>332</v>
      </c>
      <c r="D169" s="185" t="s">
        <v>186</v>
      </c>
      <c r="E169" s="186" t="s">
        <v>1490</v>
      </c>
      <c r="F169" s="187" t="s">
        <v>1491</v>
      </c>
      <c r="G169" s="188" t="s">
        <v>1472</v>
      </c>
      <c r="H169" s="189">
        <v>1</v>
      </c>
      <c r="I169" s="190"/>
      <c r="J169" s="191">
        <f>ROUND(I169*H169,2)</f>
        <v>0</v>
      </c>
      <c r="K169" s="192"/>
      <c r="L169" s="35"/>
      <c r="M169" s="219" t="s">
        <v>1</v>
      </c>
      <c r="N169" s="220" t="s">
        <v>45</v>
      </c>
      <c r="O169" s="217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190</v>
      </c>
      <c r="AT169" s="197" t="s">
        <v>186</v>
      </c>
      <c r="AU169" s="197" t="s">
        <v>86</v>
      </c>
      <c r="AY169" s="15" t="s">
        <v>183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91</v>
      </c>
      <c r="BK169" s="198">
        <f>ROUND(I169*H169,2)</f>
        <v>0</v>
      </c>
      <c r="BL169" s="15" t="s">
        <v>190</v>
      </c>
      <c r="BM169" s="197" t="s">
        <v>1726</v>
      </c>
    </row>
    <row r="170" s="2" customFormat="1" ht="6.96" customHeight="1">
      <c r="A170" s="34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35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autoFilter ref="C125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Ľubomír Kollárik</dc:creator>
  <cp:lastModifiedBy>Ľubomír Kollárik</cp:lastModifiedBy>
  <dcterms:created xsi:type="dcterms:W3CDTF">2025-01-27T10:03:04Z</dcterms:created>
  <dcterms:modified xsi:type="dcterms:W3CDTF">2025-01-27T10:03:15Z</dcterms:modified>
</cp:coreProperties>
</file>