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01 - STAVEBNÉ ÚPRAVY BLOK..." sheetId="2" r:id="rId2"/>
    <sheet name="02 - VÝMENA OTVOROVÝCH KO..." sheetId="3" r:id="rId3"/>
    <sheet name="03 - VÝMENA STREŠNEJ KRYTINY" sheetId="4" r:id="rId4"/>
    <sheet name="04 - ZATEPLENIE OBVODOVÝC..." sheetId="5" r:id="rId5"/>
    <sheet name="05 - ODSTRÁNENIE OBJEKTU ..." sheetId="6" r:id="rId6"/>
    <sheet name="02 - Prístroje a zariadenia" sheetId="7" r:id="rId7"/>
    <sheet name="03 - Káble a nosné systémy" sheetId="8" r:id="rId8"/>
    <sheet name="04 - Svietidlá" sheetId="9" r:id="rId9"/>
    <sheet name="05 - Rozvádzače" sheetId="10" r:id="rId10"/>
    <sheet name="06 - Bleskozvod a uzemnenie" sheetId="11" r:id="rId11"/>
    <sheet name="07 - Prípojka NN" sheetId="12" r:id="rId12"/>
    <sheet name="08 - Areálové rozvody" sheetId="13" r:id="rId13"/>
    <sheet name="01 - Štrukturovaná kabeláž" sheetId="14" r:id="rId14"/>
    <sheet name="02 - EZS" sheetId="15" r:id="rId15"/>
    <sheet name="03 - KS" sheetId="16" r:id="rId16"/>
    <sheet name="04 - Závory, VV, SKV" sheetId="17" r:id="rId17"/>
    <sheet name="05 - Konfer.systém" sheetId="18" r:id="rId18"/>
    <sheet name="05 - E5_Vykurovanie " sheetId="19" r:id="rId19"/>
    <sheet name="06 - E6_ZTI " sheetId="20" r:id="rId20"/>
    <sheet name="07 - E7_VZT " sheetId="21" r:id="rId21"/>
    <sheet name="08 - E8_Chladenie " sheetId="22" r:id="rId22"/>
    <sheet name="09 - E9_Fotovoltaika " sheetId="23" r:id="rId23"/>
    <sheet name="10 - E10_HSP " sheetId="24" r:id="rId24"/>
    <sheet name="11 - SO 03 Spevnene ploch..." sheetId="25" r:id="rId25"/>
    <sheet name="12 - SO 04 Areálove rozvo..." sheetId="26" r:id="rId26"/>
  </sheets>
  <definedNames>
    <definedName name="_xlnm.Print_Area" localSheetId="0">'Rekapitulácia stavby'!$D$4:$AO$76,'Rekapitulácia stavby'!$C$82:$AQ$123</definedName>
    <definedName name="_xlnm.Print_Titles" localSheetId="0">'Rekapitulácia stavby'!$92:$92</definedName>
    <definedName name="_xlnm._FilterDatabase" localSheetId="1" hidden="1">'01 - STAVEBNÉ ÚPRAVY BLOK...'!$C$142:$K$475</definedName>
    <definedName name="_xlnm.Print_Area" localSheetId="1">'01 - STAVEBNÉ ÚPRAVY BLOK...'!$C$4:$J$76,'01 - STAVEBNÉ ÚPRAVY BLOK...'!$C$82:$J$122,'01 - STAVEBNÉ ÚPRAVY BLOK...'!$C$128:$J$475</definedName>
    <definedName name="_xlnm.Print_Titles" localSheetId="1">'01 - STAVEBNÉ ÚPRAVY BLOK...'!$142:$142</definedName>
    <definedName name="_xlnm._FilterDatabase" localSheetId="2" hidden="1">'02 - VÝMENA OTVOROVÝCH KO...'!$C$128:$K$257</definedName>
    <definedName name="_xlnm.Print_Area" localSheetId="2">'02 - VÝMENA OTVOROVÝCH KO...'!$C$4:$J$76,'02 - VÝMENA OTVOROVÝCH KO...'!$C$82:$J$108,'02 - VÝMENA OTVOROVÝCH KO...'!$C$114:$J$257</definedName>
    <definedName name="_xlnm.Print_Titles" localSheetId="2">'02 - VÝMENA OTVOROVÝCH KO...'!$128:$128</definedName>
    <definedName name="_xlnm._FilterDatabase" localSheetId="3" hidden="1">'03 - VÝMENA STREŠNEJ KRYTINY'!$C$131:$K$244</definedName>
    <definedName name="_xlnm.Print_Area" localSheetId="3">'03 - VÝMENA STREŠNEJ KRYTINY'!$C$4:$J$76,'03 - VÝMENA STREŠNEJ KRYTINY'!$C$82:$J$111,'03 - VÝMENA STREŠNEJ KRYTINY'!$C$117:$J$244</definedName>
    <definedName name="_xlnm.Print_Titles" localSheetId="3">'03 - VÝMENA STREŠNEJ KRYTINY'!$131:$131</definedName>
    <definedName name="_xlnm._FilterDatabase" localSheetId="4" hidden="1">'04 - ZATEPLENIE OBVODOVÝC...'!$C$124:$K$173</definedName>
    <definedName name="_xlnm.Print_Area" localSheetId="4">'04 - ZATEPLENIE OBVODOVÝC...'!$C$4:$J$76,'04 - ZATEPLENIE OBVODOVÝC...'!$C$82:$J$104,'04 - ZATEPLENIE OBVODOVÝC...'!$C$110:$J$173</definedName>
    <definedName name="_xlnm.Print_Titles" localSheetId="4">'04 - ZATEPLENIE OBVODOVÝC...'!$124:$124</definedName>
    <definedName name="_xlnm._FilterDatabase" localSheetId="5" hidden="1">'05 - ODSTRÁNENIE OBJEKTU ...'!$C$121:$K$129</definedName>
    <definedName name="_xlnm.Print_Area" localSheetId="5">'05 - ODSTRÁNENIE OBJEKTU ...'!$C$4:$J$76,'05 - ODSTRÁNENIE OBJEKTU ...'!$C$82:$J$101,'05 - ODSTRÁNENIE OBJEKTU ...'!$C$107:$J$129</definedName>
    <definedName name="_xlnm.Print_Titles" localSheetId="5">'05 - ODSTRÁNENIE OBJEKTU ...'!$121:$121</definedName>
    <definedName name="_xlnm._FilterDatabase" localSheetId="6" hidden="1">'02 - Prístroje a zariadenia'!$C$125:$K$187</definedName>
    <definedName name="_xlnm.Print_Area" localSheetId="6">'02 - Prístroje a zariadenia'!$C$4:$J$76,'02 - Prístroje a zariadenia'!$C$82:$J$105,'02 - Prístroje a zariadenia'!$C$111:$J$187</definedName>
    <definedName name="_xlnm.Print_Titles" localSheetId="6">'02 - Prístroje a zariadenia'!$125:$125</definedName>
    <definedName name="_xlnm._FilterDatabase" localSheetId="7" hidden="1">'03 - Káble a nosné systémy'!$C$121:$K$171</definedName>
    <definedName name="_xlnm.Print_Area" localSheetId="7">'03 - Káble a nosné systémy'!$C$4:$J$76,'03 - Káble a nosné systémy'!$C$82:$J$101,'03 - Káble a nosné systémy'!$C$107:$J$171</definedName>
    <definedName name="_xlnm.Print_Titles" localSheetId="7">'03 - Káble a nosné systémy'!$121:$121</definedName>
    <definedName name="_xlnm._FilterDatabase" localSheetId="8" hidden="1">'04 - Svietidlá'!$C$121:$K$140</definedName>
    <definedName name="_xlnm.Print_Area" localSheetId="8">'04 - Svietidlá'!$C$4:$J$76,'04 - Svietidlá'!$C$82:$J$101,'04 - Svietidlá'!$C$107:$J$140</definedName>
    <definedName name="_xlnm.Print_Titles" localSheetId="8">'04 - Svietidlá'!$121:$121</definedName>
    <definedName name="_xlnm._FilterDatabase" localSheetId="9" hidden="1">'05 - Rozvádzače'!$C$121:$K$138</definedName>
    <definedName name="_xlnm.Print_Area" localSheetId="9">'05 - Rozvádzače'!$C$4:$J$76,'05 - Rozvádzače'!$C$82:$J$101,'05 - Rozvádzače'!$C$107:$J$138</definedName>
    <definedName name="_xlnm.Print_Titles" localSheetId="9">'05 - Rozvádzače'!$121:$121</definedName>
    <definedName name="_xlnm._FilterDatabase" localSheetId="10" hidden="1">'06 - Bleskozvod a uzemnenie'!$C$125:$K$169</definedName>
    <definedName name="_xlnm.Print_Area" localSheetId="10">'06 - Bleskozvod a uzemnenie'!$C$4:$J$76,'06 - Bleskozvod a uzemnenie'!$C$82:$J$105,'06 - Bleskozvod a uzemnenie'!$C$111:$J$169</definedName>
    <definedName name="_xlnm.Print_Titles" localSheetId="10">'06 - Bleskozvod a uzemnenie'!$125:$125</definedName>
    <definedName name="_xlnm._FilterDatabase" localSheetId="11" hidden="1">'07 - Prípojka NN'!$C$126:$K$168</definedName>
    <definedName name="_xlnm.Print_Area" localSheetId="11">'07 - Prípojka NN'!$C$4:$J$76,'07 - Prípojka NN'!$C$82:$J$106,'07 - Prípojka NN'!$C$112:$J$168</definedName>
    <definedName name="_xlnm.Print_Titles" localSheetId="11">'07 - Prípojka NN'!$126:$126</definedName>
    <definedName name="_xlnm._FilterDatabase" localSheetId="12" hidden="1">'08 - Areálové rozvody'!$C$126:$K$164</definedName>
    <definedName name="_xlnm.Print_Area" localSheetId="12">'08 - Areálové rozvody'!$C$4:$J$76,'08 - Areálové rozvody'!$C$82:$J$106,'08 - Areálové rozvody'!$C$112:$J$164</definedName>
    <definedName name="_xlnm.Print_Titles" localSheetId="12">'08 - Areálové rozvody'!$126:$126</definedName>
    <definedName name="_xlnm._FilterDatabase" localSheetId="13" hidden="1">'01 - Štrukturovaná kabeláž'!$C$123:$K$194</definedName>
    <definedName name="_xlnm.Print_Area" localSheetId="13">'01 - Štrukturovaná kabeláž'!$C$4:$J$76,'01 - Štrukturovaná kabeláž'!$C$82:$J$103,'01 - Štrukturovaná kabeláž'!$C$109:$J$194</definedName>
    <definedName name="_xlnm.Print_Titles" localSheetId="13">'01 - Štrukturovaná kabeláž'!$123:$123</definedName>
    <definedName name="_xlnm._FilterDatabase" localSheetId="14" hidden="1">'02 - EZS'!$C$123:$K$167</definedName>
    <definedName name="_xlnm.Print_Area" localSheetId="14">'02 - EZS'!$C$4:$J$76,'02 - EZS'!$C$82:$J$103,'02 - EZS'!$C$109:$J$167</definedName>
    <definedName name="_xlnm.Print_Titles" localSheetId="14">'02 - EZS'!$123:$123</definedName>
    <definedName name="_xlnm._FilterDatabase" localSheetId="15" hidden="1">'03 - KS'!$C$123:$K$152</definedName>
    <definedName name="_xlnm.Print_Area" localSheetId="15">'03 - KS'!$C$4:$J$76,'03 - KS'!$C$82:$J$103,'03 - KS'!$C$109:$J$152</definedName>
    <definedName name="_xlnm.Print_Titles" localSheetId="15">'03 - KS'!$123:$123</definedName>
    <definedName name="_xlnm._FilterDatabase" localSheetId="16" hidden="1">'04 - Závory, VV, SKV'!$C$128:$K$186</definedName>
    <definedName name="_xlnm.Print_Area" localSheetId="16">'04 - Závory, VV, SKV'!$C$4:$J$76,'04 - Závory, VV, SKV'!$C$82:$J$108,'04 - Závory, VV, SKV'!$C$114:$J$186</definedName>
    <definedName name="_xlnm.Print_Titles" localSheetId="16">'04 - Závory, VV, SKV'!$128:$128</definedName>
    <definedName name="_xlnm._FilterDatabase" localSheetId="17" hidden="1">'05 - Konfer.systém'!$C$123:$K$142</definedName>
    <definedName name="_xlnm.Print_Area" localSheetId="17">'05 - Konfer.systém'!$C$4:$J$76,'05 - Konfer.systém'!$C$82:$J$103,'05 - Konfer.systém'!$C$109:$J$142</definedName>
    <definedName name="_xlnm.Print_Titles" localSheetId="17">'05 - Konfer.systém'!$123:$123</definedName>
    <definedName name="_xlnm._FilterDatabase" localSheetId="18" hidden="1">'05 - E5_Vykurovanie '!$C$117:$K$122</definedName>
    <definedName name="_xlnm.Print_Area" localSheetId="18">'05 - E5_Vykurovanie '!$C$4:$J$76,'05 - E5_Vykurovanie '!$C$82:$J$99,'05 - E5_Vykurovanie '!$C$105:$J$122</definedName>
    <definedName name="_xlnm.Print_Titles" localSheetId="18">'05 - E5_Vykurovanie '!$117:$117</definedName>
    <definedName name="_xlnm._FilterDatabase" localSheetId="19" hidden="1">'06 - E6_ZTI '!$C$117:$K$122</definedName>
    <definedName name="_xlnm.Print_Area" localSheetId="19">'06 - E6_ZTI '!$C$4:$J$76,'06 - E6_ZTI '!$C$82:$J$99,'06 - E6_ZTI '!$C$105:$J$122</definedName>
    <definedName name="_xlnm.Print_Titles" localSheetId="19">'06 - E6_ZTI '!$117:$117</definedName>
    <definedName name="_xlnm._FilterDatabase" localSheetId="20" hidden="1">'07 - E7_VZT '!$C$117:$K$122</definedName>
    <definedName name="_xlnm.Print_Area" localSheetId="20">'07 - E7_VZT '!$C$4:$J$76,'07 - E7_VZT '!$C$82:$J$99,'07 - E7_VZT '!$C$105:$J$122</definedName>
    <definedName name="_xlnm.Print_Titles" localSheetId="20">'07 - E7_VZT '!$117:$117</definedName>
    <definedName name="_xlnm._FilterDatabase" localSheetId="21" hidden="1">'08 - E8_Chladenie '!$C$117:$K$122</definedName>
    <definedName name="_xlnm.Print_Area" localSheetId="21">'08 - E8_Chladenie '!$C$4:$J$76,'08 - E8_Chladenie '!$C$82:$J$99,'08 - E8_Chladenie '!$C$105:$J$122</definedName>
    <definedName name="_xlnm.Print_Titles" localSheetId="21">'08 - E8_Chladenie '!$117:$117</definedName>
    <definedName name="_xlnm._FilterDatabase" localSheetId="22" hidden="1">'09 - E9_Fotovoltaika '!$C$124:$K$213</definedName>
    <definedName name="_xlnm.Print_Area" localSheetId="22">'09 - E9_Fotovoltaika '!$C$4:$J$76,'09 - E9_Fotovoltaika '!$C$82:$J$106,'09 - E9_Fotovoltaika '!$C$112:$J$213</definedName>
    <definedName name="_xlnm.Print_Titles" localSheetId="22">'09 - E9_Fotovoltaika '!$124:$124</definedName>
    <definedName name="_xlnm._FilterDatabase" localSheetId="23" hidden="1">'10 - E10_HSP '!$C$122:$K$173</definedName>
    <definedName name="_xlnm.Print_Area" localSheetId="23">'10 - E10_HSP '!$C$4:$J$76,'10 - E10_HSP '!$C$82:$J$104,'10 - E10_HSP '!$C$110:$J$173</definedName>
    <definedName name="_xlnm.Print_Titles" localSheetId="23">'10 - E10_HSP '!$122:$122</definedName>
    <definedName name="_xlnm._FilterDatabase" localSheetId="24" hidden="1">'11 - SO 03 Spevnene ploch...'!$C$124:$K$187</definedName>
    <definedName name="_xlnm.Print_Area" localSheetId="24">'11 - SO 03 Spevnene ploch...'!$C$4:$J$76,'11 - SO 03 Spevnene ploch...'!$C$82:$J$106,'11 - SO 03 Spevnene ploch...'!$C$112:$J$187</definedName>
    <definedName name="_xlnm.Print_Titles" localSheetId="24">'11 - SO 03 Spevnene ploch...'!$124:$124</definedName>
    <definedName name="_xlnm._FilterDatabase" localSheetId="25" hidden="1">'12 - SO 04 Areálove rozvo...'!$C$117:$K$122</definedName>
    <definedName name="_xlnm.Print_Area" localSheetId="25">'12 - SO 04 Areálove rozvo...'!$C$4:$J$76,'12 - SO 04 Areálove rozvo...'!$C$82:$J$99,'12 - SO 04 Areálove rozvo...'!$C$105:$J$122</definedName>
    <definedName name="_xlnm.Print_Titles" localSheetId="25">'12 - SO 04 Areálove rozvo...'!$117:$117</definedName>
  </definedNames>
  <calcPr/>
</workbook>
</file>

<file path=xl/calcChain.xml><?xml version="1.0" encoding="utf-8"?>
<calcChain xmlns="http://schemas.openxmlformats.org/spreadsheetml/2006/main">
  <c i="26" l="1" r="J37"/>
  <c r="J36"/>
  <c i="1" r="AY122"/>
  <c i="26" r="J35"/>
  <c i="1" r="AX122"/>
  <c i="26" r="BI121"/>
  <c r="BH121"/>
  <c r="BG121"/>
  <c r="BE121"/>
  <c r="T121"/>
  <c r="T120"/>
  <c r="T119"/>
  <c r="T118"/>
  <c r="R121"/>
  <c r="R120"/>
  <c r="R119"/>
  <c r="R118"/>
  <c r="P121"/>
  <c r="P120"/>
  <c r="P119"/>
  <c r="P118"/>
  <c i="1" r="AU122"/>
  <c i="26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25" r="J37"/>
  <c r="J36"/>
  <c i="1" r="AY121"/>
  <c i="25" r="J35"/>
  <c i="1" r="AX121"/>
  <c i="25"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4"/>
  <c r="BH174"/>
  <c r="BG174"/>
  <c r="BE174"/>
  <c r="T174"/>
  <c r="T173"/>
  <c r="R174"/>
  <c r="R173"/>
  <c r="P174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T147"/>
  <c r="R148"/>
  <c r="R147"/>
  <c r="P148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24" r="J37"/>
  <c r="J36"/>
  <c i="1" r="AY120"/>
  <c i="24" r="J35"/>
  <c i="1" r="AX120"/>
  <c i="24"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T168"/>
  <c r="R169"/>
  <c r="R168"/>
  <c r="P169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23" r="J37"/>
  <c r="J36"/>
  <c i="1" r="AY119"/>
  <c i="23" r="J35"/>
  <c i="1" r="AX119"/>
  <c i="23"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22" r="J37"/>
  <c r="J36"/>
  <c i="1" r="AY118"/>
  <c i="22" r="J35"/>
  <c i="1" r="AX118"/>
  <c i="22" r="BI121"/>
  <c r="BH121"/>
  <c r="BG121"/>
  <c r="BE121"/>
  <c r="T121"/>
  <c r="T120"/>
  <c r="T119"/>
  <c r="T118"/>
  <c r="R121"/>
  <c r="R120"/>
  <c r="R119"/>
  <c r="R118"/>
  <c r="P121"/>
  <c r="P120"/>
  <c r="P119"/>
  <c r="P118"/>
  <c i="1" r="AU118"/>
  <c i="22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21" r="J37"/>
  <c r="J36"/>
  <c i="1" r="AY117"/>
  <c i="21" r="J35"/>
  <c i="1" r="AX117"/>
  <c i="21" r="BI121"/>
  <c r="BH121"/>
  <c r="BG121"/>
  <c r="BE121"/>
  <c r="T121"/>
  <c r="T120"/>
  <c r="T119"/>
  <c r="T118"/>
  <c r="R121"/>
  <c r="R120"/>
  <c r="R119"/>
  <c r="R118"/>
  <c r="P121"/>
  <c r="P120"/>
  <c r="P119"/>
  <c r="P118"/>
  <c i="1" r="AU117"/>
  <c i="21"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20" r="J37"/>
  <c r="J36"/>
  <c i="1" r="AY116"/>
  <c i="20" r="J35"/>
  <c i="1" r="AX116"/>
  <c i="20" r="BI121"/>
  <c r="BH121"/>
  <c r="BG121"/>
  <c r="BE121"/>
  <c r="T121"/>
  <c r="T120"/>
  <c r="T119"/>
  <c r="T118"/>
  <c r="R121"/>
  <c r="R120"/>
  <c r="R119"/>
  <c r="R118"/>
  <c r="P121"/>
  <c r="P120"/>
  <c r="P119"/>
  <c r="P118"/>
  <c i="1" r="AU116"/>
  <c i="20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19" r="J37"/>
  <c r="J36"/>
  <c i="1" r="AY115"/>
  <c i="19" r="J35"/>
  <c i="1" r="AX115"/>
  <c i="19" r="BI121"/>
  <c r="BH121"/>
  <c r="BG121"/>
  <c r="BE121"/>
  <c r="T121"/>
  <c r="T120"/>
  <c r="T119"/>
  <c r="T118"/>
  <c r="R121"/>
  <c r="R120"/>
  <c r="R119"/>
  <c r="R118"/>
  <c r="P121"/>
  <c r="P120"/>
  <c r="P119"/>
  <c r="P118"/>
  <c i="1" r="AU115"/>
  <c i="19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18" r="J39"/>
  <c r="J38"/>
  <c i="1" r="AY114"/>
  <c i="18" r="J37"/>
  <c i="1" r="AX114"/>
  <c i="18"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17" r="J39"/>
  <c r="J38"/>
  <c i="1" r="AY113"/>
  <c i="17" r="J37"/>
  <c i="1" r="AX113"/>
  <c i="17"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6"/>
  <c r="J125"/>
  <c r="F125"/>
  <c r="F123"/>
  <c r="E121"/>
  <c r="J94"/>
  <c r="J93"/>
  <c r="F93"/>
  <c r="F91"/>
  <c r="E89"/>
  <c r="J20"/>
  <c r="E20"/>
  <c r="F94"/>
  <c r="J19"/>
  <c r="J14"/>
  <c r="J123"/>
  <c r="E7"/>
  <c r="E85"/>
  <c i="16" r="J39"/>
  <c r="J38"/>
  <c i="1" r="AY112"/>
  <c i="16" r="J37"/>
  <c i="1" r="AX112"/>
  <c i="16"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91"/>
  <c r="E7"/>
  <c r="E112"/>
  <c i="15" r="J39"/>
  <c r="J38"/>
  <c i="1" r="AY111"/>
  <c i="15" r="J37"/>
  <c i="1" r="AX111"/>
  <c i="15"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118"/>
  <c r="E7"/>
  <c r="E85"/>
  <c i="14" r="J39"/>
  <c r="J38"/>
  <c i="1" r="AY110"/>
  <c i="14" r="J37"/>
  <c i="1" r="AX110"/>
  <c i="14"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13" r="J39"/>
  <c r="J38"/>
  <c i="1" r="AY108"/>
  <c i="13" r="J37"/>
  <c i="1" r="AX108"/>
  <c i="13"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T129"/>
  <c r="T128"/>
  <c r="R130"/>
  <c r="R129"/>
  <c r="R128"/>
  <c r="P130"/>
  <c r="P129"/>
  <c r="P128"/>
  <c r="J124"/>
  <c r="J123"/>
  <c r="F123"/>
  <c r="F121"/>
  <c r="E119"/>
  <c r="J94"/>
  <c r="J93"/>
  <c r="F93"/>
  <c r="F91"/>
  <c r="E89"/>
  <c r="J20"/>
  <c r="E20"/>
  <c r="F94"/>
  <c r="J19"/>
  <c r="J14"/>
  <c r="J91"/>
  <c r="E7"/>
  <c r="E115"/>
  <c i="12" r="J39"/>
  <c r="J38"/>
  <c i="1" r="AY107"/>
  <c i="12" r="J37"/>
  <c i="1" r="AX107"/>
  <c i="12"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85"/>
  <c i="11" r="J39"/>
  <c r="J38"/>
  <c i="1" r="AY106"/>
  <c i="11" r="J37"/>
  <c i="1" r="AX106"/>
  <c i="11"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T128"/>
  <c r="T127"/>
  <c r="R129"/>
  <c r="R128"/>
  <c r="R127"/>
  <c r="P129"/>
  <c r="P128"/>
  <c r="P127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10" r="J39"/>
  <c r="J38"/>
  <c i="1" r="AY105"/>
  <c i="10" r="J37"/>
  <c i="1" r="AX105"/>
  <c i="10"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85"/>
  <c i="9" r="J39"/>
  <c r="J38"/>
  <c i="1" r="AY104"/>
  <c i="9" r="J37"/>
  <c i="1" r="AX104"/>
  <c i="9"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91"/>
  <c r="E7"/>
  <c r="E85"/>
  <c i="8" r="J39"/>
  <c r="J38"/>
  <c i="1" r="AY103"/>
  <c i="8" r="J37"/>
  <c i="1" r="AX103"/>
  <c i="8"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9"/>
  <c r="J118"/>
  <c r="F118"/>
  <c r="F116"/>
  <c r="E114"/>
  <c r="J94"/>
  <c r="J93"/>
  <c r="F93"/>
  <c r="F91"/>
  <c r="E89"/>
  <c r="J20"/>
  <c r="E20"/>
  <c r="F94"/>
  <c r="J19"/>
  <c r="J14"/>
  <c r="J91"/>
  <c r="E7"/>
  <c r="E85"/>
  <c i="7" r="J39"/>
  <c r="J38"/>
  <c i="1" r="AY102"/>
  <c i="7" r="J37"/>
  <c i="1" r="AX102"/>
  <c i="7"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6" r="J39"/>
  <c r="J38"/>
  <c i="1" r="AY100"/>
  <c i="6" r="J37"/>
  <c i="1" r="AX100"/>
  <c i="6"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116"/>
  <c r="E7"/>
  <c r="E110"/>
  <c i="1" r="AY99"/>
  <c i="5" r="J39"/>
  <c r="J38"/>
  <c r="J37"/>
  <c i="1" r="AX99"/>
  <c i="5" r="BI173"/>
  <c r="BH173"/>
  <c r="BG173"/>
  <c r="BE173"/>
  <c r="T173"/>
  <c r="T172"/>
  <c r="R173"/>
  <c r="R172"/>
  <c r="P173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4" r="J39"/>
  <c r="J38"/>
  <c i="1" r="AY98"/>
  <c i="4" r="J37"/>
  <c i="1" r="AX98"/>
  <c i="4" r="BI244"/>
  <c r="BH244"/>
  <c r="BG244"/>
  <c r="BE244"/>
  <c r="T244"/>
  <c r="T243"/>
  <c r="R244"/>
  <c r="R243"/>
  <c r="P244"/>
  <c r="P243"/>
  <c r="BI242"/>
  <c r="BH242"/>
  <c r="BG242"/>
  <c r="BE242"/>
  <c r="T242"/>
  <c r="R242"/>
  <c r="P242"/>
  <c r="BI241"/>
  <c r="BH241"/>
  <c r="BG241"/>
  <c r="BE241"/>
  <c r="T241"/>
  <c r="R241"/>
  <c r="P241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J129"/>
  <c r="J128"/>
  <c r="F128"/>
  <c r="F126"/>
  <c r="E124"/>
  <c r="J94"/>
  <c r="J93"/>
  <c r="F93"/>
  <c r="F91"/>
  <c r="E89"/>
  <c r="J20"/>
  <c r="E20"/>
  <c r="F94"/>
  <c r="J19"/>
  <c r="J14"/>
  <c r="J126"/>
  <c r="E7"/>
  <c r="E120"/>
  <c i="3" r="J39"/>
  <c r="J38"/>
  <c i="1" r="AY97"/>
  <c i="3" r="J37"/>
  <c i="1" r="AX97"/>
  <c i="3"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T155"/>
  <c r="R156"/>
  <c r="R155"/>
  <c r="P156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2" r="J39"/>
  <c r="J38"/>
  <c i="1" r="AY96"/>
  <c i="2" r="J37"/>
  <c i="1" r="AX96"/>
  <c i="2" r="BI474"/>
  <c r="BH474"/>
  <c r="BG474"/>
  <c r="BE474"/>
  <c r="T474"/>
  <c r="R474"/>
  <c r="P474"/>
  <c r="BI472"/>
  <c r="BH472"/>
  <c r="BG472"/>
  <c r="BE472"/>
  <c r="T472"/>
  <c r="R472"/>
  <c r="P472"/>
  <c r="BI469"/>
  <c r="BH469"/>
  <c r="BG469"/>
  <c r="BE469"/>
  <c r="T469"/>
  <c r="R469"/>
  <c r="P469"/>
  <c r="BI468"/>
  <c r="BH468"/>
  <c r="BG468"/>
  <c r="BE468"/>
  <c r="T468"/>
  <c r="R468"/>
  <c r="P468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4"/>
  <c r="BH334"/>
  <c r="BG334"/>
  <c r="BE334"/>
  <c r="T334"/>
  <c r="R334"/>
  <c r="P334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1"/>
  <c r="BH281"/>
  <c r="BG281"/>
  <c r="BE281"/>
  <c r="T281"/>
  <c r="T280"/>
  <c r="R281"/>
  <c r="R280"/>
  <c r="P281"/>
  <c r="P280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J140"/>
  <c r="J139"/>
  <c r="F139"/>
  <c r="F137"/>
  <c r="E135"/>
  <c r="J94"/>
  <c r="J93"/>
  <c r="F93"/>
  <c r="F91"/>
  <c r="E89"/>
  <c r="J20"/>
  <c r="E20"/>
  <c r="F140"/>
  <c r="J19"/>
  <c r="J14"/>
  <c r="J91"/>
  <c r="E7"/>
  <c r="E131"/>
  <c i="1" r="L90"/>
  <c r="AM90"/>
  <c r="AM89"/>
  <c r="L89"/>
  <c r="AM87"/>
  <c r="L87"/>
  <c r="L85"/>
  <c r="L84"/>
  <c i="2" r="J463"/>
  <c r="J454"/>
  <c r="BK442"/>
  <c r="BK439"/>
  <c r="BK434"/>
  <c r="BK423"/>
  <c r="BK418"/>
  <c r="BK412"/>
  <c r="BK408"/>
  <c r="BK399"/>
  <c r="BK394"/>
  <c r="BK385"/>
  <c r="J377"/>
  <c r="J366"/>
  <c r="J362"/>
  <c r="BK358"/>
  <c r="BK354"/>
  <c r="BK343"/>
  <c r="J335"/>
  <c r="BK322"/>
  <c r="BK316"/>
  <c r="BK308"/>
  <c r="J302"/>
  <c r="BK294"/>
  <c r="BK289"/>
  <c r="BK278"/>
  <c r="BK268"/>
  <c r="BK258"/>
  <c r="J253"/>
  <c r="BK241"/>
  <c r="BK234"/>
  <c r="BK222"/>
  <c r="BK218"/>
  <c r="J213"/>
  <c r="J209"/>
  <c r="BK197"/>
  <c r="J192"/>
  <c r="J187"/>
  <c r="J182"/>
  <c r="BK174"/>
  <c r="BK166"/>
  <c r="J156"/>
  <c r="BK148"/>
  <c r="BK474"/>
  <c r="BK469"/>
  <c r="BK466"/>
  <c r="BK463"/>
  <c r="BK456"/>
  <c r="J450"/>
  <c r="J445"/>
  <c r="BK436"/>
  <c r="BK430"/>
  <c r="J423"/>
  <c r="J419"/>
  <c r="BK411"/>
  <c r="J401"/>
  <c r="J397"/>
  <c r="BK392"/>
  <c r="J389"/>
  <c r="J383"/>
  <c r="J375"/>
  <c r="J370"/>
  <c r="J369"/>
  <c r="BK361"/>
  <c r="BK356"/>
  <c r="J348"/>
  <c r="J342"/>
  <c r="J331"/>
  <c r="BK327"/>
  <c r="BK318"/>
  <c r="J313"/>
  <c r="J307"/>
  <c r="BK300"/>
  <c r="BK292"/>
  <c r="J286"/>
  <c r="J274"/>
  <c r="BK270"/>
  <c r="BK265"/>
  <c r="J261"/>
  <c r="J249"/>
  <c r="J239"/>
  <c r="BK230"/>
  <c r="BK223"/>
  <c r="BK216"/>
  <c r="BK213"/>
  <c r="J206"/>
  <c r="J201"/>
  <c r="J195"/>
  <c r="BK192"/>
  <c r="J188"/>
  <c r="BK181"/>
  <c r="J173"/>
  <c r="BK169"/>
  <c r="BK158"/>
  <c r="J149"/>
  <c r="J469"/>
  <c r="J459"/>
  <c r="BK452"/>
  <c r="J444"/>
  <c r="BK437"/>
  <c r="J430"/>
  <c r="J420"/>
  <c r="J413"/>
  <c r="J408"/>
  <c r="J402"/>
  <c r="BK393"/>
  <c r="J386"/>
  <c r="J376"/>
  <c r="J364"/>
  <c r="J358"/>
  <c r="J351"/>
  <c r="J339"/>
  <c r="J330"/>
  <c r="J326"/>
  <c r="J321"/>
  <c r="BK313"/>
  <c r="BK307"/>
  <c r="J298"/>
  <c r="BK296"/>
  <c r="BK287"/>
  <c r="BK276"/>
  <c r="BK274"/>
  <c r="J272"/>
  <c r="J267"/>
  <c r="BK262"/>
  <c r="J257"/>
  <c r="BK253"/>
  <c r="BK244"/>
  <c r="J235"/>
  <c r="J229"/>
  <c r="BK224"/>
  <c r="BK217"/>
  <c r="BK204"/>
  <c r="J200"/>
  <c r="J196"/>
  <c r="BK189"/>
  <c r="J184"/>
  <c r="BK176"/>
  <c r="BK172"/>
  <c r="J168"/>
  <c r="J162"/>
  <c r="J158"/>
  <c r="J152"/>
  <c i="1" r="AS101"/>
  <c i="2" r="J452"/>
  <c r="BK445"/>
  <c r="J434"/>
  <c r="J424"/>
  <c r="BK415"/>
  <c r="J409"/>
  <c r="J403"/>
  <c r="BK397"/>
  <c r="J393"/>
  <c r="BK387"/>
  <c r="BK383"/>
  <c r="J378"/>
  <c r="BK373"/>
  <c r="BK368"/>
  <c r="BK363"/>
  <c r="BK355"/>
  <c r="BK351"/>
  <c r="BK348"/>
  <c r="J343"/>
  <c r="J334"/>
  <c r="J323"/>
  <c r="J318"/>
  <c r="J311"/>
  <c r="J303"/>
  <c r="BK297"/>
  <c r="J294"/>
  <c r="J288"/>
  <c r="J278"/>
  <c r="BK272"/>
  <c r="J268"/>
  <c r="BK261"/>
  <c r="BK255"/>
  <c r="J245"/>
  <c r="BK237"/>
  <c r="J231"/>
  <c r="J226"/>
  <c r="J222"/>
  <c r="BK214"/>
  <c r="BK206"/>
  <c r="J181"/>
  <c r="J177"/>
  <c r="J167"/>
  <c r="BK162"/>
  <c r="BK155"/>
  <c r="BK149"/>
  <c i="3" r="J256"/>
  <c r="BK247"/>
  <c r="BK235"/>
  <c r="J231"/>
  <c r="BK216"/>
  <c r="J201"/>
  <c r="J199"/>
  <c r="BK192"/>
  <c r="J190"/>
  <c r="BK184"/>
  <c r="BK177"/>
  <c r="BK170"/>
  <c r="J163"/>
  <c r="BK156"/>
  <c r="J150"/>
  <c r="J148"/>
  <c r="J143"/>
  <c r="BK137"/>
  <c r="BK249"/>
  <c r="BK246"/>
  <c r="BK241"/>
  <c r="J235"/>
  <c r="BK230"/>
  <c r="J224"/>
  <c r="J218"/>
  <c r="BK210"/>
  <c r="BK206"/>
  <c r="J202"/>
  <c r="J196"/>
  <c r="J191"/>
  <c r="J183"/>
  <c r="BK178"/>
  <c r="BK172"/>
  <c r="J168"/>
  <c r="BK163"/>
  <c r="J160"/>
  <c r="J142"/>
  <c r="J138"/>
  <c r="J257"/>
  <c r="J252"/>
  <c r="J249"/>
  <c r="J245"/>
  <c r="J239"/>
  <c r="J232"/>
  <c r="BK229"/>
  <c r="BK221"/>
  <c r="BK213"/>
  <c r="J210"/>
  <c r="J209"/>
  <c r="BK203"/>
  <c r="J195"/>
  <c r="BK186"/>
  <c r="BK181"/>
  <c r="J175"/>
  <c r="J172"/>
  <c r="BK167"/>
  <c r="BK148"/>
  <c r="BK143"/>
  <c r="J133"/>
  <c r="BK242"/>
  <c r="J237"/>
  <c r="J223"/>
  <c r="BK218"/>
  <c r="J216"/>
  <c r="BK208"/>
  <c r="J203"/>
  <c r="BK200"/>
  <c r="J194"/>
  <c r="J187"/>
  <c r="BK180"/>
  <c r="BK168"/>
  <c r="BK164"/>
  <c r="BK150"/>
  <c r="J145"/>
  <c r="J141"/>
  <c r="J136"/>
  <c r="BK132"/>
  <c i="4" r="J233"/>
  <c r="J227"/>
  <c r="BK223"/>
  <c r="J215"/>
  <c r="J211"/>
  <c r="J208"/>
  <c r="BK199"/>
  <c r="J194"/>
  <c r="J187"/>
  <c r="BK181"/>
  <c r="J175"/>
  <c r="J169"/>
  <c r="J163"/>
  <c r="BK157"/>
  <c r="BK148"/>
  <c r="BK135"/>
  <c r="BK236"/>
  <c r="BK226"/>
  <c r="J214"/>
  <c r="BK206"/>
  <c r="J203"/>
  <c r="J197"/>
  <c r="J192"/>
  <c r="J189"/>
  <c r="J182"/>
  <c r="BK167"/>
  <c r="BK161"/>
  <c r="J148"/>
  <c r="J143"/>
  <c r="J136"/>
  <c r="J244"/>
  <c r="BK239"/>
  <c r="J236"/>
  <c r="BK231"/>
  <c r="BK227"/>
  <c r="J221"/>
  <c r="BK217"/>
  <c r="BK202"/>
  <c r="BK194"/>
  <c r="BK182"/>
  <c r="BK177"/>
  <c r="J171"/>
  <c r="J167"/>
  <c r="J160"/>
  <c r="J149"/>
  <c r="J145"/>
  <c r="BK136"/>
  <c r="BK234"/>
  <c r="J228"/>
  <c r="J222"/>
  <c r="BK215"/>
  <c r="BK211"/>
  <c r="BK203"/>
  <c r="J198"/>
  <c r="BK195"/>
  <c r="J190"/>
  <c r="J178"/>
  <c r="BK172"/>
  <c r="J166"/>
  <c r="BK160"/>
  <c r="BK152"/>
  <c r="BK147"/>
  <c r="J141"/>
  <c i="5" r="BK168"/>
  <c r="J162"/>
  <c r="BK157"/>
  <c r="BK147"/>
  <c r="BK134"/>
  <c r="J173"/>
  <c r="J168"/>
  <c r="J161"/>
  <c r="J157"/>
  <c r="BK155"/>
  <c r="BK150"/>
  <c r="J144"/>
  <c r="BK138"/>
  <c r="J170"/>
  <c r="BK161"/>
  <c r="BK152"/>
  <c r="BK149"/>
  <c r="J143"/>
  <c r="J140"/>
  <c r="BK133"/>
  <c r="BK130"/>
  <c r="J169"/>
  <c r="BK166"/>
  <c r="BK158"/>
  <c r="BK148"/>
  <c r="BK144"/>
  <c r="J134"/>
  <c r="BK131"/>
  <c i="6" r="BK127"/>
  <c r="BK128"/>
  <c r="J128"/>
  <c r="BK125"/>
  <c i="7" r="J185"/>
  <c r="J178"/>
  <c r="BK172"/>
  <c r="J168"/>
  <c r="BK164"/>
  <c r="J162"/>
  <c r="BK155"/>
  <c r="BK149"/>
  <c r="BK145"/>
  <c r="BK139"/>
  <c r="BK137"/>
  <c r="BK132"/>
  <c r="BK168"/>
  <c r="BK167"/>
  <c r="BK165"/>
  <c r="BK161"/>
  <c r="J160"/>
  <c r="J157"/>
  <c r="J155"/>
  <c r="BK146"/>
  <c r="J139"/>
  <c r="BK135"/>
  <c r="J132"/>
  <c r="J186"/>
  <c r="BK182"/>
  <c r="BK174"/>
  <c r="J172"/>
  <c r="J163"/>
  <c r="J159"/>
  <c r="BK153"/>
  <c r="BK144"/>
  <c r="BK141"/>
  <c r="BK133"/>
  <c i="8" r="BK169"/>
  <c r="J164"/>
  <c r="J158"/>
  <c r="BK154"/>
  <c r="BK143"/>
  <c r="J137"/>
  <c r="J132"/>
  <c r="J126"/>
  <c r="J152"/>
  <c r="J148"/>
  <c r="J142"/>
  <c r="BK136"/>
  <c r="BK124"/>
  <c r="J169"/>
  <c r="J165"/>
  <c r="BK162"/>
  <c r="J157"/>
  <c r="J151"/>
  <c r="BK148"/>
  <c r="J145"/>
  <c r="BK135"/>
  <c r="BK132"/>
  <c r="BK126"/>
  <c r="J168"/>
  <c r="J162"/>
  <c r="BK156"/>
  <c r="J153"/>
  <c r="BK145"/>
  <c r="BK142"/>
  <c r="BK139"/>
  <c r="BK130"/>
  <c i="9" r="BK138"/>
  <c r="BK135"/>
  <c r="J126"/>
  <c r="BK132"/>
  <c r="J128"/>
  <c r="BK140"/>
  <c r="J134"/>
  <c r="BK126"/>
  <c r="BK134"/>
  <c i="10" r="BK134"/>
  <c r="BK127"/>
  <c r="BK136"/>
  <c r="BK126"/>
  <c r="J136"/>
  <c r="BK132"/>
  <c r="J128"/>
  <c r="J137"/>
  <c r="BK131"/>
  <c r="J126"/>
  <c i="11" r="BK166"/>
  <c r="BK163"/>
  <c r="BK155"/>
  <c r="BK153"/>
  <c r="BK143"/>
  <c r="BK139"/>
  <c r="J133"/>
  <c r="J168"/>
  <c r="J161"/>
  <c r="BK156"/>
  <c r="BK149"/>
  <c r="BK146"/>
  <c r="J136"/>
  <c r="BK133"/>
  <c r="BK168"/>
  <c r="J163"/>
  <c r="BK160"/>
  <c r="J155"/>
  <c r="BK151"/>
  <c r="J146"/>
  <c r="J143"/>
  <c r="J140"/>
  <c r="BK137"/>
  <c r="BK134"/>
  <c i="12" r="J167"/>
  <c r="BK164"/>
  <c r="J157"/>
  <c r="BK152"/>
  <c r="J142"/>
  <c r="BK131"/>
  <c r="J163"/>
  <c r="BK154"/>
  <c r="BK148"/>
  <c r="J140"/>
  <c r="BK135"/>
  <c r="BK130"/>
  <c r="J164"/>
  <c r="BK159"/>
  <c r="BK151"/>
  <c r="BK145"/>
  <c r="BK140"/>
  <c r="J135"/>
  <c r="J159"/>
  <c r="J151"/>
  <c r="J145"/>
  <c r="BK141"/>
  <c r="BK134"/>
  <c i="13" r="BK163"/>
  <c r="BK158"/>
  <c r="BK152"/>
  <c r="BK147"/>
  <c r="BK142"/>
  <c r="BK140"/>
  <c r="J136"/>
  <c r="J164"/>
  <c r="BK159"/>
  <c r="BK153"/>
  <c r="BK149"/>
  <c r="J144"/>
  <c r="J141"/>
  <c r="BK136"/>
  <c r="J163"/>
  <c r="J159"/>
  <c r="BK151"/>
  <c r="BK144"/>
  <c r="BK137"/>
  <c r="BK130"/>
  <c i="14" r="J189"/>
  <c r="J184"/>
  <c r="BK178"/>
  <c r="J172"/>
  <c r="BK166"/>
  <c r="BK154"/>
  <c r="J152"/>
  <c r="BK148"/>
  <c r="BK139"/>
  <c r="J130"/>
  <c r="BK193"/>
  <c r="BK190"/>
  <c r="BK186"/>
  <c r="J183"/>
  <c r="BK175"/>
  <c r="J170"/>
  <c r="J167"/>
  <c r="J158"/>
  <c r="J153"/>
  <c r="BK147"/>
  <c r="BK136"/>
  <c r="BK129"/>
  <c r="BK188"/>
  <c r="J179"/>
  <c r="J175"/>
  <c r="BK172"/>
  <c r="BK165"/>
  <c r="J160"/>
  <c r="BK158"/>
  <c r="J150"/>
  <c r="J147"/>
  <c r="BK142"/>
  <c r="J137"/>
  <c r="J134"/>
  <c r="J128"/>
  <c r="BK189"/>
  <c r="BK182"/>
  <c r="BK179"/>
  <c r="BK171"/>
  <c r="BK162"/>
  <c r="J157"/>
  <c r="BK145"/>
  <c r="J140"/>
  <c r="BK137"/>
  <c r="BK130"/>
  <c i="15" r="J165"/>
  <c r="BK156"/>
  <c r="BK151"/>
  <c r="J147"/>
  <c r="J143"/>
  <c r="J138"/>
  <c r="J135"/>
  <c r="J128"/>
  <c r="J158"/>
  <c r="BK154"/>
  <c r="BK150"/>
  <c r="BK146"/>
  <c r="J142"/>
  <c r="BK138"/>
  <c r="BK134"/>
  <c r="BK127"/>
  <c r="BK162"/>
  <c r="BK157"/>
  <c r="J154"/>
  <c r="J151"/>
  <c r="BK141"/>
  <c r="J136"/>
  <c r="BK130"/>
  <c r="J166"/>
  <c r="J160"/>
  <c r="J130"/>
  <c i="16" r="J150"/>
  <c r="J144"/>
  <c r="BK136"/>
  <c r="J129"/>
  <c r="BK145"/>
  <c r="BK141"/>
  <c r="J135"/>
  <c r="BK151"/>
  <c r="BK146"/>
  <c r="J141"/>
  <c r="BK130"/>
  <c r="J152"/>
  <c r="J143"/>
  <c r="J133"/>
  <c r="J130"/>
  <c i="17" r="BK185"/>
  <c r="J179"/>
  <c r="J174"/>
  <c r="J171"/>
  <c r="BK157"/>
  <c r="BK150"/>
  <c r="J141"/>
  <c r="BK135"/>
  <c r="J186"/>
  <c r="J181"/>
  <c r="BK170"/>
  <c r="BK161"/>
  <c r="J153"/>
  <c r="J149"/>
  <c r="J144"/>
  <c r="J185"/>
  <c r="BK176"/>
  <c r="J170"/>
  <c r="BK163"/>
  <c r="BK159"/>
  <c r="J157"/>
  <c r="J151"/>
  <c r="BK141"/>
  <c r="BK186"/>
  <c r="BK175"/>
  <c r="J165"/>
  <c r="BK158"/>
  <c r="BK147"/>
  <c r="BK139"/>
  <c r="J135"/>
  <c r="J133"/>
  <c i="18" r="BK137"/>
  <c r="J128"/>
  <c r="BK139"/>
  <c r="BK135"/>
  <c r="BK127"/>
  <c r="J136"/>
  <c r="J132"/>
  <c r="BK136"/>
  <c r="BK129"/>
  <c i="19" r="J121"/>
  <c r="F36"/>
  <c i="1" r="BC115"/>
  <c i="19" r="J33"/>
  <c i="1" r="AV115"/>
  <c i="20" r="F36"/>
  <c i="1" r="BC116"/>
  <c i="21" r="BK121"/>
  <c r="J33"/>
  <c i="1" r="AV117"/>
  <c i="22" r="J121"/>
  <c r="F33"/>
  <c i="1" r="AZ118"/>
  <c i="22" r="F35"/>
  <c i="1" r="BB118"/>
  <c i="23" r="J202"/>
  <c r="BK199"/>
  <c r="BK195"/>
  <c r="BK193"/>
  <c r="BK185"/>
  <c r="J183"/>
  <c r="J175"/>
  <c r="J169"/>
  <c r="J162"/>
  <c r="J159"/>
  <c r="BK150"/>
  <c r="BK142"/>
  <c r="BK140"/>
  <c r="J208"/>
  <c r="BK194"/>
  <c r="J189"/>
  <c r="BK182"/>
  <c r="J177"/>
  <c r="BK173"/>
  <c r="BK170"/>
  <c r="J163"/>
  <c r="J147"/>
  <c r="J139"/>
  <c r="J132"/>
  <c r="J211"/>
  <c r="J205"/>
  <c r="J197"/>
  <c r="J193"/>
  <c r="BK186"/>
  <c r="BK181"/>
  <c r="BK174"/>
  <c r="BK168"/>
  <c r="BK163"/>
  <c r="BK159"/>
  <c r="J155"/>
  <c r="J151"/>
  <c r="BK148"/>
  <c r="BK144"/>
  <c r="BK139"/>
  <c r="BK135"/>
  <c r="BK129"/>
  <c i="24" r="BK173"/>
  <c r="BK163"/>
  <c r="BK160"/>
  <c r="J157"/>
  <c r="J154"/>
  <c r="BK150"/>
  <c r="BK146"/>
  <c r="BK139"/>
  <c r="BK132"/>
  <c r="J126"/>
  <c r="BK165"/>
  <c r="BK159"/>
  <c r="BK157"/>
  <c r="BK152"/>
  <c r="BK141"/>
  <c r="BK138"/>
  <c r="J135"/>
  <c r="J129"/>
  <c r="J171"/>
  <c r="J167"/>
  <c r="J165"/>
  <c r="BK155"/>
  <c r="BK148"/>
  <c r="BK144"/>
  <c r="J142"/>
  <c r="J137"/>
  <c r="J134"/>
  <c r="J130"/>
  <c r="BK171"/>
  <c r="J166"/>
  <c r="J163"/>
  <c r="J161"/>
  <c r="J159"/>
  <c r="BK153"/>
  <c r="J150"/>
  <c r="J146"/>
  <c r="BK142"/>
  <c r="J139"/>
  <c r="BK134"/>
  <c r="J132"/>
  <c r="BK130"/>
  <c r="J127"/>
  <c i="25" r="BK184"/>
  <c r="BK181"/>
  <c r="BK171"/>
  <c r="J164"/>
  <c r="J158"/>
  <c r="BK153"/>
  <c r="BK145"/>
  <c r="BK141"/>
  <c r="BK130"/>
  <c r="BK177"/>
  <c r="J169"/>
  <c r="J163"/>
  <c r="J152"/>
  <c r="J143"/>
  <c r="J136"/>
  <c r="J132"/>
  <c r="J129"/>
  <c r="BK185"/>
  <c r="J181"/>
  <c r="J167"/>
  <c r="BK164"/>
  <c r="J157"/>
  <c r="J153"/>
  <c r="J145"/>
  <c r="J141"/>
  <c r="BK135"/>
  <c r="J128"/>
  <c r="J182"/>
  <c r="BK178"/>
  <c r="BK172"/>
  <c r="BK167"/>
  <c r="BK160"/>
  <c r="BK150"/>
  <c r="BK143"/>
  <c r="BK136"/>
  <c r="BK128"/>
  <c i="26" r="J121"/>
  <c r="F37"/>
  <c i="1" r="BD122"/>
  <c i="2" r="J474"/>
  <c r="J462"/>
  <c r="BK443"/>
  <c r="J440"/>
  <c r="BK435"/>
  <c r="BK429"/>
  <c r="BK419"/>
  <c r="J414"/>
  <c r="BK409"/>
  <c r="BK400"/>
  <c r="J398"/>
  <c r="J392"/>
  <c r="BK384"/>
  <c r="BK374"/>
  <c r="BK365"/>
  <c r="BK360"/>
  <c r="J355"/>
  <c r="BK350"/>
  <c r="BK341"/>
  <c r="J327"/>
  <c r="J319"/>
  <c r="J314"/>
  <c r="J306"/>
  <c r="J301"/>
  <c r="J293"/>
  <c r="J284"/>
  <c r="BK277"/>
  <c r="BK267"/>
  <c r="BK256"/>
  <c r="J246"/>
  <c r="J237"/>
  <c r="BK228"/>
  <c r="J221"/>
  <c r="J215"/>
  <c r="BK210"/>
  <c r="J198"/>
  <c r="J193"/>
  <c r="BK191"/>
  <c r="BK184"/>
  <c r="BK178"/>
  <c r="J172"/>
  <c r="BK165"/>
  <c r="J161"/>
  <c r="BK146"/>
  <c r="BK472"/>
  <c r="J468"/>
  <c r="J465"/>
  <c r="J461"/>
  <c r="J453"/>
  <c r="BK446"/>
  <c r="J443"/>
  <c r="J435"/>
  <c r="J429"/>
  <c r="J426"/>
  <c r="J421"/>
  <c r="BK417"/>
  <c r="J407"/>
  <c r="BK398"/>
  <c r="J390"/>
  <c r="J387"/>
  <c r="BK381"/>
  <c r="BK376"/>
  <c r="J373"/>
  <c r="BK367"/>
  <c r="BK359"/>
  <c r="BK352"/>
  <c r="BK346"/>
  <c r="BK334"/>
  <c r="BK329"/>
  <c r="J322"/>
  <c r="BK314"/>
  <c r="J308"/>
  <c r="BK305"/>
  <c r="BK298"/>
  <c r="BK290"/>
  <c r="BK284"/>
  <c r="J271"/>
  <c r="BK266"/>
  <c r="J262"/>
  <c r="J251"/>
  <c r="BK245"/>
  <c r="BK236"/>
  <c r="BK225"/>
  <c r="BK219"/>
  <c r="J214"/>
  <c r="J208"/>
  <c r="J202"/>
  <c r="J199"/>
  <c r="BK194"/>
  <c r="J191"/>
  <c r="BK183"/>
  <c r="J178"/>
  <c r="J170"/>
  <c r="BK163"/>
  <c r="J154"/>
  <c r="J146"/>
  <c r="BK464"/>
  <c r="BK457"/>
  <c r="J446"/>
  <c r="J441"/>
  <c r="J436"/>
  <c r="J428"/>
  <c r="BK422"/>
  <c r="J415"/>
  <c r="J410"/>
  <c r="J406"/>
  <c r="J395"/>
  <c r="BK389"/>
  <c r="J382"/>
  <c r="J379"/>
  <c r="BK369"/>
  <c r="J361"/>
  <c r="J354"/>
  <c r="J341"/>
  <c r="BK331"/>
  <c r="BK328"/>
  <c r="BK323"/>
  <c r="J312"/>
  <c r="J309"/>
  <c r="J300"/>
  <c r="BK291"/>
  <c r="BK286"/>
  <c r="BK281"/>
  <c r="J273"/>
  <c r="J269"/>
  <c r="BK264"/>
  <c r="J259"/>
  <c r="J256"/>
  <c r="BK254"/>
  <c r="BK249"/>
  <c r="J241"/>
  <c r="BK231"/>
  <c r="BK220"/>
  <c r="BK208"/>
  <c r="BK201"/>
  <c r="J197"/>
  <c r="BK187"/>
  <c r="BK182"/>
  <c r="J179"/>
  <c r="BK175"/>
  <c r="J171"/>
  <c r="J166"/>
  <c r="BK161"/>
  <c r="J155"/>
  <c r="J151"/>
  <c r="BK468"/>
  <c r="J466"/>
  <c r="BK465"/>
  <c r="J457"/>
  <c r="BK453"/>
  <c r="J449"/>
  <c r="J442"/>
  <c r="J439"/>
  <c r="J432"/>
  <c r="BK421"/>
  <c r="BK414"/>
  <c r="BK406"/>
  <c r="BK402"/>
  <c r="BK396"/>
  <c r="BK390"/>
  <c r="J385"/>
  <c r="J381"/>
  <c r="BK377"/>
  <c r="J372"/>
  <c r="J367"/>
  <c r="BK364"/>
  <c r="J359"/>
  <c r="J352"/>
  <c r="J346"/>
  <c r="J337"/>
  <c r="J328"/>
  <c r="BK319"/>
  <c r="BK312"/>
  <c r="J305"/>
  <c r="J299"/>
  <c r="BK295"/>
  <c r="J289"/>
  <c r="BK285"/>
  <c r="BK275"/>
  <c r="J264"/>
  <c r="BK259"/>
  <c r="BK248"/>
  <c r="BK243"/>
  <c r="BK235"/>
  <c r="J230"/>
  <c r="J225"/>
  <c r="J220"/>
  <c r="J217"/>
  <c r="J204"/>
  <c r="BK180"/>
  <c r="J175"/>
  <c r="J165"/>
  <c r="J159"/>
  <c r="BK154"/>
  <c r="J148"/>
  <c i="3" r="BK254"/>
  <c r="BK250"/>
  <c r="J238"/>
  <c r="J219"/>
  <c r="J214"/>
  <c r="J198"/>
  <c r="BK196"/>
  <c r="BK191"/>
  <c r="BK187"/>
  <c r="J182"/>
  <c r="J178"/>
  <c r="BK173"/>
  <c r="J164"/>
  <c r="J159"/>
  <c r="BK152"/>
  <c r="J149"/>
  <c r="J144"/>
  <c r="BK139"/>
  <c r="BK253"/>
  <c r="J248"/>
  <c r="J242"/>
  <c r="BK237"/>
  <c r="BK231"/>
  <c r="J229"/>
  <c r="BK223"/>
  <c r="J217"/>
  <c r="BK209"/>
  <c r="J205"/>
  <c r="BK199"/>
  <c r="BK193"/>
  <c r="BK189"/>
  <c r="BK182"/>
  <c r="J177"/>
  <c r="BK171"/>
  <c r="BK165"/>
  <c r="BK159"/>
  <c r="BK147"/>
  <c r="J139"/>
  <c r="J132"/>
  <c r="J253"/>
  <c r="J250"/>
  <c r="BK244"/>
  <c r="BK238"/>
  <c r="J233"/>
  <c r="J230"/>
  <c r="BK226"/>
  <c r="BK219"/>
  <c r="J211"/>
  <c r="BK205"/>
  <c r="BK201"/>
  <c r="BK190"/>
  <c r="J185"/>
  <c r="J179"/>
  <c r="J174"/>
  <c r="J171"/>
  <c r="J156"/>
  <c r="J146"/>
  <c r="J137"/>
  <c r="BK248"/>
  <c r="J241"/>
  <c r="BK233"/>
  <c r="J222"/>
  <c r="J220"/>
  <c r="BK214"/>
  <c r="BK211"/>
  <c r="BK204"/>
  <c r="BK195"/>
  <c r="J193"/>
  <c r="BK183"/>
  <c r="BK174"/>
  <c r="J167"/>
  <c r="BK161"/>
  <c r="BK149"/>
  <c r="BK144"/>
  <c r="J140"/>
  <c r="J135"/>
  <c i="4" r="J239"/>
  <c r="BK232"/>
  <c r="J225"/>
  <c r="BK221"/>
  <c r="BK214"/>
  <c r="J210"/>
  <c r="J207"/>
  <c r="BK198"/>
  <c r="J193"/>
  <c r="J186"/>
  <c r="J177"/>
  <c r="BK174"/>
  <c r="BK171"/>
  <c r="BK165"/>
  <c r="BK159"/>
  <c r="J152"/>
  <c r="BK142"/>
  <c r="J241"/>
  <c r="BK228"/>
  <c r="BK220"/>
  <c r="BK208"/>
  <c r="J204"/>
  <c r="BK200"/>
  <c r="BK193"/>
  <c r="BK190"/>
  <c r="BK183"/>
  <c r="BK175"/>
  <c r="J164"/>
  <c r="J150"/>
  <c r="BK144"/>
  <c r="J139"/>
  <c r="BK244"/>
  <c r="BK241"/>
  <c r="J237"/>
  <c r="J232"/>
  <c r="BK229"/>
  <c r="BK222"/>
  <c r="BK218"/>
  <c r="J209"/>
  <c r="J200"/>
  <c r="BK187"/>
  <c r="BK180"/>
  <c r="J176"/>
  <c r="J170"/>
  <c r="BK164"/>
  <c r="BK158"/>
  <c r="J147"/>
  <c r="BK143"/>
  <c r="J242"/>
  <c r="BK233"/>
  <c r="BK225"/>
  <c r="BK219"/>
  <c r="J213"/>
  <c r="BK210"/>
  <c r="J202"/>
  <c r="BK197"/>
  <c r="BK191"/>
  <c r="J183"/>
  <c r="J174"/>
  <c r="BK170"/>
  <c r="J165"/>
  <c r="BK162"/>
  <c r="J157"/>
  <c r="BK149"/>
  <c r="J142"/>
  <c i="5" r="BK173"/>
  <c r="J165"/>
  <c r="J158"/>
  <c r="J149"/>
  <c r="J139"/>
  <c r="J128"/>
  <c r="BK169"/>
  <c r="BK163"/>
  <c r="J159"/>
  <c r="BK153"/>
  <c r="J148"/>
  <c r="BK141"/>
  <c r="J135"/>
  <c r="BK167"/>
  <c r="BK156"/>
  <c r="J151"/>
  <c r="J145"/>
  <c r="J141"/>
  <c r="J137"/>
  <c r="BK135"/>
  <c r="BK132"/>
  <c r="J171"/>
  <c r="J167"/>
  <c r="J160"/>
  <c r="BK151"/>
  <c r="BK143"/>
  <c r="J138"/>
  <c r="J133"/>
  <c r="J130"/>
  <c i="6" r="J125"/>
  <c r="BK126"/>
  <c r="J126"/>
  <c i="7" r="J187"/>
  <c r="J184"/>
  <c r="BK173"/>
  <c r="J169"/>
  <c r="J166"/>
  <c r="J161"/>
  <c r="BK154"/>
  <c r="BK150"/>
  <c r="BK147"/>
  <c r="BK143"/>
  <c r="J135"/>
  <c r="J130"/>
  <c r="BK187"/>
  <c r="BK183"/>
  <c r="J181"/>
  <c r="BK177"/>
  <c r="J174"/>
  <c r="BK159"/>
  <c r="J154"/>
  <c r="BK151"/>
  <c r="J149"/>
  <c r="J147"/>
  <c r="J145"/>
  <c r="J141"/>
  <c r="J137"/>
  <c r="BK134"/>
  <c r="J129"/>
  <c r="J183"/>
  <c r="BK180"/>
  <c r="BK175"/>
  <c r="J171"/>
  <c r="BK162"/>
  <c r="J158"/>
  <c r="J152"/>
  <c r="J146"/>
  <c r="BK142"/>
  <c r="J136"/>
  <c i="8" r="BK171"/>
  <c r="J167"/>
  <c r="J161"/>
  <c r="BK157"/>
  <c r="J149"/>
  <c r="BK140"/>
  <c r="J135"/>
  <c r="J131"/>
  <c r="BK163"/>
  <c r="J154"/>
  <c r="J150"/>
  <c r="BK144"/>
  <c r="BK137"/>
  <c r="BK128"/>
  <c r="J170"/>
  <c r="J166"/>
  <c r="J163"/>
  <c r="BK160"/>
  <c r="BK153"/>
  <c r="BK149"/>
  <c r="BK146"/>
  <c r="BK138"/>
  <c r="J133"/>
  <c r="J129"/>
  <c r="J124"/>
  <c r="BK166"/>
  <c r="BK159"/>
  <c r="J144"/>
  <c r="BK141"/>
  <c r="BK134"/>
  <c r="BK125"/>
  <c i="9" r="J140"/>
  <c r="BK137"/>
  <c r="BK130"/>
  <c r="J138"/>
  <c r="J129"/>
  <c r="BK127"/>
  <c r="J139"/>
  <c r="BK133"/>
  <c r="J131"/>
  <c r="BK128"/>
  <c r="J135"/>
  <c r="BK125"/>
  <c i="10" r="J131"/>
  <c r="BK138"/>
  <c r="BK135"/>
  <c r="BK125"/>
  <c r="BK133"/>
  <c r="BK129"/>
  <c r="J138"/>
  <c r="J133"/>
  <c r="J127"/>
  <c i="11" r="J167"/>
  <c r="J162"/>
  <c r="J157"/>
  <c r="BK150"/>
  <c r="BK144"/>
  <c r="BK141"/>
  <c r="J137"/>
  <c r="J129"/>
  <c r="J160"/>
  <c r="J154"/>
  <c r="J151"/>
  <c r="BK148"/>
  <c r="J145"/>
  <c r="BK135"/>
  <c r="BK129"/>
  <c r="BK167"/>
  <c r="BK162"/>
  <c r="BK157"/>
  <c r="J153"/>
  <c r="J149"/>
  <c r="BK145"/>
  <c r="BK142"/>
  <c r="J139"/>
  <c r="BK136"/>
  <c r="BK132"/>
  <c i="12" r="J166"/>
  <c r="J160"/>
  <c r="J155"/>
  <c r="BK146"/>
  <c r="J136"/>
  <c r="BK167"/>
  <c r="BK155"/>
  <c r="BK149"/>
  <c r="J141"/>
  <c r="BK138"/>
  <c r="J131"/>
  <c r="BK165"/>
  <c r="J162"/>
  <c r="J152"/>
  <c r="J149"/>
  <c r="BK144"/>
  <c r="BK139"/>
  <c r="J165"/>
  <c r="BK157"/>
  <c r="J148"/>
  <c r="J144"/>
  <c r="J139"/>
  <c r="J130"/>
  <c i="13" r="BK162"/>
  <c r="J156"/>
  <c r="J150"/>
  <c r="BK146"/>
  <c r="BK141"/>
  <c r="BK138"/>
  <c r="J133"/>
  <c r="J162"/>
  <c r="J158"/>
  <c r="J155"/>
  <c r="BK150"/>
  <c r="J146"/>
  <c r="J142"/>
  <c r="J137"/>
  <c r="BK134"/>
  <c r="J160"/>
  <c r="J152"/>
  <c r="J148"/>
  <c r="J138"/>
  <c r="BK133"/>
  <c i="14" r="J190"/>
  <c r="J185"/>
  <c r="J180"/>
  <c r="BK174"/>
  <c r="J169"/>
  <c r="BK155"/>
  <c r="BK150"/>
  <c r="J146"/>
  <c r="J138"/>
  <c r="J133"/>
  <c r="J194"/>
  <c r="BK192"/>
  <c r="J188"/>
  <c r="BK184"/>
  <c r="J181"/>
  <c r="J171"/>
  <c r="BK164"/>
  <c r="BK160"/>
  <c r="J154"/>
  <c r="J151"/>
  <c r="BK133"/>
  <c r="J127"/>
  <c r="J187"/>
  <c r="BK180"/>
  <c r="BK176"/>
  <c r="BK173"/>
  <c r="BK167"/>
  <c r="J162"/>
  <c r="J159"/>
  <c r="J155"/>
  <c r="J148"/>
  <c r="J143"/>
  <c r="BK138"/>
  <c r="BK135"/>
  <c r="J131"/>
  <c r="J192"/>
  <c r="BK185"/>
  <c r="J178"/>
  <c r="BK168"/>
  <c r="J165"/>
  <c r="BK161"/>
  <c r="BK151"/>
  <c r="BK143"/>
  <c r="J139"/>
  <c r="BK131"/>
  <c r="BK128"/>
  <c i="15" r="J164"/>
  <c r="J153"/>
  <c r="BK149"/>
  <c r="BK144"/>
  <c r="J141"/>
  <c r="BK136"/>
  <c r="BK132"/>
  <c r="BK167"/>
  <c r="J157"/>
  <c r="J155"/>
  <c r="J148"/>
  <c r="J144"/>
  <c r="BK139"/>
  <c r="BK135"/>
  <c r="J129"/>
  <c r="BK165"/>
  <c r="BK160"/>
  <c r="BK153"/>
  <c r="J149"/>
  <c r="J140"/>
  <c r="J134"/>
  <c r="J132"/>
  <c r="BK129"/>
  <c r="BK164"/>
  <c r="BK159"/>
  <c i="16" r="J151"/>
  <c r="J146"/>
  <c r="BK140"/>
  <c r="J131"/>
  <c r="BK152"/>
  <c r="J142"/>
  <c r="J138"/>
  <c r="J127"/>
  <c r="BK147"/>
  <c r="J145"/>
  <c r="BK135"/>
  <c r="BK127"/>
  <c r="BK149"/>
  <c r="J139"/>
  <c r="J132"/>
  <c r="BK129"/>
  <c i="17" r="BK181"/>
  <c r="J178"/>
  <c r="J173"/>
  <c r="J168"/>
  <c r="BK156"/>
  <c r="J147"/>
  <c r="J140"/>
  <c r="J134"/>
  <c r="BK184"/>
  <c r="J176"/>
  <c r="BK168"/>
  <c r="J159"/>
  <c r="BK152"/>
  <c r="J146"/>
  <c r="BK142"/>
  <c r="BK179"/>
  <c r="BK173"/>
  <c r="BK169"/>
  <c r="J161"/>
  <c r="J158"/>
  <c r="J152"/>
  <c r="BK144"/>
  <c r="J137"/>
  <c r="BK180"/>
  <c r="J169"/>
  <c r="BK160"/>
  <c r="BK151"/>
  <c r="BK140"/>
  <c r="BK134"/>
  <c i="18" r="J138"/>
  <c r="BK132"/>
  <c r="J142"/>
  <c r="J137"/>
  <c r="J129"/>
  <c r="J139"/>
  <c r="J133"/>
  <c r="J127"/>
  <c r="J130"/>
  <c i="19" r="BK121"/>
  <c r="F35"/>
  <c i="1" r="BB115"/>
  <c i="20" r="J121"/>
  <c r="F35"/>
  <c i="1" r="BB116"/>
  <c i="21" r="J121"/>
  <c r="F37"/>
  <c i="1" r="BD117"/>
  <c i="21" r="F36"/>
  <c i="1" r="BC117"/>
  <c i="22" r="F37"/>
  <c i="1" r="BD118"/>
  <c i="23" r="BK212"/>
  <c r="J210"/>
  <c r="J201"/>
  <c r="BK197"/>
  <c r="J194"/>
  <c r="BK189"/>
  <c r="BK184"/>
  <c r="J176"/>
  <c r="J173"/>
  <c r="BK167"/>
  <c r="J160"/>
  <c r="BK155"/>
  <c r="J148"/>
  <c r="BK141"/>
  <c r="J209"/>
  <c r="J200"/>
  <c r="J190"/>
  <c r="J185"/>
  <c r="J179"/>
  <c r="BK175"/>
  <c r="BK171"/>
  <c r="J164"/>
  <c r="BK154"/>
  <c r="BK143"/>
  <c r="BK138"/>
  <c r="BK128"/>
  <c r="BK210"/>
  <c r="J199"/>
  <c r="J196"/>
  <c r="J188"/>
  <c r="J184"/>
  <c r="BK179"/>
  <c r="J171"/>
  <c r="BK165"/>
  <c r="J161"/>
  <c r="J157"/>
  <c r="BK151"/>
  <c r="BK149"/>
  <c r="BK145"/>
  <c r="J144"/>
  <c r="J135"/>
  <c r="BK132"/>
  <c r="J128"/>
  <c r="BK211"/>
  <c r="BK207"/>
  <c r="BK204"/>
  <c r="BK201"/>
  <c r="J191"/>
  <c r="BK183"/>
  <c r="BK177"/>
  <c r="BK172"/>
  <c i="25" r="J186"/>
  <c r="BK174"/>
  <c r="BK163"/>
  <c r="BK157"/>
  <c r="BK152"/>
  <c r="J144"/>
  <c r="J133"/>
  <c r="J180"/>
  <c r="J171"/>
  <c r="J168"/>
  <c r="J160"/>
  <c r="J150"/>
  <c r="J140"/>
  <c r="BK133"/>
  <c r="BK131"/>
  <c r="BK187"/>
  <c r="J184"/>
  <c r="J177"/>
  <c r="J166"/>
  <c r="BK161"/>
  <c r="BK156"/>
  <c r="J148"/>
  <c r="BK140"/>
  <c r="J137"/>
  <c r="BK183"/>
  <c r="J179"/>
  <c r="J170"/>
  <c r="J165"/>
  <c r="J156"/>
  <c r="BK148"/>
  <c r="BK139"/>
  <c r="BK132"/>
  <c i="26" r="F33"/>
  <c i="1" r="AZ122"/>
  <c i="2" r="J464"/>
  <c r="BK459"/>
  <c r="J448"/>
  <c r="BK441"/>
  <c r="BK438"/>
  <c r="BK431"/>
  <c r="BK420"/>
  <c r="J417"/>
  <c r="J411"/>
  <c r="J405"/>
  <c r="J396"/>
  <c r="BK388"/>
  <c r="BK378"/>
  <c r="BK372"/>
  <c r="J363"/>
  <c r="J357"/>
  <c r="J353"/>
  <c r="BK342"/>
  <c r="BK337"/>
  <c r="BK324"/>
  <c r="J317"/>
  <c r="BK311"/>
  <c r="BK303"/>
  <c r="J295"/>
  <c r="J292"/>
  <c r="J281"/>
  <c r="BK273"/>
  <c r="J265"/>
  <c r="J254"/>
  <c r="J244"/>
  <c r="J236"/>
  <c r="J223"/>
  <c r="J216"/>
  <c r="J211"/>
  <c r="BK199"/>
  <c r="BK195"/>
  <c r="BK188"/>
  <c r="J186"/>
  <c r="J176"/>
  <c r="BK168"/>
  <c r="J163"/>
  <c r="BK151"/>
  <c i="1" r="AS95"/>
  <c i="2" r="BK454"/>
  <c r="BK449"/>
  <c r="BK444"/>
  <c r="J431"/>
  <c r="BK428"/>
  <c r="J422"/>
  <c r="J418"/>
  <c r="BK413"/>
  <c r="BK403"/>
  <c r="J400"/>
  <c r="BK395"/>
  <c r="J384"/>
  <c r="BK379"/>
  <c r="J374"/>
  <c r="BK371"/>
  <c r="J368"/>
  <c r="BK357"/>
  <c r="BK349"/>
  <c r="BK344"/>
  <c r="J332"/>
  <c r="BK330"/>
  <c r="BK326"/>
  <c r="BK315"/>
  <c r="BK310"/>
  <c r="BK306"/>
  <c r="BK299"/>
  <c r="BK293"/>
  <c r="BK288"/>
  <c r="J276"/>
  <c r="BK269"/>
  <c r="J263"/>
  <c r="BK260"/>
  <c r="J248"/>
  <c r="BK232"/>
  <c r="J228"/>
  <c r="BK221"/>
  <c r="BK215"/>
  <c r="J210"/>
  <c r="J203"/>
  <c r="BK200"/>
  <c r="BK196"/>
  <c r="BK193"/>
  <c r="J189"/>
  <c r="J183"/>
  <c r="J174"/>
  <c r="BK171"/>
  <c r="BK167"/>
  <c r="BK152"/>
  <c r="J472"/>
  <c r="BK461"/>
  <c r="BK448"/>
  <c r="J438"/>
  <c r="BK432"/>
  <c r="BK424"/>
  <c r="J416"/>
  <c r="J412"/>
  <c r="BK407"/>
  <c r="BK401"/>
  <c r="J388"/>
  <c r="BK380"/>
  <c r="J371"/>
  <c r="J365"/>
  <c r="BK362"/>
  <c r="J356"/>
  <c r="J350"/>
  <c r="BK335"/>
  <c r="J329"/>
  <c r="J324"/>
  <c r="BK317"/>
  <c r="J316"/>
  <c r="J310"/>
  <c r="BK302"/>
  <c r="J297"/>
  <c r="J290"/>
  <c r="J285"/>
  <c r="J275"/>
  <c r="J270"/>
  <c r="J266"/>
  <c r="J260"/>
  <c r="J258"/>
  <c r="J255"/>
  <c r="BK251"/>
  <c r="J243"/>
  <c r="J234"/>
  <c r="BK226"/>
  <c r="J219"/>
  <c r="BK211"/>
  <c r="BK202"/>
  <c r="BK198"/>
  <c r="J194"/>
  <c r="BK186"/>
  <c r="J180"/>
  <c r="BK177"/>
  <c r="BK173"/>
  <c r="J169"/>
  <c r="J164"/>
  <c r="BK159"/>
  <c r="BK153"/>
  <c i="1" r="AS109"/>
  <c i="2" r="BK462"/>
  <c r="J456"/>
  <c r="BK450"/>
  <c r="BK440"/>
  <c r="J437"/>
  <c r="BK426"/>
  <c r="BK416"/>
  <c r="BK410"/>
  <c r="BK405"/>
  <c r="J399"/>
  <c r="J394"/>
  <c r="BK386"/>
  <c r="BK382"/>
  <c r="J380"/>
  <c r="BK375"/>
  <c r="BK370"/>
  <c r="BK366"/>
  <c r="J360"/>
  <c r="BK353"/>
  <c r="J349"/>
  <c r="J344"/>
  <c r="BK339"/>
  <c r="BK332"/>
  <c r="BK321"/>
  <c r="J315"/>
  <c r="BK309"/>
  <c r="BK301"/>
  <c r="J296"/>
  <c r="J291"/>
  <c r="J287"/>
  <c r="J277"/>
  <c r="BK271"/>
  <c r="BK263"/>
  <c r="BK257"/>
  <c r="BK246"/>
  <c r="BK239"/>
  <c r="J232"/>
  <c r="BK229"/>
  <c r="J224"/>
  <c r="J218"/>
  <c r="BK209"/>
  <c r="BK203"/>
  <c r="BK179"/>
  <c r="BK170"/>
  <c r="BK164"/>
  <c r="BK156"/>
  <c r="J153"/>
  <c i="3" r="BK257"/>
  <c r="BK252"/>
  <c r="J246"/>
  <c r="BK234"/>
  <c r="BK222"/>
  <c r="J215"/>
  <c r="J208"/>
  <c r="J200"/>
  <c r="BK194"/>
  <c r="J189"/>
  <c r="J186"/>
  <c r="BK179"/>
  <c r="BK175"/>
  <c r="BK166"/>
  <c r="BK160"/>
  <c r="BK153"/>
  <c r="BK151"/>
  <c r="J147"/>
  <c r="BK140"/>
  <c r="BK256"/>
  <c r="J251"/>
  <c r="J244"/>
  <c r="J240"/>
  <c r="BK232"/>
  <c r="J226"/>
  <c r="BK220"/>
  <c r="BK212"/>
  <c r="BK207"/>
  <c r="J204"/>
  <c r="J197"/>
  <c r="J192"/>
  <c r="BK185"/>
  <c r="J180"/>
  <c r="BK176"/>
  <c r="J169"/>
  <c r="J166"/>
  <c r="J161"/>
  <c r="J152"/>
  <c r="BK141"/>
  <c r="BK136"/>
  <c r="J254"/>
  <c r="BK251"/>
  <c r="J247"/>
  <c r="BK240"/>
  <c r="J234"/>
  <c r="BK228"/>
  <c r="BK224"/>
  <c r="BK215"/>
  <c r="J212"/>
  <c r="J206"/>
  <c r="BK197"/>
  <c r="BK188"/>
  <c r="J184"/>
  <c r="J176"/>
  <c r="J173"/>
  <c r="BK169"/>
  <c r="J153"/>
  <c r="BK145"/>
  <c r="BK135"/>
  <c r="BK245"/>
  <c r="BK239"/>
  <c r="J228"/>
  <c r="J221"/>
  <c r="BK217"/>
  <c r="J213"/>
  <c r="J207"/>
  <c r="BK202"/>
  <c r="BK198"/>
  <c r="J188"/>
  <c r="J181"/>
  <c r="J170"/>
  <c r="J165"/>
  <c r="J151"/>
  <c r="BK146"/>
  <c r="BK142"/>
  <c r="BK138"/>
  <c r="BK133"/>
  <c i="4" r="BK237"/>
  <c r="J231"/>
  <c r="BK224"/>
  <c r="J220"/>
  <c r="BK212"/>
  <c r="BK209"/>
  <c r="BK204"/>
  <c r="BK196"/>
  <c r="BK189"/>
  <c r="BK184"/>
  <c r="BK176"/>
  <c r="BK173"/>
  <c r="J168"/>
  <c r="J161"/>
  <c r="J154"/>
  <c r="BK146"/>
  <c r="BK139"/>
  <c r="BK230"/>
  <c r="J224"/>
  <c r="J217"/>
  <c r="BK207"/>
  <c r="BK201"/>
  <c r="J195"/>
  <c r="J191"/>
  <c r="BK186"/>
  <c r="J180"/>
  <c r="BK166"/>
  <c r="J158"/>
  <c r="BK145"/>
  <c r="BK141"/>
  <c r="J135"/>
  <c r="BK242"/>
  <c r="BK238"/>
  <c r="J234"/>
  <c r="J230"/>
  <c r="J226"/>
  <c r="J219"/>
  <c r="BK213"/>
  <c r="J201"/>
  <c r="J184"/>
  <c r="BK178"/>
  <c r="J172"/>
  <c r="BK168"/>
  <c r="J162"/>
  <c r="BK154"/>
  <c r="J146"/>
  <c r="BK137"/>
  <c r="J238"/>
  <c r="J229"/>
  <c r="J223"/>
  <c r="J218"/>
  <c r="J212"/>
  <c r="J206"/>
  <c r="J199"/>
  <c r="J196"/>
  <c r="BK192"/>
  <c r="J181"/>
  <c r="J173"/>
  <c r="BK169"/>
  <c r="BK163"/>
  <c r="J159"/>
  <c r="BK150"/>
  <c r="J144"/>
  <c r="J137"/>
  <c i="5" r="J166"/>
  <c r="BK159"/>
  <c r="J156"/>
  <c r="BK145"/>
  <c r="J129"/>
  <c r="BK171"/>
  <c r="BK165"/>
  <c r="BK160"/>
  <c r="J152"/>
  <c r="J146"/>
  <c r="BK140"/>
  <c r="J131"/>
  <c r="J163"/>
  <c r="J155"/>
  <c r="J150"/>
  <c r="J147"/>
  <c r="BK142"/>
  <c r="BK139"/>
  <c r="BK128"/>
  <c r="BK170"/>
  <c r="BK162"/>
  <c r="J153"/>
  <c r="BK146"/>
  <c r="J142"/>
  <c r="BK137"/>
  <c r="J132"/>
  <c r="BK129"/>
  <c i="6" r="BK129"/>
  <c r="J129"/>
  <c r="J127"/>
  <c i="7" r="BK186"/>
  <c r="J177"/>
  <c r="BK171"/>
  <c r="J167"/>
  <c r="BK163"/>
  <c r="BK156"/>
  <c r="J153"/>
  <c r="BK148"/>
  <c r="J144"/>
  <c r="J138"/>
  <c r="J134"/>
  <c r="BK129"/>
  <c r="BK185"/>
  <c r="J182"/>
  <c r="J180"/>
  <c r="J175"/>
  <c r="BK169"/>
  <c r="BK166"/>
  <c r="J164"/>
  <c r="BK158"/>
  <c r="J156"/>
  <c r="BK152"/>
  <c r="J150"/>
  <c r="J148"/>
  <c r="J142"/>
  <c r="BK140"/>
  <c r="BK138"/>
  <c r="BK136"/>
  <c r="J133"/>
  <c r="BK184"/>
  <c r="BK181"/>
  <c r="BK178"/>
  <c r="J173"/>
  <c r="J165"/>
  <c r="BK160"/>
  <c r="BK157"/>
  <c r="J151"/>
  <c r="J143"/>
  <c r="J140"/>
  <c r="BK130"/>
  <c i="8" r="BK170"/>
  <c r="BK165"/>
  <c r="J159"/>
  <c r="J156"/>
  <c r="BK147"/>
  <c r="J138"/>
  <c r="BK133"/>
  <c r="J128"/>
  <c r="BK158"/>
  <c r="BK151"/>
  <c r="J146"/>
  <c r="J141"/>
  <c r="BK131"/>
  <c r="J171"/>
  <c r="BK168"/>
  <c r="BK164"/>
  <c r="BK161"/>
  <c r="J155"/>
  <c r="BK150"/>
  <c r="J147"/>
  <c r="J139"/>
  <c r="J134"/>
  <c r="J130"/>
  <c r="J125"/>
  <c r="BK167"/>
  <c r="J160"/>
  <c r="BK155"/>
  <c r="BK152"/>
  <c r="J143"/>
  <c r="J140"/>
  <c r="J136"/>
  <c r="BK129"/>
  <c i="9" r="J136"/>
  <c r="BK129"/>
  <c r="BK139"/>
  <c r="BK131"/>
  <c r="J125"/>
  <c r="J137"/>
  <c r="J132"/>
  <c r="J130"/>
  <c r="J127"/>
  <c r="BK136"/>
  <c r="J133"/>
  <c i="10" r="J132"/>
  <c r="J129"/>
  <c r="J130"/>
  <c r="BK137"/>
  <c r="J135"/>
  <c r="BK130"/>
  <c r="J125"/>
  <c r="J134"/>
  <c r="BK128"/>
  <c i="11" r="BK169"/>
  <c r="J165"/>
  <c r="BK158"/>
  <c r="BK154"/>
  <c r="J147"/>
  <c r="J142"/>
  <c r="J138"/>
  <c r="J132"/>
  <c r="J166"/>
  <c r="J158"/>
  <c r="J152"/>
  <c r="J150"/>
  <c r="BK147"/>
  <c r="BK140"/>
  <c r="J134"/>
  <c r="J169"/>
  <c r="BK165"/>
  <c r="BK161"/>
  <c r="J156"/>
  <c r="BK152"/>
  <c r="J148"/>
  <c r="J144"/>
  <c r="J141"/>
  <c r="BK138"/>
  <c r="J135"/>
  <c i="12" r="J168"/>
  <c r="BK162"/>
  <c r="BK156"/>
  <c r="BK150"/>
  <c r="J138"/>
  <c r="BK168"/>
  <c r="J156"/>
  <c r="BK153"/>
  <c r="BK142"/>
  <c r="BK136"/>
  <c r="J134"/>
  <c r="BK166"/>
  <c r="BK163"/>
  <c r="J153"/>
  <c r="J150"/>
  <c r="BK143"/>
  <c r="BK137"/>
  <c r="BK160"/>
  <c r="J154"/>
  <c r="J146"/>
  <c r="J143"/>
  <c r="J137"/>
  <c i="13" r="BK164"/>
  <c r="BK160"/>
  <c r="BK155"/>
  <c r="BK148"/>
  <c r="BK143"/>
  <c r="J139"/>
  <c r="J135"/>
  <c r="J130"/>
  <c r="BK161"/>
  <c r="BK156"/>
  <c r="J151"/>
  <c r="J147"/>
  <c r="J143"/>
  <c r="J140"/>
  <c r="BK135"/>
  <c r="J161"/>
  <c r="J153"/>
  <c r="J149"/>
  <c r="BK139"/>
  <c r="J134"/>
  <c i="14" r="BK194"/>
  <c r="BK187"/>
  <c r="J182"/>
  <c r="BK177"/>
  <c r="BK170"/>
  <c r="BK156"/>
  <c r="BK153"/>
  <c r="BK149"/>
  <c r="J145"/>
  <c r="BK134"/>
  <c r="J173"/>
  <c r="J168"/>
  <c r="J163"/>
  <c r="BK157"/>
  <c r="BK152"/>
  <c r="BK144"/>
  <c r="BK132"/>
  <c r="J193"/>
  <c r="BK183"/>
  <c r="J177"/>
  <c r="J174"/>
  <c r="BK169"/>
  <c r="J164"/>
  <c r="J161"/>
  <c r="J156"/>
  <c r="J149"/>
  <c r="BK146"/>
  <c r="BK140"/>
  <c r="J136"/>
  <c r="J132"/>
  <c r="BK127"/>
  <c r="J186"/>
  <c r="BK181"/>
  <c r="J176"/>
  <c r="J166"/>
  <c r="BK163"/>
  <c r="BK159"/>
  <c r="J144"/>
  <c r="J142"/>
  <c r="J135"/>
  <c r="J129"/>
  <c i="15" r="BK166"/>
  <c r="BK161"/>
  <c r="J150"/>
  <c r="J146"/>
  <c r="BK142"/>
  <c r="J137"/>
  <c r="BK133"/>
  <c r="BK131"/>
  <c r="J159"/>
  <c r="J156"/>
  <c r="BK152"/>
  <c r="BK147"/>
  <c r="BK143"/>
  <c r="BK140"/>
  <c r="BK137"/>
  <c r="J131"/>
  <c r="J167"/>
  <c r="J161"/>
  <c r="BK155"/>
  <c r="J152"/>
  <c r="BK148"/>
  <c r="J139"/>
  <c r="J133"/>
  <c r="J127"/>
  <c r="J162"/>
  <c r="BK158"/>
  <c r="BK128"/>
  <c i="16" r="J147"/>
  <c r="BK143"/>
  <c r="BK132"/>
  <c r="J128"/>
  <c r="BK144"/>
  <c r="BK139"/>
  <c r="BK133"/>
  <c r="J149"/>
  <c r="BK142"/>
  <c r="BK138"/>
  <c r="BK128"/>
  <c r="BK150"/>
  <c r="J140"/>
  <c r="J136"/>
  <c r="BK131"/>
  <c i="17" r="J184"/>
  <c r="J180"/>
  <c r="J175"/>
  <c r="BK172"/>
  <c r="J167"/>
  <c r="BK153"/>
  <c r="BK145"/>
  <c r="BK137"/>
  <c r="BK133"/>
  <c r="J183"/>
  <c r="BK174"/>
  <c r="BK167"/>
  <c r="J155"/>
  <c r="J150"/>
  <c r="J145"/>
  <c r="J136"/>
  <c r="BK178"/>
  <c r="BK171"/>
  <c r="BK165"/>
  <c r="J160"/>
  <c r="J156"/>
  <c r="BK149"/>
  <c r="J142"/>
  <c r="J139"/>
  <c r="BK183"/>
  <c r="J172"/>
  <c r="J163"/>
  <c r="BK155"/>
  <c r="BK146"/>
  <c r="BK136"/>
  <c i="18" r="BK141"/>
  <c r="BK133"/>
  <c r="J141"/>
  <c r="BK138"/>
  <c r="J134"/>
  <c r="BK142"/>
  <c r="BK134"/>
  <c r="BK130"/>
  <c r="J135"/>
  <c r="BK128"/>
  <c i="19" r="F37"/>
  <c i="1" r="BD115"/>
  <c i="20" r="BK121"/>
  <c r="F37"/>
  <c i="1" r="BD116"/>
  <c i="20" r="F33"/>
  <c i="1" r="AZ116"/>
  <c i="21" r="F35"/>
  <c i="1" r="BB117"/>
  <c i="22" r="BK121"/>
  <c r="F36"/>
  <c i="1" r="BC118"/>
  <c i="23" r="BK213"/>
  <c r="J204"/>
  <c r="BK200"/>
  <c r="BK196"/>
  <c r="BK190"/>
  <c r="J186"/>
  <c r="BK180"/>
  <c r="J174"/>
  <c r="J170"/>
  <c r="J165"/>
  <c r="J156"/>
  <c r="BK153"/>
  <c r="J145"/>
  <c r="J212"/>
  <c r="J207"/>
  <c r="BK191"/>
  <c r="BK188"/>
  <c r="J180"/>
  <c r="BK178"/>
  <c r="J172"/>
  <c r="J166"/>
  <c r="BK157"/>
  <c r="J153"/>
  <c r="J140"/>
  <c r="BK133"/>
  <c r="J131"/>
  <c r="BK208"/>
  <c r="J198"/>
  <c r="J195"/>
  <c r="J187"/>
  <c r="J182"/>
  <c r="J178"/>
  <c r="BK166"/>
  <c r="BK162"/>
  <c r="J158"/>
  <c r="J152"/>
  <c r="J150"/>
  <c r="BK147"/>
  <c r="J146"/>
  <c r="J143"/>
  <c r="J141"/>
  <c r="J133"/>
  <c r="J129"/>
  <c r="J213"/>
  <c r="BK209"/>
  <c r="BK205"/>
  <c r="BK202"/>
  <c r="BK198"/>
  <c r="BK187"/>
  <c r="J181"/>
  <c r="BK176"/>
  <c r="BK169"/>
  <c r="J168"/>
  <c r="J167"/>
  <c r="BK164"/>
  <c r="BK161"/>
  <c r="BK160"/>
  <c r="BK158"/>
  <c r="BK156"/>
  <c r="J154"/>
  <c r="BK152"/>
  <c r="J149"/>
  <c r="BK146"/>
  <c r="J142"/>
  <c r="J138"/>
  <c r="BK131"/>
  <c i="24" r="BK167"/>
  <c r="J162"/>
  <c r="BK161"/>
  <c r="J158"/>
  <c r="J155"/>
  <c r="J151"/>
  <c r="J149"/>
  <c r="J144"/>
  <c r="J138"/>
  <c r="BK127"/>
  <c r="J173"/>
  <c r="J164"/>
  <c r="BK158"/>
  <c r="J153"/>
  <c r="J148"/>
  <c r="J140"/>
  <c r="BK137"/>
  <c r="BK133"/>
  <c r="J128"/>
  <c r="BK169"/>
  <c r="BK166"/>
  <c r="BK162"/>
  <c r="BK149"/>
  <c r="J147"/>
  <c r="J145"/>
  <c r="J141"/>
  <c r="BK135"/>
  <c r="BK131"/>
  <c r="BK128"/>
  <c r="BK126"/>
  <c r="J169"/>
  <c r="BK164"/>
  <c r="J160"/>
  <c r="BK154"/>
  <c r="J152"/>
  <c r="BK151"/>
  <c r="BK147"/>
  <c r="BK145"/>
  <c r="BK140"/>
  <c r="J133"/>
  <c r="J131"/>
  <c r="BK129"/>
  <c i="25" r="J185"/>
  <c r="J183"/>
  <c r="J178"/>
  <c r="BK170"/>
  <c r="BK159"/>
  <c r="BK154"/>
  <c r="J146"/>
  <c r="BK142"/>
  <c r="J138"/>
  <c r="BK182"/>
  <c r="J172"/>
  <c r="BK166"/>
  <c r="J159"/>
  <c r="BK144"/>
  <c r="BK137"/>
  <c r="J135"/>
  <c r="J130"/>
  <c r="BK186"/>
  <c r="BK179"/>
  <c r="BK168"/>
  <c r="BK165"/>
  <c r="BK158"/>
  <c r="J154"/>
  <c r="J151"/>
  <c r="J142"/>
  <c r="J139"/>
  <c r="BK129"/>
  <c r="J187"/>
  <c r="BK180"/>
  <c r="J174"/>
  <c r="BK169"/>
  <c r="J161"/>
  <c r="BK151"/>
  <c r="BK146"/>
  <c r="BK138"/>
  <c r="J131"/>
  <c i="26" r="BK121"/>
  <c r="F36"/>
  <c i="1" r="BC122"/>
  <c i="26" r="F35"/>
  <c i="1" r="BB122"/>
  <c i="2" l="1" r="BK347"/>
  <c r="J347"/>
  <c r="J112"/>
  <c i="3" r="R131"/>
  <c r="T134"/>
  <c r="R158"/>
  <c r="P162"/>
  <c r="P225"/>
  <c r="P255"/>
  <c i="4" r="R134"/>
  <c r="BK138"/>
  <c r="J138"/>
  <c r="J101"/>
  <c r="BK156"/>
  <c r="J156"/>
  <c r="J104"/>
  <c r="T179"/>
  <c r="T185"/>
  <c r="T188"/>
  <c r="R205"/>
  <c r="R235"/>
  <c i="5" r="T127"/>
  <c r="T136"/>
  <c r="BK154"/>
  <c r="J154"/>
  <c r="J102"/>
  <c i="6" r="R124"/>
  <c r="R123"/>
  <c r="R122"/>
  <c i="7" r="BK128"/>
  <c r="J128"/>
  <c r="J100"/>
  <c r="BK131"/>
  <c r="J131"/>
  <c r="J101"/>
  <c r="BK170"/>
  <c r="J170"/>
  <c r="J102"/>
  <c r="BK176"/>
  <c r="J176"/>
  <c r="J103"/>
  <c r="BK179"/>
  <c r="J179"/>
  <c r="J104"/>
  <c i="8" r="BK127"/>
  <c r="J127"/>
  <c r="J100"/>
  <c i="9" r="BK124"/>
  <c r="J124"/>
  <c r="J100"/>
  <c i="10" r="BK124"/>
  <c r="BK123"/>
  <c r="BK122"/>
  <c r="J122"/>
  <c r="J98"/>
  <c i="11" r="R131"/>
  <c r="R130"/>
  <c r="R126"/>
  <c r="P159"/>
  <c r="R164"/>
  <c i="12" r="R129"/>
  <c r="R128"/>
  <c r="T133"/>
  <c r="T132"/>
  <c r="T147"/>
  <c r="T158"/>
  <c r="T161"/>
  <c i="13" r="R132"/>
  <c r="R131"/>
  <c r="R127"/>
  <c r="R145"/>
  <c r="R154"/>
  <c r="T157"/>
  <c i="15" r="R126"/>
  <c r="P145"/>
  <c r="P163"/>
  <c i="16" r="T126"/>
  <c r="T134"/>
  <c r="T148"/>
  <c i="17" r="P132"/>
  <c r="R138"/>
  <c r="R143"/>
  <c r="P148"/>
  <c r="R154"/>
  <c r="R162"/>
  <c r="T182"/>
  <c i="18" r="R131"/>
  <c r="T140"/>
  <c i="23" r="T127"/>
  <c r="P130"/>
  <c r="T137"/>
  <c r="T136"/>
  <c r="T192"/>
  <c r="T203"/>
  <c r="T206"/>
  <c i="24" r="BK125"/>
  <c r="BK136"/>
  <c r="J136"/>
  <c r="J99"/>
  <c r="P143"/>
  <c r="BK156"/>
  <c r="J156"/>
  <c r="J101"/>
  <c r="T170"/>
  <c i="25" r="R127"/>
  <c r="T149"/>
  <c r="P155"/>
  <c r="R162"/>
  <c r="T176"/>
  <c r="T175"/>
  <c i="2" r="P145"/>
  <c r="BK160"/>
  <c r="J160"/>
  <c r="J102"/>
  <c r="T160"/>
  <c r="P190"/>
  <c r="R190"/>
  <c r="R227"/>
  <c r="R283"/>
  <c r="P304"/>
  <c r="P325"/>
  <c r="P347"/>
  <c r="P391"/>
  <c r="R433"/>
  <c r="BK447"/>
  <c r="J447"/>
  <c r="J116"/>
  <c r="T447"/>
  <c r="P451"/>
  <c r="T451"/>
  <c r="R455"/>
  <c r="T467"/>
  <c r="P471"/>
  <c r="P470"/>
  <c i="3" r="T131"/>
  <c r="T130"/>
  <c r="R134"/>
  <c r="T158"/>
  <c r="R162"/>
  <c r="R225"/>
  <c r="R255"/>
  <c i="4" r="BK134"/>
  <c r="J134"/>
  <c r="J100"/>
  <c r="R138"/>
  <c r="T156"/>
  <c r="R179"/>
  <c r="R185"/>
  <c r="R188"/>
  <c r="BK205"/>
  <c r="J205"/>
  <c r="J108"/>
  <c r="T235"/>
  <c i="5" r="R127"/>
  <c r="BK136"/>
  <c r="J136"/>
  <c r="J101"/>
  <c r="R154"/>
  <c i="6" r="P124"/>
  <c r="P123"/>
  <c r="P122"/>
  <c i="1" r="AU100"/>
  <c i="7" r="R128"/>
  <c r="R127"/>
  <c r="R131"/>
  <c r="P170"/>
  <c r="P176"/>
  <c r="P179"/>
  <c i="8" r="R127"/>
  <c r="R123"/>
  <c r="R122"/>
  <c i="9" r="P124"/>
  <c r="P123"/>
  <c r="P122"/>
  <c i="1" r="AU104"/>
  <c i="10" r="T124"/>
  <c r="T123"/>
  <c r="T122"/>
  <c i="11" r="P131"/>
  <c r="P130"/>
  <c r="P126"/>
  <c i="1" r="AU106"/>
  <c i="11" r="R159"/>
  <c r="P164"/>
  <c i="12" r="P129"/>
  <c r="P128"/>
  <c r="R133"/>
  <c r="P147"/>
  <c r="P158"/>
  <c r="P161"/>
  <c i="13" r="BK132"/>
  <c r="BK131"/>
  <c r="J131"/>
  <c r="J101"/>
  <c r="BK145"/>
  <c r="J145"/>
  <c r="J103"/>
  <c r="BK154"/>
  <c r="J154"/>
  <c r="J104"/>
  <c r="P157"/>
  <c i="14" r="BK126"/>
  <c r="BK141"/>
  <c r="J141"/>
  <c r="J101"/>
  <c r="T141"/>
  <c r="P191"/>
  <c r="T191"/>
  <c i="15" r="T126"/>
  <c r="T145"/>
  <c r="T163"/>
  <c i="16" r="R126"/>
  <c r="R134"/>
  <c r="R148"/>
  <c i="17" r="BK132"/>
  <c r="J132"/>
  <c r="J101"/>
  <c r="BK138"/>
  <c r="J138"/>
  <c r="J102"/>
  <c r="BK143"/>
  <c r="J143"/>
  <c r="J103"/>
  <c r="BK148"/>
  <c r="J148"/>
  <c r="J104"/>
  <c r="BK154"/>
  <c r="J154"/>
  <c r="J105"/>
  <c r="P162"/>
  <c r="P182"/>
  <c i="23" r="P127"/>
  <c r="P126"/>
  <c r="R130"/>
  <c r="BK137"/>
  <c r="J137"/>
  <c r="J102"/>
  <c r="BK192"/>
  <c r="J192"/>
  <c r="J103"/>
  <c r="BK203"/>
  <c r="J203"/>
  <c r="J104"/>
  <c r="BK206"/>
  <c r="J206"/>
  <c r="J105"/>
  <c i="24" r="T125"/>
  <c r="R136"/>
  <c r="T143"/>
  <c r="P156"/>
  <c r="R170"/>
  <c i="25" r="T127"/>
  <c r="T126"/>
  <c r="T125"/>
  <c r="P149"/>
  <c r="T155"/>
  <c r="T162"/>
  <c r="R176"/>
  <c r="R175"/>
  <c i="2" r="BK145"/>
  <c r="J145"/>
  <c r="J100"/>
  <c r="T145"/>
  <c r="BK157"/>
  <c r="J157"/>
  <c r="J101"/>
  <c r="R157"/>
  <c r="R160"/>
  <c r="BK190"/>
  <c r="J190"/>
  <c r="J104"/>
  <c r="T190"/>
  <c r="T227"/>
  <c r="P283"/>
  <c r="BK304"/>
  <c r="J304"/>
  <c r="J109"/>
  <c r="T304"/>
  <c r="P320"/>
  <c r="R320"/>
  <c r="T320"/>
  <c r="T325"/>
  <c r="R347"/>
  <c r="BK391"/>
  <c r="J391"/>
  <c r="J113"/>
  <c r="T391"/>
  <c r="BK427"/>
  <c r="J427"/>
  <c r="J114"/>
  <c r="R427"/>
  <c r="BK433"/>
  <c r="J433"/>
  <c r="J115"/>
  <c r="BK451"/>
  <c r="J451"/>
  <c r="J117"/>
  <c r="R451"/>
  <c r="P455"/>
  <c r="BK467"/>
  <c r="J467"/>
  <c r="J119"/>
  <c r="P467"/>
  <c r="BK471"/>
  <c r="J471"/>
  <c r="J121"/>
  <c r="T471"/>
  <c r="T470"/>
  <c i="3" r="P131"/>
  <c r="BK134"/>
  <c r="J134"/>
  <c r="J101"/>
  <c r="BK158"/>
  <c r="J158"/>
  <c r="J104"/>
  <c r="BK162"/>
  <c r="J162"/>
  <c r="J105"/>
  <c r="BK225"/>
  <c r="J225"/>
  <c r="J106"/>
  <c r="BK255"/>
  <c r="J255"/>
  <c r="J107"/>
  <c i="4" r="T134"/>
  <c r="P138"/>
  <c r="R156"/>
  <c r="R155"/>
  <c r="BK179"/>
  <c r="J179"/>
  <c r="J105"/>
  <c r="BK185"/>
  <c r="J185"/>
  <c r="J106"/>
  <c r="P188"/>
  <c r="T205"/>
  <c r="P235"/>
  <c i="5" r="P127"/>
  <c r="R136"/>
  <c r="P154"/>
  <c i="6" r="T124"/>
  <c r="T123"/>
  <c r="T122"/>
  <c i="7" r="P128"/>
  <c r="P127"/>
  <c r="P131"/>
  <c r="R170"/>
  <c r="R176"/>
  <c r="R179"/>
  <c i="8" r="P127"/>
  <c r="P123"/>
  <c r="P122"/>
  <c i="1" r="AU103"/>
  <c i="9" r="T124"/>
  <c r="T123"/>
  <c r="T122"/>
  <c i="10" r="R124"/>
  <c r="R123"/>
  <c r="R122"/>
  <c i="11" r="BK131"/>
  <c r="J131"/>
  <c r="J102"/>
  <c r="BK159"/>
  <c r="J159"/>
  <c r="J103"/>
  <c r="BK164"/>
  <c r="J164"/>
  <c r="J104"/>
  <c i="12" r="BK129"/>
  <c r="J129"/>
  <c r="J100"/>
  <c r="BK133"/>
  <c r="J133"/>
  <c r="J102"/>
  <c r="BK147"/>
  <c r="J147"/>
  <c r="J103"/>
  <c r="BK158"/>
  <c r="J158"/>
  <c r="J104"/>
  <c r="BK161"/>
  <c r="J161"/>
  <c r="J105"/>
  <c i="13" r="T132"/>
  <c r="T131"/>
  <c r="T127"/>
  <c r="T145"/>
  <c r="T154"/>
  <c r="R157"/>
  <c i="14" r="P126"/>
  <c r="T126"/>
  <c r="T125"/>
  <c r="T124"/>
  <c r="P141"/>
  <c r="R141"/>
  <c r="BK191"/>
  <c r="J191"/>
  <c r="J102"/>
  <c r="R191"/>
  <c i="15" r="BK126"/>
  <c r="J126"/>
  <c r="J100"/>
  <c r="BK145"/>
  <c r="J145"/>
  <c r="J101"/>
  <c r="BK163"/>
  <c r="J163"/>
  <c r="J102"/>
  <c i="16" r="P126"/>
  <c r="P134"/>
  <c r="P148"/>
  <c i="17" r="T132"/>
  <c r="T138"/>
  <c r="T143"/>
  <c r="T148"/>
  <c r="T154"/>
  <c r="T162"/>
  <c r="R182"/>
  <c i="18" r="BK126"/>
  <c r="J126"/>
  <c r="J100"/>
  <c r="R126"/>
  <c r="BK131"/>
  <c r="J131"/>
  <c r="J101"/>
  <c r="T131"/>
  <c r="R140"/>
  <c i="23" r="BK127"/>
  <c r="J127"/>
  <c r="J98"/>
  <c r="BK130"/>
  <c r="J130"/>
  <c r="J99"/>
  <c r="P137"/>
  <c r="P136"/>
  <c r="P192"/>
  <c r="P203"/>
  <c r="P206"/>
  <c i="24" r="P125"/>
  <c r="T136"/>
  <c r="R143"/>
  <c r="T156"/>
  <c r="P170"/>
  <c i="25" r="P127"/>
  <c r="BK149"/>
  <c r="J149"/>
  <c r="J100"/>
  <c r="BK155"/>
  <c r="J155"/>
  <c r="J101"/>
  <c r="BK162"/>
  <c r="J162"/>
  <c r="J102"/>
  <c r="BK176"/>
  <c r="J176"/>
  <c r="J105"/>
  <c i="2" r="R145"/>
  <c r="P157"/>
  <c r="T157"/>
  <c r="P160"/>
  <c r="BK185"/>
  <c r="J185"/>
  <c r="J103"/>
  <c r="P185"/>
  <c r="R185"/>
  <c r="T185"/>
  <c r="BK227"/>
  <c r="J227"/>
  <c r="J105"/>
  <c r="P227"/>
  <c r="BK283"/>
  <c r="J283"/>
  <c r="J108"/>
  <c r="T283"/>
  <c r="R304"/>
  <c r="BK320"/>
  <c r="J320"/>
  <c r="J110"/>
  <c r="BK325"/>
  <c r="J325"/>
  <c r="J111"/>
  <c r="R325"/>
  <c r="T347"/>
  <c r="R391"/>
  <c r="P427"/>
  <c r="T427"/>
  <c r="P433"/>
  <c r="T433"/>
  <c r="P447"/>
  <c r="R447"/>
  <c r="BK455"/>
  <c r="J455"/>
  <c r="J118"/>
  <c r="T455"/>
  <c r="R467"/>
  <c r="R471"/>
  <c r="R470"/>
  <c i="3" r="BK131"/>
  <c r="J131"/>
  <c r="J100"/>
  <c r="P134"/>
  <c r="P158"/>
  <c r="P157"/>
  <c r="T162"/>
  <c r="T225"/>
  <c r="T255"/>
  <c i="4" r="P134"/>
  <c r="P133"/>
  <c r="T138"/>
  <c r="P156"/>
  <c r="P179"/>
  <c r="P185"/>
  <c r="BK188"/>
  <c r="J188"/>
  <c r="J107"/>
  <c r="P205"/>
  <c r="BK235"/>
  <c r="J235"/>
  <c r="J109"/>
  <c i="5" r="BK127"/>
  <c r="J127"/>
  <c r="J100"/>
  <c r="P136"/>
  <c r="T154"/>
  <c i="6" r="BK124"/>
  <c r="J124"/>
  <c r="J100"/>
  <c i="7" r="T128"/>
  <c r="T127"/>
  <c r="T131"/>
  <c r="T170"/>
  <c r="T176"/>
  <c r="T179"/>
  <c i="8" r="T127"/>
  <c r="T123"/>
  <c r="T122"/>
  <c i="9" r="R124"/>
  <c r="R123"/>
  <c r="R122"/>
  <c i="10" r="P124"/>
  <c r="P123"/>
  <c r="P122"/>
  <c i="1" r="AU105"/>
  <c i="11" r="T131"/>
  <c r="T130"/>
  <c r="T126"/>
  <c r="T159"/>
  <c r="T164"/>
  <c i="12" r="T129"/>
  <c r="T128"/>
  <c r="T127"/>
  <c r="P133"/>
  <c r="P132"/>
  <c r="R147"/>
  <c r="R158"/>
  <c r="R161"/>
  <c i="13" r="P132"/>
  <c r="P131"/>
  <c r="P127"/>
  <c i="1" r="AU108"/>
  <c i="13" r="P145"/>
  <c r="P154"/>
  <c r="BK157"/>
  <c r="J157"/>
  <c r="J105"/>
  <c i="14" r="R126"/>
  <c r="R125"/>
  <c r="R124"/>
  <c i="15" r="P126"/>
  <c r="P125"/>
  <c r="P124"/>
  <c i="1" r="AU111"/>
  <c i="15" r="R145"/>
  <c r="R163"/>
  <c i="16" r="BK126"/>
  <c r="BK134"/>
  <c r="J134"/>
  <c r="J101"/>
  <c r="BK148"/>
  <c r="J148"/>
  <c r="J102"/>
  <c i="17" r="R132"/>
  <c r="P138"/>
  <c r="P143"/>
  <c r="R148"/>
  <c r="P154"/>
  <c r="BK162"/>
  <c r="J162"/>
  <c r="J106"/>
  <c r="BK182"/>
  <c r="J182"/>
  <c r="J107"/>
  <c i="18" r="P126"/>
  <c r="T126"/>
  <c r="T125"/>
  <c r="T124"/>
  <c r="P131"/>
  <c r="BK140"/>
  <c r="J140"/>
  <c r="J102"/>
  <c r="P140"/>
  <c i="23" r="R127"/>
  <c r="R126"/>
  <c r="T130"/>
  <c r="R137"/>
  <c r="R136"/>
  <c r="R192"/>
  <c r="R203"/>
  <c r="R206"/>
  <c i="24" r="R125"/>
  <c r="P136"/>
  <c r="BK143"/>
  <c r="J143"/>
  <c r="J100"/>
  <c r="R156"/>
  <c r="BK170"/>
  <c r="J170"/>
  <c r="J103"/>
  <c i="25" r="BK127"/>
  <c r="J127"/>
  <c r="J98"/>
  <c r="R149"/>
  <c r="R155"/>
  <c r="P162"/>
  <c r="P176"/>
  <c r="P175"/>
  <c i="5" r="BK172"/>
  <c r="J172"/>
  <c r="J103"/>
  <c i="20" r="BK120"/>
  <c r="J120"/>
  <c r="J98"/>
  <c i="21" r="BK120"/>
  <c r="J120"/>
  <c r="J98"/>
  <c i="2" r="BK280"/>
  <c r="J280"/>
  <c r="J106"/>
  <c i="13" r="BK129"/>
  <c r="J129"/>
  <c r="J100"/>
  <c i="24" r="BK168"/>
  <c r="J168"/>
  <c r="J102"/>
  <c i="26" r="BK120"/>
  <c r="J120"/>
  <c r="J98"/>
  <c i="4" r="BK243"/>
  <c r="J243"/>
  <c r="J110"/>
  <c i="8" r="BK123"/>
  <c r="BK122"/>
  <c r="J122"/>
  <c r="J98"/>
  <c i="19" r="BK120"/>
  <c r="J120"/>
  <c r="J98"/>
  <c i="22" r="BK120"/>
  <c r="J120"/>
  <c r="J98"/>
  <c i="23" r="BK134"/>
  <c r="J134"/>
  <c r="J100"/>
  <c i="25" r="BK147"/>
  <c r="J147"/>
  <c r="J99"/>
  <c r="BK173"/>
  <c r="J173"/>
  <c r="J103"/>
  <c i="3" r="BK155"/>
  <c r="J155"/>
  <c r="J102"/>
  <c i="4" r="BK153"/>
  <c r="J153"/>
  <c r="J102"/>
  <c i="11" r="BK128"/>
  <c r="BK127"/>
  <c r="J127"/>
  <c r="J99"/>
  <c i="26" r="E85"/>
  <c r="J112"/>
  <c r="F92"/>
  <c r="BF121"/>
  <c i="24" r="J125"/>
  <c r="J98"/>
  <c i="25" r="E85"/>
  <c r="J119"/>
  <c r="BF128"/>
  <c r="BF130"/>
  <c r="BF131"/>
  <c r="BF133"/>
  <c r="BF142"/>
  <c r="BF148"/>
  <c r="BF154"/>
  <c r="BF160"/>
  <c r="BF166"/>
  <c r="BF169"/>
  <c r="BF178"/>
  <c r="BF180"/>
  <c r="BF185"/>
  <c r="BF186"/>
  <c r="BF132"/>
  <c r="BF136"/>
  <c r="BF138"/>
  <c r="BF140"/>
  <c r="BF141"/>
  <c r="BF146"/>
  <c r="BF150"/>
  <c r="BF152"/>
  <c r="BF164"/>
  <c r="BF167"/>
  <c r="BF174"/>
  <c r="BF181"/>
  <c r="BF182"/>
  <c r="F92"/>
  <c r="BF135"/>
  <c r="BF151"/>
  <c r="BF153"/>
  <c r="BF158"/>
  <c r="BF159"/>
  <c r="BF161"/>
  <c r="BF168"/>
  <c r="BF170"/>
  <c r="BF171"/>
  <c r="BF179"/>
  <c r="BF187"/>
  <c r="BF129"/>
  <c r="BF137"/>
  <c r="BF139"/>
  <c r="BF143"/>
  <c r="BF144"/>
  <c r="BF145"/>
  <c r="BF156"/>
  <c r="BF157"/>
  <c r="BF163"/>
  <c r="BF165"/>
  <c r="BF172"/>
  <c r="BF177"/>
  <c r="BF183"/>
  <c r="BF184"/>
  <c i="23" r="BK126"/>
  <c r="J126"/>
  <c r="J97"/>
  <c i="24" r="E85"/>
  <c r="BF128"/>
  <c r="BF130"/>
  <c r="BF131"/>
  <c r="BF145"/>
  <c r="BF146"/>
  <c r="BF151"/>
  <c r="BF152"/>
  <c r="BF155"/>
  <c r="BF157"/>
  <c r="BF159"/>
  <c r="BF160"/>
  <c r="BF162"/>
  <c r="BF167"/>
  <c r="BF173"/>
  <c i="23" r="BK136"/>
  <c r="J136"/>
  <c r="J101"/>
  <c i="24" r="BF133"/>
  <c r="BF140"/>
  <c r="BF141"/>
  <c r="BF144"/>
  <c r="BF148"/>
  <c r="BF154"/>
  <c r="BF161"/>
  <c r="BF164"/>
  <c r="BF165"/>
  <c r="BF166"/>
  <c r="J89"/>
  <c r="F92"/>
  <c r="BF126"/>
  <c r="BF127"/>
  <c r="BF129"/>
  <c r="BF132"/>
  <c r="BF134"/>
  <c r="BF135"/>
  <c r="BF137"/>
  <c r="BF147"/>
  <c r="BF149"/>
  <c r="BF163"/>
  <c r="BF169"/>
  <c r="BF138"/>
  <c r="BF139"/>
  <c r="BF142"/>
  <c r="BF150"/>
  <c r="BF153"/>
  <c r="BF158"/>
  <c r="BF171"/>
  <c i="23" r="E115"/>
  <c r="BF129"/>
  <c r="BF135"/>
  <c r="BF140"/>
  <c r="BF141"/>
  <c r="BF148"/>
  <c r="BF150"/>
  <c r="BF153"/>
  <c r="BF166"/>
  <c r="BF167"/>
  <c r="BF168"/>
  <c r="BF176"/>
  <c r="BF179"/>
  <c r="BF196"/>
  <c r="BF198"/>
  <c r="BF199"/>
  <c r="BF201"/>
  <c r="BF212"/>
  <c r="BF213"/>
  <c r="J89"/>
  <c r="BF132"/>
  <c r="BF133"/>
  <c r="BF139"/>
  <c r="BF142"/>
  <c r="BF145"/>
  <c r="BF146"/>
  <c r="BF156"/>
  <c r="BF157"/>
  <c r="BF161"/>
  <c r="BF177"/>
  <c r="BF180"/>
  <c r="BF181"/>
  <c r="BF183"/>
  <c r="BF184"/>
  <c r="BF186"/>
  <c r="BF187"/>
  <c r="BF190"/>
  <c r="BF191"/>
  <c r="BF194"/>
  <c r="BF195"/>
  <c r="BF197"/>
  <c r="BF200"/>
  <c r="BF204"/>
  <c r="BF131"/>
  <c r="BF138"/>
  <c r="BF144"/>
  <c r="BF151"/>
  <c r="BF152"/>
  <c r="BF154"/>
  <c r="BF160"/>
  <c r="BF162"/>
  <c r="BF163"/>
  <c r="BF165"/>
  <c r="BF170"/>
  <c r="BF171"/>
  <c r="BF172"/>
  <c r="BF185"/>
  <c r="BF188"/>
  <c r="BF189"/>
  <c r="BF205"/>
  <c r="BF207"/>
  <c r="BF210"/>
  <c r="F92"/>
  <c r="BF128"/>
  <c r="BF143"/>
  <c r="BF147"/>
  <c r="BF149"/>
  <c r="BF155"/>
  <c r="BF158"/>
  <c r="BF159"/>
  <c r="BF164"/>
  <c r="BF169"/>
  <c r="BF173"/>
  <c r="BF174"/>
  <c r="BF175"/>
  <c r="BF178"/>
  <c r="BF182"/>
  <c r="BF193"/>
  <c r="BF202"/>
  <c r="BF208"/>
  <c r="BF209"/>
  <c r="BF211"/>
  <c i="21" r="BK119"/>
  <c r="J119"/>
  <c r="J97"/>
  <c i="22" r="F92"/>
  <c r="J112"/>
  <c r="BF121"/>
  <c r="E85"/>
  <c i="21" r="J89"/>
  <c r="F115"/>
  <c r="BF121"/>
  <c r="E85"/>
  <c i="20" r="J89"/>
  <c r="F92"/>
  <c r="E85"/>
  <c r="BF121"/>
  <c i="19" r="J112"/>
  <c r="E85"/>
  <c r="F92"/>
  <c r="BF121"/>
  <c i="18" r="F94"/>
  <c r="BF134"/>
  <c r="BF138"/>
  <c r="BF141"/>
  <c r="BF142"/>
  <c r="E85"/>
  <c r="BF130"/>
  <c r="BF132"/>
  <c r="BF133"/>
  <c r="BF137"/>
  <c i="17" r="BK131"/>
  <c r="J131"/>
  <c r="J100"/>
  <c i="18" r="J91"/>
  <c r="BF127"/>
  <c r="BF128"/>
  <c r="BF129"/>
  <c r="BF135"/>
  <c r="BF136"/>
  <c r="BF139"/>
  <c i="16" r="J126"/>
  <c r="J100"/>
  <c i="17" r="J91"/>
  <c r="E117"/>
  <c r="BF134"/>
  <c r="BF137"/>
  <c r="BF153"/>
  <c r="BF155"/>
  <c r="BF161"/>
  <c r="BF163"/>
  <c r="BF168"/>
  <c r="BF171"/>
  <c r="BF172"/>
  <c r="BF176"/>
  <c r="BF179"/>
  <c r="BF183"/>
  <c r="BF186"/>
  <c r="BF142"/>
  <c r="BF151"/>
  <c r="BF156"/>
  <c r="BF157"/>
  <c r="BF158"/>
  <c r="BF160"/>
  <c r="BF169"/>
  <c r="BF175"/>
  <c r="BF184"/>
  <c r="F126"/>
  <c r="BF135"/>
  <c r="BF136"/>
  <c r="BF139"/>
  <c r="BF140"/>
  <c r="BF144"/>
  <c r="BF145"/>
  <c r="BF147"/>
  <c r="BF149"/>
  <c r="BF150"/>
  <c r="BF152"/>
  <c r="BF178"/>
  <c r="BF180"/>
  <c r="BF181"/>
  <c r="BF185"/>
  <c r="BF133"/>
  <c r="BF141"/>
  <c r="BF146"/>
  <c r="BF159"/>
  <c r="BF165"/>
  <c r="BF167"/>
  <c r="BF170"/>
  <c r="BF173"/>
  <c r="BF174"/>
  <c i="16" r="F121"/>
  <c r="BF135"/>
  <c r="BF142"/>
  <c r="BF151"/>
  <c r="J118"/>
  <c r="BF127"/>
  <c r="BF128"/>
  <c r="BF136"/>
  <c r="BF138"/>
  <c r="BF143"/>
  <c r="BF146"/>
  <c r="BF147"/>
  <c r="BF129"/>
  <c r="BF133"/>
  <c r="BF144"/>
  <c r="BF149"/>
  <c r="BF150"/>
  <c r="E85"/>
  <c r="BF130"/>
  <c r="BF131"/>
  <c r="BF132"/>
  <c r="BF139"/>
  <c r="BF140"/>
  <c r="BF141"/>
  <c r="BF145"/>
  <c r="BF152"/>
  <c i="14" r="J126"/>
  <c r="J100"/>
  <c i="15" r="J91"/>
  <c r="E112"/>
  <c r="BF161"/>
  <c r="BF166"/>
  <c r="BF167"/>
  <c r="BF128"/>
  <c r="BF130"/>
  <c r="BF134"/>
  <c r="BF136"/>
  <c r="BF141"/>
  <c r="BF142"/>
  <c r="BF143"/>
  <c r="BF144"/>
  <c r="BF146"/>
  <c r="BF151"/>
  <c r="BF155"/>
  <c r="BF157"/>
  <c r="BF158"/>
  <c r="BF164"/>
  <c r="F121"/>
  <c r="BF127"/>
  <c r="BF131"/>
  <c r="BF132"/>
  <c r="BF135"/>
  <c r="BF148"/>
  <c r="BF153"/>
  <c r="BF154"/>
  <c r="BF159"/>
  <c r="BF165"/>
  <c r="BF129"/>
  <c r="BF133"/>
  <c r="BF137"/>
  <c r="BF138"/>
  <c r="BF139"/>
  <c r="BF140"/>
  <c r="BF147"/>
  <c r="BF149"/>
  <c r="BF150"/>
  <c r="BF152"/>
  <c r="BF156"/>
  <c r="BF160"/>
  <c r="BF162"/>
  <c i="14" r="E85"/>
  <c r="J91"/>
  <c r="F94"/>
  <c r="BF127"/>
  <c r="BF128"/>
  <c r="BF134"/>
  <c r="BF138"/>
  <c r="BF139"/>
  <c r="BF140"/>
  <c r="BF143"/>
  <c r="BF144"/>
  <c r="BF156"/>
  <c r="BF158"/>
  <c r="BF164"/>
  <c r="BF165"/>
  <c r="BF172"/>
  <c r="BF173"/>
  <c r="BF177"/>
  <c r="BF190"/>
  <c r="BF131"/>
  <c r="BF133"/>
  <c r="BF135"/>
  <c r="BF136"/>
  <c r="BF145"/>
  <c r="BF146"/>
  <c r="BF147"/>
  <c r="BF148"/>
  <c r="BF155"/>
  <c r="BF160"/>
  <c r="BF161"/>
  <c r="BF163"/>
  <c r="BF174"/>
  <c r="BF175"/>
  <c r="BF176"/>
  <c r="BF178"/>
  <c r="BF186"/>
  <c r="BF192"/>
  <c i="13" r="J132"/>
  <c r="J102"/>
  <c i="14" r="BF142"/>
  <c r="BF150"/>
  <c r="BF152"/>
  <c r="BF153"/>
  <c r="BF157"/>
  <c r="BF159"/>
  <c r="BF162"/>
  <c r="BF167"/>
  <c r="BF168"/>
  <c r="BF169"/>
  <c r="BF170"/>
  <c r="BF187"/>
  <c r="BF193"/>
  <c r="BF129"/>
  <c r="BF130"/>
  <c r="BF132"/>
  <c r="BF137"/>
  <c r="BF149"/>
  <c r="BF151"/>
  <c r="BF154"/>
  <c r="BF166"/>
  <c r="BF171"/>
  <c r="BF179"/>
  <c r="BF180"/>
  <c r="BF181"/>
  <c r="BF182"/>
  <c r="BF183"/>
  <c r="BF184"/>
  <c r="BF185"/>
  <c r="BF188"/>
  <c r="BF189"/>
  <c r="BF194"/>
  <c i="12" r="BK132"/>
  <c i="13" r="E85"/>
  <c r="BF130"/>
  <c r="BF133"/>
  <c r="F124"/>
  <c r="BF134"/>
  <c r="BF135"/>
  <c r="BF140"/>
  <c r="BF141"/>
  <c r="BF142"/>
  <c r="BF144"/>
  <c r="BF146"/>
  <c r="BF148"/>
  <c r="BF149"/>
  <c r="BF152"/>
  <c r="BF153"/>
  <c r="BF156"/>
  <c r="BF160"/>
  <c r="BF161"/>
  <c r="J121"/>
  <c r="BF137"/>
  <c r="BF138"/>
  <c r="BF139"/>
  <c r="BF150"/>
  <c r="BF151"/>
  <c r="BF155"/>
  <c r="BF159"/>
  <c r="BF162"/>
  <c r="BF163"/>
  <c r="BF136"/>
  <c r="BF143"/>
  <c r="BF147"/>
  <c r="BF158"/>
  <c r="BF164"/>
  <c i="12" r="F94"/>
  <c r="BF138"/>
  <c r="BF142"/>
  <c r="BF143"/>
  <c r="BF146"/>
  <c r="BF150"/>
  <c r="BF153"/>
  <c r="BF163"/>
  <c r="BF166"/>
  <c i="11" r="BK130"/>
  <c r="BK126"/>
  <c r="J126"/>
  <c r="J98"/>
  <c i="12" r="J91"/>
  <c r="E115"/>
  <c r="BF145"/>
  <c r="BF149"/>
  <c r="BF151"/>
  <c r="BF152"/>
  <c r="BF155"/>
  <c r="BF157"/>
  <c r="BF165"/>
  <c r="BF131"/>
  <c r="BF134"/>
  <c r="BF137"/>
  <c r="BF140"/>
  <c r="BF144"/>
  <c r="BF148"/>
  <c r="BF162"/>
  <c r="BF164"/>
  <c r="BF167"/>
  <c r="BF130"/>
  <c r="BF135"/>
  <c r="BF136"/>
  <c r="BF139"/>
  <c r="BF141"/>
  <c r="BF154"/>
  <c r="BF156"/>
  <c r="BF159"/>
  <c r="BF160"/>
  <c r="BF168"/>
  <c i="10" r="J123"/>
  <c r="J99"/>
  <c r="J124"/>
  <c r="J100"/>
  <c i="11" r="J91"/>
  <c r="F94"/>
  <c r="BF132"/>
  <c r="BF146"/>
  <c r="BF149"/>
  <c r="BF153"/>
  <c r="BF157"/>
  <c r="BF158"/>
  <c r="E85"/>
  <c r="BF129"/>
  <c r="BF136"/>
  <c r="BF137"/>
  <c r="BF138"/>
  <c r="BF141"/>
  <c r="BF142"/>
  <c r="BF143"/>
  <c r="BF152"/>
  <c r="BF154"/>
  <c r="BF156"/>
  <c r="BF161"/>
  <c r="BF162"/>
  <c r="BF166"/>
  <c r="BF168"/>
  <c r="BF133"/>
  <c r="BF134"/>
  <c r="BF135"/>
  <c r="BF139"/>
  <c r="BF140"/>
  <c r="BF144"/>
  <c r="BF145"/>
  <c r="BF147"/>
  <c r="BF148"/>
  <c r="BF150"/>
  <c r="BF151"/>
  <c r="BF155"/>
  <c r="BF160"/>
  <c r="BF163"/>
  <c r="BF165"/>
  <c r="BF167"/>
  <c r="BF169"/>
  <c i="10" r="E110"/>
  <c r="BF125"/>
  <c r="BF129"/>
  <c r="BF132"/>
  <c r="BF137"/>
  <c r="J91"/>
  <c r="F94"/>
  <c r="BF135"/>
  <c r="BF136"/>
  <c r="BF138"/>
  <c r="BF127"/>
  <c r="BF134"/>
  <c r="BF126"/>
  <c r="BF128"/>
  <c r="BF130"/>
  <c r="BF131"/>
  <c r="BF133"/>
  <c i="8" r="J123"/>
  <c r="J99"/>
  <c i="9" r="BF128"/>
  <c r="BF135"/>
  <c r="BF137"/>
  <c r="E110"/>
  <c r="J116"/>
  <c r="BF129"/>
  <c r="BF131"/>
  <c r="BF133"/>
  <c r="BF134"/>
  <c r="BF136"/>
  <c r="BF138"/>
  <c r="BF139"/>
  <c r="F94"/>
  <c r="BF127"/>
  <c r="BF130"/>
  <c r="BF140"/>
  <c r="BF125"/>
  <c r="BF126"/>
  <c r="BF132"/>
  <c i="8" r="F119"/>
  <c r="BF132"/>
  <c r="BF135"/>
  <c r="BF142"/>
  <c r="BF146"/>
  <c r="BF149"/>
  <c r="BF161"/>
  <c r="E110"/>
  <c r="BF126"/>
  <c r="BF128"/>
  <c r="BF133"/>
  <c r="BF134"/>
  <c r="BF136"/>
  <c r="BF138"/>
  <c r="BF143"/>
  <c r="BF144"/>
  <c r="BF150"/>
  <c r="BF151"/>
  <c r="BF153"/>
  <c r="BF154"/>
  <c r="BF155"/>
  <c r="BF158"/>
  <c r="BF164"/>
  <c r="BF165"/>
  <c r="BF167"/>
  <c r="BF168"/>
  <c r="J116"/>
  <c r="BF129"/>
  <c r="BF140"/>
  <c r="BF145"/>
  <c r="BF147"/>
  <c r="BF157"/>
  <c r="BF124"/>
  <c r="BF125"/>
  <c r="BF130"/>
  <c r="BF131"/>
  <c r="BF137"/>
  <c r="BF139"/>
  <c r="BF141"/>
  <c r="BF148"/>
  <c r="BF152"/>
  <c r="BF156"/>
  <c r="BF159"/>
  <c r="BF160"/>
  <c r="BF162"/>
  <c r="BF163"/>
  <c r="BF166"/>
  <c r="BF169"/>
  <c r="BF170"/>
  <c r="BF171"/>
  <c i="6" r="BK123"/>
  <c r="BK122"/>
  <c r="J122"/>
  <c i="7" r="J91"/>
  <c r="BF130"/>
  <c r="BF133"/>
  <c r="BF134"/>
  <c r="BF136"/>
  <c r="BF137"/>
  <c r="BF138"/>
  <c r="BF146"/>
  <c r="BF147"/>
  <c r="BF149"/>
  <c r="BF154"/>
  <c r="BF155"/>
  <c r="BF163"/>
  <c r="BF165"/>
  <c r="BF166"/>
  <c r="BF167"/>
  <c r="BF168"/>
  <c r="BF172"/>
  <c r="BF183"/>
  <c r="BF184"/>
  <c r="BF185"/>
  <c r="BF186"/>
  <c r="E85"/>
  <c r="F94"/>
  <c r="BF129"/>
  <c r="BF132"/>
  <c r="BF142"/>
  <c r="BF143"/>
  <c r="BF144"/>
  <c r="BF152"/>
  <c r="BF161"/>
  <c r="BF162"/>
  <c r="BF169"/>
  <c r="BF171"/>
  <c r="BF175"/>
  <c r="BF177"/>
  <c r="BF187"/>
  <c r="BF135"/>
  <c r="BF139"/>
  <c r="BF140"/>
  <c r="BF141"/>
  <c r="BF145"/>
  <c r="BF148"/>
  <c r="BF150"/>
  <c r="BF151"/>
  <c r="BF153"/>
  <c r="BF156"/>
  <c r="BF157"/>
  <c r="BF158"/>
  <c r="BF159"/>
  <c r="BF160"/>
  <c r="BF164"/>
  <c r="BF173"/>
  <c r="BF174"/>
  <c r="BF178"/>
  <c r="BF180"/>
  <c r="BF181"/>
  <c r="BF182"/>
  <c i="5" r="BK126"/>
  <c r="J126"/>
  <c r="J99"/>
  <c i="6" r="E85"/>
  <c r="BF126"/>
  <c r="BF129"/>
  <c r="J91"/>
  <c r="F119"/>
  <c r="BF125"/>
  <c r="BF127"/>
  <c r="BF128"/>
  <c i="4" r="BK155"/>
  <c r="J155"/>
  <c r="J103"/>
  <c i="5" r="E85"/>
  <c r="F94"/>
  <c r="BF132"/>
  <c r="BF133"/>
  <c r="BF137"/>
  <c r="BF152"/>
  <c r="BF155"/>
  <c r="BF159"/>
  <c r="BF168"/>
  <c r="BF170"/>
  <c r="BF171"/>
  <c r="J91"/>
  <c r="BF128"/>
  <c r="BF135"/>
  <c r="BF142"/>
  <c r="BF144"/>
  <c r="BF149"/>
  <c r="BF150"/>
  <c r="BF153"/>
  <c r="BF160"/>
  <c r="BF162"/>
  <c r="BF163"/>
  <c r="BF169"/>
  <c r="BF129"/>
  <c r="BF130"/>
  <c r="BF134"/>
  <c r="BF139"/>
  <c r="BF140"/>
  <c r="BF145"/>
  <c r="BF147"/>
  <c r="BF151"/>
  <c r="BF156"/>
  <c r="BF157"/>
  <c r="BF166"/>
  <c r="BF173"/>
  <c r="BF131"/>
  <c r="BF138"/>
  <c r="BF141"/>
  <c r="BF143"/>
  <c r="BF146"/>
  <c r="BF148"/>
  <c r="BF158"/>
  <c r="BF161"/>
  <c r="BF165"/>
  <c r="BF167"/>
  <c i="4" r="J91"/>
  <c r="BF139"/>
  <c r="BF143"/>
  <c r="BF154"/>
  <c r="BF158"/>
  <c r="BF159"/>
  <c r="BF165"/>
  <c r="BF166"/>
  <c r="BF172"/>
  <c r="BF177"/>
  <c r="BF187"/>
  <c r="BF194"/>
  <c r="BF207"/>
  <c r="BF220"/>
  <c r="BF222"/>
  <c r="BF223"/>
  <c r="BF228"/>
  <c r="BF232"/>
  <c r="BF233"/>
  <c r="BF238"/>
  <c r="F129"/>
  <c r="BF144"/>
  <c r="BF145"/>
  <c r="BF146"/>
  <c r="BF152"/>
  <c r="BF157"/>
  <c r="BF164"/>
  <c r="BF169"/>
  <c r="BF171"/>
  <c r="BF178"/>
  <c r="BF183"/>
  <c r="BF189"/>
  <c r="BF200"/>
  <c r="BF201"/>
  <c r="BF206"/>
  <c r="BF208"/>
  <c r="BF217"/>
  <c r="BF218"/>
  <c r="BF229"/>
  <c r="BF230"/>
  <c r="BF231"/>
  <c r="BF236"/>
  <c r="BF244"/>
  <c r="E85"/>
  <c r="BF135"/>
  <c r="BF142"/>
  <c r="BF147"/>
  <c r="BF148"/>
  <c r="BF149"/>
  <c r="BF162"/>
  <c r="BF163"/>
  <c r="BF170"/>
  <c r="BF173"/>
  <c r="BF181"/>
  <c r="BF184"/>
  <c r="BF190"/>
  <c r="BF191"/>
  <c r="BF192"/>
  <c r="BF193"/>
  <c r="BF195"/>
  <c r="BF196"/>
  <c r="BF202"/>
  <c r="BF203"/>
  <c r="BF209"/>
  <c r="BF212"/>
  <c r="BF213"/>
  <c r="BF221"/>
  <c r="BF234"/>
  <c r="BF239"/>
  <c r="BF242"/>
  <c r="BF136"/>
  <c r="BF137"/>
  <c r="BF141"/>
  <c r="BF150"/>
  <c r="BF160"/>
  <c r="BF161"/>
  <c r="BF167"/>
  <c r="BF168"/>
  <c r="BF174"/>
  <c r="BF175"/>
  <c r="BF176"/>
  <c r="BF180"/>
  <c r="BF182"/>
  <c r="BF186"/>
  <c r="BF197"/>
  <c r="BF198"/>
  <c r="BF199"/>
  <c r="BF204"/>
  <c r="BF210"/>
  <c r="BF211"/>
  <c r="BF214"/>
  <c r="BF215"/>
  <c r="BF219"/>
  <c r="BF224"/>
  <c r="BF225"/>
  <c r="BF226"/>
  <c r="BF227"/>
  <c r="BF237"/>
  <c r="BF241"/>
  <c i="3" r="BF133"/>
  <c r="BF136"/>
  <c r="BF137"/>
  <c r="BF139"/>
  <c r="BF145"/>
  <c r="BF163"/>
  <c r="BF164"/>
  <c r="BF166"/>
  <c r="BF173"/>
  <c r="BF179"/>
  <c r="BF180"/>
  <c r="BF184"/>
  <c r="BF186"/>
  <c r="BF187"/>
  <c r="BF192"/>
  <c r="BF197"/>
  <c r="BF206"/>
  <c r="BF209"/>
  <c r="BF212"/>
  <c r="BF220"/>
  <c r="BF222"/>
  <c r="BF223"/>
  <c r="BF226"/>
  <c r="BF229"/>
  <c r="BF230"/>
  <c r="BF232"/>
  <c r="BF239"/>
  <c r="BF247"/>
  <c r="BF248"/>
  <c r="BF251"/>
  <c i="2" r="BK282"/>
  <c r="J282"/>
  <c r="J107"/>
  <c i="3" r="E85"/>
  <c r="J91"/>
  <c r="BF132"/>
  <c r="BF144"/>
  <c r="BF147"/>
  <c r="BF149"/>
  <c r="BF150"/>
  <c r="BF151"/>
  <c r="BF153"/>
  <c r="BF160"/>
  <c r="BF170"/>
  <c r="BF171"/>
  <c r="BF172"/>
  <c r="BF174"/>
  <c r="BF175"/>
  <c r="BF178"/>
  <c r="BF183"/>
  <c r="BF185"/>
  <c r="BF205"/>
  <c r="BF208"/>
  <c r="BF210"/>
  <c r="BF211"/>
  <c r="BF219"/>
  <c r="BF231"/>
  <c r="BF241"/>
  <c r="BF252"/>
  <c r="BF253"/>
  <c r="F94"/>
  <c r="BF135"/>
  <c r="BF138"/>
  <c r="BF140"/>
  <c r="BF148"/>
  <c r="BF152"/>
  <c r="BF165"/>
  <c r="BF167"/>
  <c r="BF177"/>
  <c r="BF181"/>
  <c r="BF182"/>
  <c r="BF190"/>
  <c r="BF191"/>
  <c r="BF193"/>
  <c r="BF196"/>
  <c r="BF200"/>
  <c r="BF203"/>
  <c r="BF204"/>
  <c r="BF213"/>
  <c r="BF216"/>
  <c r="BF217"/>
  <c r="BF224"/>
  <c r="BF228"/>
  <c r="BF233"/>
  <c r="BF234"/>
  <c r="BF235"/>
  <c r="BF240"/>
  <c r="BF242"/>
  <c r="BF244"/>
  <c r="BF246"/>
  <c r="BF254"/>
  <c r="BF256"/>
  <c r="BF141"/>
  <c r="BF142"/>
  <c r="BF143"/>
  <c r="BF146"/>
  <c r="BF156"/>
  <c r="BF159"/>
  <c r="BF161"/>
  <c r="BF168"/>
  <c r="BF169"/>
  <c r="BF176"/>
  <c r="BF188"/>
  <c r="BF189"/>
  <c r="BF194"/>
  <c r="BF195"/>
  <c r="BF198"/>
  <c r="BF199"/>
  <c r="BF201"/>
  <c r="BF202"/>
  <c r="BF207"/>
  <c r="BF214"/>
  <c r="BF215"/>
  <c r="BF218"/>
  <c r="BF221"/>
  <c r="BF237"/>
  <c r="BF238"/>
  <c r="BF245"/>
  <c r="BF249"/>
  <c r="BF250"/>
  <c r="BF257"/>
  <c i="2" r="E85"/>
  <c r="F94"/>
  <c r="J137"/>
  <c r="BF146"/>
  <c r="BF158"/>
  <c r="BF161"/>
  <c r="BF164"/>
  <c r="BF166"/>
  <c r="BF172"/>
  <c r="BF174"/>
  <c r="BF201"/>
  <c r="BF216"/>
  <c r="BF221"/>
  <c r="BF224"/>
  <c r="BF237"/>
  <c r="BF241"/>
  <c r="BF253"/>
  <c r="BF258"/>
  <c r="BF262"/>
  <c r="BF263"/>
  <c r="BF265"/>
  <c r="BF269"/>
  <c r="BF274"/>
  <c r="BF276"/>
  <c r="BF277"/>
  <c r="BF284"/>
  <c r="BF286"/>
  <c r="BF288"/>
  <c r="BF293"/>
  <c r="BF294"/>
  <c r="BF295"/>
  <c r="BF300"/>
  <c r="BF302"/>
  <c r="BF303"/>
  <c r="BF307"/>
  <c r="BF310"/>
  <c r="BF311"/>
  <c r="BF314"/>
  <c r="BF316"/>
  <c r="BF327"/>
  <c r="BF328"/>
  <c r="BF335"/>
  <c r="BF342"/>
  <c r="BF343"/>
  <c r="BF344"/>
  <c r="BF358"/>
  <c r="BF359"/>
  <c r="BF363"/>
  <c r="BF371"/>
  <c r="BF377"/>
  <c r="BF379"/>
  <c r="BF380"/>
  <c r="BF389"/>
  <c r="BF392"/>
  <c r="BF402"/>
  <c r="BF407"/>
  <c r="BF408"/>
  <c r="BF423"/>
  <c r="BF424"/>
  <c r="BF430"/>
  <c r="BF431"/>
  <c r="BF432"/>
  <c r="BF441"/>
  <c r="BF454"/>
  <c r="BF459"/>
  <c r="BF461"/>
  <c r="BF463"/>
  <c r="BF466"/>
  <c r="BF469"/>
  <c r="BF472"/>
  <c r="BF148"/>
  <c r="BF149"/>
  <c r="BF151"/>
  <c r="BF152"/>
  <c r="BF154"/>
  <c r="BF156"/>
  <c r="BF163"/>
  <c r="BF165"/>
  <c r="BF167"/>
  <c r="BF168"/>
  <c r="BF178"/>
  <c r="BF182"/>
  <c r="BF187"/>
  <c r="BF191"/>
  <c r="BF192"/>
  <c r="BF194"/>
  <c r="BF195"/>
  <c r="BF198"/>
  <c r="BF202"/>
  <c r="BF203"/>
  <c r="BF213"/>
  <c r="BF215"/>
  <c r="BF218"/>
  <c r="BF228"/>
  <c r="BF232"/>
  <c r="BF236"/>
  <c r="BF251"/>
  <c r="BF255"/>
  <c r="BF257"/>
  <c r="BF261"/>
  <c r="BF268"/>
  <c r="BF271"/>
  <c r="BF289"/>
  <c r="BF290"/>
  <c r="BF298"/>
  <c r="BF301"/>
  <c r="BF305"/>
  <c r="BF309"/>
  <c r="BF315"/>
  <c r="BF319"/>
  <c r="BF323"/>
  <c r="BF324"/>
  <c r="BF332"/>
  <c r="BF339"/>
  <c r="BF349"/>
  <c r="BF350"/>
  <c r="BF355"/>
  <c r="BF357"/>
  <c r="BF360"/>
  <c r="BF366"/>
  <c r="BF370"/>
  <c r="BF375"/>
  <c r="BF378"/>
  <c r="BF381"/>
  <c r="BF386"/>
  <c r="BF394"/>
  <c r="BF398"/>
  <c r="BF405"/>
  <c r="BF409"/>
  <c r="BF412"/>
  <c r="BF414"/>
  <c r="BF419"/>
  <c r="BF426"/>
  <c r="BF429"/>
  <c r="BF440"/>
  <c r="BF442"/>
  <c r="BF443"/>
  <c r="BF444"/>
  <c r="BF450"/>
  <c r="BF468"/>
  <c r="BF474"/>
  <c r="BF153"/>
  <c r="BF155"/>
  <c r="BF162"/>
  <c r="BF170"/>
  <c r="BF173"/>
  <c r="BF176"/>
  <c r="BF179"/>
  <c r="BF183"/>
  <c r="BF184"/>
  <c r="BF186"/>
  <c r="BF196"/>
  <c r="BF197"/>
  <c r="BF199"/>
  <c r="BF200"/>
  <c r="BF204"/>
  <c r="BF206"/>
  <c r="BF209"/>
  <c r="BF210"/>
  <c r="BF219"/>
  <c r="BF226"/>
  <c r="BF229"/>
  <c r="BF239"/>
  <c r="BF244"/>
  <c r="BF246"/>
  <c r="BF249"/>
  <c r="BF256"/>
  <c r="BF259"/>
  <c r="BF270"/>
  <c r="BF273"/>
  <c r="BF275"/>
  <c r="BF278"/>
  <c r="BF285"/>
  <c r="BF287"/>
  <c r="BF308"/>
  <c r="BF312"/>
  <c r="BF317"/>
  <c r="BF321"/>
  <c r="BF322"/>
  <c r="BF329"/>
  <c r="BF331"/>
  <c r="BF337"/>
  <c r="BF341"/>
  <c r="BF351"/>
  <c r="BF353"/>
  <c r="BF354"/>
  <c r="BF364"/>
  <c r="BF365"/>
  <c r="BF368"/>
  <c r="BF369"/>
  <c r="BF372"/>
  <c r="BF373"/>
  <c r="BF374"/>
  <c r="BF382"/>
  <c r="BF384"/>
  <c r="BF385"/>
  <c r="BF387"/>
  <c r="BF388"/>
  <c r="BF393"/>
  <c r="BF396"/>
  <c r="BF397"/>
  <c r="BF399"/>
  <c r="BF400"/>
  <c r="BF406"/>
  <c r="BF418"/>
  <c r="BF420"/>
  <c r="BF422"/>
  <c r="BF434"/>
  <c r="BF435"/>
  <c r="BF436"/>
  <c r="BF437"/>
  <c r="BF438"/>
  <c r="BF439"/>
  <c r="BF445"/>
  <c r="BF448"/>
  <c r="BF449"/>
  <c r="BF452"/>
  <c r="BF457"/>
  <c r="BF464"/>
  <c r="BF159"/>
  <c r="BF169"/>
  <c r="BF171"/>
  <c r="BF175"/>
  <c r="BF177"/>
  <c r="BF180"/>
  <c r="BF181"/>
  <c r="BF188"/>
  <c r="BF189"/>
  <c r="BF193"/>
  <c r="BF208"/>
  <c r="BF211"/>
  <c r="BF214"/>
  <c r="BF217"/>
  <c r="BF220"/>
  <c r="BF222"/>
  <c r="BF223"/>
  <c r="BF225"/>
  <c r="BF230"/>
  <c r="BF231"/>
  <c r="BF234"/>
  <c r="BF235"/>
  <c r="BF243"/>
  <c r="BF245"/>
  <c r="BF248"/>
  <c r="BF254"/>
  <c r="BF260"/>
  <c r="BF264"/>
  <c r="BF266"/>
  <c r="BF267"/>
  <c r="BF272"/>
  <c r="BF281"/>
  <c r="BF291"/>
  <c r="BF292"/>
  <c r="BF296"/>
  <c r="BF297"/>
  <c r="BF299"/>
  <c r="BF306"/>
  <c r="BF313"/>
  <c r="BF318"/>
  <c r="BF326"/>
  <c r="BF330"/>
  <c r="BF334"/>
  <c r="BF346"/>
  <c r="BF348"/>
  <c r="BF352"/>
  <c r="BF356"/>
  <c r="BF361"/>
  <c r="BF362"/>
  <c r="BF367"/>
  <c r="BF376"/>
  <c r="BF383"/>
  <c r="BF390"/>
  <c r="BF395"/>
  <c r="BF401"/>
  <c r="BF403"/>
  <c r="BF410"/>
  <c r="BF411"/>
  <c r="BF413"/>
  <c r="BF415"/>
  <c r="BF416"/>
  <c r="BF417"/>
  <c r="BF421"/>
  <c r="BF428"/>
  <c r="BF446"/>
  <c r="BF453"/>
  <c r="BF456"/>
  <c r="BF462"/>
  <c r="BF465"/>
  <c i="1" r="AS94"/>
  <c i="2" r="F38"/>
  <c i="1" r="BC96"/>
  <c i="2" r="J35"/>
  <c i="1" r="AV96"/>
  <c i="3" r="J35"/>
  <c i="1" r="AV97"/>
  <c i="4" r="F38"/>
  <c i="1" r="BC98"/>
  <c i="4" r="J35"/>
  <c i="1" r="AV98"/>
  <c i="5" r="J35"/>
  <c i="1" r="AV99"/>
  <c i="6" r="J35"/>
  <c i="1" r="AV100"/>
  <c i="6" r="F38"/>
  <c i="1" r="BC100"/>
  <c i="6" r="J32"/>
  <c i="7" r="F38"/>
  <c i="1" r="BC102"/>
  <c i="8" r="F38"/>
  <c i="1" r="BC103"/>
  <c i="8" r="J32"/>
  <c i="9" r="F37"/>
  <c i="1" r="BB104"/>
  <c i="10" r="F37"/>
  <c i="1" r="BB105"/>
  <c i="10" r="F35"/>
  <c i="1" r="AZ105"/>
  <c i="11" r="F35"/>
  <c i="1" r="AZ106"/>
  <c i="12" r="F37"/>
  <c i="1" r="BB107"/>
  <c i="13" r="F39"/>
  <c i="1" r="BD108"/>
  <c i="14" r="J35"/>
  <c i="1" r="AV110"/>
  <c i="15" r="F39"/>
  <c i="1" r="BD111"/>
  <c i="15" r="J35"/>
  <c i="1" r="AV111"/>
  <c i="16" r="F37"/>
  <c i="1" r="BB112"/>
  <c i="17" r="F35"/>
  <c i="1" r="AZ113"/>
  <c i="17" r="J35"/>
  <c i="1" r="AV113"/>
  <c i="18" r="F35"/>
  <c i="1" r="AZ114"/>
  <c i="19" r="F34"/>
  <c i="1" r="BA115"/>
  <c i="20" r="J33"/>
  <c i="1" r="AV116"/>
  <c i="22" r="J33"/>
  <c i="1" r="AV118"/>
  <c i="23" r="J33"/>
  <c i="1" r="AV119"/>
  <c i="24" r="F35"/>
  <c i="1" r="BB120"/>
  <c i="24" r="F37"/>
  <c i="1" r="BD120"/>
  <c i="25" r="F33"/>
  <c i="1" r="AZ121"/>
  <c i="25" r="F36"/>
  <c i="1" r="BC121"/>
  <c i="2" r="F37"/>
  <c i="1" r="BB96"/>
  <c i="3" r="F35"/>
  <c i="1" r="AZ97"/>
  <c i="4" r="F35"/>
  <c i="1" r="AZ98"/>
  <c i="5" r="F38"/>
  <c i="1" r="BC99"/>
  <c i="5" r="F37"/>
  <c i="1" r="BB99"/>
  <c i="7" r="F39"/>
  <c i="1" r="BD102"/>
  <c i="8" r="F37"/>
  <c i="1" r="BB103"/>
  <c i="9" r="F38"/>
  <c i="1" r="BC104"/>
  <c i="9" r="J35"/>
  <c i="1" r="AV104"/>
  <c i="10" r="J35"/>
  <c i="1" r="AV105"/>
  <c i="11" r="F37"/>
  <c i="1" r="BB106"/>
  <c i="11" r="J35"/>
  <c i="1" r="AV106"/>
  <c i="12" r="F38"/>
  <c i="1" r="BC107"/>
  <c i="13" r="F35"/>
  <c i="1" r="AZ108"/>
  <c i="13" r="J35"/>
  <c i="1" r="AV108"/>
  <c i="14" r="F38"/>
  <c i="1" r="BC110"/>
  <c i="14" r="F37"/>
  <c i="1" r="BB110"/>
  <c i="15" r="F37"/>
  <c i="1" r="BB111"/>
  <c i="16" r="F38"/>
  <c i="1" r="BC112"/>
  <c i="17" r="F37"/>
  <c i="1" r="BB113"/>
  <c i="18" r="J35"/>
  <c i="1" r="AV114"/>
  <c i="20" r="J34"/>
  <c i="1" r="AW116"/>
  <c i="21" r="F33"/>
  <c i="1" r="AZ117"/>
  <c i="23" r="F35"/>
  <c i="1" r="BB119"/>
  <c i="24" r="F36"/>
  <c i="1" r="BC120"/>
  <c i="24" r="J33"/>
  <c i="1" r="AV120"/>
  <c i="25" r="F37"/>
  <c i="1" r="BD121"/>
  <c i="26" r="J33"/>
  <c i="1" r="AV122"/>
  <c i="26" r="J34"/>
  <c i="1" r="AW122"/>
  <c i="2" r="F39"/>
  <c i="1" r="BD96"/>
  <c i="3" r="F37"/>
  <c i="1" r="BB97"/>
  <c i="4" r="F37"/>
  <c i="1" r="BB98"/>
  <c i="5" r="F39"/>
  <c i="1" r="BD99"/>
  <c i="5" r="F35"/>
  <c i="1" r="AZ99"/>
  <c i="6" r="F37"/>
  <c i="1" r="BB100"/>
  <c i="7" r="F37"/>
  <c i="1" r="BB102"/>
  <c i="8" r="F35"/>
  <c i="1" r="AZ103"/>
  <c i="8" r="F39"/>
  <c i="1" r="BD103"/>
  <c i="10" r="F39"/>
  <c i="1" r="BD105"/>
  <c i="11" r="F39"/>
  <c i="1" r="BD106"/>
  <c i="12" r="F39"/>
  <c i="1" r="BD107"/>
  <c i="13" r="F38"/>
  <c i="1" r="BC108"/>
  <c i="14" r="F39"/>
  <c i="1" r="BD110"/>
  <c i="15" r="F38"/>
  <c i="1" r="BC111"/>
  <c i="16" r="J35"/>
  <c i="1" r="AV112"/>
  <c i="17" r="F39"/>
  <c i="1" r="BD113"/>
  <c i="18" r="F39"/>
  <c i="1" r="BD114"/>
  <c i="18" r="F37"/>
  <c i="1" r="BB114"/>
  <c i="22" r="J34"/>
  <c i="1" r="AW118"/>
  <c i="23" r="F37"/>
  <c i="1" r="BD119"/>
  <c i="24" r="F33"/>
  <c i="1" r="AZ120"/>
  <c i="25" r="J33"/>
  <c i="1" r="AV121"/>
  <c i="2" r="F35"/>
  <c i="1" r="AZ96"/>
  <c i="3" r="F38"/>
  <c i="1" r="BC97"/>
  <c i="3" r="F39"/>
  <c i="1" r="BD97"/>
  <c i="4" r="F39"/>
  <c i="1" r="BD98"/>
  <c i="6" r="F35"/>
  <c i="1" r="AZ100"/>
  <c i="6" r="F39"/>
  <c i="1" r="BD100"/>
  <c i="7" r="F35"/>
  <c i="1" r="AZ102"/>
  <c i="7" r="J35"/>
  <c i="1" r="AV102"/>
  <c i="8" r="J35"/>
  <c i="1" r="AV103"/>
  <c i="9" r="F35"/>
  <c i="1" r="AZ104"/>
  <c i="9" r="F39"/>
  <c i="1" r="BD104"/>
  <c i="10" r="F38"/>
  <c i="1" r="BC105"/>
  <c i="10" r="J32"/>
  <c i="11" r="F38"/>
  <c i="1" r="BC106"/>
  <c i="12" r="F35"/>
  <c i="1" r="AZ107"/>
  <c i="12" r="J35"/>
  <c i="1" r="AV107"/>
  <c i="13" r="F37"/>
  <c i="1" r="BB108"/>
  <c i="14" r="F35"/>
  <c i="1" r="AZ110"/>
  <c i="15" r="F35"/>
  <c i="1" r="AZ111"/>
  <c i="16" r="F35"/>
  <c i="1" r="AZ112"/>
  <c i="16" r="F39"/>
  <c i="1" r="BD112"/>
  <c i="17" r="F38"/>
  <c i="1" r="BC113"/>
  <c i="18" r="F38"/>
  <c i="1" r="BC114"/>
  <c i="19" r="F33"/>
  <c i="1" r="AZ115"/>
  <c i="21" r="J34"/>
  <c i="1" r="AW117"/>
  <c r="AT117"/>
  <c i="23" r="F33"/>
  <c i="1" r="AZ119"/>
  <c i="23" r="F36"/>
  <c i="1" r="BC119"/>
  <c i="25" r="F35"/>
  <c i="1" r="BB121"/>
  <c i="17" l="1" r="R131"/>
  <c r="R130"/>
  <c r="R129"/>
  <c i="16" r="BK125"/>
  <c r="J125"/>
  <c r="J99"/>
  <c i="7" r="T126"/>
  <c i="4" r="P155"/>
  <c i="16" r="P125"/>
  <c r="P124"/>
  <c i="1" r="AU112"/>
  <c i="7" r="P126"/>
  <c i="1" r="AU102"/>
  <c i="3" r="P130"/>
  <c r="P129"/>
  <c i="1" r="AU97"/>
  <c i="24" r="T124"/>
  <c r="T123"/>
  <c i="5" r="R126"/>
  <c r="R125"/>
  <c i="2" r="R282"/>
  <c i="17" r="P131"/>
  <c r="P130"/>
  <c r="P129"/>
  <c i="1" r="AU113"/>
  <c i="3" r="R130"/>
  <c i="24" r="R124"/>
  <c r="R123"/>
  <c i="2" r="R144"/>
  <c r="R143"/>
  <c i="17" r="T131"/>
  <c r="T130"/>
  <c r="T129"/>
  <c i="16" r="R125"/>
  <c r="R124"/>
  <c i="15" r="T125"/>
  <c r="T124"/>
  <c i="12" r="R132"/>
  <c r="R127"/>
  <c i="7" r="R126"/>
  <c i="25" r="R126"/>
  <c r="R125"/>
  <c i="15" r="R125"/>
  <c r="R124"/>
  <c i="3" r="R157"/>
  <c i="23" r="R125"/>
  <c i="18" r="P125"/>
  <c r="P124"/>
  <c i="1" r="AU114"/>
  <c i="24" r="P124"/>
  <c r="P123"/>
  <c i="1" r="AU120"/>
  <c i="18" r="R125"/>
  <c r="R124"/>
  <c i="14" r="P125"/>
  <c r="P124"/>
  <c i="1" r="AU110"/>
  <c i="4" r="T133"/>
  <c i="2" r="T144"/>
  <c i="3" r="T157"/>
  <c r="T129"/>
  <c i="2" r="P144"/>
  <c i="23" r="T126"/>
  <c r="T125"/>
  <c i="4" r="P132"/>
  <c i="1" r="AU98"/>
  <c i="2" r="T282"/>
  <c i="25" r="P126"/>
  <c r="P125"/>
  <c i="1" r="AU121"/>
  <c i="5" r="P126"/>
  <c r="P125"/>
  <c i="1" r="AU99"/>
  <c i="2" r="P282"/>
  <c i="23" r="P125"/>
  <c i="1" r="AU119"/>
  <c i="14" r="BK125"/>
  <c r="BK124"/>
  <c r="J124"/>
  <c r="J98"/>
  <c i="12" r="P127"/>
  <c i="1" r="AU107"/>
  <c i="4" r="T155"/>
  <c i="24" r="BK124"/>
  <c r="BK123"/>
  <c r="J123"/>
  <c i="16" r="T125"/>
  <c r="T124"/>
  <c i="5" r="T126"/>
  <c r="T125"/>
  <c i="4" r="R133"/>
  <c r="R132"/>
  <c r="BK133"/>
  <c r="J133"/>
  <c r="J99"/>
  <c i="7" r="BK127"/>
  <c r="J127"/>
  <c r="J99"/>
  <c i="11" r="J128"/>
  <c r="J100"/>
  <c i="3" r="BK130"/>
  <c r="J130"/>
  <c r="J99"/>
  <c r="BK157"/>
  <c r="J157"/>
  <c r="J103"/>
  <c i="13" r="BK128"/>
  <c r="J128"/>
  <c r="J99"/>
  <c i="15" r="BK125"/>
  <c r="J125"/>
  <c r="J99"/>
  <c i="25" r="BK175"/>
  <c r="J175"/>
  <c r="J104"/>
  <c i="9" r="BK123"/>
  <c r="J123"/>
  <c r="J99"/>
  <c i="25" r="BK126"/>
  <c r="J126"/>
  <c r="J97"/>
  <c i="26" r="BK119"/>
  <c r="BK118"/>
  <c r="J118"/>
  <c r="J96"/>
  <c i="2" r="BK144"/>
  <c r="J144"/>
  <c r="J99"/>
  <c r="BK470"/>
  <c r="J470"/>
  <c r="J120"/>
  <c i="12" r="BK128"/>
  <c r="J128"/>
  <c r="J99"/>
  <c i="18" r="BK125"/>
  <c r="J125"/>
  <c r="J99"/>
  <c i="19" r="BK119"/>
  <c r="J119"/>
  <c r="J97"/>
  <c i="20" r="BK119"/>
  <c r="J119"/>
  <c r="J97"/>
  <c i="22" r="BK119"/>
  <c r="J119"/>
  <c r="J97"/>
  <c i="23" r="BK125"/>
  <c r="J125"/>
  <c r="J96"/>
  <c i="21" r="BK118"/>
  <c r="J118"/>
  <c r="J96"/>
  <c i="17" r="BK130"/>
  <c r="J130"/>
  <c r="J99"/>
  <c i="12" r="J132"/>
  <c r="J101"/>
  <c i="11" r="J130"/>
  <c r="J101"/>
  <c i="1" r="AG105"/>
  <c r="AG103"/>
  <c r="AG100"/>
  <c i="6" r="J98"/>
  <c r="J123"/>
  <c r="J99"/>
  <c i="5" r="BK125"/>
  <c r="J125"/>
  <c i="4" r="BK132"/>
  <c r="J132"/>
  <c r="J98"/>
  <c i="2" r="BK143"/>
  <c r="J143"/>
  <c r="F36"/>
  <c i="1" r="BA96"/>
  <c i="5" r="J32"/>
  <c i="1" r="AG99"/>
  <c i="6" r="J36"/>
  <c i="1" r="AW100"/>
  <c r="AT100"/>
  <c r="AN100"/>
  <c i="7" r="J36"/>
  <c i="1" r="AW102"/>
  <c r="AT102"/>
  <c i="9" r="J36"/>
  <c i="1" r="AW104"/>
  <c r="AT104"/>
  <c i="11" r="F36"/>
  <c i="1" r="BA106"/>
  <c r="BD101"/>
  <c r="BC101"/>
  <c r="AY101"/>
  <c r="BB101"/>
  <c r="AX101"/>
  <c i="14" r="F36"/>
  <c i="1" r="BA110"/>
  <c i="18" r="J36"/>
  <c i="1" r="AW114"/>
  <c r="AT114"/>
  <c r="BB109"/>
  <c r="AX109"/>
  <c r="BC109"/>
  <c r="AY109"/>
  <c i="21" r="F34"/>
  <c i="1" r="BA117"/>
  <c i="23" r="J34"/>
  <c i="1" r="AW119"/>
  <c r="AT119"/>
  <c r="AT122"/>
  <c i="3" r="J36"/>
  <c i="1" r="AW97"/>
  <c r="AT97"/>
  <c i="4" r="F36"/>
  <c i="1" r="BA98"/>
  <c i="5" r="J36"/>
  <c i="1" r="AW99"/>
  <c r="AT99"/>
  <c r="BD95"/>
  <c r="BB95"/>
  <c i="8" r="F36"/>
  <c i="1" r="BA103"/>
  <c i="10" r="F36"/>
  <c i="1" r="BA105"/>
  <c i="12" r="F36"/>
  <c i="1" r="BA107"/>
  <c r="AZ101"/>
  <c r="AV101"/>
  <c i="15" r="J36"/>
  <c i="1" r="AW111"/>
  <c r="AT111"/>
  <c i="16" r="F36"/>
  <c i="1" r="BA112"/>
  <c i="17" r="F36"/>
  <c i="1" r="BA113"/>
  <c i="19" r="J34"/>
  <c i="1" r="AW115"/>
  <c r="AT115"/>
  <c i="23" r="F34"/>
  <c i="1" r="BA119"/>
  <c i="26" r="F34"/>
  <c i="1" r="BA122"/>
  <c i="2" r="J36"/>
  <c i="1" r="AW96"/>
  <c r="AT96"/>
  <c r="AZ95"/>
  <c r="AV95"/>
  <c i="7" r="F36"/>
  <c i="1" r="BA102"/>
  <c i="9" r="F36"/>
  <c i="1" r="BA104"/>
  <c i="11" r="J36"/>
  <c i="1" r="AW106"/>
  <c r="AT106"/>
  <c i="13" r="J36"/>
  <c i="1" r="AW108"/>
  <c r="AT108"/>
  <c i="14" r="J36"/>
  <c i="1" r="AW110"/>
  <c r="AT110"/>
  <c r="BD109"/>
  <c i="18" r="F36"/>
  <c i="1" r="BA114"/>
  <c r="AZ109"/>
  <c r="AV109"/>
  <c r="AT116"/>
  <c i="22" r="F34"/>
  <c i="1" r="BA118"/>
  <c i="24" r="J34"/>
  <c i="1" r="AW120"/>
  <c r="AT120"/>
  <c i="25" r="F34"/>
  <c i="1" r="BA121"/>
  <c i="24" r="J30"/>
  <c i="1" r="AG120"/>
  <c i="2" r="J32"/>
  <c i="1" r="AG96"/>
  <c i="3" r="F36"/>
  <c i="1" r="BA97"/>
  <c i="4" r="J36"/>
  <c i="1" r="AW98"/>
  <c r="AT98"/>
  <c i="5" r="F36"/>
  <c i="1" r="BA99"/>
  <c i="6" r="F36"/>
  <c i="1" r="BA100"/>
  <c r="BC95"/>
  <c r="AY95"/>
  <c i="8" r="J36"/>
  <c i="1" r="AW103"/>
  <c r="AT103"/>
  <c r="AN103"/>
  <c i="10" r="J36"/>
  <c i="1" r="AW105"/>
  <c r="AT105"/>
  <c r="AN105"/>
  <c i="11" r="J32"/>
  <c i="1" r="AG106"/>
  <c i="12" r="J36"/>
  <c i="1" r="AW107"/>
  <c r="AT107"/>
  <c i="13" r="F36"/>
  <c i="1" r="BA108"/>
  <c i="15" r="F36"/>
  <c i="1" r="BA111"/>
  <c i="16" r="J36"/>
  <c i="1" r="AW112"/>
  <c r="AT112"/>
  <c i="17" r="J36"/>
  <c i="1" r="AW113"/>
  <c r="AT113"/>
  <c i="20" r="F34"/>
  <c i="1" r="BA116"/>
  <c r="AT118"/>
  <c i="24" r="F34"/>
  <c i="1" r="BA120"/>
  <c i="25" r="J34"/>
  <c i="1" r="AW121"/>
  <c r="AT121"/>
  <c i="2" l="1" r="P143"/>
  <c i="1" r="AU96"/>
  <c i="4" r="T132"/>
  <c i="3" r="R129"/>
  <c i="2" r="T143"/>
  <c i="13" r="BK127"/>
  <c r="J127"/>
  <c i="19" r="BK118"/>
  <c r="J118"/>
  <c i="20" r="BK118"/>
  <c r="J118"/>
  <c r="J96"/>
  <c i="16" r="BK124"/>
  <c r="J124"/>
  <c r="J98"/>
  <c i="24" r="J124"/>
  <c r="J97"/>
  <c i="7" r="BK126"/>
  <c r="J126"/>
  <c i="9" r="BK122"/>
  <c r="J122"/>
  <c r="J98"/>
  <c i="24" r="J96"/>
  <c i="15" r="BK124"/>
  <c r="J124"/>
  <c r="J98"/>
  <c i="18" r="BK124"/>
  <c r="J124"/>
  <c i="22" r="BK118"/>
  <c r="J118"/>
  <c i="25" r="BK125"/>
  <c r="J125"/>
  <c r="J96"/>
  <c i="26" r="J119"/>
  <c r="J97"/>
  <c i="3" r="BK129"/>
  <c r="J129"/>
  <c r="J98"/>
  <c i="12" r="BK127"/>
  <c r="J127"/>
  <c i="14" r="J125"/>
  <c r="J99"/>
  <c i="24" r="J39"/>
  <c i="17" r="BK129"/>
  <c r="J129"/>
  <c r="J98"/>
  <c i="1" r="AN106"/>
  <c i="11" r="J41"/>
  <c i="10" r="J41"/>
  <c i="8" r="J41"/>
  <c i="1" r="AN99"/>
  <c i="5" r="J98"/>
  <c i="6" r="J41"/>
  <c i="5" r="J41"/>
  <c i="1" r="AN96"/>
  <c i="2" r="J98"/>
  <c r="J41"/>
  <c i="1" r="AN120"/>
  <c r="AU95"/>
  <c i="19" r="J30"/>
  <c i="1" r="AG115"/>
  <c i="12" r="J32"/>
  <c i="1" r="AG107"/>
  <c r="BA109"/>
  <c r="AW109"/>
  <c r="AT109"/>
  <c r="AZ94"/>
  <c r="AV94"/>
  <c r="AK29"/>
  <c r="AU109"/>
  <c i="13" r="J32"/>
  <c i="1" r="AG108"/>
  <c i="26" r="J30"/>
  <c i="1" r="AG122"/>
  <c i="18" r="J32"/>
  <c i="1" r="AG114"/>
  <c r="AX95"/>
  <c i="21" r="J30"/>
  <c i="1" r="AG117"/>
  <c r="AN117"/>
  <c r="BD94"/>
  <c r="W33"/>
  <c r="AU101"/>
  <c i="7" r="J32"/>
  <c i="1" r="AG102"/>
  <c i="14" r="J32"/>
  <c i="1" r="AG110"/>
  <c i="4" r="J32"/>
  <c i="1" r="AG98"/>
  <c r="BA95"/>
  <c r="AW95"/>
  <c r="AT95"/>
  <c i="23" r="J30"/>
  <c i="1" r="AG119"/>
  <c r="AN119"/>
  <c r="BB94"/>
  <c r="AX94"/>
  <c i="22" r="J30"/>
  <c i="1" r="AG118"/>
  <c r="BA101"/>
  <c r="AW101"/>
  <c r="AT101"/>
  <c r="BC94"/>
  <c r="W32"/>
  <c i="19" l="1" r="J39"/>
  <c i="7" r="J41"/>
  <c i="14" r="J41"/>
  <c i="12" r="J41"/>
  <c i="13" r="J41"/>
  <c i="18" r="J41"/>
  <c i="22" r="J39"/>
  <c i="7" r="J98"/>
  <c i="12" r="J98"/>
  <c i="22" r="J96"/>
  <c i="18" r="J98"/>
  <c i="26" r="J39"/>
  <c i="19" r="J96"/>
  <c i="13" r="J98"/>
  <c i="23" r="J39"/>
  <c i="21" r="J39"/>
  <c i="4" r="J41"/>
  <c i="1" r="AN98"/>
  <c r="AN102"/>
  <c r="AN114"/>
  <c r="AN122"/>
  <c r="AN115"/>
  <c r="AN108"/>
  <c r="AN110"/>
  <c r="AN107"/>
  <c r="AN118"/>
  <c r="AU94"/>
  <c i="9" r="J32"/>
  <c i="1" r="AG104"/>
  <c r="AG101"/>
  <c i="20" r="J30"/>
  <c i="1" r="AG116"/>
  <c i="17" r="J32"/>
  <c i="1" r="AG113"/>
  <c r="BA94"/>
  <c r="W30"/>
  <c i="15" r="J32"/>
  <c i="1" r="AG111"/>
  <c i="3" r="J32"/>
  <c i="1" r="AG97"/>
  <c r="AG95"/>
  <c i="25" r="J30"/>
  <c i="1" r="AG121"/>
  <c i="16" r="J32"/>
  <c i="1" r="AG112"/>
  <c r="AN112"/>
  <c r="AY94"/>
  <c r="W29"/>
  <c r="W31"/>
  <c l="1" r="AN95"/>
  <c i="25" r="J39"/>
  <c i="9" r="J41"/>
  <c i="20" r="J39"/>
  <c i="3" r="J41"/>
  <c i="15" r="J41"/>
  <c i="16" r="J41"/>
  <c i="1" r="AN113"/>
  <c i="17" r="J41"/>
  <c i="1" r="AN104"/>
  <c r="AN97"/>
  <c r="AN111"/>
  <c r="AN116"/>
  <c r="AN121"/>
  <c r="AN101"/>
  <c r="AG109"/>
  <c r="AW94"/>
  <c r="AK30"/>
  <c l="1" r="AN109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<sst xmlns="http://schemas.openxmlformats.org/spreadsheetml/2006/main">
  <si>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</si>
  <si>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</si>
  <si>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</si>
  <si>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</si>
  <si>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{cfd592a8-5f2a-4c39-9c50-77983ac991ed}</t>
  </si>
  <si>
    <t xml:space="preserve">&gt;&gt;  skryté stĺpce  &lt;&lt;</t>
  </si>
  <si>
    <t>0,001</t>
  </si>
  <si>
    <t>23</t>
  </si>
  <si>
    <t>0,01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</si>
  <si>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</si>
  <si>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</si>
  <si>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</si>
  <si>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</si>
  <si>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2025-04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</si>
  <si>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</si>
  <si>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</si>
  <si>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ADMINISTRATÍVNEJ BUDOVY KOMENSKÉHO ULICA - ÚRAD BBSK (BLOK B+C)</t>
  </si>
  <si>
    <t>JKSO:</t>
  </si>
  <si>
    <t>KS:</t>
  </si>
  <si>
    <t>Miesto:</t>
  </si>
  <si>
    <t>k.ú. B. Bystrica, s.č. 837/12, p.č. KN/C - 1909/1</t>
  </si>
  <si>
    <t>Dátum:</t>
  </si>
  <si>
    <t>21. 1. 2025</t>
  </si>
  <si>
    <t>Objednávateľ:</t>
  </si>
  <si>
    <t>IČO:</t>
  </si>
  <si>
    <t>Banskobystrický samosprávny kraj, Námestie SNP 23/</t>
  </si>
  <si>
    <t>IČ DPH:</t>
  </si>
  <si>
    <t>Zhotoviteľ:</t>
  </si>
  <si>
    <t>Vyplň údaj</t>
  </si>
  <si>
    <t>Projektant:</t>
  </si>
  <si>
    <t>45354618</t>
  </si>
  <si>
    <t>HLINA s.r.o.</t>
  </si>
  <si>
    <t>SK2022982467</t>
  </si>
  <si>
    <t>True</t>
  </si>
  <si>
    <t>Spracovateľ:</t>
  </si>
  <si>
    <t>55 634 303</t>
  </si>
  <si>
    <t>STAVCEN s.r.o., www.rozpoctar.org</t>
  </si>
  <si>
    <t>SK2122051338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</si>
  <si>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</si>
  <si>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</si>
  <si>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</si>
  <si>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</si>
  <si>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</si>
  <si>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</si>
  <si>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</si>
  <si>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</si>
  <si>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</si>
  <si>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</si>
  <si>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</si>
  <si>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</si>
  <si>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</si>
  <si>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</si>
  <si>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</si>
  <si>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</si>
  <si>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</si>
  <si>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</si>
  <si>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</si>
  <si>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</si>
  <si>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</si>
  <si>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</si>
  <si>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</si>
  <si>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</si>
  <si>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</si>
  <si>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</si>
  <si>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</si>
  <si>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</si>
  <si>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</si>
  <si>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</si>
  <si>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</si>
  <si>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</si>
  <si>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</si>
  <si>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</si>
  <si>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</si>
  <si>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</si>
  <si>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</si>
  <si>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</si>
  <si>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</si>
  <si>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</si>
  <si>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</si>
  <si>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</si>
  <si>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</si>
  <si>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</si>
  <si>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</si>
  <si>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</si>
  <si>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E1 ARCH a E2 Statika</t>
  </si>
  <si>
    <t>STA</t>
  </si>
  <si>
    <t>1</t>
  </si>
  <si>
    <t>{a1b0d37e-3bdc-48bf-b201-c6161220d3fe}</t>
  </si>
  <si>
    <t>/</t>
  </si>
  <si>
    <t>STAVEBNÉ ÚPRAVY BLOK B+C</t>
  </si>
  <si>
    <t>Časť</t>
  </si>
  <si>
    <t>2</t>
  </si>
  <si>
    <t>{1a1dc568-12c2-4cf2-bbae-fa2d5677fb2a}</t>
  </si>
  <si>
    <t>02</t>
  </si>
  <si>
    <t>VÝMENA OTVOROVÝCH KONŠTRUKCII V OBVODOVOM MURIVE</t>
  </si>
  <si>
    <t>{32afb774-18ff-429b-93d4-71482552a0e9}</t>
  </si>
  <si>
    <t>03</t>
  </si>
  <si>
    <t>VÝMENA STREŠNEJ KRYTINY</t>
  </si>
  <si>
    <t>{efaf521a-2698-4d1e-ba21-235903c1bbaf}</t>
  </si>
  <si>
    <t>04</t>
  </si>
  <si>
    <t>ZATEPLENIE OBVODOVÝCH STIEN</t>
  </si>
  <si>
    <t>{b2d64242-9a84-4f45-ad8b-c6e08d1f0943}</t>
  </si>
  <si>
    <t>05</t>
  </si>
  <si>
    <t>ODSTRÁNENIE OBJEKTU GARÁŽÍ (STENY, STRECHA)</t>
  </si>
  <si>
    <t>{8f2ca7f0-fc0b-4019-af88-6e6a7d718854}</t>
  </si>
  <si>
    <t xml:space="preserve">E3_Elektro_silnoprud </t>
  </si>
  <si>
    <t>{64688169-d371-4ab8-8723-956fa8f89b26}</t>
  </si>
  <si>
    <t>Prístroje a zariadenia</t>
  </si>
  <si>
    <t>{9ab40562-5e76-4d09-9c9b-2adf6340d877}</t>
  </si>
  <si>
    <t>Káble a nosné systémy</t>
  </si>
  <si>
    <t>{92abed6c-c94f-42e4-8fc0-e0da12c8fdd8}</t>
  </si>
  <si>
    <t>Svietidlá</t>
  </si>
  <si>
    <t>{53e0fea4-2b31-4282-9f18-51bbed6ae224}</t>
  </si>
  <si>
    <t>Rozvádzače</t>
  </si>
  <si>
    <t>{d396be75-e904-4783-b431-db32ed535a61}</t>
  </si>
  <si>
    <t>06</t>
  </si>
  <si>
    <t>Bleskozvod a uzemnenie</t>
  </si>
  <si>
    <t>{5529f122-56e6-4ff2-8982-7727cfce65e9}</t>
  </si>
  <si>
    <t>07</t>
  </si>
  <si>
    <t>Prípojka NN</t>
  </si>
  <si>
    <t>{b25a19d3-e78e-48a5-a2eb-a3f4bdf448f2}</t>
  </si>
  <si>
    <t>08</t>
  </si>
  <si>
    <t>Areálové rozvody</t>
  </si>
  <si>
    <t>{a3c63370-520a-457f-9365-f55fc0d93c72}</t>
  </si>
  <si>
    <t xml:space="preserve">E4_Elektro_slaboprud </t>
  </si>
  <si>
    <t>{7b0bd21b-cf58-4da2-9256-51d439f8b820}</t>
  </si>
  <si>
    <t>Štrukturovaná kabeláž</t>
  </si>
  <si>
    <t>{221b7cfd-275b-4f26-8740-0452e27d442f}</t>
  </si>
  <si>
    <t>EZS</t>
  </si>
  <si>
    <t>{f311341d-4d10-4698-a392-ad5aebf4180f}</t>
  </si>
  <si>
    <t>KS</t>
  </si>
  <si>
    <t>{4a670d8a-f44b-4ce6-bb8c-c2c3ca93c851}</t>
  </si>
  <si>
    <t>Závory, VV, SKV</t>
  </si>
  <si>
    <t>{f288762f-9905-4441-8318-0b9e82baae33}</t>
  </si>
  <si>
    <t>Konfer.systém</t>
  </si>
  <si>
    <t>{f53ad7f6-369a-4893-a9be-4aa0483fca68}</t>
  </si>
  <si>
    <t xml:space="preserve">E5_Vykurovanie </t>
  </si>
  <si>
    <t>{e77a55ab-aa38-4ef9-91ec-2b3c079ad3ce}</t>
  </si>
  <si>
    <t xml:space="preserve">E6_ZTI </t>
  </si>
  <si>
    <t>{f7228377-65c8-461a-9008-d97368a36fa3}</t>
  </si>
  <si>
    <t xml:space="preserve">E7_VZT </t>
  </si>
  <si>
    <t>{fe42f617-789e-40c0-b2b8-d29535a61ded}</t>
  </si>
  <si>
    <t xml:space="preserve">E8_Chladenie </t>
  </si>
  <si>
    <t>{41bafbca-5b21-46fd-bff7-ba37379b5151}</t>
  </si>
  <si>
    <t>09</t>
  </si>
  <si>
    <t xml:space="preserve">E9_Fotovoltaika </t>
  </si>
  <si>
    <t>{2ae8e3a3-38bc-4671-bd9b-44185410e84e}</t>
  </si>
  <si>
    <t>10</t>
  </si>
  <si>
    <t xml:space="preserve">E10_HSP </t>
  </si>
  <si>
    <t>{1d605339-4291-46d3-b229-3319017d6690}</t>
  </si>
  <si>
    <t>11</t>
  </si>
  <si>
    <t>SO 03 Spevnene plochy a oplotenie</t>
  </si>
  <si>
    <t>{2c7df300-05d6-4767-86a2-10f3e63647ce}</t>
  </si>
  <si>
    <t>12</t>
  </si>
  <si>
    <t>SO 04 Areálove rozvody a pripojky ZTI</t>
  </si>
  <si>
    <t>{da2fa733-92d3-4852-9280-3591cd52fc80}</t>
  </si>
  <si>
    <t>KRYCÍ LIST ROZPOČTU</t>
  </si>
  <si>
    <t>Objekt:</t>
  </si>
  <si>
    <t>01 - E1 ARCH a E2 Statika</t>
  </si>
  <si>
    <t>Časť:</t>
  </si>
  <si>
    <t>01 - STAVEBNÉ ÚPRAVY BLOK B+C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</si>
  <si>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</si>
  <si>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</si>
  <si>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</si>
  <si>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</si>
  <si>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</si>
  <si>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</si>
  <si>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</si>
  <si>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</si>
  <si>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</si>
  <si>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</si>
  <si>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</si>
  <si>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</si>
  <si>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</si>
  <si>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</si>
  <si>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</si>
  <si>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</si>
  <si>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722 - Zdravotechnika - vnútorný vodovod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</si>
  <si>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</si>
  <si>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</si>
  <si>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</si>
  <si>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</si>
  <si>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</si>
  <si>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</si>
  <si>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</si>
  <si>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</si>
  <si>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</si>
  <si>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</si>
  <si>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33-M - Montáže dopravných zariadení, skladových zariadení a váh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</si>
  <si>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</si>
  <si>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</si>
  <si>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</si>
  <si>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</si>
  <si>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</si>
  <si>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</si>
  <si>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</si>
  <si>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</si>
  <si>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</si>
  <si>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</si>
  <si>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</si>
  <si>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</si>
  <si>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</si>
  <si>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</si>
  <si>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</si>
  <si>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</si>
  <si>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</si>
  <si>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122201101.S</t>
  </si>
  <si>
    <t>Odkopávka a prekopávka nezapažená v hornine 3, do 100 m3</t>
  </si>
  <si>
    <t>m3</t>
  </si>
  <si>
    <t>4</t>
  </si>
  <si>
    <t>1974665155</t>
  </si>
  <si>
    <t>P</t>
  </si>
  <si>
    <t>Poznámka k položke:_x000d_
B32</t>
  </si>
  <si>
    <t>122201109.S</t>
  </si>
  <si>
    <t>Odkopávky a prekopávky nezapažené. Príplatok k cenám za lepivosť horniny 3</t>
  </si>
  <si>
    <t>-1485449250</t>
  </si>
  <si>
    <t>3</t>
  </si>
  <si>
    <t>132211101.S</t>
  </si>
  <si>
    <t xml:space="preserve">Hĺbenie rýh šírky do 600 mm v  hornine tr.3 súdržných - ručným náradím</t>
  </si>
  <si>
    <t>1339028569</t>
  </si>
  <si>
    <t>Poznámka k položke:_x000d_
B31</t>
  </si>
  <si>
    <t>132211119.S</t>
  </si>
  <si>
    <t>Príplatok za lepivosť pri hĺbení rýh š do 600 mm ručným náradím v hornine tr. 3</t>
  </si>
  <si>
    <t>954735678</t>
  </si>
  <si>
    <t>5</t>
  </si>
  <si>
    <t>162501102.S</t>
  </si>
  <si>
    <t>Vodorovné premiestnenie výkopku po spevnenej ceste z horniny tr.1-4, do 100 m3 na vzdialenosť do 3000 m</t>
  </si>
  <si>
    <t>1197376496</t>
  </si>
  <si>
    <t>6</t>
  </si>
  <si>
    <t>162501105.S</t>
  </si>
  <si>
    <t>Vodorovné premiestnenie výkopku po spevnenej ceste z horniny tr.1-4, do 100 m3, príplatok k cene za každých ďalšich a začatých 1000 m</t>
  </si>
  <si>
    <t>-666820168</t>
  </si>
  <si>
    <t>7</t>
  </si>
  <si>
    <t>167101101.S</t>
  </si>
  <si>
    <t>Nakladanie neuľahnutého výkopku z hornín tr.1-4 do 100 m3</t>
  </si>
  <si>
    <t>-741580112</t>
  </si>
  <si>
    <t>8</t>
  </si>
  <si>
    <t>171201201.S</t>
  </si>
  <si>
    <t>Uloženie sypaniny na skládky do 100 m3</t>
  </si>
  <si>
    <t>1112833866</t>
  </si>
  <si>
    <t>9</t>
  </si>
  <si>
    <t>171209002.S</t>
  </si>
  <si>
    <t>Poplatok za skládku - zemina a kamenivo (17 05) ostatné</t>
  </si>
  <si>
    <t>t</t>
  </si>
  <si>
    <t>444364295</t>
  </si>
  <si>
    <t>Zakladanie</t>
  </si>
  <si>
    <t>273313611.S</t>
  </si>
  <si>
    <t>Betón základových dosiek, prostý tr. C 16/20</t>
  </si>
  <si>
    <t>-268154394</t>
  </si>
  <si>
    <t>273321312.S</t>
  </si>
  <si>
    <t>Betón základových dosiek, železový (bez výstuže), tr. C 20/25</t>
  </si>
  <si>
    <t>2130207955</t>
  </si>
  <si>
    <t>Zvislé a kompletné konštrukcie</t>
  </si>
  <si>
    <t>317161314.S</t>
  </si>
  <si>
    <t>Pórobetónový preklad nenosný šírky 150 mm, výšky 249 mm, dĺžky 1250 mm</t>
  </si>
  <si>
    <t>ks</t>
  </si>
  <si>
    <t>1245279024</t>
  </si>
  <si>
    <t>13</t>
  </si>
  <si>
    <t>317941121.S</t>
  </si>
  <si>
    <t>Osadenie oceľových valcovaných nosníkov (na murive) I, IE,U,UE,L do č.12 alebo výšky do 120 mm</t>
  </si>
  <si>
    <t>539957011</t>
  </si>
  <si>
    <t>14</t>
  </si>
  <si>
    <t>M</t>
  </si>
  <si>
    <t>133310003100.S</t>
  </si>
  <si>
    <t>Tyč oceľová prierezu L rovnoramenný uholník 75x75x8 mm, ozn. 11 373 podľa EN ISO S235JRG1</t>
  </si>
  <si>
    <t>977041218</t>
  </si>
  <si>
    <t>15</t>
  </si>
  <si>
    <t>133320000600.R</t>
  </si>
  <si>
    <t>Tyč oceľová prierezu L nerovnoramenný uholník 100x50x10 mm, ozn. 11 373, podľa EN ISO S235JRG1</t>
  </si>
  <si>
    <t>-724221773</t>
  </si>
  <si>
    <t>16</t>
  </si>
  <si>
    <t>133840000900.R</t>
  </si>
  <si>
    <t>Tyč oceľová prierezu UPE 100 mm valcovaná za tepla, ozn. 11 375, podľa EN ISO S235JR</t>
  </si>
  <si>
    <t>1736678603</t>
  </si>
  <si>
    <t>17</t>
  </si>
  <si>
    <t>133840001000.R</t>
  </si>
  <si>
    <t>Tyč oceľová prierezu UPE 120 mm valcovaná za tepla, ozn. 11 375, podľa EN ISO S235JR</t>
  </si>
  <si>
    <t>-1620154132</t>
  </si>
  <si>
    <t>18</t>
  </si>
  <si>
    <t>317941123.S</t>
  </si>
  <si>
    <t>Osadenie oceľových valcovaných nosníkov (na murive) I, IE,U,UE,L č.14-22 alebo výšky do 220 mm</t>
  </si>
  <si>
    <t>1820762562</t>
  </si>
  <si>
    <t>19</t>
  </si>
  <si>
    <t>134310000400.R</t>
  </si>
  <si>
    <t>Tyč oceľová prierezu L rovnoramenný uholník 150x150x10 mm, ozn. 11 373, podľa EN ISO S235JRG1</t>
  </si>
  <si>
    <t>1860604649</t>
  </si>
  <si>
    <t>20</t>
  </si>
  <si>
    <t>134310001000.R</t>
  </si>
  <si>
    <t>Tyč oceľová prierezu L rovnoramenný uholník 200x200x12 mm, ozn. 11 373, podľa EN ISO S235JRG1</t>
  </si>
  <si>
    <t>28264946</t>
  </si>
  <si>
    <t>21</t>
  </si>
  <si>
    <t>134840000900.R</t>
  </si>
  <si>
    <t>Tyč oceľová prierezu UPE 200 mm valcovaná za tepla, ozn. 11 375, podľa EN ISO S235JR</t>
  </si>
  <si>
    <t>-1647594003</t>
  </si>
  <si>
    <t>22</t>
  </si>
  <si>
    <t>134870001140.S</t>
  </si>
  <si>
    <t>Oceľový nosník HEB 180, z valcovanej ocele S235JR</t>
  </si>
  <si>
    <t>m</t>
  </si>
  <si>
    <t>976427707</t>
  </si>
  <si>
    <t>134870001120.S</t>
  </si>
  <si>
    <t>Oceľový nosník HEB 140, z valcovanej ocele S235JR</t>
  </si>
  <si>
    <t>886228647</t>
  </si>
  <si>
    <t>24</t>
  </si>
  <si>
    <t>145820000700.R</t>
  </si>
  <si>
    <t>Profil oceľový 180x100x8 mm uzavretý obdĺžnikový</t>
  </si>
  <si>
    <t>-290249012</t>
  </si>
  <si>
    <t>25</t>
  </si>
  <si>
    <t>317941125.S</t>
  </si>
  <si>
    <t>Osadenie oceľových valcovaných nosníkov (na murive) I, IE,U,UE,L č.24 a viac alebo výšky nad 220 mm</t>
  </si>
  <si>
    <t>-244554965</t>
  </si>
  <si>
    <t>26</t>
  </si>
  <si>
    <t>134840001100.R</t>
  </si>
  <si>
    <t>Tyč oceľová prierezu U 270 mm valcovaná za tepla, ozn. 11 375, podľa EN ISO S235JR</t>
  </si>
  <si>
    <t>831113122</t>
  </si>
  <si>
    <t>27</t>
  </si>
  <si>
    <t>340238240.S</t>
  </si>
  <si>
    <t>Zamurovanie otvorov plochy od 0,25 do 1 m2 z pórobetónových tvárnic hladkých hrúbky 450mm</t>
  </si>
  <si>
    <t>m2</t>
  </si>
  <si>
    <t>203308063</t>
  </si>
  <si>
    <t>28</t>
  </si>
  <si>
    <t>340238269.S</t>
  </si>
  <si>
    <t>Zamurovanie otvorov plochy od 0,25 do 1 m2 z pórobetónových tvárnic hladkých hrúbky 500 mm</t>
  </si>
  <si>
    <t>-523947187</t>
  </si>
  <si>
    <t>29</t>
  </si>
  <si>
    <t>340239237.S</t>
  </si>
  <si>
    <t>Zamurovanie otvorov plochy nad 1 do 4 m2 z pórobetónových tvárnic hladkých hrúbky 250 mm</t>
  </si>
  <si>
    <t>-1841986868</t>
  </si>
  <si>
    <t>30</t>
  </si>
  <si>
    <t>340239240.S</t>
  </si>
  <si>
    <t>Zamurovanie otvorov plochy nad 1 do 4 m2 z pórobetónových tvárnic hladkých hrúbky 450 mm</t>
  </si>
  <si>
    <t>1370015200</t>
  </si>
  <si>
    <t>31</t>
  </si>
  <si>
    <t>340239252.S</t>
  </si>
  <si>
    <t>Zamurovanie otvorov plochy nad 1 do 4 m2 z tehál pálených dierovaných nebrúsených hrúbky 100 mm</t>
  </si>
  <si>
    <t>-357091065</t>
  </si>
  <si>
    <t>32</t>
  </si>
  <si>
    <t>340239265.S</t>
  </si>
  <si>
    <t>Zamurovanie otvorov plochy nad 1 do 4 m2 z pórobetónových tvárnic hladkých hrúbky 150 mm</t>
  </si>
  <si>
    <t>-272731316</t>
  </si>
  <si>
    <t>33</t>
  </si>
  <si>
    <t>340239267.S</t>
  </si>
  <si>
    <t>Zamurovanie otvorov plochy nad 1 do 4 m2 z pórobetónových tvárnic hladkých hrúbky 300 mm</t>
  </si>
  <si>
    <t>362463051</t>
  </si>
  <si>
    <t>34</t>
  </si>
  <si>
    <t>340239269.S</t>
  </si>
  <si>
    <t>Zamurovanie otvorov plochy nad 1 do 4 m2 z pórobetónových tvárnic hladkých hrúbky 500 mm</t>
  </si>
  <si>
    <t>105192097</t>
  </si>
  <si>
    <t>35</t>
  </si>
  <si>
    <t>389381001.R</t>
  </si>
  <si>
    <t>Dobetónovanie prekladov - oceľových nosníkov</t>
  </si>
  <si>
    <t>-1867260411</t>
  </si>
  <si>
    <t>Vodorovné konštrukcie</t>
  </si>
  <si>
    <t>36</t>
  </si>
  <si>
    <t>417321515.S</t>
  </si>
  <si>
    <t>Betón stužujúcich pásov a vencov železový tr. C 25/30</t>
  </si>
  <si>
    <t>1963705147</t>
  </si>
  <si>
    <t>37</t>
  </si>
  <si>
    <t>417351115.S</t>
  </si>
  <si>
    <t>Debnenie bočníc stužujúcich pásov a vencov vrátane vzpier zhotovenie</t>
  </si>
  <si>
    <t>119392009</t>
  </si>
  <si>
    <t>38</t>
  </si>
  <si>
    <t>417351116.S</t>
  </si>
  <si>
    <t>Debnenie bočníc stužujúcich pásov a vencov vrátane vzpier odstránenie</t>
  </si>
  <si>
    <t>1089749625</t>
  </si>
  <si>
    <t>39</t>
  </si>
  <si>
    <t>417361821.S</t>
  </si>
  <si>
    <t>Výstuž stužujúcich pásov a vencov z betonárskej ocele B500 (10505)</t>
  </si>
  <si>
    <t>56951688</t>
  </si>
  <si>
    <t>Úpravy povrchov, podlahy, osadenie</t>
  </si>
  <si>
    <t>40</t>
  </si>
  <si>
    <t>610991111.S</t>
  </si>
  <si>
    <t>Zakrývanie výplní vnútorných okenných otvorov, predmetov a konštrukcií</t>
  </si>
  <si>
    <t>-2050820550</t>
  </si>
  <si>
    <t>41</t>
  </si>
  <si>
    <t>611421331.S</t>
  </si>
  <si>
    <t>Oprava vnútorných vápenných omietok stropov železobetónových rovných tvárnicových a klenieb, opravovaná plocha nad 10 do 30 % štukových</t>
  </si>
  <si>
    <t>-150864097</t>
  </si>
  <si>
    <t>42</t>
  </si>
  <si>
    <t>611460121.S</t>
  </si>
  <si>
    <t>Príprava vnútorného podkladu stropov penetráciou základnou</t>
  </si>
  <si>
    <t>1650433679</t>
  </si>
  <si>
    <t>43</t>
  </si>
  <si>
    <t>611460208.S</t>
  </si>
  <si>
    <t>Vnútorná omietka stropov vápenná štuková (jemná), hr. 5 mm</t>
  </si>
  <si>
    <t>-800282956</t>
  </si>
  <si>
    <t>44</t>
  </si>
  <si>
    <t>611481119.S</t>
  </si>
  <si>
    <t>Potiahnutie vnútorných stropov sklotextilnou mriežkou s celoplošným prilepením</t>
  </si>
  <si>
    <t>1255912884</t>
  </si>
  <si>
    <t>45</t>
  </si>
  <si>
    <t>612421331.S</t>
  </si>
  <si>
    <t>Oprava vnútorných vápenných omietok stien, v množstve opravenej plochy nad 10 do 30 % štukových</t>
  </si>
  <si>
    <t>-783689547</t>
  </si>
  <si>
    <t>46</t>
  </si>
  <si>
    <t>612425921.r</t>
  </si>
  <si>
    <t>Omietka vápenná vnútorného ostenia okenného alebo dverného hrubá</t>
  </si>
  <si>
    <t>-1733967612</t>
  </si>
  <si>
    <t>47</t>
  </si>
  <si>
    <t>612425931.S</t>
  </si>
  <si>
    <t>Omietka vápenná vnútorného ostenia okenného alebo dverného štuková</t>
  </si>
  <si>
    <t>1952707324</t>
  </si>
  <si>
    <t>48</t>
  </si>
  <si>
    <t>612460121.S</t>
  </si>
  <si>
    <t>Príprava vnútorného podkladu stien penetráciou základnou</t>
  </si>
  <si>
    <t>-539573363</t>
  </si>
  <si>
    <t>49</t>
  </si>
  <si>
    <t>612460208.S</t>
  </si>
  <si>
    <t>Vnútorná omietka stien vápenná štuková (jemná), hr. 5 mm</t>
  </si>
  <si>
    <t>572344214</t>
  </si>
  <si>
    <t>50</t>
  </si>
  <si>
    <t>612481031.S</t>
  </si>
  <si>
    <t>Rohový profil z pozinkovaného plechu pre hrúbku omietky 8 až 12 mm</t>
  </si>
  <si>
    <t>-2073641083</t>
  </si>
  <si>
    <t>51</t>
  </si>
  <si>
    <t>612481119.S</t>
  </si>
  <si>
    <t>Potiahnutie vnútorných stien sklotextilnou mriežkou s celoplošným prilepením</t>
  </si>
  <si>
    <t>-255304421</t>
  </si>
  <si>
    <t>52</t>
  </si>
  <si>
    <t>625250613.S</t>
  </si>
  <si>
    <t>Kontaktný zatepľovací systém soklovej alebo vodou namáhanej časti ostenia hr. 30 mm</t>
  </si>
  <si>
    <t>-801527394</t>
  </si>
  <si>
    <t>53</t>
  </si>
  <si>
    <t>625250703.S</t>
  </si>
  <si>
    <t>Kontaktný zatepľovací systém z minerálnej vlny hr. 50 mm, skrutkovacie kotvy</t>
  </si>
  <si>
    <t>-302375762</t>
  </si>
  <si>
    <t>Poznámka k položke:_x000d_
IZOLAČNÉ DOSKY MV. S POVRCHOVOU ÚPRAVOU, HR. 50mm</t>
  </si>
  <si>
    <t>54</t>
  </si>
  <si>
    <t>632001021.S</t>
  </si>
  <si>
    <t>Zhotovenie okrajovej dilatačnej pásky z PE</t>
  </si>
  <si>
    <t>-1741939597</t>
  </si>
  <si>
    <t>Poznámka k položke:_x000d_
P16</t>
  </si>
  <si>
    <t>55</t>
  </si>
  <si>
    <t>283320004800.S</t>
  </si>
  <si>
    <t>Okrajová dilatačná páska z PE 100/5 mm bez fólie na oddilatovanie poterov od stenových konštrukcií</t>
  </si>
  <si>
    <t>653532596</t>
  </si>
  <si>
    <t>56</t>
  </si>
  <si>
    <t>632001051.S</t>
  </si>
  <si>
    <t>Zhotovenie jednonásobného penetračného náteru pre potery a stierky</t>
  </si>
  <si>
    <t>-97652873</t>
  </si>
  <si>
    <t>57</t>
  </si>
  <si>
    <t>585520008700.S</t>
  </si>
  <si>
    <t>Penetračný náter na nasiakavé podklady pod potery, samonivelizačné hmoty a stavebné lepidlá</t>
  </si>
  <si>
    <t>kg</t>
  </si>
  <si>
    <t>-866457151</t>
  </si>
  <si>
    <t>58</t>
  </si>
  <si>
    <t>632452158.S</t>
  </si>
  <si>
    <t>Cementový poter z betonárky, pevnosti v tlaku 30 MPa, hr. 50 mm</t>
  </si>
  <si>
    <t>-280565153</t>
  </si>
  <si>
    <t>59</t>
  </si>
  <si>
    <t>632452684.S</t>
  </si>
  <si>
    <t>Cementová samonivelizačná stierka, pevnosti v tlaku 30 MPa, hr. 5 mm</t>
  </si>
  <si>
    <t>-1414076904</t>
  </si>
  <si>
    <t>60</t>
  </si>
  <si>
    <t>642944121.S</t>
  </si>
  <si>
    <t>Dodatočná montáž oceľovej dverovej zárubne, plochy otvoru do 2,5 m2</t>
  </si>
  <si>
    <t>-537326526</t>
  </si>
  <si>
    <t>61</t>
  </si>
  <si>
    <t>553310003510.D1</t>
  </si>
  <si>
    <t>Zárubňa oceľová obložková šxv 800x1970 mm, jednokrídlové</t>
  </si>
  <si>
    <t>430807075</t>
  </si>
  <si>
    <t>62</t>
  </si>
  <si>
    <t>553310003510.D2</t>
  </si>
  <si>
    <t>Zárubňa oceľová obložková šxv 900x1970 mm, jednokrídlové</t>
  </si>
  <si>
    <t>1847859439</t>
  </si>
  <si>
    <t>63</t>
  </si>
  <si>
    <t>553310003510.D4</t>
  </si>
  <si>
    <t>Zárubňa oceľová obložková šxv 600x1970 mm, jednokrídlové</t>
  </si>
  <si>
    <t>1413948662</t>
  </si>
  <si>
    <t>64</t>
  </si>
  <si>
    <t>553310003510.D14</t>
  </si>
  <si>
    <t>455109093</t>
  </si>
  <si>
    <t>65</t>
  </si>
  <si>
    <t>642944221.S</t>
  </si>
  <si>
    <t>Dodatočná montáž oceľovej dverovej zárubne, plochy otvoru 2,5 - 4,5 m2</t>
  </si>
  <si>
    <t>1341410384</t>
  </si>
  <si>
    <t>66</t>
  </si>
  <si>
    <t>553310002300.D13</t>
  </si>
  <si>
    <t>Zárubňa oceľová obložková šxv 1500x1970 mm, dvojkrídlové</t>
  </si>
  <si>
    <t>1972814671</t>
  </si>
  <si>
    <t>67</t>
  </si>
  <si>
    <t>642945111.S</t>
  </si>
  <si>
    <t>Osadenie oceľ. zárubní protipož. dverí s obetónov. jednokrídlové do 2,5 m2</t>
  </si>
  <si>
    <t>1056907133</t>
  </si>
  <si>
    <t>68</t>
  </si>
  <si>
    <t>5533100103.D5</t>
  </si>
  <si>
    <t>Zárubňa požiarna oceľová, obložková, šxvxhr 800x1970x100 mm, bez povrchovej úpravy, EW 30/D3-C</t>
  </si>
  <si>
    <t>932366405</t>
  </si>
  <si>
    <t>69</t>
  </si>
  <si>
    <t>5533100103.D9-D17</t>
  </si>
  <si>
    <t>Zárubňa požiarna oceľová, obložková, šxvxhr 800x1970x100 mm, bez povrchovej úpravy, EW 90/D1-C</t>
  </si>
  <si>
    <t>1969976420</t>
  </si>
  <si>
    <t>70</t>
  </si>
  <si>
    <t>642945112.S</t>
  </si>
  <si>
    <t>Osadenie oceľ. zárubní protipožiarnych s obetónov. dvojkrídlové nad 2,5 do 6,5 m2</t>
  </si>
  <si>
    <t>1409058339</t>
  </si>
  <si>
    <t>71</t>
  </si>
  <si>
    <t>553310010384.D6</t>
  </si>
  <si>
    <t>Zárubňa požiarna oceľová, šxvxhr 1600x1970x160 mm, bez povrchovej úpravy, EW 30/D3-C</t>
  </si>
  <si>
    <t>-1026560871</t>
  </si>
  <si>
    <t>72</t>
  </si>
  <si>
    <t>553310010384.D8</t>
  </si>
  <si>
    <t>Zárubňa požiarna oceľová, šxvxhr 1500x1970x160 mm, bez povrchovej úpravy, EW 30/D3-C</t>
  </si>
  <si>
    <t>-1359874249</t>
  </si>
  <si>
    <t>Ostatné konštrukcie a práce-búranie</t>
  </si>
  <si>
    <t>73</t>
  </si>
  <si>
    <t>941955001.S</t>
  </si>
  <si>
    <t>Lešenie ľahké pracovné pomocné, s výškou lešeňovej podlahy do 1,20 m</t>
  </si>
  <si>
    <t>1071723813</t>
  </si>
  <si>
    <t>74</t>
  </si>
  <si>
    <t>941955002.S</t>
  </si>
  <si>
    <t>Lešenie ľahké pracovné pomocné s výškou lešeňovej podlahy nad 1,20 do 1,90 m</t>
  </si>
  <si>
    <t>-1066740147</t>
  </si>
  <si>
    <t>75</t>
  </si>
  <si>
    <t>953995406.S</t>
  </si>
  <si>
    <t>Okenný a dverový začisťovací profil</t>
  </si>
  <si>
    <t>-245680981</t>
  </si>
  <si>
    <t>76</t>
  </si>
  <si>
    <t>953995421.S</t>
  </si>
  <si>
    <t>Rohový profil s integrovanou sieťovinou - pevný</t>
  </si>
  <si>
    <t>1632263218</t>
  </si>
  <si>
    <t>77</t>
  </si>
  <si>
    <t>962025151.S</t>
  </si>
  <si>
    <t xml:space="preserve">Búranie pilierov kamenných,  -2,50000t</t>
  </si>
  <si>
    <t>-539153559</t>
  </si>
  <si>
    <t>Poznámka k položke:_x000d_
B35</t>
  </si>
  <si>
    <t>78</t>
  </si>
  <si>
    <t>962031133.S</t>
  </si>
  <si>
    <t xml:space="preserve">Búranie priečok alebo vybúranie otvorov plochy nad 4 m2 z tehál pálených plných alebo dutých maloformátových na maltu vápennú alebo vápennocementovú hr. od 100 do 150 mm,  -0,261t</t>
  </si>
  <si>
    <t>1427109004</t>
  </si>
  <si>
    <t>79</t>
  </si>
  <si>
    <t>962032241.S</t>
  </si>
  <si>
    <t>Búranie muriva alebo vybúranie otvorov plochy nad 4 m2 nadzákladového z tehál pálených maloformátových alebo vápennopieskových, na maltu cementovú, -1,950 t</t>
  </si>
  <si>
    <t>-816437089</t>
  </si>
  <si>
    <t>80</t>
  </si>
  <si>
    <t>962032641.S</t>
  </si>
  <si>
    <t xml:space="preserve">Búranie komínového muriva z tehál pálených, šamotových alebo vápennopieskových nad strechou, na maltu cementovú,  -1,671 t</t>
  </si>
  <si>
    <t>-1696275301</t>
  </si>
  <si>
    <t>81</t>
  </si>
  <si>
    <t>963053935.S</t>
  </si>
  <si>
    <t xml:space="preserve">Búranie železobetónových schodiskových ramien monolitických,  -0,39200t</t>
  </si>
  <si>
    <t>1536836218</t>
  </si>
  <si>
    <t>Poznámka k položke:_x000d_
B34</t>
  </si>
  <si>
    <t>82</t>
  </si>
  <si>
    <t>965042131.S</t>
  </si>
  <si>
    <t>Búranie podkladov pod dlažby, liatych dlažieb a mazanín,betón alebo liaty asfalt hr.do 100 mm, plochy do 4 m2 -2,20000t</t>
  </si>
  <si>
    <t>-223692444</t>
  </si>
  <si>
    <t>Poznámka k položke:_x000d_
P15</t>
  </si>
  <si>
    <t>83</t>
  </si>
  <si>
    <t>965042241.S</t>
  </si>
  <si>
    <t>Búranie podkladov pod dlažby, liatych dlažieb a mazanín,betón,liaty asfalt hr.nad 100 mm, plochy nad 4 m2 -2,20000t</t>
  </si>
  <si>
    <t>-1551259635</t>
  </si>
  <si>
    <t>Poznámka k položke:_x000d_
B27</t>
  </si>
  <si>
    <t>84</t>
  </si>
  <si>
    <t>965043341.S</t>
  </si>
  <si>
    <t xml:space="preserve">Búranie podkladov pod dlažby, liatych dlažieb a mazanín,betón s poterom,teracom hr.do 100 mm, plochy nad 4 m2  -2,20000t</t>
  </si>
  <si>
    <t>985052243</t>
  </si>
  <si>
    <t>85</t>
  </si>
  <si>
    <t>965044201.S</t>
  </si>
  <si>
    <t>Brúsenie existujúcich betónových podláh, zbrúsenie hrúbky do 3 mm -0,00600t</t>
  </si>
  <si>
    <t>1365157531</t>
  </si>
  <si>
    <t>86</t>
  </si>
  <si>
    <t>965081712.S</t>
  </si>
  <si>
    <t xml:space="preserve">Búranie dlažieb, bez podklad. lôžka z xylolit., alebo keramických dlaždíc hr. do 10 mm,  -0,02000t</t>
  </si>
  <si>
    <t>1636746564</t>
  </si>
  <si>
    <t>87</t>
  </si>
  <si>
    <t>965082920.S</t>
  </si>
  <si>
    <t xml:space="preserve">Odstránenie násypu pod podlahami alebo na strechách, hr.do 100 mm,  -1,40000t</t>
  </si>
  <si>
    <t>-1586454843</t>
  </si>
  <si>
    <t>88</t>
  </si>
  <si>
    <t>967031132.S</t>
  </si>
  <si>
    <t xml:space="preserve">Prikresanie rovných ostení, bez odstupu, po hrubom vybúraní otvorov, v murive tehl. na maltu,  -0,05700t</t>
  </si>
  <si>
    <t>1407741291</t>
  </si>
  <si>
    <t>89</t>
  </si>
  <si>
    <t>967033962.S</t>
  </si>
  <si>
    <t xml:space="preserve">Odsekanie okenných obrúb predsadených pred líce muriva,  -0,01300t</t>
  </si>
  <si>
    <t>-1431863446</t>
  </si>
  <si>
    <t>Poznámka k položke:_x000d_
VYSTÚPENÉ OSTENIE NA OKNÁCH Z EXTERIÉRU ODBÚRAŤ , ZAROVNAŤ Z OSTENÍM Z INTERIÉRU</t>
  </si>
  <si>
    <t>90</t>
  </si>
  <si>
    <t>967042712.S</t>
  </si>
  <si>
    <t xml:space="preserve">Odsekanie muriva z kameňa alebo betónu plošné hr. do 100 mm,  -0,25000t</t>
  </si>
  <si>
    <t>1461951130</t>
  </si>
  <si>
    <t>Poznámka k položke:_x000d_
B11</t>
  </si>
  <si>
    <t>91</t>
  </si>
  <si>
    <t>968061116.S</t>
  </si>
  <si>
    <t>Demontáž dverí drevených vchodových, 1 bm obvodu - 0,012t</t>
  </si>
  <si>
    <t>2133614897</t>
  </si>
  <si>
    <t>92</t>
  </si>
  <si>
    <t>968061125.S</t>
  </si>
  <si>
    <t>Vyvesenie dreveného dverného krídla do suti plochy do 2 m2, -0,02400t</t>
  </si>
  <si>
    <t>-1086324377</t>
  </si>
  <si>
    <t>93</t>
  </si>
  <si>
    <t>968072455.S</t>
  </si>
  <si>
    <t xml:space="preserve">Vybúranie kovových dverových zárubní plochy do 2 m2,  -0,07600t</t>
  </si>
  <si>
    <t>1560170072</t>
  </si>
  <si>
    <t>94</t>
  </si>
  <si>
    <t>968081116.S</t>
  </si>
  <si>
    <t>Demontáž dverí plastových vchodových, 1 bm obvodu - 0,012t</t>
  </si>
  <si>
    <t>2074531126</t>
  </si>
  <si>
    <t>95</t>
  </si>
  <si>
    <t>971033381.S</t>
  </si>
  <si>
    <t xml:space="preserve">Vybúranie otvoru v murive tehl. plochy do 0,09 m2 hr. do 950 mm,  -0,15900t</t>
  </si>
  <si>
    <t>-2141973645</t>
  </si>
  <si>
    <t>96</t>
  </si>
  <si>
    <t>971033431.S</t>
  </si>
  <si>
    <t xml:space="preserve">Vybúranie otvoru v murive tehl. plochy do 0,25 m2 hr. do 150 mm,  -0,07300t</t>
  </si>
  <si>
    <t>-1871072947</t>
  </si>
  <si>
    <t>97</t>
  </si>
  <si>
    <t>971033531.S</t>
  </si>
  <si>
    <t xml:space="preserve">Vybúranie otvorov v murive tehl. plochy do 1 m2 hr. do 150 mm,  -0,28100t</t>
  </si>
  <si>
    <t>-1350382005</t>
  </si>
  <si>
    <t>98</t>
  </si>
  <si>
    <t>971033541.S</t>
  </si>
  <si>
    <t xml:space="preserve">Vybúranie otvorov v murive tehl. plochy do 1 m2 hr. do 300 mm,  -1,87500t</t>
  </si>
  <si>
    <t>-1246870542</t>
  </si>
  <si>
    <t>99</t>
  </si>
  <si>
    <t>971033561.S</t>
  </si>
  <si>
    <t xml:space="preserve">Vybúranie otvorov v murive tehl. plochy do 1 m2 hr. do 600 mm,  -1,87500t</t>
  </si>
  <si>
    <t>-1889318107</t>
  </si>
  <si>
    <t>100</t>
  </si>
  <si>
    <t>971033631.S</t>
  </si>
  <si>
    <t xml:space="preserve">Vybúranie otvorov v murive tehl. plochy do 4 m2 hr. do 150 mm,  -0,27000t</t>
  </si>
  <si>
    <t>-1247981147</t>
  </si>
  <si>
    <t>101</t>
  </si>
  <si>
    <t>971033641.S</t>
  </si>
  <si>
    <t xml:space="preserve">Vybúranie otvorov v murive tehl. plochy do 4 m2 hr. do 300 mm,  -1,87500t</t>
  </si>
  <si>
    <t>393795432</t>
  </si>
  <si>
    <t>102</t>
  </si>
  <si>
    <t>971033651.S</t>
  </si>
  <si>
    <t xml:space="preserve">Vybúranie otvorov v murive tehl. plochy do 4 m2 hr. do 600 mm,  -1,87500t</t>
  </si>
  <si>
    <t>-1381773693</t>
  </si>
  <si>
    <t>103</t>
  </si>
  <si>
    <t>971081611.R</t>
  </si>
  <si>
    <t xml:space="preserve">Vybúranie otvoru v sadrokartónových priečkach, plochy do 4 m2,  -0,10700t</t>
  </si>
  <si>
    <t>1716589067</t>
  </si>
  <si>
    <t>104</t>
  </si>
  <si>
    <t>972054491.S</t>
  </si>
  <si>
    <t xml:space="preserve">Vybúranie otvoru v stropoch a klenbách železob. plochy do 1 m2, hr. nad 120 mm,  -2,40000t</t>
  </si>
  <si>
    <t>-915891055</t>
  </si>
  <si>
    <t>105</t>
  </si>
  <si>
    <t>972054691.S</t>
  </si>
  <si>
    <t xml:space="preserve">Vybúranie otvoru v stropoch a klenbách železob. plochy do 4 m2, hr. nad 120 mm,  -2,40000t</t>
  </si>
  <si>
    <t>358319814</t>
  </si>
  <si>
    <t>106</t>
  </si>
  <si>
    <t>976071111.S</t>
  </si>
  <si>
    <t xml:space="preserve">Vybúranie kovových madiel a zábradlí,  -0,03700t</t>
  </si>
  <si>
    <t>568653195</t>
  </si>
  <si>
    <t>107</t>
  </si>
  <si>
    <t>978059531.S</t>
  </si>
  <si>
    <t xml:space="preserve">Odsekanie a odobratie obkladov stien z obkladačiek vnútorných vrátane podkladovej omietky nad 2 m2,  -0,06800t</t>
  </si>
  <si>
    <t>-651503416</t>
  </si>
  <si>
    <t>108</t>
  </si>
  <si>
    <t>979011111.S</t>
  </si>
  <si>
    <t>Zvislá doprava sutiny a vybúraných hmôt za prvé podlažie nad alebo pod základným podlažím</t>
  </si>
  <si>
    <t>593294419</t>
  </si>
  <si>
    <t>109</t>
  </si>
  <si>
    <t>979011121.S</t>
  </si>
  <si>
    <t>Zvislá doprava sutiny a vybúraných hmôt za každé ďalšie podlažie</t>
  </si>
  <si>
    <t>-1221106220</t>
  </si>
  <si>
    <t>110</t>
  </si>
  <si>
    <t>979081111.S</t>
  </si>
  <si>
    <t>Odvoz sutiny a vybúraných hmôt na skládku do 1 km</t>
  </si>
  <si>
    <t>-870305375</t>
  </si>
  <si>
    <t>111</t>
  </si>
  <si>
    <t>979081121.S</t>
  </si>
  <si>
    <t>Odvoz sutiny a vybúraných hmôt na skládku za každý ďalší 1 km</t>
  </si>
  <si>
    <t>-2000023341</t>
  </si>
  <si>
    <t>112</t>
  </si>
  <si>
    <t>979082111.S</t>
  </si>
  <si>
    <t>Vnútrostavenisková doprava sutiny a vybúraných hmôt do 10 m</t>
  </si>
  <si>
    <t>946726478</t>
  </si>
  <si>
    <t>113</t>
  </si>
  <si>
    <t>979082121.S</t>
  </si>
  <si>
    <t>Vnútrostavenisková doprava sutiny a vybúraných hmôt za každých ďalších 5 m</t>
  </si>
  <si>
    <t>-1782081285</t>
  </si>
  <si>
    <t>114</t>
  </si>
  <si>
    <t>979089012.S</t>
  </si>
  <si>
    <t>Poplatok za skládku - betón, tehly, dlaždice (17 01) ostatné</t>
  </si>
  <si>
    <t>-1727819572</t>
  </si>
  <si>
    <t>115</t>
  </si>
  <si>
    <t>979089112.S</t>
  </si>
  <si>
    <t>Poplatok za skládku - drevo, sklo, plasty (17 02 ), ostatné</t>
  </si>
  <si>
    <t>173839410</t>
  </si>
  <si>
    <t>116</t>
  </si>
  <si>
    <t>979089312.S</t>
  </si>
  <si>
    <t>Poplatok za skládku - kovy (meď, bronz, mosadz atď.) (17 04 ), ostatné</t>
  </si>
  <si>
    <t>-474765757</t>
  </si>
  <si>
    <t>Poznámka k položke:_x000d_
Možný odpredaj v zaberných surovinách!</t>
  </si>
  <si>
    <t>Presun hmôt HSV</t>
  </si>
  <si>
    <t>117</t>
  </si>
  <si>
    <t>998011002.S</t>
  </si>
  <si>
    <t>Presun hmôt pre budovy (801, 803, 812), zvislá konštr. z tehál, tvárnic, z kovu výšky do 12 m</t>
  </si>
  <si>
    <t>267806052</t>
  </si>
  <si>
    <t>PSV</t>
  </si>
  <si>
    <t>Práce a dodávky PSV</t>
  </si>
  <si>
    <t>711</t>
  </si>
  <si>
    <t>Izolácie proti vode a vlhkosti</t>
  </si>
  <si>
    <t>118</t>
  </si>
  <si>
    <t>711111001.S</t>
  </si>
  <si>
    <t>Zhotovenie izolácie proti zemnej vlhkosti vodorovná náterom penetračným za studena</t>
  </si>
  <si>
    <t>967198633</t>
  </si>
  <si>
    <t>119</t>
  </si>
  <si>
    <t>246170000900.S</t>
  </si>
  <si>
    <t>Lak asfaltový penetračný</t>
  </si>
  <si>
    <t>2121364161</t>
  </si>
  <si>
    <t>120</t>
  </si>
  <si>
    <t>711112001.S</t>
  </si>
  <si>
    <t xml:space="preserve">Zhotovenie  izolácie proti zemnej vlhkosti zvislá penetračným náterom za studena</t>
  </si>
  <si>
    <t>1728302281</t>
  </si>
  <si>
    <t>121</t>
  </si>
  <si>
    <t>-1839861054</t>
  </si>
  <si>
    <t>122</t>
  </si>
  <si>
    <t>711141559.S</t>
  </si>
  <si>
    <t xml:space="preserve">Zhotovenie  izolácie proti zemnej vlhkosti a tlakovej vode vodorovná NAIP pritavením</t>
  </si>
  <si>
    <t>-1246459350</t>
  </si>
  <si>
    <t>123</t>
  </si>
  <si>
    <t>628310001000.S</t>
  </si>
  <si>
    <t>Pás asfaltový s posypom hr. 3,5 mm vystužený sklenenou rohožou</t>
  </si>
  <si>
    <t>-978017925</t>
  </si>
  <si>
    <t>124</t>
  </si>
  <si>
    <t>711142559.S</t>
  </si>
  <si>
    <t xml:space="preserve">Zhotovenie  izolácie proti zemnej vlhkosti a tlakovej vode zvislá NAIP pritavením</t>
  </si>
  <si>
    <t>1984860914</t>
  </si>
  <si>
    <t>125</t>
  </si>
  <si>
    <t>-1568817068</t>
  </si>
  <si>
    <t>126</t>
  </si>
  <si>
    <t>711210100.S</t>
  </si>
  <si>
    <t>Zhotovenie dvojnásobnej izol. stierky pod keramické obklady v interiéri na ploche vodorovnej</t>
  </si>
  <si>
    <t>-1936539129</t>
  </si>
  <si>
    <t>127</t>
  </si>
  <si>
    <t>245610000400.S</t>
  </si>
  <si>
    <t>Stierka hydroizolačná na báze syntetickej živice, (tekutá hydroizolačná fólia)</t>
  </si>
  <si>
    <t>-1684876526</t>
  </si>
  <si>
    <t>128</t>
  </si>
  <si>
    <t>247710007700.S</t>
  </si>
  <si>
    <t>Pás tesniaci š. 120 mm, na utesnenie rohových a spojovacích škár pri aplikácii hydroizolácií</t>
  </si>
  <si>
    <t>1770072763</t>
  </si>
  <si>
    <t>129</t>
  </si>
  <si>
    <t>711210110.S</t>
  </si>
  <si>
    <t>Zhotovenie dvojnásobnej izol. stierky pod keramické obklady v interiéri na ploche zvislej</t>
  </si>
  <si>
    <t>1300307017</t>
  </si>
  <si>
    <t>130</t>
  </si>
  <si>
    <t>860010435</t>
  </si>
  <si>
    <t>131</t>
  </si>
  <si>
    <t>1171396344</t>
  </si>
  <si>
    <t>132</t>
  </si>
  <si>
    <t>711210200.S</t>
  </si>
  <si>
    <t>Zhotovenie dvojnásobnej izol. stierky balkónov a terás na ploche vodorovnej</t>
  </si>
  <si>
    <t>190314063</t>
  </si>
  <si>
    <t>133</t>
  </si>
  <si>
    <t>245650000400.S</t>
  </si>
  <si>
    <t>Stierka hydroizolačná na báze cementu, 1-zložková, pružná</t>
  </si>
  <si>
    <t>-588695409</t>
  </si>
  <si>
    <t>134</t>
  </si>
  <si>
    <t>-475038464</t>
  </si>
  <si>
    <t>135</t>
  </si>
  <si>
    <t>711210210.S</t>
  </si>
  <si>
    <t>Zhotovenie dvojnásobnej izol. stierky balkónov a terás na ploche zvislej</t>
  </si>
  <si>
    <t>702538208</t>
  </si>
  <si>
    <t>136</t>
  </si>
  <si>
    <t>1658394211</t>
  </si>
  <si>
    <t>137</t>
  </si>
  <si>
    <t>998711202.S</t>
  </si>
  <si>
    <t>Presun hmôt pre izoláciu proti vode v objektoch výšky nad 6 do 12 m</t>
  </si>
  <si>
    <t>%</t>
  </si>
  <si>
    <t>1339182338</t>
  </si>
  <si>
    <t>713</t>
  </si>
  <si>
    <t>Izolácie tepelné</t>
  </si>
  <si>
    <t>138</t>
  </si>
  <si>
    <t>713111111.S</t>
  </si>
  <si>
    <t>Montáž tepelnej izolácie stropov minerálnou vlnou, vrchom kladenou voľne</t>
  </si>
  <si>
    <t>-242424801</t>
  </si>
  <si>
    <t>139</t>
  </si>
  <si>
    <t>631440004300.S</t>
  </si>
  <si>
    <t>Doska z minerálnej vlny hr. 150 mm, izolácia pre šikmé strechy, nezaťažené stropy, priečky</t>
  </si>
  <si>
    <t>1607990903</t>
  </si>
  <si>
    <t>140</t>
  </si>
  <si>
    <t>713122121.S</t>
  </si>
  <si>
    <t>Montáž tepelnej izolácie podláh polystyrénom, kladeným voľne v dvoch vrstvách</t>
  </si>
  <si>
    <t>-803189708</t>
  </si>
  <si>
    <t>141</t>
  </si>
  <si>
    <t>283750004245.S</t>
  </si>
  <si>
    <t>Doska PIR s obojstranným nasýteným skleneným vláknom hr. 100 mm</t>
  </si>
  <si>
    <t>1791160178</t>
  </si>
  <si>
    <t>142</t>
  </si>
  <si>
    <t>713191214.R</t>
  </si>
  <si>
    <t>Montáž izolácie tepelnej stropov vrchom, parotesná fólia</t>
  </si>
  <si>
    <t>1570901821</t>
  </si>
  <si>
    <t>143</t>
  </si>
  <si>
    <t>283230006700.S</t>
  </si>
  <si>
    <t>Parozábrana š. 1,5 m, hliníková vrstva uložená medzi vysoko transparentnou PES fóliou a PE fóliou s vystužujúcou mriežkou (180g/m2)</t>
  </si>
  <si>
    <t>-851417863</t>
  </si>
  <si>
    <t>144</t>
  </si>
  <si>
    <t>713530139.R</t>
  </si>
  <si>
    <t>Tesnenie flexibilnou protipožiarnou manžetou š. 52mm, hr. 5,6mm (napr. CFS-C EL)</t>
  </si>
  <si>
    <t>-312072592</t>
  </si>
  <si>
    <t>145</t>
  </si>
  <si>
    <t>2075120</t>
  </si>
  <si>
    <t>Flexibilná protipožiarna manžeta CFS-C E</t>
  </si>
  <si>
    <t>750112208</t>
  </si>
  <si>
    <t>146</t>
  </si>
  <si>
    <t>713550219.R</t>
  </si>
  <si>
    <t>Montáž protipožiarnej technickej izolácie na vzduchotechnické potrubia doskovým materiálom EI45</t>
  </si>
  <si>
    <t>-1700410013</t>
  </si>
  <si>
    <t>147</t>
  </si>
  <si>
    <t>2036609</t>
  </si>
  <si>
    <t>FS board CFS-CT B 2S 1000x600x50 biel.</t>
  </si>
  <si>
    <t>-435721343</t>
  </si>
  <si>
    <t>148</t>
  </si>
  <si>
    <t>713591991.R</t>
  </si>
  <si>
    <t>Protipožiarný náter</t>
  </si>
  <si>
    <t>kpl</t>
  </si>
  <si>
    <t>1205992976</t>
  </si>
  <si>
    <t>149</t>
  </si>
  <si>
    <t>2036605</t>
  </si>
  <si>
    <t>Protipožiarny povlak CFS-CT 6kg biel.</t>
  </si>
  <si>
    <t>-833586304</t>
  </si>
  <si>
    <t>150</t>
  </si>
  <si>
    <t>713591996.R</t>
  </si>
  <si>
    <t>Tesnenie protipožiarnou penou (napr. CFS-F FX)</t>
  </si>
  <si>
    <t>842322414</t>
  </si>
  <si>
    <t>151</t>
  </si>
  <si>
    <t>429802</t>
  </si>
  <si>
    <t>Protipožiarna pena CFS-F FX</t>
  </si>
  <si>
    <t>-1115477993</t>
  </si>
  <si>
    <t>152</t>
  </si>
  <si>
    <t>998713202.S</t>
  </si>
  <si>
    <t>Presun hmôt pre izolácie tepelné v objektoch výšky nad 6 m do 12 m</t>
  </si>
  <si>
    <t>1828969390</t>
  </si>
  <si>
    <t>722</t>
  </si>
  <si>
    <t>Zdravotechnika - vnútorný vodovod</t>
  </si>
  <si>
    <t>153</t>
  </si>
  <si>
    <t>722250180.S</t>
  </si>
  <si>
    <t>Montáž hasiaceho prístroja na stenu</t>
  </si>
  <si>
    <t>-22055118</t>
  </si>
  <si>
    <t>154</t>
  </si>
  <si>
    <t>449170000900.S</t>
  </si>
  <si>
    <t>Prenosný hasiaci prístroj práškový P6Če 6 kg, 21A</t>
  </si>
  <si>
    <t>-384701572</t>
  </si>
  <si>
    <t>155</t>
  </si>
  <si>
    <t>449170001000.S</t>
  </si>
  <si>
    <t>Plastový box na hasiaci prístroj do 6 kg náplne</t>
  </si>
  <si>
    <t>-2034500746</t>
  </si>
  <si>
    <t>156</t>
  </si>
  <si>
    <t>998722202.S</t>
  </si>
  <si>
    <t>Presun hmôt pre vnútorný vodovod v objektoch výšky nad 6 do 12 m</t>
  </si>
  <si>
    <t>527993441</t>
  </si>
  <si>
    <t>763</t>
  </si>
  <si>
    <t>Konštrukcie - drevostavby</t>
  </si>
  <si>
    <t>157</t>
  </si>
  <si>
    <t>763115512.S</t>
  </si>
  <si>
    <t>Priečka SDK hr. 100 mm, kca CW+UW 50, dvojito opláštená doskou štandardnou A 2x12,5 mm, TI 50 mm</t>
  </si>
  <si>
    <t>-220821411</t>
  </si>
  <si>
    <t>158</t>
  </si>
  <si>
    <t>763115514.S</t>
  </si>
  <si>
    <t>Priečka SDK hr. 150 mm, kca CW+UW 100, dvojito opláštená doskou štandardnou A 2x12,5 mm, TI 100 mm</t>
  </si>
  <si>
    <t>940806999</t>
  </si>
  <si>
    <t>159</t>
  </si>
  <si>
    <t>763115712.S</t>
  </si>
  <si>
    <t>Priečka SDK hr. 100 mm, kca CW+UW 50, dvojito opláštená doskou impregnovanou H2 2x12,5 mm, TI 50 mm</t>
  </si>
  <si>
    <t>-133258064</t>
  </si>
  <si>
    <t>160</t>
  </si>
  <si>
    <t>763115714.S</t>
  </si>
  <si>
    <t>Priečka SDK hr. 150 mm, kca CW+UW 100, dvojito opláštená doskou impregnovanou H2 2x12,5 mm, TI 100 mm</t>
  </si>
  <si>
    <t>-2063048158</t>
  </si>
  <si>
    <t>161</t>
  </si>
  <si>
    <t>763116512.S</t>
  </si>
  <si>
    <t>Priečka SDK hr. 205 mm, kca 2xCW+2xUW 75, dvojito opláštená doskou impregnovanou H2 2x12,5 mm, TI 2x75 mm</t>
  </si>
  <si>
    <t>1059317955</t>
  </si>
  <si>
    <t>162</t>
  </si>
  <si>
    <t>763119111.S</t>
  </si>
  <si>
    <t>SDK priečka s izoláciou ochrana hran (rohov) voľne stojacich priečok uholníkom Pz 31x31 mm</t>
  </si>
  <si>
    <t>-269869790</t>
  </si>
  <si>
    <t>163</t>
  </si>
  <si>
    <t>763119521.S</t>
  </si>
  <si>
    <t>Demontáž sadrokartónovej priečky, jednoduchá nosná oceľová konštrukcia, jednoduché opláštenie, -0,03036t</t>
  </si>
  <si>
    <t>1366547020</t>
  </si>
  <si>
    <t>Poznámka k položke:_x000d_
B5</t>
  </si>
  <si>
    <t>164</t>
  </si>
  <si>
    <t>763125380.S</t>
  </si>
  <si>
    <t>Šachtová SDK predsadená stena, jednoduchá kca CW+UW 50, dvojito opláštená doskou protipožiarnou DF 2x12,5 mm</t>
  </si>
  <si>
    <t>-1772279132</t>
  </si>
  <si>
    <t>165</t>
  </si>
  <si>
    <t>763126680.R</t>
  </si>
  <si>
    <t>Predsadená SDK stena hr. 150 mm, kca CW+UW 100+UA, dvojito opláštená doskou štandardnou A 2x12.5 mm</t>
  </si>
  <si>
    <t>1981986142</t>
  </si>
  <si>
    <t>Poznámka k položke:_x000d_
Zosilnená konštrukcia UA profilom pre kotvenie radiátora!</t>
  </si>
  <si>
    <t>166</t>
  </si>
  <si>
    <t>763126682.R</t>
  </si>
  <si>
    <t>Predsadená SDK stena hr. 150 mm, kca CW+UW 100+UA, dvojito opláštená doskou impregnovanou H2 2x12.5 mm</t>
  </si>
  <si>
    <t>-1181003773</t>
  </si>
  <si>
    <t>167</t>
  </si>
  <si>
    <t>763129532.S</t>
  </si>
  <si>
    <t>Demontáž sadrokartónovej predsadenej alebo šachtovej steny, s oceľovou konštrukciou, so zdvojeným profilom, dvojité opláštenie, -0,05864t</t>
  </si>
  <si>
    <t>992093284</t>
  </si>
  <si>
    <t>Poznámka k položke:_x000d_
B9</t>
  </si>
  <si>
    <t>168</t>
  </si>
  <si>
    <t>763135045.S</t>
  </si>
  <si>
    <t>Kazetový podhľad 600 x 600 mm, hrana ostrá, konštrukcia viditeľná, doska sadrokartónová biela hr. 10 mm</t>
  </si>
  <si>
    <t>963142832</t>
  </si>
  <si>
    <t>169</t>
  </si>
  <si>
    <t>763138220.S</t>
  </si>
  <si>
    <t>Podhľad SDK závesný na dvojúrovňovej oceľovej podkonštrukcií CD+UD, doska štandardná A 12.5 mm</t>
  </si>
  <si>
    <t>912449326</t>
  </si>
  <si>
    <t>170</t>
  </si>
  <si>
    <t>763138222.S</t>
  </si>
  <si>
    <t>Podhľad SDK závesný na dvojúrovňovej oceľovej podkonštrukcií CD+UD, doska impregnovaná H2 12.5 mm</t>
  </si>
  <si>
    <t>89590724</t>
  </si>
  <si>
    <t>171</t>
  </si>
  <si>
    <t>763139522.S</t>
  </si>
  <si>
    <t>Demontáž sadrokartónového podhľadu s nosnou konštrukciou drevenou, dvojité opláštenie, -0,02900t</t>
  </si>
  <si>
    <t>-1783959105</t>
  </si>
  <si>
    <t>Poznámka k položke:_x000d_
B26</t>
  </si>
  <si>
    <t>172</t>
  </si>
  <si>
    <t>998763403.S</t>
  </si>
  <si>
    <t>Presun hmôt pre sadrokartónové konštrukcie v stavbách (objektoch) výšky od 7 do 24 m</t>
  </si>
  <si>
    <t>589536083</t>
  </si>
  <si>
    <t>766</t>
  </si>
  <si>
    <t>Konštrukcie stolárske</t>
  </si>
  <si>
    <t>173</t>
  </si>
  <si>
    <t>766121210.S</t>
  </si>
  <si>
    <t>Montáž mobilnej posuvnej steny, s výplňou bez zasklenia, v. do 2,75 m</t>
  </si>
  <si>
    <t>-2108035464</t>
  </si>
  <si>
    <t>174</t>
  </si>
  <si>
    <t>PS1</t>
  </si>
  <si>
    <t xml:space="preserve">MOBILNÁ POSUVNÁ STENA, 5x MOBILNÝ PANEL,  4x KLASICKÝ + 1x TELESKOPICKÝ + 2x DORAZ NA STENE 60 mm, 5400x2560 mm</t>
  </si>
  <si>
    <t>1242741203</t>
  </si>
  <si>
    <t>175</t>
  </si>
  <si>
    <t>766124100.R</t>
  </si>
  <si>
    <t>Montáž HPL stien záchodových (kabíny WC), prezlikacia kabínky</t>
  </si>
  <si>
    <t>-1974455603</t>
  </si>
  <si>
    <t>176</t>
  </si>
  <si>
    <t>WC-Kabíny-C1.13</t>
  </si>
  <si>
    <t>WC priečky (HPL) (2xkabíny – vlhké prostredie), rozmer (1850+1x1500/2xD600)/2030 mm</t>
  </si>
  <si>
    <t>zostava</t>
  </si>
  <si>
    <t>740172311</t>
  </si>
  <si>
    <t>177</t>
  </si>
  <si>
    <t>WC-Kabíny-C1.16</t>
  </si>
  <si>
    <t>-776931243</t>
  </si>
  <si>
    <t>178</t>
  </si>
  <si>
    <t>WC-Kabíny-B1.07</t>
  </si>
  <si>
    <t>WC priečky (HPL) (3xkabíny – vlhké prostredie), rozmer (3000+2x1650/3xD600)/2030 mm</t>
  </si>
  <si>
    <t>1472417039</t>
  </si>
  <si>
    <t>179</t>
  </si>
  <si>
    <t>WC-Kabíny-B1.09</t>
  </si>
  <si>
    <t>WC priečky (HPL) (2xkabíny – vlhké prostredie), rozmer (1700+1x1250/2xD600)/2030 mm</t>
  </si>
  <si>
    <t>-1754442169</t>
  </si>
  <si>
    <t>180</t>
  </si>
  <si>
    <t>WC-Kabíny-B1.27</t>
  </si>
  <si>
    <t>WC priečky (HPL) (2xkabíny – vlhké prostredie), rozmer (1850+1x1650/2xD600)/2030 mm</t>
  </si>
  <si>
    <t>12247527</t>
  </si>
  <si>
    <t>181</t>
  </si>
  <si>
    <t>WC-Kabíny-B1.29</t>
  </si>
  <si>
    <t>904756744</t>
  </si>
  <si>
    <t>182</t>
  </si>
  <si>
    <t>WC-Kabíny-B1.30</t>
  </si>
  <si>
    <t>-1073721638</t>
  </si>
  <si>
    <t>183</t>
  </si>
  <si>
    <t>WC-Kabíny-B2.17</t>
  </si>
  <si>
    <t>WC priečky (HPL) (1xkabínA – vlhké prostredie), rozmer (1050/1xD600)/2030 mm</t>
  </si>
  <si>
    <t>1079265205</t>
  </si>
  <si>
    <t>184</t>
  </si>
  <si>
    <t>WC-Kabíny-B2.18</t>
  </si>
  <si>
    <t>417055742</t>
  </si>
  <si>
    <t>185</t>
  </si>
  <si>
    <t>WC-Kabíny-B2.25</t>
  </si>
  <si>
    <t>671223470</t>
  </si>
  <si>
    <t>186</t>
  </si>
  <si>
    <t>WC-Kabíny-B2.27</t>
  </si>
  <si>
    <t>1585568208</t>
  </si>
  <si>
    <t>187</t>
  </si>
  <si>
    <t>WC-Kabíny-B3.18</t>
  </si>
  <si>
    <t>1347677489</t>
  </si>
  <si>
    <t>188</t>
  </si>
  <si>
    <t>WC-Kabíny-B3.19</t>
  </si>
  <si>
    <t>1693140762</t>
  </si>
  <si>
    <t>189</t>
  </si>
  <si>
    <t>WC-Kabíny-B3.26</t>
  </si>
  <si>
    <t>1160816552</t>
  </si>
  <si>
    <t>190</t>
  </si>
  <si>
    <t>WC-Kabíny-B3.28</t>
  </si>
  <si>
    <t>-1127819009</t>
  </si>
  <si>
    <t>191</t>
  </si>
  <si>
    <t>766662112.S</t>
  </si>
  <si>
    <t>Montáž dverového krídla otočného jednokrídlového poldrážkového, do existujúcej zárubne, vrátane kovania</t>
  </si>
  <si>
    <t>-1594975905</t>
  </si>
  <si>
    <t>192</t>
  </si>
  <si>
    <t>611610000400.D1</t>
  </si>
  <si>
    <t>Dvere vnútorné jednokrídlové, šírka 800 mm, výplň DTD, povrch fólia, plné</t>
  </si>
  <si>
    <t>-634392519</t>
  </si>
  <si>
    <t>193</t>
  </si>
  <si>
    <t>611610000400.D2</t>
  </si>
  <si>
    <t>Dvere vnútorné jednokrídlové, šírka 900 mm, výplň DTD, povrch fólia, plné</t>
  </si>
  <si>
    <t>1843310592</t>
  </si>
  <si>
    <t>194</t>
  </si>
  <si>
    <t>611610000400.D4</t>
  </si>
  <si>
    <t>Dvere vnútorné jednokrídlové, šírka 600 mm, výplň DTD, povrch fólia, plné</t>
  </si>
  <si>
    <t>511783596</t>
  </si>
  <si>
    <t>195</t>
  </si>
  <si>
    <t>611610000400.D5EW</t>
  </si>
  <si>
    <t>Dvere vnútorné jednokrídlové, šírka 800 mm, výplň DTD, povrch fólia, plné, EW30/D3-C</t>
  </si>
  <si>
    <t>1578247085</t>
  </si>
  <si>
    <t>196</t>
  </si>
  <si>
    <t>611610000400.D14</t>
  </si>
  <si>
    <t>591646292</t>
  </si>
  <si>
    <t>197</t>
  </si>
  <si>
    <t>611610000400.D15</t>
  </si>
  <si>
    <t>-1242176160</t>
  </si>
  <si>
    <t>198</t>
  </si>
  <si>
    <t>611610000400.D16</t>
  </si>
  <si>
    <t>-576372361</t>
  </si>
  <si>
    <t>199</t>
  </si>
  <si>
    <t>611610000400.D17</t>
  </si>
  <si>
    <t>Dvere vnútorné jednokrídlové, šírka 800 mm, výplň DTD, povrch fólia, plné, EW90/D1-C</t>
  </si>
  <si>
    <t>-2016322548</t>
  </si>
  <si>
    <t>200</t>
  </si>
  <si>
    <t>549150000600.S</t>
  </si>
  <si>
    <t>Kľučka dverová a rozeta 2x, nehrdzavejúca oceľ, povrch nerez brúsený s cylindrickou vložkou</t>
  </si>
  <si>
    <t>268920015</t>
  </si>
  <si>
    <t>201</t>
  </si>
  <si>
    <t>766662132.S</t>
  </si>
  <si>
    <t>Montáž dverového krídla otočného dvojkrídlového poldrážkového, do existujúcej zárubne, vrátane kovania</t>
  </si>
  <si>
    <t>-1892346875</t>
  </si>
  <si>
    <t>202</t>
  </si>
  <si>
    <t>611610000400.D13</t>
  </si>
  <si>
    <t>Dvere vnútorné dvojkrídlové, šírka 1500 mm, výplň papierová voština, povrch fólia, plné</t>
  </si>
  <si>
    <t>89445360</t>
  </si>
  <si>
    <t>203</t>
  </si>
  <si>
    <t>1392426380</t>
  </si>
  <si>
    <t>204</t>
  </si>
  <si>
    <t>766662134.S</t>
  </si>
  <si>
    <t>Montáž dverového krídla otočného dvojkrídlového špeciálneho, do existujúcej zárubne, vrátane kovania</t>
  </si>
  <si>
    <t>-1433589473</t>
  </si>
  <si>
    <t>205</t>
  </si>
  <si>
    <t>611610000400.D3</t>
  </si>
  <si>
    <t>Dvere vnútorné, oceľové, dvojkrídlové, šxv 1500x1970 mm, jednoduché bezpečnostné zasklenie</t>
  </si>
  <si>
    <t>1276630820</t>
  </si>
  <si>
    <t>206</t>
  </si>
  <si>
    <t>611610000400.D6</t>
  </si>
  <si>
    <t>Dvere vnútorné, oceľové, dvojkrídlové, šxv 1600x1970 mm, jednoduché bezpečnostné zasklenie</t>
  </si>
  <si>
    <t>1310008451</t>
  </si>
  <si>
    <t>207</t>
  </si>
  <si>
    <t>611610000400.D7</t>
  </si>
  <si>
    <t>186592912</t>
  </si>
  <si>
    <t>208</t>
  </si>
  <si>
    <t>611610000400.D8</t>
  </si>
  <si>
    <t>1906016816</t>
  </si>
  <si>
    <t>209</t>
  </si>
  <si>
    <t>611610000400.D10</t>
  </si>
  <si>
    <t>Dvere vnútorné, oceľové, dvojkrídlové, šxv 1550x2050 mm, jednoduché bezpečnostné zasklenie</t>
  </si>
  <si>
    <t>-924715026</t>
  </si>
  <si>
    <t>210</t>
  </si>
  <si>
    <t>611610000400.D11</t>
  </si>
  <si>
    <t>-1021233943</t>
  </si>
  <si>
    <t>211</t>
  </si>
  <si>
    <t>611610000400.D12</t>
  </si>
  <si>
    <t>Dvere vnútorné, oceľové, dvojkrídlové, šxv 1800x1970 mm, jednoduché bezpečnostné zasklenie</t>
  </si>
  <si>
    <t>768683344</t>
  </si>
  <si>
    <t>212</t>
  </si>
  <si>
    <t>544763536</t>
  </si>
  <si>
    <t>213</t>
  </si>
  <si>
    <t>766662811.S</t>
  </si>
  <si>
    <t xml:space="preserve">Demontáž dverného krídla, dokovanie prahu dverí jednokrídlových,  -0,00100t</t>
  </si>
  <si>
    <t>427524594</t>
  </si>
  <si>
    <t>214</t>
  </si>
  <si>
    <t>766662812.S</t>
  </si>
  <si>
    <t xml:space="preserve">Demontáž dverného krídla, dokovanie prahu dverí dvojkrídlových,  -0,00200t</t>
  </si>
  <si>
    <t>-1279210071</t>
  </si>
  <si>
    <t>215</t>
  </si>
  <si>
    <t>998766202.S</t>
  </si>
  <si>
    <t>Presun hmot pre konštrukcie stolárske v objektoch výšky nad 6 do 12 m</t>
  </si>
  <si>
    <t>666380804</t>
  </si>
  <si>
    <t>767</t>
  </si>
  <si>
    <t>Konštrukcie doplnkové kovové</t>
  </si>
  <si>
    <t>216</t>
  </si>
  <si>
    <t>767162130.S</t>
  </si>
  <si>
    <t>Montáž zábradlia rovného z profilovej ocele do muriva, s hmotnosťou 1 m zábradlia nad 30 do 45 kg</t>
  </si>
  <si>
    <t>-1180808106</t>
  </si>
  <si>
    <t>217</t>
  </si>
  <si>
    <t>553-Z1</t>
  </si>
  <si>
    <t>Zábradlie z oceľových pozinkovaných profilov z tyčových prvkov, šírka 3100 mm a výška 1000 mm, kotvenie do muriva, exteriérové s povrchovou úpravou</t>
  </si>
  <si>
    <t>-109298339</t>
  </si>
  <si>
    <t>218</t>
  </si>
  <si>
    <t>553-Z2</t>
  </si>
  <si>
    <t>Zábradlie z oceľových pozinkovaných profilov z tyčových prvkov, šírka 2050 mm a výška 1000 mm, kotvenie do muriva, exteriérové s povrchovou úpravou</t>
  </si>
  <si>
    <t>-1360625696</t>
  </si>
  <si>
    <t>219</t>
  </si>
  <si>
    <t>553-Z3</t>
  </si>
  <si>
    <t>Zábradlie z oceľových pozinkovaných profilov z tyčových prvkov, šírka 1550 mm a výška 1000 mm, kotvenie do muriva, exteriérové s povrchovou úpravou</t>
  </si>
  <si>
    <t>1645379350</t>
  </si>
  <si>
    <t>220</t>
  </si>
  <si>
    <t>553-Z7</t>
  </si>
  <si>
    <t>Zábradlie z oceľových pozinkovaných profilov z tyčových prvkov, šírka 1450 mm a výška 1000 mm, kotvenie do muriva, exteriérové s povrchovou úpravou</t>
  </si>
  <si>
    <t>-305479600</t>
  </si>
  <si>
    <t>221</t>
  </si>
  <si>
    <t>553-Z11</t>
  </si>
  <si>
    <t>1450603999</t>
  </si>
  <si>
    <t>222</t>
  </si>
  <si>
    <t>767230070.S</t>
  </si>
  <si>
    <t>Montáž schodiskového madla na stenu</t>
  </si>
  <si>
    <t>1266687173</t>
  </si>
  <si>
    <t>223</t>
  </si>
  <si>
    <t>553-Z4-Z6</t>
  </si>
  <si>
    <t>Madlo schodiskové pre kotvenie na stenu, oceľové (antracit)</t>
  </si>
  <si>
    <t>1703279851</t>
  </si>
  <si>
    <t>224</t>
  </si>
  <si>
    <t>767251129.R</t>
  </si>
  <si>
    <t>Dodávka a montáž dutinovej podlahy Lindner - Floor and more arena. Stupňovitá konštrukcia s 10 výškovými úrovňami, 1150 mm hlboké a 125 mm vysoké. Maximálna konštrukčná výška je 1375 mm</t>
  </si>
  <si>
    <t>-1897077660</t>
  </si>
  <si>
    <t>225</t>
  </si>
  <si>
    <t>767251130.R</t>
  </si>
  <si>
    <t>Dodávka a montáž dutinovej podlahy Lindner. Kalciumsulfátové dosky Floor &amp; More G 40, o rozmere 600 x 600 x 40 mm bez podlahovej krytiny, uložené na oceľových výškovo nastavitelných nožičkách. Celková výška podlahy je 150 mm. Trieda zaťaženia podľa STN EN</t>
  </si>
  <si>
    <t>-991909799</t>
  </si>
  <si>
    <t>226</t>
  </si>
  <si>
    <t>767310100.S</t>
  </si>
  <si>
    <t>Montáž výlezu do plochej strechy</t>
  </si>
  <si>
    <t>-319007182</t>
  </si>
  <si>
    <t>227</t>
  </si>
  <si>
    <t>8918-SV1</t>
  </si>
  <si>
    <t>Výlez do plochej strechy napr. FAKRO DRL 70x120 cm, alebo iný výrobca rovnakých parametrov.</t>
  </si>
  <si>
    <t>1924221491</t>
  </si>
  <si>
    <t>Poznámka k položke:_x000d_
Okná do plochých striech typu DRL.</t>
  </si>
  <si>
    <t>228</t>
  </si>
  <si>
    <t>767317001.S</t>
  </si>
  <si>
    <t>Montáž pivničného svetlíka (anglický dvorec) s hĺbkou do 400 mm</t>
  </si>
  <si>
    <t>-1067227300</t>
  </si>
  <si>
    <t>229</t>
  </si>
  <si>
    <t>611340000300.S</t>
  </si>
  <si>
    <t>Pivničný svetlík šxvxhr 1000x1000x400 mm, rošt pozinkovaný ťahokov, pochôdzny, PP - GF</t>
  </si>
  <si>
    <t>836082406</t>
  </si>
  <si>
    <t>230</t>
  </si>
  <si>
    <t>767612120.S</t>
  </si>
  <si>
    <t>Montáž okien hliníkových s hydroizolačnými páskami paropriepustnými, s variabilným difúznym odporom</t>
  </si>
  <si>
    <t>-1989707216</t>
  </si>
  <si>
    <t>231</t>
  </si>
  <si>
    <t>283290009300.S</t>
  </si>
  <si>
    <t>Fólia vzduchotesná tesniaca s variabilným difúznym odporom, š. 70 mm, dĺ. 75 m, pre lepenie fólie na rám okna, tesnenie pripájacej škáry okenného rámu a muriva</t>
  </si>
  <si>
    <t>116024269</t>
  </si>
  <si>
    <t>232</t>
  </si>
  <si>
    <t>553-ZS1</t>
  </si>
  <si>
    <t>Vnútorná hliníková presklená stena, 2100x2600 mm, jednoduché bezpečnostné zasklenie</t>
  </si>
  <si>
    <t>518278692</t>
  </si>
  <si>
    <t>233</t>
  </si>
  <si>
    <t>553-ZS2</t>
  </si>
  <si>
    <t>Vnútorná hliníková presklená stena, 2000x2600 mm, jednoduché bezpečnostné zasklenie</t>
  </si>
  <si>
    <t>-1201639777</t>
  </si>
  <si>
    <t>234</t>
  </si>
  <si>
    <t>553-ZS3</t>
  </si>
  <si>
    <t>Vnútorná hliníková presklená stena, 2050x2600 mm, jednoduché bezpečnostné zasklenie</t>
  </si>
  <si>
    <t>1770866235</t>
  </si>
  <si>
    <t>235</t>
  </si>
  <si>
    <t>553-ZS4</t>
  </si>
  <si>
    <t>Vnútorná hliníková presklená stena, 3200x2600 mm, jednoduché bezpečnostné zasklenie</t>
  </si>
  <si>
    <t>-365470855</t>
  </si>
  <si>
    <t>236</t>
  </si>
  <si>
    <t>553-ZS5</t>
  </si>
  <si>
    <t>Vnútorná hliníková presklená stena, 7400x2800 mm, jednoduché bezpečnostné zasklenie</t>
  </si>
  <si>
    <t>580666466</t>
  </si>
  <si>
    <t>237</t>
  </si>
  <si>
    <t>553-ZS6</t>
  </si>
  <si>
    <t>1512902870</t>
  </si>
  <si>
    <t>238</t>
  </si>
  <si>
    <t>553-ZS7</t>
  </si>
  <si>
    <t>Vnútorná hliníková presklená stena, 2200x2600 mm, jednoduché bezpečnostné zasklenie</t>
  </si>
  <si>
    <t>-734844217</t>
  </si>
  <si>
    <t>239</t>
  </si>
  <si>
    <t>553-ZS8</t>
  </si>
  <si>
    <t>Vnútorná hliníková presklená stena, 5300x2800 mm, jednoduché bezpečnostné zasklenie</t>
  </si>
  <si>
    <t>876241032</t>
  </si>
  <si>
    <t>240</t>
  </si>
  <si>
    <t>553-ZS9</t>
  </si>
  <si>
    <t>Vnútorná hliníková presklená stena, 4000x2450 mm, jednoduché bezpečnostné zasklenie</t>
  </si>
  <si>
    <t>-135515570</t>
  </si>
  <si>
    <t>241</t>
  </si>
  <si>
    <t>553-ZS10</t>
  </si>
  <si>
    <t>Vnútorná hliníková presklená stena, 7150+1414+1600x2600 mm, jednoduché bezpečnostné zasklenie</t>
  </si>
  <si>
    <t>1844417083</t>
  </si>
  <si>
    <t>242</t>
  </si>
  <si>
    <t>553-ZS11</t>
  </si>
  <si>
    <t>Vnútorná hliníková presklená stena, 7350x2600 mm, jednoduché bezpečnostné zasklenie</t>
  </si>
  <si>
    <t>-1829535049</t>
  </si>
  <si>
    <t>243</t>
  </si>
  <si>
    <t>553-ZS12</t>
  </si>
  <si>
    <t>Vnútorná hliníková presklená stena, 1600x2450 mm, jednoduché bezpečnostné zasklenie</t>
  </si>
  <si>
    <t>-970163604</t>
  </si>
  <si>
    <t>244</t>
  </si>
  <si>
    <t>553-OV1</t>
  </si>
  <si>
    <t>Okno hliníkové pevné, 1600x1800 mm, jednoduché zasklenie</t>
  </si>
  <si>
    <t>-316752770</t>
  </si>
  <si>
    <t>245</t>
  </si>
  <si>
    <t>553-OV2</t>
  </si>
  <si>
    <t>Okno hliníkové pevné, 1600x1400 mm, jednoduché zasklenie</t>
  </si>
  <si>
    <t>1323650725</t>
  </si>
  <si>
    <t>246</t>
  </si>
  <si>
    <t>553-OV3</t>
  </si>
  <si>
    <t>Okno hliníkové pevné, 1600x1000 mm, jednoduché zasklenie</t>
  </si>
  <si>
    <t>-1425122305</t>
  </si>
  <si>
    <t>247</t>
  </si>
  <si>
    <t>767995230.R</t>
  </si>
  <si>
    <t>Výroba a montáž oceľového schodiska (žiarovo pozinkované)</t>
  </si>
  <si>
    <t>1588485992</t>
  </si>
  <si>
    <t>Poznámka k položke:_x000d_
N13</t>
  </si>
  <si>
    <t>248</t>
  </si>
  <si>
    <t>998767202.S</t>
  </si>
  <si>
    <t>Presun hmôt pre kovové stavebné doplnkové konštrukcie v objektoch výšky nad 6 do 12 m</t>
  </si>
  <si>
    <t>125600786</t>
  </si>
  <si>
    <t>771</t>
  </si>
  <si>
    <t>Podlahy z dlaždíc</t>
  </si>
  <si>
    <t>249</t>
  </si>
  <si>
    <t>771415004.S</t>
  </si>
  <si>
    <t>Montáž soklíkov z obkladačiek do tmelu veľ. 300 x 80 mm</t>
  </si>
  <si>
    <t>-430843396</t>
  </si>
  <si>
    <t>250</t>
  </si>
  <si>
    <t>597740001910.R</t>
  </si>
  <si>
    <t>Dlaždice keramické, lxvxhr 298x298x9 mm, gresové neglazované - R11</t>
  </si>
  <si>
    <t>703318693</t>
  </si>
  <si>
    <t>251</t>
  </si>
  <si>
    <t>771541216.S</t>
  </si>
  <si>
    <t>Montáž podláh z dlaždíc gres kladených do tmelu flexibil. mrazuvzdorného v obmedzenom priestore veľ. 300 x 300 mm</t>
  </si>
  <si>
    <t>-353530414</t>
  </si>
  <si>
    <t>252</t>
  </si>
  <si>
    <t>-523548840</t>
  </si>
  <si>
    <t>253</t>
  </si>
  <si>
    <t>998771202.S</t>
  </si>
  <si>
    <t>Presun hmôt pre podlahy z dlaždíc v objektoch výšky nad 6 do 12 m</t>
  </si>
  <si>
    <t>-1077131979</t>
  </si>
  <si>
    <t>776</t>
  </si>
  <si>
    <t>Podlahy povlakové</t>
  </si>
  <si>
    <t>254</t>
  </si>
  <si>
    <t>776401800.S</t>
  </si>
  <si>
    <t>Demontáž soklíkov alebo líšt</t>
  </si>
  <si>
    <t>1511738467</t>
  </si>
  <si>
    <t>255</t>
  </si>
  <si>
    <t>776411000.S</t>
  </si>
  <si>
    <t>Lepenie podlahových líšt soklových</t>
  </si>
  <si>
    <t>-407313583</t>
  </si>
  <si>
    <t>256</t>
  </si>
  <si>
    <t>611990002900.S</t>
  </si>
  <si>
    <t>Lišta soklová MDF, vxš 40x20 mm</t>
  </si>
  <si>
    <t>746588411</t>
  </si>
  <si>
    <t>257</t>
  </si>
  <si>
    <t>611990003600.S</t>
  </si>
  <si>
    <t>Roh vnútorný a vonkajší pre lištu soklovú výšky 40 mm</t>
  </si>
  <si>
    <t>-1957643872</t>
  </si>
  <si>
    <t>258</t>
  </si>
  <si>
    <t>611990003700.S</t>
  </si>
  <si>
    <t>Spojka a ukončenie pre lištu soklovú výšky 40 mm</t>
  </si>
  <si>
    <t>-405177014</t>
  </si>
  <si>
    <t>259</t>
  </si>
  <si>
    <t>776470010.S</t>
  </si>
  <si>
    <t>Lepenie a rezanie podlahových soklov z koberca</t>
  </si>
  <si>
    <t>-950955891</t>
  </si>
  <si>
    <t>260</t>
  </si>
  <si>
    <t>697410001700.S</t>
  </si>
  <si>
    <t>Koberec metrážny všívaný</t>
  </si>
  <si>
    <t>1167767100</t>
  </si>
  <si>
    <t>261</t>
  </si>
  <si>
    <t>776511820.S</t>
  </si>
  <si>
    <t xml:space="preserve">Odstránenie povlakových podláh z nášľapnej plochy lepených s podložkou,  -0,00100t</t>
  </si>
  <si>
    <t>-1204491055</t>
  </si>
  <si>
    <t>262</t>
  </si>
  <si>
    <t>776572310.S</t>
  </si>
  <si>
    <t>Lepenie textilných podláh - kobercov z pásov</t>
  </si>
  <si>
    <t>-1128099628</t>
  </si>
  <si>
    <t>263</t>
  </si>
  <si>
    <t>1423719836</t>
  </si>
  <si>
    <t>264</t>
  </si>
  <si>
    <t>776990105.S</t>
  </si>
  <si>
    <t>Vysávanie podkladu pred kladením povlakovýck podláh</t>
  </si>
  <si>
    <t>-1834947845</t>
  </si>
  <si>
    <t>265</t>
  </si>
  <si>
    <t>776990110.S</t>
  </si>
  <si>
    <t>Penetrovanie podkladu pred kladením povlakových podláh</t>
  </si>
  <si>
    <t>-380574486</t>
  </si>
  <si>
    <t>266</t>
  </si>
  <si>
    <t>998776202.S</t>
  </si>
  <si>
    <t>Presun hmôt pre podlahy povlakové v objektoch výšky nad 6 do 12 m</t>
  </si>
  <si>
    <t>1799823602</t>
  </si>
  <si>
    <t>777</t>
  </si>
  <si>
    <t>Podlahy syntetické</t>
  </si>
  <si>
    <t>267</t>
  </si>
  <si>
    <t>777531010.S</t>
  </si>
  <si>
    <t>Polyuretánová samonivelačná stierka hr. 2 mm, penetrácia, 1x stierka s kremičitým pieskom</t>
  </si>
  <si>
    <t>-2014639092</t>
  </si>
  <si>
    <t>268</t>
  </si>
  <si>
    <t>777531105.S</t>
  </si>
  <si>
    <t>Epoxidová antistatická stierka hr. 3 mm, 1x penetrácia, stierka, krycí náter, uzemňovacia sada</t>
  </si>
  <si>
    <t>-1907248712</t>
  </si>
  <si>
    <t>269</t>
  </si>
  <si>
    <t>998777202.S</t>
  </si>
  <si>
    <t>Presun hmôt pre podlahy syntetické v objektoch výšky nad 6 do 12 m</t>
  </si>
  <si>
    <t>-1659865250</t>
  </si>
  <si>
    <t>781</t>
  </si>
  <si>
    <t>Obklady</t>
  </si>
  <si>
    <t>270</t>
  </si>
  <si>
    <t>781445212.S</t>
  </si>
  <si>
    <t>Montáž obkladov vnútor. stien z obkladačiek kladených do tmelu flexibilného veľ. 200x250 mm</t>
  </si>
  <si>
    <t>137697435</t>
  </si>
  <si>
    <t>271</t>
  </si>
  <si>
    <t>597640002100.S</t>
  </si>
  <si>
    <t>Obkladačky keramické lxvxhr 200x250x6,8 mm</t>
  </si>
  <si>
    <t>1217427896</t>
  </si>
  <si>
    <t>272</t>
  </si>
  <si>
    <t>998781202.S</t>
  </si>
  <si>
    <t>Presun hmôt pre obklady keramické v objektoch výšky nad 6 do 12 m</t>
  </si>
  <si>
    <t>875132061</t>
  </si>
  <si>
    <t>783</t>
  </si>
  <si>
    <t>Nátery</t>
  </si>
  <si>
    <t>273</t>
  </si>
  <si>
    <t>783122110.S</t>
  </si>
  <si>
    <t>Nátery oceľ.konštr. syntetické na vzduchu schnúce ťažkých A dvojnásobné - 70μm</t>
  </si>
  <si>
    <t>-217897883</t>
  </si>
  <si>
    <t>274</t>
  </si>
  <si>
    <t>783122710.S</t>
  </si>
  <si>
    <t>Nátery oceľ.konštr. syntetické na vzduchu schnúce ťažkých A základné - 35μm</t>
  </si>
  <si>
    <t>-465187023</t>
  </si>
  <si>
    <t>Poznámka k položke:_x000d_
L75/75, L100/50, UPE120, UPE100, UPE200, HEB180, HEB140</t>
  </si>
  <si>
    <t>275</t>
  </si>
  <si>
    <t>783180129.R</t>
  </si>
  <si>
    <t>Nátery oceľových konštrukcií protipožiarne</t>
  </si>
  <si>
    <t>-1693590517</t>
  </si>
  <si>
    <t>Poznámka k položke:_x000d_
L150/150, JAKEL 180/100 a UPE270</t>
  </si>
  <si>
    <t>276</t>
  </si>
  <si>
    <t>783201812.S</t>
  </si>
  <si>
    <t>Odstránenie starých náterov z kovových stavebných doplnkových konštrukcií oceľovou kefou</t>
  </si>
  <si>
    <t>356244000</t>
  </si>
  <si>
    <t>277</t>
  </si>
  <si>
    <t>783222100.S</t>
  </si>
  <si>
    <t>Nátery kov.stav.doplnk.konštr. syntetické farby šedej na vzduchu schnúce dvojnásobné - 70µm</t>
  </si>
  <si>
    <t>-300264486</t>
  </si>
  <si>
    <t>278</t>
  </si>
  <si>
    <t>783225100.S</t>
  </si>
  <si>
    <t>Nátery kov.stav.doplnk.konštr. syntetické na vzduchu schnúce dvojnás. 1x s emailov. - 105µm</t>
  </si>
  <si>
    <t>487373297</t>
  </si>
  <si>
    <t>279</t>
  </si>
  <si>
    <t>783226100.S</t>
  </si>
  <si>
    <t>Nátery kov.stav.doplnk.konštr. syntetické na vzduchu schnúce základný - 35µm</t>
  </si>
  <si>
    <t>1462205120</t>
  </si>
  <si>
    <t>280</t>
  </si>
  <si>
    <t>783801811.r</t>
  </si>
  <si>
    <t>Odstránenie starých náterov z betónových povrchov oškrabaním s obrúsením podláh</t>
  </si>
  <si>
    <t>1455271955</t>
  </si>
  <si>
    <t>281</t>
  </si>
  <si>
    <t>783890110.S</t>
  </si>
  <si>
    <t>Epoxidový náter penetračný - systém M75. trojnásobná penetrácia a záverečná vrstva podláh bez použitia ochran. masiek s filtrom</t>
  </si>
  <si>
    <t>112697230</t>
  </si>
  <si>
    <t>784</t>
  </si>
  <si>
    <t>Maľby</t>
  </si>
  <si>
    <t>282</t>
  </si>
  <si>
    <t>784410100.S</t>
  </si>
  <si>
    <t>Penetrovanie jednonásobné jemnozrnných podkladov výšky do 3,80 m</t>
  </si>
  <si>
    <t>1051445451</t>
  </si>
  <si>
    <t>283</t>
  </si>
  <si>
    <t>784452271.S</t>
  </si>
  <si>
    <t>Maľby z maliarskych zmesí na vodnej báze, ručne nanášané dvojnásobné základné na podklad jemnozrnný výšky do 3,80 m</t>
  </si>
  <si>
    <t>1969284472</t>
  </si>
  <si>
    <t>Práce a dodávky M</t>
  </si>
  <si>
    <t>33-M</t>
  </si>
  <si>
    <t>Montáže dopravných zariadení, skladových zariadení a váh</t>
  </si>
  <si>
    <t>284</t>
  </si>
  <si>
    <t>330030001.S</t>
  </si>
  <si>
    <t>V1 – 630 kg - GEN2 Genesis – 630 kg / výťah + V1 – výťahová šachta s opláštením</t>
  </si>
  <si>
    <t>-1609761694</t>
  </si>
  <si>
    <t xml:space="preserve">Poznámka k položke:_x000d_
V cene sú zahrnuté tieto položky: _x000d_
Výroba, dodávka a montáž podľa priloženej technickej špecifikácie vrátane prídavných modulov, všetko v súlade s platnými technickými normami a predpismi. Odsúhlasenie dokumentácie na TI SR, posúdenie zhody autorizovanou osobou vrátane vydania potrebných certifikátov a atestov._x000d_
_x000d_
Ďalej je v cene zahrnuté:_x000d_
- osvetlenie šachty_x000d_
- rebrík do priehlbne_x000d_
- technická dokumentácia_x000d_
- lešenie do výťahovej šachty pre montáž výťahu a lešenie pre montáž oceľovej šachty a jej opláštenia_x000d_
- výťahová šachta oceľová konštrukcia vrátane montážnych hákov – podľa technického popisu od stanice „2“_x000d_
- GSM brána, aktívnu SIM kartu od operátora zabezpečí prevádzkovateľ_x000d_
_x000d_
V cene nie sú zahrnuté tieto položky:_x000d_
- náklady spojené so zariadením staveniska objednávateľa_x000d_
- pomocné stavebné práce súvisiace s montážou výťahu (murárske výspravky okolo šachtových dverí, podlahy k prahu dverí)_x000d_
- meranie hluku autorizovanou osobou_x000d_
- výťahová šachta ŽB konštrukcia od stanice „0“ do stanice „2“_x000d_
- konštrukcia priehlbne – stavebná časť podľa požiadaviek na stavebnú pripravenosť_x000d_
- napojenie na dažďový zvod objektu zo strechy šachty_x000d_
- úprava pôvodných dverných portálov (okná) v nástupištiach 0,1,2 a vytvorenie dverných otvorov - v dodávke stavby vrátane doplnenie final ostení ku konštrukcii šachty od ostení fasády_x000d_
- sklad, energie potrebné na realizáciu diela_x000d_
- hlavný prívod elektrickej energie_x000d_
- prívod od náhradného zdroja, vodiče pripojenia MaR ak sa požadujú_x000d_
- riešenie prípadných odchýlok od výkresovej dokumentácie_x000d_
</t>
  </si>
  <si>
    <t>285</t>
  </si>
  <si>
    <t>330030330.R</t>
  </si>
  <si>
    <t>Zdvíhacia plošina pre osoby na indvalidnom vozíku nosnosť 300 kg, zdvih do 2 m - (D+M)</t>
  </si>
  <si>
    <t>1677411707</t>
  </si>
  <si>
    <t>Poznámka k položke:_x000d_
N20</t>
  </si>
  <si>
    <t>02 - VÝMENA OTVOROVÝCH KONŠTRUKCII V OBVODOVOM MURIVE</t>
  </si>
  <si>
    <t xml:space="preserve">    764 - Konštrukcie klampiarske</t>
  </si>
  <si>
    <t>2113306348</t>
  </si>
  <si>
    <t>625250762.S</t>
  </si>
  <si>
    <t>Kontaktný zatepľovací systém ostenia z minerálnej vlny hr. 30 mm</t>
  </si>
  <si>
    <t>277410985</t>
  </si>
  <si>
    <t>-544151792</t>
  </si>
  <si>
    <t>-1281897287</t>
  </si>
  <si>
    <t>1294094394</t>
  </si>
  <si>
    <t>962081131.S</t>
  </si>
  <si>
    <t xml:space="preserve">Búranie muriva priečok zo sklenených tvárnic, hr. do 100 mm,  -0,05500t</t>
  </si>
  <si>
    <t>-1693461283</t>
  </si>
  <si>
    <t>2104828730</t>
  </si>
  <si>
    <t>968061115.S</t>
  </si>
  <si>
    <t>Demontáž okien drevených, 1 bm obvodu - 0,008t</t>
  </si>
  <si>
    <t>-2074750644</t>
  </si>
  <si>
    <t>722108818</t>
  </si>
  <si>
    <t>968081115.S</t>
  </si>
  <si>
    <t>Demontáž okien plastových, 1 bm obvodu - 0,007t</t>
  </si>
  <si>
    <t>-997332747</t>
  </si>
  <si>
    <t>-3648931</t>
  </si>
  <si>
    <t>-1979171333</t>
  </si>
  <si>
    <t>1274064477</t>
  </si>
  <si>
    <t>-1293802430</t>
  </si>
  <si>
    <t>41504642</t>
  </si>
  <si>
    <t>1684554816</t>
  </si>
  <si>
    <t>-624869816</t>
  </si>
  <si>
    <t>-62557968</t>
  </si>
  <si>
    <t>-787176848</t>
  </si>
  <si>
    <t>-1639338319</t>
  </si>
  <si>
    <t>890863185</t>
  </si>
  <si>
    <t>-1897417331</t>
  </si>
  <si>
    <t>764</t>
  </si>
  <si>
    <t>Konštrukcie klampiarske</t>
  </si>
  <si>
    <t>764410450.S</t>
  </si>
  <si>
    <t>Oplechovanie parapetov z pozinkovaného farbeného PZf plechu, vrátane rohov r.š. 300 mm</t>
  </si>
  <si>
    <t>-1740526099</t>
  </si>
  <si>
    <t>764410850.S</t>
  </si>
  <si>
    <t xml:space="preserve">Demontáž oplechovania parapetov rš od 100 do 330 mm,  -0,00135t</t>
  </si>
  <si>
    <t>1633016511</t>
  </si>
  <si>
    <t>998764202.S</t>
  </si>
  <si>
    <t>Presun hmôt pre konštrukcie klampiarske v objektoch výšky nad 6 do 12 m</t>
  </si>
  <si>
    <t>514381685</t>
  </si>
  <si>
    <t>766621400.S</t>
  </si>
  <si>
    <t>Montáž okien plastových s hydroizolačnými ISO páskami (exteriérová a interiérová)</t>
  </si>
  <si>
    <t>1850446381</t>
  </si>
  <si>
    <t>283290008200.S</t>
  </si>
  <si>
    <t>Fólia paropriepustná tesniaca polymér-flísová, š. 100 mm, dĺ. 30 m, pre tesnenie pripájacej škáry okenného rámu a muriva z exteriéru</t>
  </si>
  <si>
    <t>-561616779</t>
  </si>
  <si>
    <t>283290008800.S</t>
  </si>
  <si>
    <t>Fólia paronepriepustná tesniaca polymér-flísová, š. 100 mm, dĺ. 30 m, pre tesnenie pripájacej škáry okenného rámu a muriva z interiéru</t>
  </si>
  <si>
    <t>1394961612</t>
  </si>
  <si>
    <t>611-O1</t>
  </si>
  <si>
    <t>Plastové okno dvojkrídlové OS+OS, 2100x1700 mm, izolačné trojsklo</t>
  </si>
  <si>
    <t>2035117089</t>
  </si>
  <si>
    <t>611-O2</t>
  </si>
  <si>
    <t>Plastové okno dvojkrídlové s bočnými pevnými FIX+OS+OS+FIX, 3150x2600 mm, izolačné trojsklo</t>
  </si>
  <si>
    <t>2089364968</t>
  </si>
  <si>
    <t>611-O3-EI</t>
  </si>
  <si>
    <t>Plastové okno pevné FIX, 1500x9200 mm, izolačné trojsklo, s požiarnou odolnosťou EI 30/D1</t>
  </si>
  <si>
    <t>-409554667</t>
  </si>
  <si>
    <t>611-O4</t>
  </si>
  <si>
    <t>Plastové okno pevné FIX, 1500x9200 mm, izolačné trojsklo</t>
  </si>
  <si>
    <t>-1098151376</t>
  </si>
  <si>
    <t>611-O5</t>
  </si>
  <si>
    <t>Plastové okno jednokrídlové OS, 1100x1700 mm, izolačné trojsklo</t>
  </si>
  <si>
    <t>1715203959</t>
  </si>
  <si>
    <t>611-O6</t>
  </si>
  <si>
    <t>Plastové okno dvojkrídlové OS+OS, 1300x1050 mm, izolačné trojsklo</t>
  </si>
  <si>
    <t>-204130253</t>
  </si>
  <si>
    <t>611-O7</t>
  </si>
  <si>
    <t>Plastové okno jednokrídlové s bočným pevným svetlíkom FIX+OS, 1300x1700 mm, izolačné trojsklo</t>
  </si>
  <si>
    <t>-1198622323</t>
  </si>
  <si>
    <t>611-O8</t>
  </si>
  <si>
    <t>Plastové okno jednokrídlové OS, 600x1050 mm, izolačné trojsklo</t>
  </si>
  <si>
    <t>-337006294</t>
  </si>
  <si>
    <t>611-O9</t>
  </si>
  <si>
    <t>Plastové okno jednokrídlové OS, 800x1050 mm, izolačné trojsklo</t>
  </si>
  <si>
    <t>-1330515459</t>
  </si>
  <si>
    <t>611-O12</t>
  </si>
  <si>
    <t>Plastové okno jednokrídlové s bočným pevným svetlíkom FIX+OS, 1200x1700 mm, izolačné trojsklo</t>
  </si>
  <si>
    <t>18752964</t>
  </si>
  <si>
    <t>611-O15</t>
  </si>
  <si>
    <t>Plastové okno dvojkrídlové OS+OS, 2050x1050 mm, izolačné trojsklo</t>
  </si>
  <si>
    <t>1072859751</t>
  </si>
  <si>
    <t>611-O15-EW</t>
  </si>
  <si>
    <t>Plastové okno dvojkrídlové OS+OS, 2050x1050 mm, izolačné trojsklo, s požiarnou odolnosťou EW 30/D3</t>
  </si>
  <si>
    <t>-909923350</t>
  </si>
  <si>
    <t>611-O16</t>
  </si>
  <si>
    <t>Plastové okno pevné FIX+FIX, 1300x2500 mm, izolačné trojsklo</t>
  </si>
  <si>
    <t>-589748508</t>
  </si>
  <si>
    <t>611-O18</t>
  </si>
  <si>
    <t>Plastové okno jednokrídlové OS, 1000x1300 mm, izolačné trojsklo</t>
  </si>
  <si>
    <t>1355855895</t>
  </si>
  <si>
    <t>611-O19</t>
  </si>
  <si>
    <t>Plastové okno dvojdielné FIX+S, 1600x2000 mm, izolačné trojsklo</t>
  </si>
  <si>
    <t>-52003006</t>
  </si>
  <si>
    <t>611-O20</t>
  </si>
  <si>
    <t>Plastové okno dvojdielné FIX+S, 1600x1800 mm, izolačné trojsklo</t>
  </si>
  <si>
    <t>1130380113</t>
  </si>
  <si>
    <t>611-O21</t>
  </si>
  <si>
    <t>Plastové okno dvojdielné FIX+S, 1600x1600 mm, izolačné trojsklo</t>
  </si>
  <si>
    <t>1533799294</t>
  </si>
  <si>
    <t>611-O22</t>
  </si>
  <si>
    <t>Plastové okno dvojdielné FIX+S, 1600x1400 mm, izolačné trojsklo</t>
  </si>
  <si>
    <t>-265317533</t>
  </si>
  <si>
    <t>611-O23</t>
  </si>
  <si>
    <t>Plastové okno dvojdielné FIX+S, 1600x1200 mm, izolačné trojsklo</t>
  </si>
  <si>
    <t>1977049306</t>
  </si>
  <si>
    <t>611-O24</t>
  </si>
  <si>
    <t>Plastové okno dvojdielné FIX+S, 1600x1000 mm, izolačné trojsklo</t>
  </si>
  <si>
    <t>66774177</t>
  </si>
  <si>
    <t>611-O26</t>
  </si>
  <si>
    <t xml:space="preserve">Plastové okno dvojkrídlové so sklopnými  nadsvetlíkmi OS+OS/S+S, 1600x2100 mm, izolačné trojsklo</t>
  </si>
  <si>
    <t>-822648227</t>
  </si>
  <si>
    <t>611-O27</t>
  </si>
  <si>
    <t>Plastové okno jednokrídlové OS, 1000x1500 mm, izolačné trojsklo</t>
  </si>
  <si>
    <t>3014434</t>
  </si>
  <si>
    <t>611-O29</t>
  </si>
  <si>
    <t>Plastové okno jednokrídlové OS, 1000x1200 mm, izolačné trojsklo</t>
  </si>
  <si>
    <t>-895180430</t>
  </si>
  <si>
    <t>611-O30</t>
  </si>
  <si>
    <t>Plastové okno jednokrídlové S, 650x450 mm, izolačné trojsklo</t>
  </si>
  <si>
    <t>1608742046</t>
  </si>
  <si>
    <t>611-O31</t>
  </si>
  <si>
    <t>Plastové okno dvojkrídlové OS+OS, 1350x1000 mm, izolačné trojsklo</t>
  </si>
  <si>
    <t>1487829559</t>
  </si>
  <si>
    <t>611-O32</t>
  </si>
  <si>
    <t>Plastové okno dvojkrídlové OS+OS, 1600x1000 mm, izolačné trojsklo</t>
  </si>
  <si>
    <t>-568314652</t>
  </si>
  <si>
    <t>611-O33</t>
  </si>
  <si>
    <t>Plastové okno jednokrídlové S, 1200x400 mm, izolačné trojsklo</t>
  </si>
  <si>
    <t>-1431669636</t>
  </si>
  <si>
    <t>611-O35</t>
  </si>
  <si>
    <t>Plastové okno jednokrídlové OS, 1150x1700 mm, izolačné trojsklo</t>
  </si>
  <si>
    <t>901267402</t>
  </si>
  <si>
    <t>766621405.R</t>
  </si>
  <si>
    <t>Montáž plastových dverí s hydroizolačnými ISO páskami (exteriérová a interiérová)</t>
  </si>
  <si>
    <t>-1112681288</t>
  </si>
  <si>
    <t>283290005900.S</t>
  </si>
  <si>
    <t>Tesniaca paropriepustná fólia polymér-flísová, š. 90 mm, dĺ. 30 m, pre tesnenie pripájacej škáry okenného rámu a muriva z exteriéru</t>
  </si>
  <si>
    <t>571893964</t>
  </si>
  <si>
    <t>-544195537</t>
  </si>
  <si>
    <t>611-O10</t>
  </si>
  <si>
    <t>Dvere plastové jednokrídlové s bočným svetlíkom a nadsvetlíkom, 1600x2810 mm, izolačné trojsklo</t>
  </si>
  <si>
    <t>70310646</t>
  </si>
  <si>
    <t>611-O11</t>
  </si>
  <si>
    <t>Dvere plastové dvojkrídlové, 2100x2600 mm, izolačné trojsklo</t>
  </si>
  <si>
    <t>-2025606713</t>
  </si>
  <si>
    <t>611-O14</t>
  </si>
  <si>
    <t xml:space="preserve">Dvere plastové dvojkrídlové, 1500x2100 mm, izolačné trojsklo, dvere vybavené magnetickým snímačom </t>
  </si>
  <si>
    <t>-2094076915</t>
  </si>
  <si>
    <t>611-O25</t>
  </si>
  <si>
    <t xml:space="preserve">Dvere plastové jednokrídlové, 1100x2100 mm, bez zasklenia, dvere vybavené magnetickým snímačom </t>
  </si>
  <si>
    <t>658316289</t>
  </si>
  <si>
    <t>611-O28</t>
  </si>
  <si>
    <t>Dvere plastové jednokrídlové so sklopným nadsvetlíkom, 900x3210 mm, izolačné trojsklo</t>
  </si>
  <si>
    <t>1977657968</t>
  </si>
  <si>
    <t>766694141.S</t>
  </si>
  <si>
    <t>Montáž parapetnej dosky plastovej šírky do 300 mm, dĺžky do 1000 mm</t>
  </si>
  <si>
    <t>-10315967</t>
  </si>
  <si>
    <t>611560000400.R</t>
  </si>
  <si>
    <t>Parapetná doska plastová, šírka 300 mm, komôrková vnútorná, biely</t>
  </si>
  <si>
    <t>-1894988211</t>
  </si>
  <si>
    <t>611560000800.R</t>
  </si>
  <si>
    <t>Plastové krytky k vnútorným parapetom plastovým, pár, vo farbe biela</t>
  </si>
  <si>
    <t>1352072509</t>
  </si>
  <si>
    <t>766694142.S</t>
  </si>
  <si>
    <t>Montáž parapetnej dosky plastovej šírky do 300 mm, dĺžky 1000-1600 mm</t>
  </si>
  <si>
    <t>-1884866209</t>
  </si>
  <si>
    <t>-331666916</t>
  </si>
  <si>
    <t>109319834</t>
  </si>
  <si>
    <t>766694143.S</t>
  </si>
  <si>
    <t>Montáž parapetnej dosky plastovej šírky do 300 mm, dĺžky 1600-2600 mm</t>
  </si>
  <si>
    <t>657730394</t>
  </si>
  <si>
    <t>697882646</t>
  </si>
  <si>
    <t>-26301467</t>
  </si>
  <si>
    <t>766694151.S</t>
  </si>
  <si>
    <t>Montáž parapetnej dosky plastovej šírky nad 300 mm, dĺžky do 1000 mm</t>
  </si>
  <si>
    <t>-1066491420</t>
  </si>
  <si>
    <t>611560000600.S</t>
  </si>
  <si>
    <t>Parapetná doska plastová, šírka 400 mm, komôrková vnútorná, biely</t>
  </si>
  <si>
    <t>2136310938</t>
  </si>
  <si>
    <t>611560000800.S</t>
  </si>
  <si>
    <t>Plastové krytky k vnútorným parapetom plastovým, pár, vo farbe biela, mramor, zlatý dub, buk, mahagón, orech</t>
  </si>
  <si>
    <t>-1888491289</t>
  </si>
  <si>
    <t>766694152.S</t>
  </si>
  <si>
    <t>Montáž parapetnej dosky plastovej šírky nad 300 mm, dĺžky 1000-1600 mm</t>
  </si>
  <si>
    <t>1064065658</t>
  </si>
  <si>
    <t>611560000700.R</t>
  </si>
  <si>
    <t>Parapetná doska plastová, šírka 450 mm, komôrková vnútorná, biely</t>
  </si>
  <si>
    <t>1507224149</t>
  </si>
  <si>
    <t>-74716418</t>
  </si>
  <si>
    <t>611560000701.R</t>
  </si>
  <si>
    <t>Parapetná doska plastová, šírka 570 mm, komôrková vnútorná, biely</t>
  </si>
  <si>
    <t>903344734</t>
  </si>
  <si>
    <t>-337156051</t>
  </si>
  <si>
    <t>766694153.S</t>
  </si>
  <si>
    <t>Montáž parapetnej dosky plastovej šírky nad 300 mm, dĺžky 1600-2600 mm</t>
  </si>
  <si>
    <t>-1369142226</t>
  </si>
  <si>
    <t>9776325</t>
  </si>
  <si>
    <t>1572167016</t>
  </si>
  <si>
    <t>766694980.S</t>
  </si>
  <si>
    <t>Demontáž parapetnej dosky drevenej šírky do 300 mm, dĺžky do 1600 mm, -0,003t</t>
  </si>
  <si>
    <t>81700248</t>
  </si>
  <si>
    <t>766694981.S</t>
  </si>
  <si>
    <t>Demontáž parapetnej dosky drevenej šírky do 300 mm, dĺžky nad 1600 mm, -0,006t</t>
  </si>
  <si>
    <t>-1070157759</t>
  </si>
  <si>
    <t>1641814862</t>
  </si>
  <si>
    <t>767426201.R</t>
  </si>
  <si>
    <t>Montáž slnolamov horizontálnych</t>
  </si>
  <si>
    <t>-1209942752</t>
  </si>
  <si>
    <t>Poznámka k položke:_x000d_
N11</t>
  </si>
  <si>
    <t>100-C</t>
  </si>
  <si>
    <t>Protislnečná clona, horizontálna 100 C, 75000x1200 mm</t>
  </si>
  <si>
    <t>-48397650</t>
  </si>
  <si>
    <t>767640010.R</t>
  </si>
  <si>
    <t>Montáž hliníkových dverí s hydroizolačnými ISO páskami (exteriérová a interiérová)</t>
  </si>
  <si>
    <t>-219699531</t>
  </si>
  <si>
    <t>1993636589</t>
  </si>
  <si>
    <t>-218158983</t>
  </si>
  <si>
    <t>553-O13</t>
  </si>
  <si>
    <t xml:space="preserve">Dvere hliníkové 2x dvojkrídlové s nadsvetlíkom, 4000x2800 mm, izolačné trojsklo, dvere vybavené 2x magnetickým snímačom </t>
  </si>
  <si>
    <t>1589713958</t>
  </si>
  <si>
    <t>553-O17</t>
  </si>
  <si>
    <t>Dvere hliníkové 2x posúvné krídlo, 2850x2500 mm, izolačné trojsklo</t>
  </si>
  <si>
    <t>-112759723</t>
  </si>
  <si>
    <t>553-O34</t>
  </si>
  <si>
    <t xml:space="preserve">Dvere hliníkové dvojkrídlové, 1550x2100 mm, izolačné trojsklo, dvere vybavené magnetickým snímačom </t>
  </si>
  <si>
    <t>-1527856281</t>
  </si>
  <si>
    <t>767660160.R</t>
  </si>
  <si>
    <t>Montáž elektrickej hliníkovej vonkajšej žalúzie od šírky 140 cm do 180 cm a dĺžky 160 cm do podomietkovej schránky</t>
  </si>
  <si>
    <t>-1153160145</t>
  </si>
  <si>
    <t>Poznámka k položke:_x000d_
N12</t>
  </si>
  <si>
    <t>611530026100.R</t>
  </si>
  <si>
    <t>Žalúzie exteriérové hliníkové Z90, šxl 1600x1250 mm + motor a ovládanie</t>
  </si>
  <si>
    <t>639610773</t>
  </si>
  <si>
    <t>611530026300.R</t>
  </si>
  <si>
    <t>Žalúzie exteriérové hliníkové Z90, šxl 1600x1450 mm + motor a ovládanie</t>
  </si>
  <si>
    <t>-2134359469</t>
  </si>
  <si>
    <t>553430003501.R</t>
  </si>
  <si>
    <t>Krycie plechy š. 415 mm, dĺ. 1600 mm</t>
  </si>
  <si>
    <t>-1082508834</t>
  </si>
  <si>
    <t>553430003500.R</t>
  </si>
  <si>
    <t>Konzola pre upevnenie krycieho plechu</t>
  </si>
  <si>
    <t>1469415909</t>
  </si>
  <si>
    <t>553430003509.R</t>
  </si>
  <si>
    <t>Konzola pre upevnenie žalúzii</t>
  </si>
  <si>
    <t>sada</t>
  </si>
  <si>
    <t>-553330005</t>
  </si>
  <si>
    <t>767660161.R</t>
  </si>
  <si>
    <t>Montáž elektrickej hliníkovej vonkajšej žalúzie od šírky 140 cm do 180 cm a dĺžky 260 cm do podomietkovej schránky</t>
  </si>
  <si>
    <t>-1090781198</t>
  </si>
  <si>
    <t>611530026400.R</t>
  </si>
  <si>
    <t>Žalúzie exteriérové hliníkové Z90, šxl 1600x1650 mm + motor a ovládanie</t>
  </si>
  <si>
    <t>1822512736</t>
  </si>
  <si>
    <t>611530026500.R</t>
  </si>
  <si>
    <t>Žalúzie exteriérové hliníkové Z90, šxl 1600x1850 mm + motor a ovládanie</t>
  </si>
  <si>
    <t>-710457603</t>
  </si>
  <si>
    <t>611530026800.R</t>
  </si>
  <si>
    <t>Žalúzie exteriérové hliníkové Z90, šxl 1600x2050 mm + motor a ovládanie</t>
  </si>
  <si>
    <t>404195140</t>
  </si>
  <si>
    <t>611530027000.R</t>
  </si>
  <si>
    <t>Žalúzie exteriérové hliníkové Z90, šxl 1600x2250 mm + motor a ovládanie</t>
  </si>
  <si>
    <t>1666960692</t>
  </si>
  <si>
    <t>-347935217</t>
  </si>
  <si>
    <t>-1482775729</t>
  </si>
  <si>
    <t>1368007225</t>
  </si>
  <si>
    <t>767661500.S</t>
  </si>
  <si>
    <t>Montáž interierovej žalúzie hliníkovej lamelovej štandardnej</t>
  </si>
  <si>
    <t>1194952895</t>
  </si>
  <si>
    <t>611530061400.S</t>
  </si>
  <si>
    <t>Žalúzie interiérové hliníkové, lamela šírky 18/25 mm, imitácia dreva, bez vedenia</t>
  </si>
  <si>
    <t>1778004203</t>
  </si>
  <si>
    <t>767662120.D</t>
  </si>
  <si>
    <t>Demontáž mreží pevných zváraním</t>
  </si>
  <si>
    <t>-28972075</t>
  </si>
  <si>
    <t>998767201.S</t>
  </si>
  <si>
    <t>Presun hmôt pre kovové stavebné doplnkové konštrukcie v objektoch výšky do 6 m</t>
  </si>
  <si>
    <t>-1217392254</t>
  </si>
  <si>
    <t>-1274064425</t>
  </si>
  <si>
    <t>1080401716</t>
  </si>
  <si>
    <t>03 - VÝMENA STREŠNEJ KRYTINY</t>
  </si>
  <si>
    <t xml:space="preserve">    712 - Izolácie striech, povlakové krytiny</t>
  </si>
  <si>
    <t xml:space="preserve">    721 - Zdravotechnika - vnútorná kanalizácia</t>
  </si>
  <si>
    <t xml:space="preserve">    762 - Konštrukcie tesárske</t>
  </si>
  <si>
    <t>1257919452</t>
  </si>
  <si>
    <t>134840000700.R</t>
  </si>
  <si>
    <t>Tyč oceľová prierezu UPE 140 mm valcovaná za tepla, ozn. 11 375, podľa EN ISO S235JR</t>
  </si>
  <si>
    <t>-1879616219</t>
  </si>
  <si>
    <t>134840000702.R</t>
  </si>
  <si>
    <t>Tyč oceľová prierezu UPE 160 mm valcovaná za tepla, ozn. 11 375, podľa EN ISO S235JR</t>
  </si>
  <si>
    <t>700356869</t>
  </si>
  <si>
    <t>971033331.S</t>
  </si>
  <si>
    <t xml:space="preserve">Vybúranie otvoru v murive tehl. plochy do 0,09 m2 hr. do 150 mm,  -0,02600t</t>
  </si>
  <si>
    <t>735793035</t>
  </si>
  <si>
    <t>Poznámka k položke:_x000d_
B6</t>
  </si>
  <si>
    <t>493716411</t>
  </si>
  <si>
    <t>1673922630</t>
  </si>
  <si>
    <t>-1445784161</t>
  </si>
  <si>
    <t>-802433357</t>
  </si>
  <si>
    <t>219854787</t>
  </si>
  <si>
    <t>542876641</t>
  </si>
  <si>
    <t>2132498873</t>
  </si>
  <si>
    <t>790346780</t>
  </si>
  <si>
    <t>979089212.S</t>
  </si>
  <si>
    <t>Poplatok za skládku - bitúmenové zmesi, uholný decht, dechtové výrobky (17 03 ), ostatné</t>
  </si>
  <si>
    <t>-2051734390</t>
  </si>
  <si>
    <t>-651651656</t>
  </si>
  <si>
    <t>979089412.S</t>
  </si>
  <si>
    <t>Poplatok za skládku - izolačné materiály (17 06), ostatné</t>
  </si>
  <si>
    <t>-1432504464</t>
  </si>
  <si>
    <t>998011001.S</t>
  </si>
  <si>
    <t>Presun hmôt pre budovy (801, 803, 812), zvislá konštr. z tehál, tvárnic, z kovu výšky do 6 m</t>
  </si>
  <si>
    <t>1905352917</t>
  </si>
  <si>
    <t>712</t>
  </si>
  <si>
    <t>Izolácie striech, povlakové krytiny</t>
  </si>
  <si>
    <t>712311101.S</t>
  </si>
  <si>
    <t>Zhotovenie povlakovej krytiny striech plochých do 10° za studena náterom penetračným</t>
  </si>
  <si>
    <t>-963100062</t>
  </si>
  <si>
    <t>111630002800.S</t>
  </si>
  <si>
    <t>Penetračný náter na živičnej báze s obsahom rozpoušťadiel</t>
  </si>
  <si>
    <t>l</t>
  </si>
  <si>
    <t>917655849</t>
  </si>
  <si>
    <t>712341759.S</t>
  </si>
  <si>
    <t>Zhotovenie povlakovej krytiny striech plochých do 10° pásmi pritavením NAIP na celej ploche, modifikované pásy v dvoch vrstvách</t>
  </si>
  <si>
    <t>37678724</t>
  </si>
  <si>
    <t>628310000700.S</t>
  </si>
  <si>
    <t>Pás asfaltový s jemným posypom hr. 3,6 mm vystužený sklenenou rohožou</t>
  </si>
  <si>
    <t>-1868542504</t>
  </si>
  <si>
    <t>628310000900.S</t>
  </si>
  <si>
    <t>Pás asfaltový s jemným posypom hr. 4,0 mm vystužený vložkou z umelohmotnej rohože</t>
  </si>
  <si>
    <t>430832140</t>
  </si>
  <si>
    <t>712370060.S</t>
  </si>
  <si>
    <t>Zhotovenie povlakovej krytiny striech plochých do 10° PVC-P fóliou celoplošne lepenou so zvarením spoju</t>
  </si>
  <si>
    <t>-855121184</t>
  </si>
  <si>
    <t>245920000400.S</t>
  </si>
  <si>
    <t>Čistič - doplnok k fóliovým systémom</t>
  </si>
  <si>
    <t>-1156969474</t>
  </si>
  <si>
    <t>245920000900.S</t>
  </si>
  <si>
    <t>Zálievka pre poisťovanie tesnosti zvarov fóliou z PVC-P</t>
  </si>
  <si>
    <t>1242944328</t>
  </si>
  <si>
    <t>247410002100.S</t>
  </si>
  <si>
    <t>Lepidlo polyuretánové 310 g</t>
  </si>
  <si>
    <t>-1683472509</t>
  </si>
  <si>
    <t>283220002000.S</t>
  </si>
  <si>
    <t>Hydroizolačná fólia PVC-P hr. 1,5 mm izolácia plochých striech</t>
  </si>
  <si>
    <t>-1209438866</t>
  </si>
  <si>
    <t>712400831.R</t>
  </si>
  <si>
    <t xml:space="preserve">Odstránenie poistnej hydroizolácie na strechách šikmých do 30° jednovrstvovej,  -0,00600t</t>
  </si>
  <si>
    <t>-289306709</t>
  </si>
  <si>
    <t>712400832.S</t>
  </si>
  <si>
    <t xml:space="preserve">Odstránenie povlakovej krytiny na strechách šikmých do 30° dvojvrstvovej,  -0,01000t</t>
  </si>
  <si>
    <t>-1729497718</t>
  </si>
  <si>
    <t>712973774.S</t>
  </si>
  <si>
    <t>Detaily k termoplastom všeobecne, ukončujúci profil na stene, dverách, z hrubopoplast. plechu RŠ 200 mm</t>
  </si>
  <si>
    <t>688299164</t>
  </si>
  <si>
    <t>311690001000.S</t>
  </si>
  <si>
    <t>Rozperný nit 6x30 mm do betónu, hliníkový</t>
  </si>
  <si>
    <t>-735342078</t>
  </si>
  <si>
    <t>712973895.S</t>
  </si>
  <si>
    <t>Detaily k termoplastom všeobecne, oplechovanie okraja odkvapovou lištou z hrubopolpast. plechu RŠ 330 mm</t>
  </si>
  <si>
    <t>-1482788172</t>
  </si>
  <si>
    <t>1621360093</t>
  </si>
  <si>
    <t>712990040.S</t>
  </si>
  <si>
    <t>Položenie geotextílie vodorovne alebo zvislo na strechy ploché do 10°</t>
  </si>
  <si>
    <t>-1860288623</t>
  </si>
  <si>
    <t>693110004500.S</t>
  </si>
  <si>
    <t>Geotextília polypropylénová netkaná 300 g/m2</t>
  </si>
  <si>
    <t>1959413910</t>
  </si>
  <si>
    <t>712991010.S</t>
  </si>
  <si>
    <t>Montáž podkladnej konštrukcie z OSB dosiek na atike šírky 200 - 250 mm pod klampiarske konštrukcie</t>
  </si>
  <si>
    <t>1998904275</t>
  </si>
  <si>
    <t>-1339799285</t>
  </si>
  <si>
    <t>607260000300.S</t>
  </si>
  <si>
    <t>Doska OSB nebrúsená hr. 18 mm</t>
  </si>
  <si>
    <t>1168514945</t>
  </si>
  <si>
    <t>998712201.S</t>
  </si>
  <si>
    <t>Presun hmôt pre izoláciu povlakovej krytiny v objektoch výšky do 6 m</t>
  </si>
  <si>
    <t>1070895095</t>
  </si>
  <si>
    <t>713000010.S</t>
  </si>
  <si>
    <t>Odstránenie tepelnej izolácie stropov kladenej voľne z vláknitých materiálov hr. do 10 cm -0,00192t</t>
  </si>
  <si>
    <t>642687691</t>
  </si>
  <si>
    <t>713000014.S</t>
  </si>
  <si>
    <t>Odstránenie tepelnej izolácie stropov uchytené pribitím, kotvením z vláknitých materiálov hr. do 10 cm -0,00492t</t>
  </si>
  <si>
    <t>1795635265</t>
  </si>
  <si>
    <t>713141255.S</t>
  </si>
  <si>
    <t>Montáž tepelnej izolácie striech plochých do 10° minerálnou vlnou, rozloženej v dvoch vrstvách, prikotvením</t>
  </si>
  <si>
    <t>-2125061648</t>
  </si>
  <si>
    <t>631440033400.S</t>
  </si>
  <si>
    <t>Doska z minerálnej vlny hr. 150 mm, izolácia pre zateplenie plochých striech</t>
  </si>
  <si>
    <t>-71664599</t>
  </si>
  <si>
    <t>998713201.S</t>
  </si>
  <si>
    <t>Presun hmôt pre izolácie tepelné v objektoch výšky do 6 m</t>
  </si>
  <si>
    <t>-1698521961</t>
  </si>
  <si>
    <t>721</t>
  </si>
  <si>
    <t>Zdravotechnika - vnútorná kanalizácia</t>
  </si>
  <si>
    <t>721242121.S</t>
  </si>
  <si>
    <t>Lapač strešných splavenín plastový univerzálny priamy DN 125</t>
  </si>
  <si>
    <t>1672319621</t>
  </si>
  <si>
    <t>998721201.S</t>
  </si>
  <si>
    <t>Presun hmôt pre vnútornú kanalizáciu v objektoch výšky do 6 m</t>
  </si>
  <si>
    <t>-1482213600</t>
  </si>
  <si>
    <t>762</t>
  </si>
  <si>
    <t>Konštrukcie tesárske</t>
  </si>
  <si>
    <t>762331912.S</t>
  </si>
  <si>
    <t>Vyrezanie časti strešnej väzby prierezovej plochy reziva do 120 cm2, dĺžky krovového prvku do 5 m -0,00700 t</t>
  </si>
  <si>
    <t>-539755588</t>
  </si>
  <si>
    <t>762331922.S</t>
  </si>
  <si>
    <t>Vyrezanie časti strešnej väzby prierezovej plochy reziva do 224 cm2, dĺžky krovového prvku do 5 m -0,01200 t</t>
  </si>
  <si>
    <t>554633267</t>
  </si>
  <si>
    <t>762332130.S</t>
  </si>
  <si>
    <t>Montáž viazaných konštrukcií krovov striech z reziva priemernej plochy 224 - 288 cm2</t>
  </si>
  <si>
    <t>2029085730</t>
  </si>
  <si>
    <t>605120002900.S</t>
  </si>
  <si>
    <t>Hranoly z mäkkého reziva neopracované hranené akosť I</t>
  </si>
  <si>
    <t>1934226356</t>
  </si>
  <si>
    <t>762332931.S</t>
  </si>
  <si>
    <t>Viazané konštrukcie krovov vyrezanie časti strešnej väzby doplnenie z hranolčekov plochy do 120 cm2</t>
  </si>
  <si>
    <t>-1617169651</t>
  </si>
  <si>
    <t>762332932.S</t>
  </si>
  <si>
    <t>Viazané konštrukcie krovov vyrezanie časti strešnej väzby doplnenie z hranolčekov plochy 120 - 224 cm2</t>
  </si>
  <si>
    <t>1792008039</t>
  </si>
  <si>
    <t>762341004.S</t>
  </si>
  <si>
    <t>Montáž debnenia jednoduchých striech, na krokvy a kontralaty z dosiek na zraz</t>
  </si>
  <si>
    <t>2036954662</t>
  </si>
  <si>
    <t>605110014500.S</t>
  </si>
  <si>
    <t>Dosky a fošne z mäkkého reziva neopracované omietané akosť I</t>
  </si>
  <si>
    <t>1669048810</t>
  </si>
  <si>
    <t>762341023.S</t>
  </si>
  <si>
    <t>Montáž debnenia odkvapov z dosiek cementotrieskových pre všetky druhy striech</t>
  </si>
  <si>
    <t>-1824330901</t>
  </si>
  <si>
    <t>591510001000.S</t>
  </si>
  <si>
    <t>Cementotriesková doska hr. 10 mm, s hladkým cementovo šedým povrchom</t>
  </si>
  <si>
    <t>-1495828012</t>
  </si>
  <si>
    <t>762341033.S</t>
  </si>
  <si>
    <t>Montáž debnenia štítových hrán z dosiek cementotrieskových pre všetky druhy striech</t>
  </si>
  <si>
    <t>-1025868479</t>
  </si>
  <si>
    <t>-936847971</t>
  </si>
  <si>
    <t>762341811.S</t>
  </si>
  <si>
    <t>Demontáž debnenia striech rovných, oblúkových do 60° z dosiek hrubých, hobľovaných, -0,01600 t</t>
  </si>
  <si>
    <t>633308445</t>
  </si>
  <si>
    <t>762343811.S</t>
  </si>
  <si>
    <t>Demontáž debnenia odkvapov a štítových ríms z dosiek hrubých, hobľovaných hr. do 32 mm, -0,01700 t</t>
  </si>
  <si>
    <t>-1219740589</t>
  </si>
  <si>
    <t>762395000.S</t>
  </si>
  <si>
    <t>Spojovacie prostriedky pre viazané konštrukcie krovov, debnenie a laťovanie, nadstrešné konštr., spádové kliny - svorky, dosky, klince, pásová oceľ, vruty</t>
  </si>
  <si>
    <t>-737874170</t>
  </si>
  <si>
    <t>998762203.S</t>
  </si>
  <si>
    <t>Presun hmôt pre konštrukcie tesárske v objektoch výšky od 12 do 24 m</t>
  </si>
  <si>
    <t>1356176845</t>
  </si>
  <si>
    <t>764171244.S</t>
  </si>
  <si>
    <t>Lemovanie múru bočné pozink farebný, r.š. do 310 mm, sklon strechy do 30°</t>
  </si>
  <si>
    <t>-1392802576</t>
  </si>
  <si>
    <t>764171254.S</t>
  </si>
  <si>
    <t>Hrebenáč oblý s prevetrávacím pásom pozink farebný, r.š. do 410 mm, sklon strechy do 30°</t>
  </si>
  <si>
    <t>-1638676021</t>
  </si>
  <si>
    <t>764171260.S</t>
  </si>
  <si>
    <t>Čelo hrebenáča - štít pozink farebný, sklon strechy do 30°</t>
  </si>
  <si>
    <t>978249061</t>
  </si>
  <si>
    <t>764171263.S</t>
  </si>
  <si>
    <t>Odkvapové lemovanie pozink farebný, r.š. do 250 mm, sklon strechy do 30°</t>
  </si>
  <si>
    <t>1285219081</t>
  </si>
  <si>
    <t>764171301.S</t>
  </si>
  <si>
    <t>Krytina falcovaná pozink farebný, sklon strechy do 30°</t>
  </si>
  <si>
    <t>1867512371</t>
  </si>
  <si>
    <t>764171432.S</t>
  </si>
  <si>
    <t>Záveterná lišta zhotovená zo zvitkov pozink farebný, r.š. 330 mm</t>
  </si>
  <si>
    <t>-954030840</t>
  </si>
  <si>
    <t>764171434.S</t>
  </si>
  <si>
    <t>Záveterná lišta zhotovená zo zvitkov pozink farebný, r.š. 500 mm</t>
  </si>
  <si>
    <t>-907212351</t>
  </si>
  <si>
    <t>764171444.S</t>
  </si>
  <si>
    <t>Úžľabie zhotovené zo zvitkov pozink farebný, r.š. 500 mm</t>
  </si>
  <si>
    <t>1562395254</t>
  </si>
  <si>
    <t>764171913.S</t>
  </si>
  <si>
    <t>Strešný prestup - prechodka pre profilované krytiny, rúry s priemerom 170 mm, sklon strechy do 30°</t>
  </si>
  <si>
    <t>-417909512</t>
  </si>
  <si>
    <t>764172128.S</t>
  </si>
  <si>
    <t>Lapač snehu rúrkový s konzolami, sklon strechy do 30°</t>
  </si>
  <si>
    <t>-910892558</t>
  </si>
  <si>
    <t>Poznámka k položke:_x000d_
Dvojrúrková zábrana!</t>
  </si>
  <si>
    <t>764173710.S</t>
  </si>
  <si>
    <t>Ochranná vetracia mriežka proti hmyzu, šírky 50 mm</t>
  </si>
  <si>
    <t>-24225700</t>
  </si>
  <si>
    <t>764311001.S</t>
  </si>
  <si>
    <t>Oddeľovacia štruktúrovaná rohož s integrovanou poistnou hydroizoláciou pre plechové krytiny pozinkované</t>
  </si>
  <si>
    <t>259702118</t>
  </si>
  <si>
    <t>764312822.S</t>
  </si>
  <si>
    <t xml:space="preserve">Demontáž krytiny hladkej strešnej z tabúľ 2000 x 670 mm, do 30st.,  -0,00751t</t>
  </si>
  <si>
    <t>621867523</t>
  </si>
  <si>
    <t>764352429.S</t>
  </si>
  <si>
    <t>Žľaby z pozinkovaného farbeného PZf plechu, pododkvapové polkruhové r.š. 400 mm</t>
  </si>
  <si>
    <t>1057393529</t>
  </si>
  <si>
    <t>764352810.S</t>
  </si>
  <si>
    <t xml:space="preserve">Demontáž žľabov pododkvapových polkruhových so sklonom do 30st. rš 330 mm,  -0,00330t</t>
  </si>
  <si>
    <t>396502333</t>
  </si>
  <si>
    <t>764352820.S</t>
  </si>
  <si>
    <t xml:space="preserve">Demontáž žľabov pododkvapových polkruhových so sklonom do 30st. rš 400 a 500 mm,  -0,00445t</t>
  </si>
  <si>
    <t>-943664020</t>
  </si>
  <si>
    <t>764359413.S</t>
  </si>
  <si>
    <t>Kotlík kónický z pozinkovaného farbeného PZf plechu, pre rúry s priemerom od 125 do 150 mm</t>
  </si>
  <si>
    <t>-981544002</t>
  </si>
  <si>
    <t>764359810.S</t>
  </si>
  <si>
    <t xml:space="preserve">Demontáž kotlíka kónického, so sklonom žľabu do 30st.,  -0,00110t</t>
  </si>
  <si>
    <t>-1277731907</t>
  </si>
  <si>
    <t>764361810.S</t>
  </si>
  <si>
    <t xml:space="preserve">Demontáž strešného okna a poklopu na krytine vlnitej a korýt., alebo hlad. a drážk. do 30st,  -0,02000t</t>
  </si>
  <si>
    <t>818578389</t>
  </si>
  <si>
    <t>764391840.S</t>
  </si>
  <si>
    <t xml:space="preserve">Demontáž ostatných strešných prvkov záveterné lišty, so sklonom do 30° rš 400 a 500 mm,  -0,00250t</t>
  </si>
  <si>
    <t>1806241185</t>
  </si>
  <si>
    <t>764392840.S</t>
  </si>
  <si>
    <t xml:space="preserve">Demontáž úžľabia so sklonom do 30st. rš 500 mm,  -0,00307t</t>
  </si>
  <si>
    <t>562260277</t>
  </si>
  <si>
    <t>764393830.S</t>
  </si>
  <si>
    <t xml:space="preserve">Demontáž hrebeňa so sklonom do 30st. rš 250 a 400 mm,  -0,00197t</t>
  </si>
  <si>
    <t>-1357068301</t>
  </si>
  <si>
    <t>764430450.S</t>
  </si>
  <si>
    <t>Oplechovanie muriva a atík z pozinkovaného farbeného PZf plechu, vrátane rohov r.š. 600 mm</t>
  </si>
  <si>
    <t>-1749252311</t>
  </si>
  <si>
    <t>764430840.S</t>
  </si>
  <si>
    <t xml:space="preserve">Demontáž oplechovania múrov a nadmuroviek rš od 330 do 500 mm,  -0,00230t</t>
  </si>
  <si>
    <t>-1621969824</t>
  </si>
  <si>
    <t>764454455.S</t>
  </si>
  <si>
    <t>Zvodové rúry z pozinkovaného farbeného PZf plechu, kruhové priemer 150 mm</t>
  </si>
  <si>
    <t>1307617114</t>
  </si>
  <si>
    <t>764454802.S</t>
  </si>
  <si>
    <t xml:space="preserve">Demontáž odpadových rúr kruhových, s priemerom 120 mm,  -0,00285t</t>
  </si>
  <si>
    <t>415744256</t>
  </si>
  <si>
    <t>764454803.S</t>
  </si>
  <si>
    <t xml:space="preserve">Demontáž odpadových rúr kruhových, s priemerom 150 mm,  -0,00356t</t>
  </si>
  <si>
    <t>-1387424628</t>
  </si>
  <si>
    <t>376588756</t>
  </si>
  <si>
    <t>767251125.S</t>
  </si>
  <si>
    <t>Montáž podest z oceľových pochôdznych lisovaných roštov zváraním hmotnosti od 30 do 50 kg/m2</t>
  </si>
  <si>
    <t>162580346</t>
  </si>
  <si>
    <t>553430010110.S</t>
  </si>
  <si>
    <t>Rošt podlahový lisovaný žiarozink - pororošt, rozmer oka 30x30 mm, nosná páska 30x3 mm</t>
  </si>
  <si>
    <t>1436557073</t>
  </si>
  <si>
    <t>767310120.S</t>
  </si>
  <si>
    <t>Montáž výlezu do šikmej strechy pre nevykurované priestory</t>
  </si>
  <si>
    <t>1999319522</t>
  </si>
  <si>
    <t>2256</t>
  </si>
  <si>
    <t>Strešný výlez WLI s lemovaním 54x83, alebo iný výrobca rovnakých parametrov.</t>
  </si>
  <si>
    <t>754863640</t>
  </si>
  <si>
    <t>Poznámka k položke:_x000d_
Strešný výlez FAKRO WLI s univerzálnym tesniacim lemovaním. S tvrdeným vonkajším a vnútorným sklom 4H-8-4H.</t>
  </si>
  <si>
    <t>76799.R</t>
  </si>
  <si>
    <t>Žiarové zinkovanie OK2</t>
  </si>
  <si>
    <t>892174784</t>
  </si>
  <si>
    <t>-194786134</t>
  </si>
  <si>
    <t>783782404.S</t>
  </si>
  <si>
    <t>Nátery tesárskych konštrukcií, povrchová impregnácia proti drevokaznému hmyzu, hubám a plesniam, jednonásobná</t>
  </si>
  <si>
    <t>-672060198</t>
  </si>
  <si>
    <t>04 - ZATEPLENIE OBVODOVÝCH STIEN</t>
  </si>
  <si>
    <t>132201102.S</t>
  </si>
  <si>
    <t>Výkop ryhy do šírky 600 mm v horn.3 nad 100 m3</t>
  </si>
  <si>
    <t>-1088967894</t>
  </si>
  <si>
    <t>132201109.S</t>
  </si>
  <si>
    <t>Príplatok k cene za lepivosť pri hĺbení rýh šírky do 600 mm zapažených i nezapažených s urovnaním dna v hornine 3</t>
  </si>
  <si>
    <t>-62808043</t>
  </si>
  <si>
    <t>2080132959</t>
  </si>
  <si>
    <t>1136921134</t>
  </si>
  <si>
    <t>725893769</t>
  </si>
  <si>
    <t>-719702015</t>
  </si>
  <si>
    <t>-1354686806</t>
  </si>
  <si>
    <t>174101001.S</t>
  </si>
  <si>
    <t>Zásyp sypaninou so zhutnením jám, šachiet, rýh, zárezov alebo okolo objektov do 100 m3</t>
  </si>
  <si>
    <t>-1960778248</t>
  </si>
  <si>
    <t>620991121.S</t>
  </si>
  <si>
    <t>Zakrývanie výplní vonkajších otvorov s rámami a zárubňami, zábradlí, oplechovania, atď. zhotovené z lešenia akýmkoľvek spôsobom</t>
  </si>
  <si>
    <t>1297909544</t>
  </si>
  <si>
    <t>621460114.S</t>
  </si>
  <si>
    <t>Príprava vonkajšieho podkladu podhľadov na hladké nenasiakavé podklady adhéznym mostíkom</t>
  </si>
  <si>
    <t>-1321263707</t>
  </si>
  <si>
    <t>621460121.S</t>
  </si>
  <si>
    <t>Príprava vonkajšieho podkladu podhľadov penetráciou základnou</t>
  </si>
  <si>
    <t>-1516724198</t>
  </si>
  <si>
    <t>621461032.S</t>
  </si>
  <si>
    <t>Vonkajšia omietka podhľadov pastovitá silikátová roztieraná, hr. 1,5 mm</t>
  </si>
  <si>
    <t>-1827492830</t>
  </si>
  <si>
    <t>622460121.S</t>
  </si>
  <si>
    <t>Príprava vonkajšieho podkladu stien penetráciou základnou</t>
  </si>
  <si>
    <t>-676791211</t>
  </si>
  <si>
    <t>622461032.S</t>
  </si>
  <si>
    <t>Vonkajšia omietka stien pastovitá silikátová roztieraná, hr. 1,5 mm</t>
  </si>
  <si>
    <t>-895615355</t>
  </si>
  <si>
    <t>622461281.S</t>
  </si>
  <si>
    <t>Vonkajšia omietka stien pastovitá dekoratívna mozaiková</t>
  </si>
  <si>
    <t>623793186</t>
  </si>
  <si>
    <t>625250111.S</t>
  </si>
  <si>
    <t>Príplatok za zhotovenie vodorovnej podhľadovej konštrukcie z kontaktného zatepľovacieho systému z EPS hr. do 190 mm</t>
  </si>
  <si>
    <t>-1382876148</t>
  </si>
  <si>
    <t>625250121.S</t>
  </si>
  <si>
    <t>Príplatok za zhotovenie vodorovnej podhľadovej konštrukcie z kontaktného zatepľovacieho systému z MW hr. do 190 mm</t>
  </si>
  <si>
    <t>-275386753</t>
  </si>
  <si>
    <t>625250122.S</t>
  </si>
  <si>
    <t>Príplatok za zhotovenie vodorovnej podhľadovej konštrukcie z kontaktného zatepľovacieho systému z MW hr. nad 190 mm</t>
  </si>
  <si>
    <t>1786599597</t>
  </si>
  <si>
    <t>625250541.S</t>
  </si>
  <si>
    <t>Kontaktný zatepľovací systém soklovej alebo vodou namáhanej časti hr. 30 mm, skrutkovacie kotvy</t>
  </si>
  <si>
    <t>1707320848</t>
  </si>
  <si>
    <t>625250553.S</t>
  </si>
  <si>
    <t>Kontaktný zatepľovací systém soklovej alebo vodou namáhanej časti hr. 150 mm, skrutkovacie kotvy</t>
  </si>
  <si>
    <t>-1100601326</t>
  </si>
  <si>
    <t>625250556.S</t>
  </si>
  <si>
    <t>Kontaktný zatepľovací systém soklovej alebo vodou namáhanej časti hr. 180 mm, skrutkovacie kotvy</t>
  </si>
  <si>
    <t>286579517</t>
  </si>
  <si>
    <t>625250707.S</t>
  </si>
  <si>
    <t>Kontaktný zatepľovací systém z minerálnej vlny hr. 100 mm, skrutkovacie kotvy</t>
  </si>
  <si>
    <t>-1201850694</t>
  </si>
  <si>
    <t>625250710.S</t>
  </si>
  <si>
    <t>Kontaktný zatepľovací systém z minerálnej vlny hr. 150 mm, skrutkovacie kotvy</t>
  </si>
  <si>
    <t>779631966</t>
  </si>
  <si>
    <t>625250713.S</t>
  </si>
  <si>
    <t>Kontaktný zatepľovací systém z minerálnej vlny hr. 200 mm, skrutkovacie kotvy</t>
  </si>
  <si>
    <t>-1429129024</t>
  </si>
  <si>
    <t>-73680435</t>
  </si>
  <si>
    <t>941942011.S</t>
  </si>
  <si>
    <t>Montáž lešenia rámového systémového s podlahami šírky nad 0,75 do 1,10 m, výšky do 10 m</t>
  </si>
  <si>
    <t>1760084590</t>
  </si>
  <si>
    <t>941942811.S</t>
  </si>
  <si>
    <t>Demontáž lešenia rámového systémového s podlahami šírky nad 0,75 do 1,10 m, výšky do 10 m</t>
  </si>
  <si>
    <t>-444376231</t>
  </si>
  <si>
    <t>941942911.S</t>
  </si>
  <si>
    <t>Príplatok za prvý a každý ďalší i začatý týždeň použitia lešenia rámového systémového šírky nad 0,75 do 1,10 m, výšky do 10 m</t>
  </si>
  <si>
    <t>-354036854</t>
  </si>
  <si>
    <t>929273605</t>
  </si>
  <si>
    <t>941955101.S</t>
  </si>
  <si>
    <t>Lešenie ľahké pracovné v schodisku plochy do 6 m2, s výškou lešeňovej podlahy do 1,50 m</t>
  </si>
  <si>
    <t>-598783891</t>
  </si>
  <si>
    <t>944944103.S</t>
  </si>
  <si>
    <t>Ochranná sieť na boku lešenia</t>
  </si>
  <si>
    <t>-441163804</t>
  </si>
  <si>
    <t>944944803.S</t>
  </si>
  <si>
    <t>Demontáž ochrannej siete na boku lešenia</t>
  </si>
  <si>
    <t>-330534225</t>
  </si>
  <si>
    <t>953942728.R</t>
  </si>
  <si>
    <t>Osadenie držiaka vlajky</t>
  </si>
  <si>
    <t>1596673217</t>
  </si>
  <si>
    <t>42950-Z10</t>
  </si>
  <si>
    <t>Dvojitý držiak vlajky</t>
  </si>
  <si>
    <t>214859210</t>
  </si>
  <si>
    <t>Poznámka k položke:_x000d_
B-50/Z-50</t>
  </si>
  <si>
    <t>953945309.S</t>
  </si>
  <si>
    <t>Hliníkový soklový profil šírky 103 mm</t>
  </si>
  <si>
    <t>-574922193</t>
  </si>
  <si>
    <t>953945319.S</t>
  </si>
  <si>
    <t>Hliníkový soklový profil šírky 203 mm</t>
  </si>
  <si>
    <t>2076671304</t>
  </si>
  <si>
    <t>953946201.S</t>
  </si>
  <si>
    <t>Systémový priamy balkónový profil (hliníkový)</t>
  </si>
  <si>
    <t>-133474236</t>
  </si>
  <si>
    <t>-1773045116</t>
  </si>
  <si>
    <t>953995411.S</t>
  </si>
  <si>
    <t>Nadokenný profil so skrytou okapničkou</t>
  </si>
  <si>
    <t>-1747764472</t>
  </si>
  <si>
    <t>-1628925959</t>
  </si>
  <si>
    <t>953996222.S</t>
  </si>
  <si>
    <t>Krytka systémového balkónového profilu (PVC)</t>
  </si>
  <si>
    <t>-945752338</t>
  </si>
  <si>
    <t>2133581343</t>
  </si>
  <si>
    <t>05 - ODSTRÁNENIE OBJEKTU GARÁŽÍ (STENY, STRECHA)</t>
  </si>
  <si>
    <t>979083114.S</t>
  </si>
  <si>
    <t>Vodorovné premiestnenie sutiny na skládku s naložením a zložením nad 2000 do 3000 m</t>
  </si>
  <si>
    <t>-1183944774</t>
  </si>
  <si>
    <t>979083191.S</t>
  </si>
  <si>
    <t>Príplatok za každých ďalších i začatých 1000 m po spevnenej ceste pre vodorovné premiestnenie sutiny</t>
  </si>
  <si>
    <t>-1903607122</t>
  </si>
  <si>
    <t>979089612.R</t>
  </si>
  <si>
    <t>Poplatok za skládku - iné odpady zo stavieb a demolácií (17 09), ostatné</t>
  </si>
  <si>
    <t>-1079272181</t>
  </si>
  <si>
    <t>979093111.S</t>
  </si>
  <si>
    <t>Uloženie sutiny na skládku s hrubým urovnaním bez zhutnenia</t>
  </si>
  <si>
    <t>-1797929026</t>
  </si>
  <si>
    <t>981011416.S</t>
  </si>
  <si>
    <t xml:space="preserve">Demolácia budov postupným rozoberaním z tehál, kameňa s podielom konštrukcií do 35%,  -0,68000t</t>
  </si>
  <si>
    <t>1974165409</t>
  </si>
  <si>
    <t xml:space="preserve">03 - E3_Elektro_silnoprud </t>
  </si>
  <si>
    <t>02 - Prístroje a zariadenia</t>
  </si>
  <si>
    <t xml:space="preserve"> </t>
  </si>
  <si>
    <t>21-M - Elektromontáže</t>
  </si>
  <si>
    <t>22-M - Montáže oznamovacích a zabezpečovacích zariadení</t>
  </si>
  <si>
    <t>HZS - Hodinové zúčtovacie sadzby</t>
  </si>
  <si>
    <t>VRN - Vedľajšie rozpočtové náklady</t>
  </si>
  <si>
    <t>971036004.S</t>
  </si>
  <si>
    <t>Jadrové vrty diamantovými korunkami do D 50 mm do stien - murivo tehlové -0,00003t</t>
  </si>
  <si>
    <t>cm</t>
  </si>
  <si>
    <t>548262332</t>
  </si>
  <si>
    <t>974031122.S</t>
  </si>
  <si>
    <t xml:space="preserve">Vysekanie rýh v akomkoľvek murive tehlovom na akúkoľvek maltu do hĺbky 30 mm a š. do 70 mm,  -0,00400 t</t>
  </si>
  <si>
    <t>-2100712690</t>
  </si>
  <si>
    <t>21-M</t>
  </si>
  <si>
    <t>Elektromontáže</t>
  </si>
  <si>
    <t>210010301.SR1</t>
  </si>
  <si>
    <t>Krabica prístrojová vrátene zapojenia (1901, KP 68, KZ 3)</t>
  </si>
  <si>
    <t>1121677773</t>
  </si>
  <si>
    <t>345410002400.S</t>
  </si>
  <si>
    <t>Krabica inštalačná KU 68-1901 KA pod omietku</t>
  </si>
  <si>
    <t>-1038727949</t>
  </si>
  <si>
    <t>345610004920.S</t>
  </si>
  <si>
    <t>Svorkovnica S-96, z PA</t>
  </si>
  <si>
    <t>814070417</t>
  </si>
  <si>
    <t>210010321.S</t>
  </si>
  <si>
    <t>Krabica (1903, KR 68) odbočná s viečkom, svorkovnicou vrátane zapojenia, kruhová</t>
  </si>
  <si>
    <t>-1553271721</t>
  </si>
  <si>
    <t>345410002600.S</t>
  </si>
  <si>
    <t>Krabica inštalačná KU 68-1903 KA so svorkovnicou a viečkom</t>
  </si>
  <si>
    <t>1723204671</t>
  </si>
  <si>
    <t>210110001.S</t>
  </si>
  <si>
    <t>Jednopólový spínač - radenie 1, nástenný IP 44, vrátane zapojenia</t>
  </si>
  <si>
    <t>2053907912</t>
  </si>
  <si>
    <t>345340003000.S</t>
  </si>
  <si>
    <t>Spínač jednopólový nástenný IP 44</t>
  </si>
  <si>
    <t>1370116267</t>
  </si>
  <si>
    <t>210110004.S</t>
  </si>
  <si>
    <t>Striedavý prepínač - radenie 6, nástenný, IP 44, vrátane zapojenia</t>
  </si>
  <si>
    <t>-324834601</t>
  </si>
  <si>
    <t>345330002920.S</t>
  </si>
  <si>
    <t>Spínač striedavý nástenný, radenie č.6, IP 44</t>
  </si>
  <si>
    <t>1436247517</t>
  </si>
  <si>
    <t>210110041.S</t>
  </si>
  <si>
    <t>Spínač polozapustený a zapustený vrátane zapojenia jednopólový - radenie 1</t>
  </si>
  <si>
    <t>205112438</t>
  </si>
  <si>
    <t>345340007945.S</t>
  </si>
  <si>
    <t>Spínač jednopólový polozapustený a zapustený, radenie č.1</t>
  </si>
  <si>
    <t>-411529719</t>
  </si>
  <si>
    <t>210110043.S</t>
  </si>
  <si>
    <t>Spínač polozapustený a zapustený vrátane zapojenia sériový - radenie 5</t>
  </si>
  <si>
    <t>889161469</t>
  </si>
  <si>
    <t>345340007955.S</t>
  </si>
  <si>
    <t>Spínač sériový polozapustený a zapustený, radenie č.5</t>
  </si>
  <si>
    <t>1410542713</t>
  </si>
  <si>
    <t>210110044.S</t>
  </si>
  <si>
    <t>Spínač polozapustený a zapustený vrátane zapojenia dvojitý prep.stried. - radenie 5 B</t>
  </si>
  <si>
    <t>1700480301</t>
  </si>
  <si>
    <t>345330003470.S</t>
  </si>
  <si>
    <t>Prepínač dvojitý striedavý polozapustený a zapustený, radenie 6+6</t>
  </si>
  <si>
    <t>-1629726529</t>
  </si>
  <si>
    <t>210110045.S</t>
  </si>
  <si>
    <t>Spínač polozapustený a zapustený vrátane zapojenia stried.prep.- radenie 6</t>
  </si>
  <si>
    <t>1190302182</t>
  </si>
  <si>
    <t>345330003510.S</t>
  </si>
  <si>
    <t>Prepínač striedavý polozapustený a zapustený, radenie č.6</t>
  </si>
  <si>
    <t>17173221</t>
  </si>
  <si>
    <t>210110095.S</t>
  </si>
  <si>
    <t>Spínače snímač pohybu do stropu</t>
  </si>
  <si>
    <t>-2052140215</t>
  </si>
  <si>
    <t>404610002800.S</t>
  </si>
  <si>
    <t>Pohybový snímač alebo čidlo pre ovládanie osvetlenia</t>
  </si>
  <si>
    <t>1191828921</t>
  </si>
  <si>
    <t>210110096.S</t>
  </si>
  <si>
    <t>Spínač žaluziový ovládač tlačítkový</t>
  </si>
  <si>
    <t>-627554744</t>
  </si>
  <si>
    <t>374410021504.S</t>
  </si>
  <si>
    <t>Ovládač žalúzií pre priame ovládanie motora</t>
  </si>
  <si>
    <t>-130867671</t>
  </si>
  <si>
    <t>210111011.S</t>
  </si>
  <si>
    <t>Domová zásuvka polozapustená alebo zapustená 250 V / 16A, vrátane zapojenia 2P + PE</t>
  </si>
  <si>
    <t>-611235769</t>
  </si>
  <si>
    <t>345520000430.S</t>
  </si>
  <si>
    <t>Zásuvka jednonásobná polozapustená, radenie 2P+PE, komplet</t>
  </si>
  <si>
    <t>109287606</t>
  </si>
  <si>
    <t>210111031.S</t>
  </si>
  <si>
    <t>Zásuvka na povrchovú montáž IP 44, 250V / 16A, vrátane zapojenia 2P + PE</t>
  </si>
  <si>
    <t>-975195925</t>
  </si>
  <si>
    <t>345510001210.S</t>
  </si>
  <si>
    <t>Zásuvka jednonásobná na povrch, radenie 2P+PE, IP 44</t>
  </si>
  <si>
    <t>841310973</t>
  </si>
  <si>
    <t>210111031.SR1</t>
  </si>
  <si>
    <t>Zásuvka na povrchovú montáž nábytková IP 20, 250V / 16A, vrátane zapojenia 2P + PE</t>
  </si>
  <si>
    <t>127026372</t>
  </si>
  <si>
    <t>345510001210.SR1</t>
  </si>
  <si>
    <t>Zásuvka jednonásobná na povrch nábytková, radenie 2P+PE, IP 20</t>
  </si>
  <si>
    <t>-502970423</t>
  </si>
  <si>
    <t>210111103.S</t>
  </si>
  <si>
    <t>Priemyslová zásuvka nástenná CEE 400 V / 16 A vrátane zapojenia, IZN 1643, 3P + PE, IZN 1653, 3P + N + PE</t>
  </si>
  <si>
    <t>-439895009</t>
  </si>
  <si>
    <t>345540004215.S</t>
  </si>
  <si>
    <t>Zásuvka nástenná priemyslová IZN 1643, 3P + PE, IP 44 - 400V, 16A</t>
  </si>
  <si>
    <t>670893176</t>
  </si>
  <si>
    <t>210222030.S</t>
  </si>
  <si>
    <t>Ekvipotenciálna svorkovnica EPS 3 v krabici KO 100 E, pre vonkajšie práce</t>
  </si>
  <si>
    <t>-1840359013</t>
  </si>
  <si>
    <t>345610005000.S</t>
  </si>
  <si>
    <t>Svorkovnica ekvipotencionálna EPS 3, z PP</t>
  </si>
  <si>
    <t>1985762089</t>
  </si>
  <si>
    <t>210222040.S</t>
  </si>
  <si>
    <t>Svorka na potrubie "BERNARD" vrátane pásika Cu, pre vonkajšie práce</t>
  </si>
  <si>
    <t>612209215</t>
  </si>
  <si>
    <t>354410006200.S</t>
  </si>
  <si>
    <t>Svorka uzemňovacia Bernard ZSA 16</t>
  </si>
  <si>
    <t>384729802</t>
  </si>
  <si>
    <t>354410066900.S</t>
  </si>
  <si>
    <t>Páska CU, bleskozvodný a uzemňovací materiál, dĺžka 0,5 m</t>
  </si>
  <si>
    <t>-1015959873</t>
  </si>
  <si>
    <t>210222242.SR1</t>
  </si>
  <si>
    <t>Sada pre invalidov - signalizácia WC</t>
  </si>
  <si>
    <t>848573686</t>
  </si>
  <si>
    <t>CFEAPULLKIT</t>
  </si>
  <si>
    <t>Asistenčný systém na WC pre invalidov, sada: indikátor, Cancel tlačidlo, jednotka s tiahlom</t>
  </si>
  <si>
    <t>962783465</t>
  </si>
  <si>
    <t>220330101.R1</t>
  </si>
  <si>
    <t>Montáž tlacidlového hlásica,zapojenie, preskúšanie na omietku</t>
  </si>
  <si>
    <t>715219835</t>
  </si>
  <si>
    <t>EOV000005150.R1</t>
  </si>
  <si>
    <t>Tlačidlo požiarne GW 42-201 120x120x50mm IP55 na stenu</t>
  </si>
  <si>
    <t>1350625080</t>
  </si>
  <si>
    <t>22-M</t>
  </si>
  <si>
    <t>Montáže oznamovacích a zabezpečovacích zariadení</t>
  </si>
  <si>
    <t>220730011.S</t>
  </si>
  <si>
    <t>Osadenie rámika na pripravenú krabicu</t>
  </si>
  <si>
    <t>1255925332</t>
  </si>
  <si>
    <t>ERA000002324</t>
  </si>
  <si>
    <t>Rámček 1-násobný biela</t>
  </si>
  <si>
    <t>1901171138</t>
  </si>
  <si>
    <t>ERA000002325</t>
  </si>
  <si>
    <t xml:space="preserve">Rámček  2-násobný biela</t>
  </si>
  <si>
    <t>-897580528</t>
  </si>
  <si>
    <t>ERA000002326</t>
  </si>
  <si>
    <t xml:space="preserve">Rámček  3-násobný biela</t>
  </si>
  <si>
    <t>-1357091927</t>
  </si>
  <si>
    <t>ERA000002327</t>
  </si>
  <si>
    <t xml:space="preserve">Rámček  4-násobný biela</t>
  </si>
  <si>
    <t>-353391967</t>
  </si>
  <si>
    <t>HZS</t>
  </si>
  <si>
    <t>Hodinové zúčtovacie sadzby</t>
  </si>
  <si>
    <t>HZS000111.S</t>
  </si>
  <si>
    <t>Stavebno montážne práce menej náročne, pomocné alebo manupulačné (Tr. 1) v rozsahu viac ako 8 hodín</t>
  </si>
  <si>
    <t>hod</t>
  </si>
  <si>
    <t>512</t>
  </si>
  <si>
    <t>-31127876</t>
  </si>
  <si>
    <t>HZS000113.S</t>
  </si>
  <si>
    <t>Stavebno montážne práce náročné ucelené - odborné, tvorivé remeselné (Tr. 3) v rozsahu viac ako 8 hodín</t>
  </si>
  <si>
    <t>1588788721</t>
  </si>
  <si>
    <t>VRN</t>
  </si>
  <si>
    <t>Vedľajšie rozpočtové náklady</t>
  </si>
  <si>
    <t>000400022</t>
  </si>
  <si>
    <t>Projektové práce - stavebná časť (stavebné objekty vrátane ich technického vybavenia). náklady na dokumentáciu skutočného zhotovenia stavby</t>
  </si>
  <si>
    <t>eur</t>
  </si>
  <si>
    <t>1776462928</t>
  </si>
  <si>
    <t>000600011</t>
  </si>
  <si>
    <t>Podružný a drobný materiál</t>
  </si>
  <si>
    <t>sub</t>
  </si>
  <si>
    <t>-791526433</t>
  </si>
  <si>
    <t>000700011</t>
  </si>
  <si>
    <t>Dopravné náklady - mimostavenisková doprava objektivizácia dopravných nákladov materiálov</t>
  </si>
  <si>
    <t>1188154413</t>
  </si>
  <si>
    <t>001000011</t>
  </si>
  <si>
    <t>Inžinierska činnosť - dozory autorský dozor projektanta</t>
  </si>
  <si>
    <t>-219788540</t>
  </si>
  <si>
    <t>001000012</t>
  </si>
  <si>
    <t>Inžinierska činnosť - dozory technický dozor investora</t>
  </si>
  <si>
    <t>1814720577</t>
  </si>
  <si>
    <t>001000014</t>
  </si>
  <si>
    <t>Inžinierska činnosť - dozory koordinátor BOZP na stavenisku</t>
  </si>
  <si>
    <t>1413759771</t>
  </si>
  <si>
    <t>001000034</t>
  </si>
  <si>
    <t>Inžinierska činnosť - skúšky a revízie ostatné skúšky</t>
  </si>
  <si>
    <t>554034954</t>
  </si>
  <si>
    <t>001300031</t>
  </si>
  <si>
    <t>Kompletačná a koordinačná činnosť - koordinačná činnosť bez rozlíšenia</t>
  </si>
  <si>
    <t>-1328301942</t>
  </si>
  <si>
    <t>03 - Káble a nosné systémy</t>
  </si>
  <si>
    <t xml:space="preserve">    21-M - Elektromontáže</t>
  </si>
  <si>
    <t>IKW22103--</t>
  </si>
  <si>
    <t>Spojovacia svorka WAGO 221 3x0,2-4 mm2</t>
  </si>
  <si>
    <t>-245267262</t>
  </si>
  <si>
    <t>IKW22203--</t>
  </si>
  <si>
    <t>Rozpojiteľná svorka WAGO 222 3x0,08-4 mm2</t>
  </si>
  <si>
    <t>-1239637480</t>
  </si>
  <si>
    <t>IKW22205--</t>
  </si>
  <si>
    <t>Rozpojiteľná svorka WAGO 222 5x0,08-4 mm2</t>
  </si>
  <si>
    <t>-1555563861</t>
  </si>
  <si>
    <t>210010026.S</t>
  </si>
  <si>
    <t>Rúrka ohybná elektroinštalačná z PVC typ FXP 25, uložená pevne</t>
  </si>
  <si>
    <t>1138149601</t>
  </si>
  <si>
    <t>345710009200.S</t>
  </si>
  <si>
    <t>Rúrka ohybná vlnitá pancierová so strednou mechanickou odolnosťou z PVC-U, D 25</t>
  </si>
  <si>
    <t>484371516</t>
  </si>
  <si>
    <t>345710037400</t>
  </si>
  <si>
    <t>Príchytka pre rúrku z PVC CL 25</t>
  </si>
  <si>
    <t>819637181</t>
  </si>
  <si>
    <t>210010027.S</t>
  </si>
  <si>
    <t>Rúrka ohybná elektroinštalačná z PVC typ FXP 32, uložená pevne</t>
  </si>
  <si>
    <t>-600030783</t>
  </si>
  <si>
    <t>345710009300.S</t>
  </si>
  <si>
    <t>Rúrka ohybná vlnitá pancierová so strednou mechanickou odolnosťou z PVC-U, D 32</t>
  </si>
  <si>
    <t>862956812</t>
  </si>
  <si>
    <t>345710018000.S</t>
  </si>
  <si>
    <t>Spojka nasúvacia z PVC pre elektroinštal. rúrky, D 32 mm</t>
  </si>
  <si>
    <t>721739656</t>
  </si>
  <si>
    <t>345710037500</t>
  </si>
  <si>
    <t>Príchytka pre rúrku z PVC CL 32</t>
  </si>
  <si>
    <t>-999861983</t>
  </si>
  <si>
    <t>210020001.R1</t>
  </si>
  <si>
    <t xml:space="preserve">Káblové vešiaky a závesy, grip pre voľné uloženie kábla </t>
  </si>
  <si>
    <t>-2087750354</t>
  </si>
  <si>
    <t>X00000113</t>
  </si>
  <si>
    <t>OBO 2207036 Príchyt GRIP typ2031M/30</t>
  </si>
  <si>
    <t>-564119805</t>
  </si>
  <si>
    <t>210020001.R2</t>
  </si>
  <si>
    <t>Káblové vešiaky a závesy, príchytka pre uloženie kábla</t>
  </si>
  <si>
    <t>-344659744</t>
  </si>
  <si>
    <t>405510</t>
  </si>
  <si>
    <t>Držiak kábla (100ks), UDF10</t>
  </si>
  <si>
    <t>bal</t>
  </si>
  <si>
    <t>-1774601437</t>
  </si>
  <si>
    <t>405512</t>
  </si>
  <si>
    <t>Držiak kábla (100ks), UDF12</t>
  </si>
  <si>
    <t>-286922182</t>
  </si>
  <si>
    <t>210020012.S</t>
  </si>
  <si>
    <t>Hrebeňový záves pre 10 káblov</t>
  </si>
  <si>
    <t>-516407842</t>
  </si>
  <si>
    <t>E00045999</t>
  </si>
  <si>
    <t>OBO 2205033 Káblová spona 2033</t>
  </si>
  <si>
    <t>-1662885258</t>
  </si>
  <si>
    <t>210020201.S</t>
  </si>
  <si>
    <t>Káblový rošt násuvný pozinkovaný o šírke 300 mm nástenné ľahké, ťažké</t>
  </si>
  <si>
    <t>1026736543</t>
  </si>
  <si>
    <t>345760000400.S</t>
  </si>
  <si>
    <t>Rošt pozinkovaný Rzn 40/300 dĺžka 3 m</t>
  </si>
  <si>
    <t>2067109369</t>
  </si>
  <si>
    <t>210020310.SR1</t>
  </si>
  <si>
    <t>Káblový žľab - káblový nosný systém, pozink., vrátane príslušenstva, 300/100 mm bez veka vrátane podpery</t>
  </si>
  <si>
    <t>-1606512883</t>
  </si>
  <si>
    <t>345750010400.S</t>
  </si>
  <si>
    <t>Žľab káblový, šxv 300x100 mm, z pozinkovanej ocele vrátane uchytenia a príslušenstva</t>
  </si>
  <si>
    <t>1276736732</t>
  </si>
  <si>
    <t>210100001.S</t>
  </si>
  <si>
    <t>Ukončenie vodičov v rozvádzač. vrátane zapojenia a vodičovej koncovky do 2,5 mm2</t>
  </si>
  <si>
    <t>-396548056</t>
  </si>
  <si>
    <t>354310017200.S</t>
  </si>
  <si>
    <t>Káblové oko medené lisovacie CU 0,75x3 KU-L</t>
  </si>
  <si>
    <t>-1429335547</t>
  </si>
  <si>
    <t>210100003.S</t>
  </si>
  <si>
    <t>Ukončenie vodičov v rozvádzač. vrátane zapojenia a vodičovej koncovky do 16 mm2</t>
  </si>
  <si>
    <t>-1968198937</t>
  </si>
  <si>
    <t>354310018500.S</t>
  </si>
  <si>
    <t>Káblové oko medené lisovacie CU 10x10 KU-L</t>
  </si>
  <si>
    <t>1800074160</t>
  </si>
  <si>
    <t>210100004.S</t>
  </si>
  <si>
    <t>Ukončenie vodičov v rozvádzač. vrátane zapojenia a vodičovej koncovky do 25 mm2</t>
  </si>
  <si>
    <t>-803936707</t>
  </si>
  <si>
    <t>354310020500.S</t>
  </si>
  <si>
    <t>Káblové oko medené lisovacie CU 25x6 KU</t>
  </si>
  <si>
    <t>681921339</t>
  </si>
  <si>
    <t>210220300.S</t>
  </si>
  <si>
    <t>Ochranné pospájanie v práčovniach, kúpeľniach, voľné uloženie CY 4-6 mm2</t>
  </si>
  <si>
    <t>-1335790836</t>
  </si>
  <si>
    <t>341110012300.S</t>
  </si>
  <si>
    <t>Vodič medený H07V-U 6 mm2</t>
  </si>
  <si>
    <t>643863676</t>
  </si>
  <si>
    <t>210220302.S</t>
  </si>
  <si>
    <t>Ochranné pospájanie voľné uloženie CY 10-16 mm2</t>
  </si>
  <si>
    <t>810418282</t>
  </si>
  <si>
    <t>341110012500.S</t>
  </si>
  <si>
    <t>Vodič medený H07V-U 16 mm2</t>
  </si>
  <si>
    <t>-1232244604</t>
  </si>
  <si>
    <t>210800101.S</t>
  </si>
  <si>
    <t>Kábel medený uložený voľne CYKY 450/750 V 2x1,5</t>
  </si>
  <si>
    <t>-1034614363</t>
  </si>
  <si>
    <t>341110000100.S</t>
  </si>
  <si>
    <t>Kábel medený CYKY-O 2x1,5 mm2</t>
  </si>
  <si>
    <t>249500530</t>
  </si>
  <si>
    <t>210800107.S</t>
  </si>
  <si>
    <t>Kábel medený uložený voľne CYKY 450/750 V 3x1,5</t>
  </si>
  <si>
    <t>1018403071</t>
  </si>
  <si>
    <t>341110000700.S</t>
  </si>
  <si>
    <t>Kábel medený CYKY-J 3x1,5 mm2</t>
  </si>
  <si>
    <t>-245091967</t>
  </si>
  <si>
    <t>210800108.S</t>
  </si>
  <si>
    <t>Kábel medený uložený voľne CYKY 450/750 V 3x2,5</t>
  </si>
  <si>
    <t>651701890</t>
  </si>
  <si>
    <t>341110000800.S</t>
  </si>
  <si>
    <t>Kábel medený CYKY-J 3x2,5 mm2</t>
  </si>
  <si>
    <t>-839279607</t>
  </si>
  <si>
    <t>210800119.S</t>
  </si>
  <si>
    <t>Kábel medený uložený voľne CYKY 450/750 V 5x1,5</t>
  </si>
  <si>
    <t>1306388457</t>
  </si>
  <si>
    <t>341110001900.S</t>
  </si>
  <si>
    <t>Kábel medený CYKY-J 5x1,5 mm2</t>
  </si>
  <si>
    <t>948612425</t>
  </si>
  <si>
    <t>210800120.S</t>
  </si>
  <si>
    <t>Kábel medený uložený voľne CYKY 450/750 V 5x2,5</t>
  </si>
  <si>
    <t>-1152687403</t>
  </si>
  <si>
    <t>341110002000.S</t>
  </si>
  <si>
    <t>Kábel medený CYKY-J 5x2,5 mm2</t>
  </si>
  <si>
    <t>167334042</t>
  </si>
  <si>
    <t>210800123.S</t>
  </si>
  <si>
    <t>Kábel medený uložený voľne CYKY 450/750 V 5x10</t>
  </si>
  <si>
    <t>-934870786</t>
  </si>
  <si>
    <t>341110002300.S</t>
  </si>
  <si>
    <t>Kábel medený CYKY-J 5x10 mm2</t>
  </si>
  <si>
    <t>664622149</t>
  </si>
  <si>
    <t>210800124.S</t>
  </si>
  <si>
    <t>Kábel medený uložený voľne CYKY 450/750 V 5x16</t>
  </si>
  <si>
    <t>648425815</t>
  </si>
  <si>
    <t>341110002400.S</t>
  </si>
  <si>
    <t>Kábel medený CYKY-J 5x16 mm2</t>
  </si>
  <si>
    <t>1226217485</t>
  </si>
  <si>
    <t>210810026.S</t>
  </si>
  <si>
    <t>Kábel medený silový uložený voľne 1-CYKY 0,6/1 kV 5x25</t>
  </si>
  <si>
    <t>-1535232862</t>
  </si>
  <si>
    <t>341110006500.S</t>
  </si>
  <si>
    <t>Kábel medený 1-CYKY-J 5x25 mm2</t>
  </si>
  <si>
    <t>1362070309</t>
  </si>
  <si>
    <t>04 - Svietidlá</t>
  </si>
  <si>
    <t>210201080.S</t>
  </si>
  <si>
    <t>Zapojenie LED svietidla IP20, stropného - nástenného</t>
  </si>
  <si>
    <t>-1237228789</t>
  </si>
  <si>
    <t>210201916.S</t>
  </si>
  <si>
    <t>Montáž svietidla interiérového na strop do 3 kg</t>
  </si>
  <si>
    <t>-910207503</t>
  </si>
  <si>
    <t>UXEEMV1</t>
  </si>
  <si>
    <t>SVIETIDLO LED, PRISADENÉ, LED Dustproof UXEMV1, 37W, 5300 lm, 4000K, IP66</t>
  </si>
  <si>
    <t>98946020</t>
  </si>
  <si>
    <t>UXEMZD1442</t>
  </si>
  <si>
    <t>SVIETIDLO LED, LED mini Panel UXEMZD1442, 18W, 1800 lm, 4000K, IP20</t>
  </si>
  <si>
    <t>941119297</t>
  </si>
  <si>
    <t>UXEMZM5442.</t>
  </si>
  <si>
    <t>SVIETIDLO LED, PRISADENÉ, LED mini Panel UXEMZM5442, 18W, 1800 lm, 4000K, IP20</t>
  </si>
  <si>
    <t>-2110239544</t>
  </si>
  <si>
    <t>2497</t>
  </si>
  <si>
    <t>SVIETIDLO LED, PRISADENÉ, 2497 LOKI, 15W, 1100 lm, 4000K, IP54</t>
  </si>
  <si>
    <t>1012864332</t>
  </si>
  <si>
    <t>UXEMBPMMA</t>
  </si>
  <si>
    <t>SVIETIDLO LED, ZAPUSTENÉ/PRISADENÉ, LED panel UXEMBPMMA, 34W, 4000 lm, 4000K, IP20</t>
  </si>
  <si>
    <t>480618326</t>
  </si>
  <si>
    <t>UXEMO</t>
  </si>
  <si>
    <t>SVIETIDLO LED, ZAPUSTENÉ, LED panel UXEMO, 40W, 4398 lm, 4000K, IP20</t>
  </si>
  <si>
    <t>1428334451</t>
  </si>
  <si>
    <t>210201926.S</t>
  </si>
  <si>
    <t>Montáž svietidla exteriérového na stenu do 3 kg</t>
  </si>
  <si>
    <t>-300649928</t>
  </si>
  <si>
    <t>210201082.S</t>
  </si>
  <si>
    <t>Zapojenie LED svietidla IP54, stropného - nástenného</t>
  </si>
  <si>
    <t>1801360951</t>
  </si>
  <si>
    <t>LISOLIN</t>
  </si>
  <si>
    <t>SVIETIDLO LED, PRISADENÉ,FASÁDNE, SOLIN, 5W, IP54</t>
  </si>
  <si>
    <t>1616852129</t>
  </si>
  <si>
    <t>SS51W</t>
  </si>
  <si>
    <t xml:space="preserve">SVIETIDLO LED, PRISADENÉ,SO SENZOROM A SÚMRAKOVÝM SPÍNAČOM,  51W, 4300 lm, 4000K, IP54</t>
  </si>
  <si>
    <t>-455939744</t>
  </si>
  <si>
    <t>210201901.S</t>
  </si>
  <si>
    <t>Montáž svietidla interiérového na stenu do 1,0 kg</t>
  </si>
  <si>
    <t>167224893</t>
  </si>
  <si>
    <t>210201510.S</t>
  </si>
  <si>
    <t>Zapojenie núdzového svietidla IP22, 1x svetelný LED zdroj - núdzový režim</t>
  </si>
  <si>
    <t>-1566285276</t>
  </si>
  <si>
    <t>348150000600.S</t>
  </si>
  <si>
    <t>LED svietidlo núdzové 1x1,2W, 350x144x47 mm, 3 hod., IP22, len núdzový režim s piktogramom</t>
  </si>
  <si>
    <t>-386905921</t>
  </si>
  <si>
    <t>348150000600.SR1</t>
  </si>
  <si>
    <t>LED svietidlo núdzové bezpečnostné 1x1,2W, 350x144x47 mm, 3 hod., IP22, len núdzový režim</t>
  </si>
  <si>
    <t>-1749260396</t>
  </si>
  <si>
    <t>05 - Rozvádzače</t>
  </si>
  <si>
    <t>210190004_RH</t>
  </si>
  <si>
    <t>Montáž a zapojenie rozvádzača RH</t>
  </si>
  <si>
    <t>-1672740602</t>
  </si>
  <si>
    <t>XL3630_RH</t>
  </si>
  <si>
    <t>Rozvádzač RH, typ Legrand XL3-S 630 , 804 x 1950 x 322 (Šírka x Výška x Hĺbka) vrátane výzbroje</t>
  </si>
  <si>
    <t>1339911840</t>
  </si>
  <si>
    <t>210190004_RMSB1</t>
  </si>
  <si>
    <t>Montáž a zapojenie rozvádzača RMS-B1</t>
  </si>
  <si>
    <t>-428336544</t>
  </si>
  <si>
    <t>XL3160_RMSB1</t>
  </si>
  <si>
    <t>Rozvádzač RMSB1, typ LEGRAND XL3 160, 7x24 MODULOV, 595 x 1341 x 149 (Šírka x Výška x Hĺbka) vrátane výzbroje</t>
  </si>
  <si>
    <t>859690427</t>
  </si>
  <si>
    <t>210190004_RMSB2</t>
  </si>
  <si>
    <t>Montáž a zapojenie rozvádzača RMS-B2</t>
  </si>
  <si>
    <t>-62631641</t>
  </si>
  <si>
    <t>XL3160_RMSB2</t>
  </si>
  <si>
    <t>Rozvádzač RMSB2, typ LEGRAND XL3 160, 7x24 MODULOV, 595 x 1341 x 149 (Šírka x Výška x Hĺbka) vrátane výzbroje</t>
  </si>
  <si>
    <t>-492462994</t>
  </si>
  <si>
    <t>210190004_RMSB3</t>
  </si>
  <si>
    <t>Montáž a zapojenie rozvádzača RMS-B3</t>
  </si>
  <si>
    <t>494326107</t>
  </si>
  <si>
    <t>XL3160_RMSB3</t>
  </si>
  <si>
    <t>Rozvádzač RMSB3, typ LEGRAND XL3 160, 7x24 MODULOV, 595 x 1341 x 149 (Šírka x Výška x Hĺbka) vrátane výzbroje</t>
  </si>
  <si>
    <t>199953922</t>
  </si>
  <si>
    <t>210190004_RMSC0</t>
  </si>
  <si>
    <t>Montáž a zapojenie rozvádzača RMS-C0</t>
  </si>
  <si>
    <t>1948477170</t>
  </si>
  <si>
    <t>XL3160_RMSC0</t>
  </si>
  <si>
    <t>Rozvádzač RMSC0, typ LEGRAND XL3 160, 4x24 MODULOV, 595 x 740 x 149 (Šírka x Výška x Hĺbka) vrátane výzbroje</t>
  </si>
  <si>
    <t>-201760168</t>
  </si>
  <si>
    <t>210190004_RMSC1</t>
  </si>
  <si>
    <t>Montáž a zapojenie rozvádzača RMS-C1</t>
  </si>
  <si>
    <t>-880582829</t>
  </si>
  <si>
    <t>XL3160_RMSC1</t>
  </si>
  <si>
    <t>Rozvádzač RMSC1, typ LEGRAND XL3 160, 6x24 MODULOV, 595 x 1054 x 149 (Šírka x Výška x Hĺbka) vrátane výzbroje</t>
  </si>
  <si>
    <t>504788160</t>
  </si>
  <si>
    <t>210190004_RMS-SLP</t>
  </si>
  <si>
    <t>Montáž a zapojenie rozvádzača RMS-SLP</t>
  </si>
  <si>
    <t>1097444568</t>
  </si>
  <si>
    <t>XL3160_RMS_SLP</t>
  </si>
  <si>
    <t>Rozvádzač RMS_SLP, typ LEGRAND XL3 160, 2x24 MODULOV, 575 x 450 x 183 (Šírka x Výška x Hĺbka) vrátane výzbroje</t>
  </si>
  <si>
    <t>1125803206</t>
  </si>
  <si>
    <t>06 - Bleskozvod a uzemnenie</t>
  </si>
  <si>
    <t>131112101.r1</t>
  </si>
  <si>
    <t>Hĺbenie jám do 10 m3 ručne v súdržných horninách tr. 1 a 2 pre uzemňovač typu A</t>
  </si>
  <si>
    <t>-1732501053</t>
  </si>
  <si>
    <t>210020951.S</t>
  </si>
  <si>
    <t>Výstražná a označovacia tabuľka vrátane montáže, smaltovaná, formát A3 - A4</t>
  </si>
  <si>
    <t>20953233</t>
  </si>
  <si>
    <t>548230000400.S</t>
  </si>
  <si>
    <t>Tabuľka výstražná smaltovaná lxv 297x210 mm, A4</t>
  </si>
  <si>
    <t>-1235008211</t>
  </si>
  <si>
    <t>210220001.S</t>
  </si>
  <si>
    <t>Uzemňovacie vedenie na povrchu FeZn drôt zvodový Ø 10 PVC</t>
  </si>
  <si>
    <t>885286772</t>
  </si>
  <si>
    <t>354410054810.S</t>
  </si>
  <si>
    <t>Drôt bleskozvodový FeZn, d 10 mm, PVC</t>
  </si>
  <si>
    <t>-751419547</t>
  </si>
  <si>
    <t>210220800.S</t>
  </si>
  <si>
    <t>Uzemňovacie vedenie na povrchu AlMgSi drôt zvodový Ø 8-10 mm</t>
  </si>
  <si>
    <t>276277676</t>
  </si>
  <si>
    <t>354410064400.S</t>
  </si>
  <si>
    <t>Drôt bleskozvodový izolovaný zliatina AlMgSi označenie O 8 Al PVC</t>
  </si>
  <si>
    <t>-294197380</t>
  </si>
  <si>
    <t>-997237131</t>
  </si>
  <si>
    <t>354410064200.S</t>
  </si>
  <si>
    <t>Drôt bleskozvodový zliatina AlMgSi, d 8 mm, Al</t>
  </si>
  <si>
    <t>1744451531</t>
  </si>
  <si>
    <t>210220031.S</t>
  </si>
  <si>
    <t>Ekvipotenciálna svorkovnica EPS 2 v krabici KO 125 E</t>
  </si>
  <si>
    <t>368742004</t>
  </si>
  <si>
    <t>345410000400.S</t>
  </si>
  <si>
    <t>Krabica odbočná z PVC s viečkom pod omietku KO 125 E</t>
  </si>
  <si>
    <t>542353781</t>
  </si>
  <si>
    <t>345610005100.S</t>
  </si>
  <si>
    <t>Svorkovnica ekvipotencionálna EPS 2, z PP</t>
  </si>
  <si>
    <t>-1527799990</t>
  </si>
  <si>
    <t>210220050.S</t>
  </si>
  <si>
    <t>Označenie zvodov číselnými štítkami</t>
  </si>
  <si>
    <t>-942368678</t>
  </si>
  <si>
    <t>354410064600.S</t>
  </si>
  <si>
    <t>Štítok orientačný nerezový zemniaci na zvody</t>
  </si>
  <si>
    <t>2006495648</t>
  </si>
  <si>
    <t>210220105.R1</t>
  </si>
  <si>
    <t>Podpery vedenia pod zeteplenú fasádu do muriva</t>
  </si>
  <si>
    <t>1178226217</t>
  </si>
  <si>
    <t>354410031900.S</t>
  </si>
  <si>
    <t>Podpera vedenia RD6-10 FeZn</t>
  </si>
  <si>
    <t>8186416</t>
  </si>
  <si>
    <t>210220270.S</t>
  </si>
  <si>
    <t>Uzemňovacia doska FeZn ZD s páskou</t>
  </si>
  <si>
    <t>2136004167</t>
  </si>
  <si>
    <t>354410055200.S</t>
  </si>
  <si>
    <t>Doska uzemňovacia FeZn s privarenou páskou označenie ZD 01 s páskou</t>
  </si>
  <si>
    <t>684495796</t>
  </si>
  <si>
    <t>210222102.S</t>
  </si>
  <si>
    <t>Podpery vedenia FeZn na vrchol krovu PV15 A-F +UNI, pre vonkajšie práce</t>
  </si>
  <si>
    <t>-1720609636</t>
  </si>
  <si>
    <t>354410033600.S</t>
  </si>
  <si>
    <t>Podpera vedenia FeZn univerzálna na vrchol krovu označenie PV 15 UNI veľká</t>
  </si>
  <si>
    <t>-574856969</t>
  </si>
  <si>
    <t>210222241.S</t>
  </si>
  <si>
    <t>Svorka FeZn krížová SK a diagonálna krížová DKS, pre vonkajšie práce</t>
  </si>
  <si>
    <t>-1946919104</t>
  </si>
  <si>
    <t>354410002500.S</t>
  </si>
  <si>
    <t>Svorka FeZn krížová označenie SK</t>
  </si>
  <si>
    <t>-1484736651</t>
  </si>
  <si>
    <t>210222243.S</t>
  </si>
  <si>
    <t>Svorka FeZn spojovacia SS, pre vonkajšie práce</t>
  </si>
  <si>
    <t>-11667653</t>
  </si>
  <si>
    <t>354410003400.S</t>
  </si>
  <si>
    <t>Svorka FeZn spojovacia označenie SS 2 skrutky s príložkou</t>
  </si>
  <si>
    <t>450164168</t>
  </si>
  <si>
    <t>210222246.S</t>
  </si>
  <si>
    <t>Svorka FeZn na odkvapový žľab SO, pre vonkajšie práce</t>
  </si>
  <si>
    <t>1563148671</t>
  </si>
  <si>
    <t>354410004200.S</t>
  </si>
  <si>
    <t>Svorka FeZn odkvapová označenie SO</t>
  </si>
  <si>
    <t>94158210</t>
  </si>
  <si>
    <t>210222247.S</t>
  </si>
  <si>
    <t>Svorka FeZn skúšobná SZ, pre vonkajšie práce</t>
  </si>
  <si>
    <t>1844197073</t>
  </si>
  <si>
    <t>354410004300.S</t>
  </si>
  <si>
    <t>Svorka FeZn skúšobná označenie SZ</t>
  </si>
  <si>
    <t>271421054</t>
  </si>
  <si>
    <t>HZS000111</t>
  </si>
  <si>
    <t>262144</t>
  </si>
  <si>
    <t>-1397893850</t>
  </si>
  <si>
    <t>-204960753</t>
  </si>
  <si>
    <t>HZS000113</t>
  </si>
  <si>
    <t>1530943673</t>
  </si>
  <si>
    <t>-1807854026</t>
  </si>
  <si>
    <t>527357249</t>
  </si>
  <si>
    <t>-748483600</t>
  </si>
  <si>
    <t>1290393370</t>
  </si>
  <si>
    <t>1050936518</t>
  </si>
  <si>
    <t>729459470</t>
  </si>
  <si>
    <t>07 - Prípojka NN</t>
  </si>
  <si>
    <t xml:space="preserve">    46-M - Zemné práce vykonávané pri externých montážnych prácach</t>
  </si>
  <si>
    <t>711761302.S</t>
  </si>
  <si>
    <t>Zhotovenie detailov, uzáver dilatač.škár vodor.gumovou fóliou r.š. 500 mm položenou do asfalt. podkladu</t>
  </si>
  <si>
    <t>1073247658</t>
  </si>
  <si>
    <t>272440000100.S</t>
  </si>
  <si>
    <t>Fólia izolačná - etylenpropylenový kaučuk čierna, rozmer šxhr. 300x1,5 mm</t>
  </si>
  <si>
    <t>1284713862</t>
  </si>
  <si>
    <t>210010164.S</t>
  </si>
  <si>
    <t>Rúrka tuhá elektroinštalačná z HDPE, D 110 uložená voľne</t>
  </si>
  <si>
    <t>-293650973</t>
  </si>
  <si>
    <t>286130072900.S</t>
  </si>
  <si>
    <t>Chránička tuhá dvojplášťová korugovaná DN 110, HDPE</t>
  </si>
  <si>
    <t>1546464460</t>
  </si>
  <si>
    <t>210021501</t>
  </si>
  <si>
    <t>Tesnenie káblových prestupov zo sadroperlitu</t>
  </si>
  <si>
    <t>-1011280493</t>
  </si>
  <si>
    <t>286935</t>
  </si>
  <si>
    <t>Protipožiarny povlak CP 673 6kg</t>
  </si>
  <si>
    <t>-1472350236</t>
  </si>
  <si>
    <t>210100022.S</t>
  </si>
  <si>
    <t>Ukončenie vodičov v rozvádzač. vrátane zapojenia a vodičovej koncovky do 240 mm2 pre vonkajšie práce</t>
  </si>
  <si>
    <t>-2072257535</t>
  </si>
  <si>
    <t>354310029200.S</t>
  </si>
  <si>
    <t>Káblové oko medené lisovacie CU 240x12 KU-V DIN</t>
  </si>
  <si>
    <t>950060503</t>
  </si>
  <si>
    <t>210120022.S</t>
  </si>
  <si>
    <t>Poistkový spodok SPH 1 jednopólový do 250 A</t>
  </si>
  <si>
    <t>-1171644502</t>
  </si>
  <si>
    <t>210120103.S</t>
  </si>
  <si>
    <t>Poistka nožová veľkost 1 do 250 A 500 V</t>
  </si>
  <si>
    <t>639359323</t>
  </si>
  <si>
    <t>345290006700.S</t>
  </si>
  <si>
    <t>Poistková vložka nožová PNA1 250A gG, veľkosť 1</t>
  </si>
  <si>
    <t>-86417401</t>
  </si>
  <si>
    <t>210193051.SR1</t>
  </si>
  <si>
    <t>Skriňa RE plastová, /trojfázová, jednotarifná 1 odberateľ</t>
  </si>
  <si>
    <t>1347048065</t>
  </si>
  <si>
    <t>357120006200.SR1</t>
  </si>
  <si>
    <t>Skriňa elektromerová RE 1.0 pilierová š.660 mm s 3. modulmi a okienkom, vrátane ističov, kompletne zapojený, prúdová zaťažiteľnosť vodičov do 315 A</t>
  </si>
  <si>
    <t>-72190098</t>
  </si>
  <si>
    <t>210902468.S</t>
  </si>
  <si>
    <t>Kábel hliníkový silový, uložený pevne NAYY 0,6/1 kV 4x240 pre vonkajšie práce</t>
  </si>
  <si>
    <t>-167541818</t>
  </si>
  <si>
    <t>341110034600.S</t>
  </si>
  <si>
    <t>Kábel hliníkový NAYY-J 4x240 mm2 SM</t>
  </si>
  <si>
    <t>-709035269</t>
  </si>
  <si>
    <t>46-M</t>
  </si>
  <si>
    <t>Zemné práce vykonávané pri externých montážnych prácach</t>
  </si>
  <si>
    <t>460200304.S</t>
  </si>
  <si>
    <t>Hĺbenie káblovej ryhy ručne 50 cm širokej a 120 cm hlbokej, v zemine triedy 4</t>
  </si>
  <si>
    <t>15170505</t>
  </si>
  <si>
    <t>460310012.S</t>
  </si>
  <si>
    <t>Strojové kladenie úložného kábla (káblov) v zemine triedy 3, 2 káble</t>
  </si>
  <si>
    <t>1364409261</t>
  </si>
  <si>
    <t>460420041.S</t>
  </si>
  <si>
    <t>Zriadenie káblového lôžka z piesku a cementu bez zakrytia, v ryhe šírky do 100 cm, hr. vrstvy 12 cm</t>
  </si>
  <si>
    <t>687453018</t>
  </si>
  <si>
    <t>585220000500.S</t>
  </si>
  <si>
    <t>Cement troskoportlandský CEM II/B-S 42,5 balený</t>
  </si>
  <si>
    <t>-838616091</t>
  </si>
  <si>
    <t>460490012.S</t>
  </si>
  <si>
    <t>Rozvinutie a uloženie výstražnej fólie z PE do ryhy, šírka do 33 cm</t>
  </si>
  <si>
    <t>-1034255357</t>
  </si>
  <si>
    <t>283230008000</t>
  </si>
  <si>
    <t>Výstražná fóla PE, šxhr 300x0,08 mm, dĺ. 250 m, farba červená, HAGARD</t>
  </si>
  <si>
    <t>1591492227</t>
  </si>
  <si>
    <t>460560304.S</t>
  </si>
  <si>
    <t>Ručný zásyp nezap. káblovej ryhy bez zhutn. zeminy, 50 cm širokej, 120 cm hlbokej v zemine tr. 4</t>
  </si>
  <si>
    <t>1248561205</t>
  </si>
  <si>
    <t>460600001.S</t>
  </si>
  <si>
    <t>Naloženie zeminy, odvoz do 1 km a zloženie na skládke a jazda späť</t>
  </si>
  <si>
    <t>2113119232</t>
  </si>
  <si>
    <t>460600002.S</t>
  </si>
  <si>
    <t>Príplatok za odvoz zeminy za každý ďalší km a jazda späť</t>
  </si>
  <si>
    <t>-1461684567</t>
  </si>
  <si>
    <t>460620014.S</t>
  </si>
  <si>
    <t>Proviz. úprava terénu v zemine tr. 4, aby nerovnosti terénu neboli väčšie ako 2 cm od vodor.hladiny</t>
  </si>
  <si>
    <t>-1969845097</t>
  </si>
  <si>
    <t>HZS000112.S</t>
  </si>
  <si>
    <t>Stavebno montážne práce náročnejšie, ucelené, obtiažne, rutinné (Tr. 2) v rozsahu viac ako 8 hodín náročnejšie</t>
  </si>
  <si>
    <t>-570371171</t>
  </si>
  <si>
    <t>HZS000213.S</t>
  </si>
  <si>
    <t>Stavebno montážne práce náročné ucelené - odborné, tvorivé remeselné (Tr. 3) v rozsahu viac ako 4 a menej ako 8 hodín</t>
  </si>
  <si>
    <t>-354563131</t>
  </si>
  <si>
    <t>000300013</t>
  </si>
  <si>
    <t>Geodetické práce - vykonávané pred výstavbou určenie priebehu nadzemného alebo podzemného existujúceho aj plánovaného vedenia</t>
  </si>
  <si>
    <t>-1210469681</t>
  </si>
  <si>
    <t>000400022.S</t>
  </si>
  <si>
    <t>-1481454</t>
  </si>
  <si>
    <t>-1349731939</t>
  </si>
  <si>
    <t>001000011.S</t>
  </si>
  <si>
    <t>1162661588</t>
  </si>
  <si>
    <t>-225469486</t>
  </si>
  <si>
    <t>-1575121838</t>
  </si>
  <si>
    <t>001300031.S</t>
  </si>
  <si>
    <t>-1269348796</t>
  </si>
  <si>
    <t>08 - Areálové rozvody</t>
  </si>
  <si>
    <t>141721113.S</t>
  </si>
  <si>
    <t>Riadené horizont. vŕtanie v hornine tr.1-4 pre pretláč. PE rúr, hĺbky do 6m, vonk. priem.cez 90 do 110mm</t>
  </si>
  <si>
    <t>-435536999</t>
  </si>
  <si>
    <t>210010151.S</t>
  </si>
  <si>
    <t>Rúrka ohybná elektroinštalačná z HDPE, D 63 uložená pevne</t>
  </si>
  <si>
    <t>279995142</t>
  </si>
  <si>
    <t>345710005700.S</t>
  </si>
  <si>
    <t>Rúrka ohybná 09063 dvojplášťová korugovaná z HDPE, bezhalogénová, D 63 mm</t>
  </si>
  <si>
    <t>-18341692</t>
  </si>
  <si>
    <t>210010174.S</t>
  </si>
  <si>
    <t>Rúrka tuhá elektroinštalačná z HDPE, D 110 uložená peve</t>
  </si>
  <si>
    <t>-1807363888</t>
  </si>
  <si>
    <t>1201069042</t>
  </si>
  <si>
    <t>210010356.S</t>
  </si>
  <si>
    <t>Krabica pancierová z PP, 88x88 mm, IP 66 vrátane ukončenia káblov a zapojenia vodičov</t>
  </si>
  <si>
    <t>1762041826</t>
  </si>
  <si>
    <t>210010381.S</t>
  </si>
  <si>
    <t xml:space="preserve">Krabica  z PP, 80x80 mm, IP 66 vrátane ukončenia káblov a zapojenia vodičov</t>
  </si>
  <si>
    <t>-1493034061</t>
  </si>
  <si>
    <t>345410015025.S</t>
  </si>
  <si>
    <t>Krabica KSK 80, bezhalogénová z PP/ABS, IP 66</t>
  </si>
  <si>
    <t>629486410</t>
  </si>
  <si>
    <t>345610014410.S</t>
  </si>
  <si>
    <t>Svorkovnica S-KSK 1, z PP</t>
  </si>
  <si>
    <t>-1367907708</t>
  </si>
  <si>
    <t>210800187.S</t>
  </si>
  <si>
    <t>Kábel medený uložený v rúrke CYKY 450/750 V 3x2,5</t>
  </si>
  <si>
    <t>619937338</t>
  </si>
  <si>
    <t>-2004807708</t>
  </si>
  <si>
    <t>692299415</t>
  </si>
  <si>
    <t>-648100347</t>
  </si>
  <si>
    <t>460200164.S</t>
  </si>
  <si>
    <t>Hĺbenie káblovej ryhy ručne 35 cm širokej a 80 cm hlbokej, v zemine triedy 4</t>
  </si>
  <si>
    <t>-1787086530</t>
  </si>
  <si>
    <t>460420022.S</t>
  </si>
  <si>
    <t>Zriadenie, rekonšt. káblového lôžka z piesku bez zakrytia, v ryhe šír. do 65 cm, hrúbky vrstvy 10 cm</t>
  </si>
  <si>
    <t>-1568864481</t>
  </si>
  <si>
    <t>583110000300.S</t>
  </si>
  <si>
    <t>Drvina vápencová frakcia 0-4 mm</t>
  </si>
  <si>
    <t>-601962561</t>
  </si>
  <si>
    <t>460490011.S</t>
  </si>
  <si>
    <t>Rozvinutie a uloženie výstražnej fólie z PE do ryhy, šírka do 22 cm</t>
  </si>
  <si>
    <t>-388022966</t>
  </si>
  <si>
    <t>283230008000.S</t>
  </si>
  <si>
    <t>Výstražná fóla PE, š. 300, farba červená</t>
  </si>
  <si>
    <t>-2085642299</t>
  </si>
  <si>
    <t>460560164.S</t>
  </si>
  <si>
    <t>Ručný zásyp nezap. káblovej ryhy bez zhutn. zeminy, 35 cm širokej, 80 cm hlbokej v zemine tr. 4</t>
  </si>
  <si>
    <t>535010655</t>
  </si>
  <si>
    <t>-574242138</t>
  </si>
  <si>
    <t>696363412</t>
  </si>
  <si>
    <t>533874246</t>
  </si>
  <si>
    <t>933553070</t>
  </si>
  <si>
    <t>186947631</t>
  </si>
  <si>
    <t>-1387224194</t>
  </si>
  <si>
    <t>-424802208</t>
  </si>
  <si>
    <t>955179987</t>
  </si>
  <si>
    <t>2072272307</t>
  </si>
  <si>
    <t>1392580121</t>
  </si>
  <si>
    <t>-1100012513</t>
  </si>
  <si>
    <t xml:space="preserve">04 - E4_Elektro_slaboprud </t>
  </si>
  <si>
    <t>01 - Štrukturovaná kabeláž</t>
  </si>
  <si>
    <t>Ing.Pelikán Lumír</t>
  </si>
  <si>
    <t xml:space="preserve">D1 - ŠTRUKTUROVANÁ KABELÁŽ </t>
  </si>
  <si>
    <t xml:space="preserve">    D1.1 - Aktívne prvky</t>
  </si>
  <si>
    <t xml:space="preserve">    D2 - Trasy, kabeláže, zásuvky, žlaby </t>
  </si>
  <si>
    <t xml:space="preserve">    D3 - Ostatné</t>
  </si>
  <si>
    <t>D1</t>
  </si>
  <si>
    <t xml:space="preserve">ŠTRUKTUROVANÁ KABELÁŽ </t>
  </si>
  <si>
    <t>D1.1</t>
  </si>
  <si>
    <t>Aktívne prvky</t>
  </si>
  <si>
    <t>Pol1</t>
  </si>
  <si>
    <t>Rozvádzač dátový 19“-42U, 800x800, stojanový, presklené dvere</t>
  </si>
  <si>
    <t>Pol3</t>
  </si>
  <si>
    <t>Ventilačná jednotka 4 ventilátorová s termostatom, stropná</t>
  </si>
  <si>
    <t>Pol4</t>
  </si>
  <si>
    <t>Napájací panel 8x 230V AC s filtračným obvodom</t>
  </si>
  <si>
    <t>Pol15</t>
  </si>
  <si>
    <t>Polica 19“ – 1U/550</t>
  </si>
  <si>
    <t>Pol18</t>
  </si>
  <si>
    <t>Organizér 19“, 1U</t>
  </si>
  <si>
    <t>Pol23</t>
  </si>
  <si>
    <t>19“ patch panel tienený cat5e osadený vrátane zapojenia – 24 portový</t>
  </si>
  <si>
    <t>Pol24</t>
  </si>
  <si>
    <t>Optický patchpanel 19" výsuvný, 12xSC simlpex kompletný pre ukončenie 8 vlákien SM s pigtailmi a adaptérmi</t>
  </si>
  <si>
    <t>Pol25</t>
  </si>
  <si>
    <t>Vyväzovací háčik D1 80x80 pre vertikálne vyviazanie kabeláže</t>
  </si>
  <si>
    <t>Pol26</t>
  </si>
  <si>
    <t>Premietacie plátno na stenu, 150" (381cm), 16:9, biele, čierne okraje</t>
  </si>
  <si>
    <t>Pol27</t>
  </si>
  <si>
    <t>Dataprojektor EB-FH52, LCD, rozlíšenie 1920x1080, 16:9, kontrast 16 000:1, min a max. projekčná vzdialenosť 1,76 a 2,86m, max. uhlopriečka obrazu 300", HDMI 1.4 - 2ks, VGA, Kompozit, USB 2.0, WiFi</t>
  </si>
  <si>
    <t>Pol28</t>
  </si>
  <si>
    <t>Stropný držiak projektora</t>
  </si>
  <si>
    <t>Pol47</t>
  </si>
  <si>
    <t>Záložný zdroj Fortron 2000VA/1800W, rack prevedenie, 3x Schuko zásuvka</t>
  </si>
  <si>
    <t>Pol48</t>
  </si>
  <si>
    <t>Inštalačný panel 19“/3U s vypínačom, ističmi a soklovou zásuvkou</t>
  </si>
  <si>
    <t>Pol49</t>
  </si>
  <si>
    <t>Montážna sada do 19“ skrine M6</t>
  </si>
  <si>
    <t>D2</t>
  </si>
  <si>
    <t xml:space="preserve">Trasy, kabeláže, zásuvky, žlaby </t>
  </si>
  <si>
    <t>Pol50</t>
  </si>
  <si>
    <t>Vyznačenie trasy vedenia</t>
  </si>
  <si>
    <t>Pol51</t>
  </si>
  <si>
    <t>Bezhalogénový kábel FTP cat 5e LSOH</t>
  </si>
  <si>
    <t>Pol52</t>
  </si>
  <si>
    <t>Prístrojová krabica KPL 64-50/LD_NA jednonásobná</t>
  </si>
  <si>
    <t>Pol53</t>
  </si>
  <si>
    <t>Prístrojová krabica KPL 64-50/2LD_NA dvojnásobná</t>
  </si>
  <si>
    <t>Pol54</t>
  </si>
  <si>
    <t>Prístrojová krabica KPL 64-50/3LD_NA trojnásobná</t>
  </si>
  <si>
    <t>Pol55</t>
  </si>
  <si>
    <t>Prístrojová krabica KPL 64-50/4LD_NA štvornásobná</t>
  </si>
  <si>
    <t>Pol56</t>
  </si>
  <si>
    <t xml:space="preserve">Prístrojová krabica KPR 68-70_KA  podomietková jednonásobná</t>
  </si>
  <si>
    <t>Valena Life</t>
  </si>
  <si>
    <t>Jednorámik biely</t>
  </si>
  <si>
    <t>Valena Life.1</t>
  </si>
  <si>
    <t>Dvojrámik biely</t>
  </si>
  <si>
    <t>Valena Life.2</t>
  </si>
  <si>
    <t>Trojrámik biely</t>
  </si>
  <si>
    <t>Valena Life.3</t>
  </si>
  <si>
    <t>Štvorámik biely</t>
  </si>
  <si>
    <t>Valena Life.4</t>
  </si>
  <si>
    <t>Dátová zásuvka FTP 2xRJ45, cat 5e, vrátane zapojenia a označenia</t>
  </si>
  <si>
    <t>Valena Life.5</t>
  </si>
  <si>
    <t>Dátová zásuvka FTP 1xRJ45, cat 5e, vrátane zapojenia a označenia</t>
  </si>
  <si>
    <t>Pol57</t>
  </si>
  <si>
    <t>Optický kábel SM G.657A1 - 8 vláknový</t>
  </si>
  <si>
    <t>Pol58</t>
  </si>
  <si>
    <t>FXP 25 vedená pod omietkov vrátane vysekania drážky</t>
  </si>
  <si>
    <t>Pol59</t>
  </si>
  <si>
    <t>Kopoflex D50 vedená pod stropom na príchytkách</t>
  </si>
  <si>
    <t>Pol60</t>
  </si>
  <si>
    <t>Kopoflex D50 vedená pod omietkou vrátane vysekania drážky</t>
  </si>
  <si>
    <t>Pol61</t>
  </si>
  <si>
    <t>FXP 32 pod omietku vrátanie vysekania drážky</t>
  </si>
  <si>
    <t>Valena Mosaic</t>
  </si>
  <si>
    <t>Predkonektorovaná HDMI v.1.4 zásuvka, biela</t>
  </si>
  <si>
    <t>Pol62</t>
  </si>
  <si>
    <t>Kábel HDMI v 1.4 - 7m</t>
  </si>
  <si>
    <t>Pol63</t>
  </si>
  <si>
    <t>Kábel HDMI v 1.4 - 10m</t>
  </si>
  <si>
    <t>Pol64</t>
  </si>
  <si>
    <t>Kábel HDMI v 1.4 - 15m</t>
  </si>
  <si>
    <t>Pol65</t>
  </si>
  <si>
    <t>Kábel HDMI v 1.4 - 20m</t>
  </si>
  <si>
    <t>Pol66</t>
  </si>
  <si>
    <t>Kabelová príchytka hmoždinová CH-8 pre viazací pásik</t>
  </si>
  <si>
    <t>Pol67</t>
  </si>
  <si>
    <t>Sťahovací pásik 3,6 x 200</t>
  </si>
  <si>
    <t>Pol68</t>
  </si>
  <si>
    <t>Perforovaná montážna páska pozinkovaná 10m</t>
  </si>
  <si>
    <t>Pol69</t>
  </si>
  <si>
    <t>Kanál dutý bezhalogenový PK 110x65 D HF_HD</t>
  </si>
  <si>
    <t>Pol70</t>
  </si>
  <si>
    <t>Príchytka Grip M15 + hmoždina a skrutka</t>
  </si>
  <si>
    <t>Pol71</t>
  </si>
  <si>
    <t>Príchytka Grip M30 + hmoždina a skrutka</t>
  </si>
  <si>
    <t>Pol72</t>
  </si>
  <si>
    <t>Drôtený žlab KDS/KDSO200H60/3</t>
  </si>
  <si>
    <t>Pol73</t>
  </si>
  <si>
    <t>Drôtený žlab KDS/KDSO150H60/3</t>
  </si>
  <si>
    <t>Pol74</t>
  </si>
  <si>
    <t>Drôtený žlab KDS/KDSO100H60/3</t>
  </si>
  <si>
    <t>Pol75</t>
  </si>
  <si>
    <t>Zatĺkacia kotva TRSM8</t>
  </si>
  <si>
    <t>Pol76</t>
  </si>
  <si>
    <t>Závitová tyč M8/2</t>
  </si>
  <si>
    <t>Pol77</t>
  </si>
  <si>
    <t>Držiak žlabu ZSW</t>
  </si>
  <si>
    <t>Pol78</t>
  </si>
  <si>
    <t>Matica M8 + podložka M8 (100 ks)</t>
  </si>
  <si>
    <t>bsl</t>
  </si>
  <si>
    <t>Pol79</t>
  </si>
  <si>
    <t>Skrutková spojka drôteného žlabu USSN/USSO</t>
  </si>
  <si>
    <t>Pol80</t>
  </si>
  <si>
    <t>Zváranie optických vlákien</t>
  </si>
  <si>
    <t>Pol81</t>
  </si>
  <si>
    <t>FTP patch kábel cat 5e - 1m</t>
  </si>
  <si>
    <t>Pol82</t>
  </si>
  <si>
    <t>Prechod cez múr do 15cm – do D32</t>
  </si>
  <si>
    <t>Pol83</t>
  </si>
  <si>
    <t>Prechod cez strop do 30cm – do D32</t>
  </si>
  <si>
    <t>Pol84</t>
  </si>
  <si>
    <t>Sádra sivá (1kg balenie)</t>
  </si>
  <si>
    <t>Hilti</t>
  </si>
  <si>
    <t>Speňujúci požiarny tmel CFS-IS, kartuša 310ml</t>
  </si>
  <si>
    <t>Pol85</t>
  </si>
  <si>
    <t>Utesnenie prestupov v požiarne deliacich konštrukciách</t>
  </si>
  <si>
    <t>Pol86</t>
  </si>
  <si>
    <t>Základné premeranie kabeláže – testerom správneho zapojenia</t>
  </si>
  <si>
    <t>Pol87</t>
  </si>
  <si>
    <t>CY 10 mm2-zž-na pospájanie</t>
  </si>
  <si>
    <t>Pol88</t>
  </si>
  <si>
    <t>Drobný inštalačný materiál 3%</t>
  </si>
  <si>
    <t>Pol89</t>
  </si>
  <si>
    <t>Presun materiálu 5%</t>
  </si>
  <si>
    <t>Pol90</t>
  </si>
  <si>
    <t>PPV 6%</t>
  </si>
  <si>
    <t>D3</t>
  </si>
  <si>
    <t>Ostatné</t>
  </si>
  <si>
    <t>Pol92</t>
  </si>
  <si>
    <t>Práca vo výškach</t>
  </si>
  <si>
    <t>Pol93</t>
  </si>
  <si>
    <t>Pretestovanie káblových rozvodov</t>
  </si>
  <si>
    <t>Pol94</t>
  </si>
  <si>
    <t>Projekt skutočného vyhotovenia</t>
  </si>
  <si>
    <t>02 - EZS</t>
  </si>
  <si>
    <t>D1 - ELEKTRICKÝ ZABEZPEČOVACÍ SYSTÉM</t>
  </si>
  <si>
    <t>ELEKTRICKÝ ZABEZPEČOVACÍ SYSTÉM</t>
  </si>
  <si>
    <t>EVO 192</t>
  </si>
  <si>
    <t>Ústredňa EZS, 8/16 slučiek priamo na doske, 192 slučiek celkom, 8 časti</t>
  </si>
  <si>
    <t>VDMP3</t>
  </si>
  <si>
    <t>Hlasový modul ústredne VDMP3</t>
  </si>
  <si>
    <t>PCS250</t>
  </si>
  <si>
    <t>Komunikátor GSM/GPRS pre ústredňu v plastovom puzdre, 2x slot pre SIM kartu, umožňuje pripojiť hlasový modul</t>
  </si>
  <si>
    <t>IP150</t>
  </si>
  <si>
    <t>Ethernetový modul pre vzdialený prístup k ústredni, spojenie cez SWAN server</t>
  </si>
  <si>
    <t>ZX8</t>
  </si>
  <si>
    <t>Expandér vstupov 8/16 ústredne EZS</t>
  </si>
  <si>
    <t>PS25</t>
  </si>
  <si>
    <t>Doplnkový zdroj 12V/2,5A pripojiteľný k zbernici ústredne</t>
  </si>
  <si>
    <t>Pol96</t>
  </si>
  <si>
    <t>Kovová skrinka pre ústredňu a expandér so zdrojom a miestom pre Aku 12V/18Ah</t>
  </si>
  <si>
    <t>K641</t>
  </si>
  <si>
    <t>LCD klávesnica textová dvojriadková</t>
  </si>
  <si>
    <t>DM50</t>
  </si>
  <si>
    <t>Plne digitálny PIR detektor priamo na zbernicu ústredne, teplotná kompenzácia, duálne snímanie, dosah 12m /1100</t>
  </si>
  <si>
    <t>DG55</t>
  </si>
  <si>
    <t>Plne digitálny PIR detektor s releovým výstupom, duálne snímanie, dosah 12m /1100</t>
  </si>
  <si>
    <t>DG467</t>
  </si>
  <si>
    <t>Stropný duálny snímač pohybu 2xPIR na zbernicu ústredne, digitálna teplotná kompenzácia</t>
  </si>
  <si>
    <t>EXODUS</t>
  </si>
  <si>
    <t>Opticko-teplotný požiarny snímač s releovým výstupom pre EZS</t>
  </si>
  <si>
    <t>Pol97</t>
  </si>
  <si>
    <t>Magnetický kontakt dverový - súčasť dverí</t>
  </si>
  <si>
    <t>720WR</t>
  </si>
  <si>
    <t>Vonkajšia zálohovaná piezo siréna s majákom a vstavaným akumulátorom Ni-MH, 118dB</t>
  </si>
  <si>
    <t>JB720</t>
  </si>
  <si>
    <t>Prepojovacia krabička na povrch, 8 svoriek</t>
  </si>
  <si>
    <t>Pol98</t>
  </si>
  <si>
    <t>Akumulátor 12V/7Ah</t>
  </si>
  <si>
    <t>Pol99</t>
  </si>
  <si>
    <t>Akumulátor 12V/18Ah</t>
  </si>
  <si>
    <t>Pol100</t>
  </si>
  <si>
    <t>Komunikátor na PCO – rieši prevádzkovateľ s poskytovateľom služby</t>
  </si>
  <si>
    <t>Pol101</t>
  </si>
  <si>
    <t>Kábel EZS Alfa8</t>
  </si>
  <si>
    <t>Pol102</t>
  </si>
  <si>
    <t>Kábel zbernicový Alfa8-DGP</t>
  </si>
  <si>
    <t>Pol103</t>
  </si>
  <si>
    <t>Lišta elektroinštalačná LHD 20x20 HF_HD</t>
  </si>
  <si>
    <t>Pol104</t>
  </si>
  <si>
    <t>Kanál bezhalogenový EKD 80x40 HF_HD</t>
  </si>
  <si>
    <t>Pol105</t>
  </si>
  <si>
    <t>Inštalačná trubka ohybná, D20 uložená pod omietkou vrátane vysekania drážky</t>
  </si>
  <si>
    <t>Pol106</t>
  </si>
  <si>
    <t>Pol107</t>
  </si>
  <si>
    <t>Prechod cez múr do D25</t>
  </si>
  <si>
    <t>Pol108</t>
  </si>
  <si>
    <t>Prechod cez strop do D32</t>
  </si>
  <si>
    <t>Pol109</t>
  </si>
  <si>
    <t>Prepojenie ústredne EZS do LAN siete</t>
  </si>
  <si>
    <t>Pol110</t>
  </si>
  <si>
    <t>Základné zaškolenie obsluhy</t>
  </si>
  <si>
    <t>Pol111</t>
  </si>
  <si>
    <t xml:space="preserve">Presun materiálu  5%</t>
  </si>
  <si>
    <t>Pol112</t>
  </si>
  <si>
    <t>Drobné murárske práce a výpomoce</t>
  </si>
  <si>
    <t>Pol114</t>
  </si>
  <si>
    <t>Pol115</t>
  </si>
  <si>
    <t>Oživenie, parametrizácia a programové nastavenie systému, prevádzkové skúšky</t>
  </si>
  <si>
    <t>Pol117</t>
  </si>
  <si>
    <t>Spracovanie východiskovej revízie EZS a vypracovanie správy</t>
  </si>
  <si>
    <t>03 - KS</t>
  </si>
  <si>
    <t>D1 - KAMEROVÝ SYSTÉM</t>
  </si>
  <si>
    <t xml:space="preserve">    D1 - KAMEROVÝ SYSTÉM</t>
  </si>
  <si>
    <t>KAMEROVÝ SYSTÉM</t>
  </si>
  <si>
    <t>Pol118</t>
  </si>
  <si>
    <t>4 Mpx dome IP kamera, smart IR prísvit 40m, motor zoom objektív 2,7 – 13,5mm, rozlíšenie 2688 × 1520 px, snímkovanie: main stream 2688 × 1520 px 20 fps / 2560 × 1440 px 30 fps, citlivosť 0,008 lx @ F1.6, WDR 120dB, BLC,AWB, HLC, AGC, vstavaný mikrofón, na</t>
  </si>
  <si>
    <t>Pol119</t>
  </si>
  <si>
    <t>Montážna podložka dome kamery</t>
  </si>
  <si>
    <t>Pol120</t>
  </si>
  <si>
    <t>4 Mpx kompaktná IP kamera, smart IR prísvit 60m, motor zoom objektív 2,7 – 13,5mm, rozlíšenie 2688 x 1520 px @ 20 fps, 2560 × 1440 @ 25/30 fps, citlivosť 0,008 lx / F1.5, WDR, BLC,AWB, HLC, AGC, napájanie 12V DC / PoE</t>
  </si>
  <si>
    <t>Pol121</t>
  </si>
  <si>
    <t>Montážna podložka kompaktnej kamery</t>
  </si>
  <si>
    <t>Pol122</t>
  </si>
  <si>
    <t>Videorekordér IP sieťový 32-kanálový, OS Linux, záznam max. do 256 Mbps, maximálne rozlíšenie 16 Mpx na kameru, 4x SATA III HDD max. 16 TB (bez HDD), 2x RJ-45 port (10/100/1000 Mbps), 1x HDMI, 1x VGA, 1x RS-485, 1x RS-232, 2x USB , 1x eSATA</t>
  </si>
  <si>
    <t>Pol123</t>
  </si>
  <si>
    <t>HDD 10TB, 24/7, záruka 3 roky</t>
  </si>
  <si>
    <t>IP24</t>
  </si>
  <si>
    <t>24 portový POE+10/100Mbs L2 smart switch so 4 gigabitovými SFP slotmi, 250W, 802.3af/at (TL-SL2428P pre kamery)</t>
  </si>
  <si>
    <t>Pol124</t>
  </si>
  <si>
    <t>Kábel dátový bezhalogenový UTP Cat5e</t>
  </si>
  <si>
    <t>Poznámka k položke:_x000d_
Kábel dátový bezhalogenový FTP Cat5e_x000d_
Inštalačná trubka ohybná, D16 uložená pod omietkou vrátane vysekania drážky</t>
  </si>
  <si>
    <t>Pol125</t>
  </si>
  <si>
    <t xml:space="preserve">Prechod cez múr  – do D32</t>
  </si>
  <si>
    <t>Pol126</t>
  </si>
  <si>
    <t xml:space="preserve">Prechod cez strop  – do D32</t>
  </si>
  <si>
    <t>Pol127</t>
  </si>
  <si>
    <t>Prepojenie NVR do siete LAN</t>
  </si>
  <si>
    <t>Pol128</t>
  </si>
  <si>
    <t>Základné zaškolenie obsluhy KS</t>
  </si>
  <si>
    <t>Pol129</t>
  </si>
  <si>
    <t xml:space="preserve">Drobný inštalačný materiál  (3%)</t>
  </si>
  <si>
    <t>Pol130</t>
  </si>
  <si>
    <t xml:space="preserve">Presun materiálu   (5%)</t>
  </si>
  <si>
    <t>Pol131</t>
  </si>
  <si>
    <t>PPV (6%)</t>
  </si>
  <si>
    <t>Pol132</t>
  </si>
  <si>
    <t>Pol134</t>
  </si>
  <si>
    <t>Oživenie, parametrizácia systému, prevádzkové skúšky, nastavenie pohľadov</t>
  </si>
  <si>
    <t>Pol136</t>
  </si>
  <si>
    <t>Spracovanie východiskovej revízie KS a vypracovanie správy</t>
  </si>
  <si>
    <t>04 - Závory, VV, SKV</t>
  </si>
  <si>
    <t>D1 - ZÁVORY, VIDEOVRÁTNIK A SKV S TURNIKETOM</t>
  </si>
  <si>
    <t xml:space="preserve">    D2 - ZÁVORY</t>
  </si>
  <si>
    <t xml:space="preserve">      D3 - Obojsmerný prejazd</t>
  </si>
  <si>
    <t xml:space="preserve">      D4 - Jednosmerný prejazd</t>
  </si>
  <si>
    <t xml:space="preserve">      D5 - VIDEOVRÁTNIK</t>
  </si>
  <si>
    <t xml:space="preserve">      D6 - TURNIKET</t>
  </si>
  <si>
    <t xml:space="preserve">      D7 - SYSTÉM KONTROLY VSTUPU - DVERE</t>
  </si>
  <si>
    <t xml:space="preserve">      D8 - Trasy, kabeláže, zásuvky, žlaby </t>
  </si>
  <si>
    <t xml:space="preserve">    D9 - Ostatné</t>
  </si>
  <si>
    <t>ZÁVORY, VIDEOVRÁTNIK A SKV S TURNIKETOM</t>
  </si>
  <si>
    <t>ZÁVORY</t>
  </si>
  <si>
    <t>Obojsmerný prejazd</t>
  </si>
  <si>
    <t>AGM1F-KIT/3P</t>
  </si>
  <si>
    <t>Sada automatickej závory s frekvenčným meničom (rameno 3m, profil, reflexné polepy, kotevná sada). Vysokorýchlostná automatická závora.</t>
  </si>
  <si>
    <t>L1-500</t>
  </si>
  <si>
    <t>Návin indukčnej smyčky - bezpečnostná slučka pod rameno</t>
  </si>
  <si>
    <t>ID1K</t>
  </si>
  <si>
    <t>Indukčný detektor 1 kanálový, bezpečnostný prvok vyhodnocujúci prítomnosť vozidla pod ramenom závory</t>
  </si>
  <si>
    <t>MC120-KIT</t>
  </si>
  <si>
    <t>Kovový stĺpik pre montáž videovrátnika, kotevná sada</t>
  </si>
  <si>
    <t>OST-AUT-202</t>
  </si>
  <si>
    <t>Stredový ostrovček oceľový, žiarovo zinkovaný pre umiestnenie 2ks závor a stĺpikov pre videovrátnik</t>
  </si>
  <si>
    <t>D4</t>
  </si>
  <si>
    <t>Jednosmerný prejazd</t>
  </si>
  <si>
    <t>AG500F-KIT/4P</t>
  </si>
  <si>
    <t>Sada automatickej závory s frekvenčným meničom (rameno 4m, profil, reflexné polepy, kotevná sada). Vysokorýchlostná automatická závora.</t>
  </si>
  <si>
    <t>D5</t>
  </si>
  <si>
    <t>VIDEOVRÁTNIK</t>
  </si>
  <si>
    <t>VTO2211G-WP</t>
  </si>
  <si>
    <t xml:space="preserve">Dverná kamerová jednotka s jedním tlačidlom, súčasťou je integrovaná MIFARE čítačka 13,56 MHz, 2 Mpx farebná kamera, 142° uhol pohľadu, H.264 kompresia, TCP/IP komunikácia, nastavovanie cez webové rozhranie, IR prisvetlenie snímaného priestoru, IP 65, 1x </t>
  </si>
  <si>
    <t>VTM09R</t>
  </si>
  <si>
    <t>Inštalačná krabica na povrch so strieškou</t>
  </si>
  <si>
    <t>VTH2421FB-P</t>
  </si>
  <si>
    <t>Videomonitor 7" Farebný, rozlíšenie 1024x600 px, dotykový, H264, TCP/IP komunikácia, grafické menu.</t>
  </si>
  <si>
    <t>Pol137</t>
  </si>
  <si>
    <t>Mifare elektronická kľúčenka - položka pri SKV dvere</t>
  </si>
  <si>
    <t>D6</t>
  </si>
  <si>
    <t>TURNIKET</t>
  </si>
  <si>
    <t>TANSA 1002</t>
  </si>
  <si>
    <t>Prístupvý turniket obojstranný, trojramenný, Sklopný emergency mód ramena, LED indikácia prechodov, riadiaca elektronika, kapacita prechodov 96 osôb/min., životnosť 2mil. Prechodov, antikor, rozmery 450x1386x829. Uzamykateľný priestor pre zabudovasnie čít</t>
  </si>
  <si>
    <t>C3-200 Pro</t>
  </si>
  <si>
    <t>IP prístupový kontrolér, pripojenie 4x RFID čítačiek (Wiegand), ovládanie 2 dvier obojsmerne, kapacita 30000 uživateľov a 100000 udalostí. Napájanie 9,6-14,4V DC. Podpora globálneho Anti-passbacku. Umiestnenie v nohe turniketu. 2x NO/NC relé zámku, 2x rel</t>
  </si>
  <si>
    <t>APS-412</t>
  </si>
  <si>
    <t>Zálohovaný napájací zdroj 12V/4A, zabezpečenie pred úplným vybitím akumulátora, proti skratu a preťaženiu.</t>
  </si>
  <si>
    <t>KR613</t>
  </si>
  <si>
    <t>Prístupová čítačka RFID, duálna, čítanie bezkontaktných kariert a príveskov (EM, 125kHz, Mifare 13,56MHz, Desfire ), Wiegand 34, zvuková a LED signalizácia, IP65.</t>
  </si>
  <si>
    <t>D7</t>
  </si>
  <si>
    <t>SYSTÉM KONTROLY VSTUPU - DVERE</t>
  </si>
  <si>
    <t>Pol138</t>
  </si>
  <si>
    <t>Univerzálny plechový box pre prístupový kontrolér s napájacím zdrojom 12V DC/3,2A, uzamykateľné dvierka, miesto pre akumulátor 12V/7Ah.</t>
  </si>
  <si>
    <t>ZKBIOCV-5</t>
  </si>
  <si>
    <t>Licencia prístupového modulu, do 5 ovládaných dverí, do 1000 osôb, použitie pre základný modul kontroly vstupu softvéru ZKBioCVSecurity, podpora globálneho Anti-Passbacku</t>
  </si>
  <si>
    <t>CR20MD</t>
  </si>
  <si>
    <t>Stolová USB čítačka RFID kariet a príveskov (MIFARE DESFIRE, 13,56 MHz), čítanie 4 BYTE (Wiegand 34), určená pre administrátorské pridávanie RFID užívateľov do prístupových systémov, zvuková a LED indikácia, napájanie cez USB, 1,5 m pripojovací kábel súča</t>
  </si>
  <si>
    <t>Pol139</t>
  </si>
  <si>
    <t>RFID bezkontaktná elektronická kľúčenka Mifare 13,56MHz. PODĽA POTREBY</t>
  </si>
  <si>
    <t>D8</t>
  </si>
  <si>
    <t>Poznámka k položke:_x000d_
Kábel dátový bezhalogenový UTP Cat5e</t>
  </si>
  <si>
    <t>Pol140</t>
  </si>
  <si>
    <t>Kábel dátový bezhalogenový FTP Cat5e</t>
  </si>
  <si>
    <t>Poznámka k položke:_x000d_
Inštalačná trubka ohybná, D16 uložená pod omietkou vrátane vysekania drážky</t>
  </si>
  <si>
    <t>Pol141</t>
  </si>
  <si>
    <t>Inštalačná trubka ohybná, D50 uložená pod omietkou vrátane vysekania drážky</t>
  </si>
  <si>
    <t>Pol142</t>
  </si>
  <si>
    <t>Inštalačná trubka ohybná, D50 na povrchu, do pripraveného výkopu do zeme</t>
  </si>
  <si>
    <t>Pol143</t>
  </si>
  <si>
    <t>Pol144</t>
  </si>
  <si>
    <t>Výstražná fólia do výkopu - 1 balenie</t>
  </si>
  <si>
    <t>Pol145</t>
  </si>
  <si>
    <t>Pol146</t>
  </si>
  <si>
    <t>Krabica pod omietku s viečkom - KO125</t>
  </si>
  <si>
    <t>Pol147</t>
  </si>
  <si>
    <t>Poznámka k položke:_x000d_
Prepojenie NVR do siete LAN_x000d_
Pripojenie dverových zámkov (súčasť dverí)</t>
  </si>
  <si>
    <t>Pol148</t>
  </si>
  <si>
    <t>Základné zaškolenie obsluhy systémov</t>
  </si>
  <si>
    <t>Pol149</t>
  </si>
  <si>
    <t>Pol150</t>
  </si>
  <si>
    <t>Pol151</t>
  </si>
  <si>
    <t>D9</t>
  </si>
  <si>
    <t>Pol152</t>
  </si>
  <si>
    <t>Pol154</t>
  </si>
  <si>
    <t>Pol155</t>
  </si>
  <si>
    <t>Oživenie, parametrizácia systému, inštalácia SW, prevádzkové skúšky</t>
  </si>
  <si>
    <t>Pol157</t>
  </si>
  <si>
    <t>05 - Konfer.systém</t>
  </si>
  <si>
    <t>D1 - KONFERENČNÝ SYSTÉM H.E.R.</t>
  </si>
  <si>
    <t xml:space="preserve">    D2 - KONMFERENČNÝ SYSTÉM</t>
  </si>
  <si>
    <t xml:space="preserve">    D3 - Trasy, kabeláže, zásuvky, žlaby </t>
  </si>
  <si>
    <t xml:space="preserve">    D4 - Ostatné</t>
  </si>
  <si>
    <t>KONFERENČNÝ SYSTÉM H.E.R.</t>
  </si>
  <si>
    <t>KONMFERENČNÝ SYSTÉM</t>
  </si>
  <si>
    <t>AHZJ05</t>
  </si>
  <si>
    <t>Zabudovaná konferenčná jednotka</t>
  </si>
  <si>
    <t>SHMCSP</t>
  </si>
  <si>
    <t>Mikrofónový krk so signalizačným prstencom</t>
  </si>
  <si>
    <t>AHKC04</t>
  </si>
  <si>
    <t>Komunikačná centrála</t>
  </si>
  <si>
    <t>AHCK02</t>
  </si>
  <si>
    <t>Čipová karta</t>
  </si>
  <si>
    <t>Pol158</t>
  </si>
  <si>
    <t>Inštalačná trubka ohybná, D20 uložená pod podlahou a v nábytku</t>
  </si>
  <si>
    <t>Pol159</t>
  </si>
  <si>
    <t>Pol160</t>
  </si>
  <si>
    <t>Pol161</t>
  </si>
  <si>
    <t>Pol162</t>
  </si>
  <si>
    <t>Oživenie, parametrizácia systému, prevádzkové skúšky</t>
  </si>
  <si>
    <t>Pol163</t>
  </si>
  <si>
    <t xml:space="preserve">05 - E5_Vykurovanie </t>
  </si>
  <si>
    <t>i5 projekt s.r.o., Dunajská 1060/31; 93101 Šamorín</t>
  </si>
  <si>
    <t>i5 projekt s.r.o.</t>
  </si>
  <si>
    <t xml:space="preserve">    731 - Ústredné kúrenie - kotolne</t>
  </si>
  <si>
    <t>731</t>
  </si>
  <si>
    <t>Ústredné kúrenie - kotolne</t>
  </si>
  <si>
    <t>Vykurovanie</t>
  </si>
  <si>
    <t>1568481</t>
  </si>
  <si>
    <t>Poznámka k položke:_x000d_
POLOŽKOVÝ ROZPOČET TVORÍ SAMOSTATNÚ A NEODDELITEĽNÚ SÚČASŤ TEJTO KPL POLOŽKY!</t>
  </si>
  <si>
    <t xml:space="preserve">06 - E6_ZTI </t>
  </si>
  <si>
    <t>ZTI</t>
  </si>
  <si>
    <t>-1013877712</t>
  </si>
  <si>
    <t xml:space="preserve">07 - E7_VZT </t>
  </si>
  <si>
    <t xml:space="preserve">    769 - Montáže vzduchotechnických zariadení</t>
  </si>
  <si>
    <t>769</t>
  </si>
  <si>
    <t>Montáže vzduchotechnických zariadení</t>
  </si>
  <si>
    <t>VZT</t>
  </si>
  <si>
    <t>404976641</t>
  </si>
  <si>
    <t xml:space="preserve">08 - E8_Chladenie </t>
  </si>
  <si>
    <t>CHLADENIE</t>
  </si>
  <si>
    <t>-761777578</t>
  </si>
  <si>
    <t xml:space="preserve">09 - E9_Fotovoltaika </t>
  </si>
  <si>
    <t xml:space="preserve">    22-M - Montáže oznamovacích a zabezpečovacích zariadení</t>
  </si>
  <si>
    <t>611451231</t>
  </si>
  <si>
    <t>Oprava vnútorných cementových omietok stropov, štuková oceľou hladená,opravovaná plocha nad 5 do 10 %</t>
  </si>
  <si>
    <t>-1312869877</t>
  </si>
  <si>
    <t>612421221</t>
  </si>
  <si>
    <t>Oprava vnútorných vápenných omietok stien, opravovaná plocha nad 5 do 10 %,hladká</t>
  </si>
  <si>
    <t>2129462910</t>
  </si>
  <si>
    <t>941955004.S</t>
  </si>
  <si>
    <t>Lešenie ľahké pracovné pomocné s výškou lešeňovej podlahy nad 2,50 do 3,5 m</t>
  </si>
  <si>
    <t>1922401041</t>
  </si>
  <si>
    <t>971036003</t>
  </si>
  <si>
    <t>Jadrové vrty diamantovými korunkami do D 40 mm do stien - murivo tehlové -0,00002t</t>
  </si>
  <si>
    <t>1483849924</t>
  </si>
  <si>
    <t>974032872</t>
  </si>
  <si>
    <t xml:space="preserve">Vytváranie drážok ručným drážkovačom v nepálených pórobetónových tvárniciach hĺbky do 30 mm, š. do 70 mm,  -0,00045t</t>
  </si>
  <si>
    <t>-566217252</t>
  </si>
  <si>
    <t>998009101.S</t>
  </si>
  <si>
    <t>Presun hmôt samostatne budovaného lešenia bez ohľadu na výšku</t>
  </si>
  <si>
    <t>-482853194</t>
  </si>
  <si>
    <t>210010553.S</t>
  </si>
  <si>
    <t>Rúrka ohybná elektroinštalačná bezhalogenová a UV stabilná typ 2332, uložená pevne</t>
  </si>
  <si>
    <t>-676403205</t>
  </si>
  <si>
    <t>345710008385.S</t>
  </si>
  <si>
    <t>Rúrka ohybná 2332 s nízkou mechanickou odolnosťou z PE, UV stabilná bezhalogénová, D 32 mm</t>
  </si>
  <si>
    <t>1914446267</t>
  </si>
  <si>
    <t>210020001.S</t>
  </si>
  <si>
    <t>Káblové vešiaky a závesy, hák pre voľné uloženie kábla z pásky 30 x 3 mm</t>
  </si>
  <si>
    <t>1200772457</t>
  </si>
  <si>
    <t>1551288431</t>
  </si>
  <si>
    <t>405532</t>
  </si>
  <si>
    <t>Držiak kábla, UDF32</t>
  </si>
  <si>
    <t>-516781791</t>
  </si>
  <si>
    <t>196195309</t>
  </si>
  <si>
    <t>2004306</t>
  </si>
  <si>
    <t>Elastický protipožiarny tmel CFS-S SIL C</t>
  </si>
  <si>
    <t>-951144622</t>
  </si>
  <si>
    <t>210021511.S</t>
  </si>
  <si>
    <t>Tesnenie zvislého prestupu s jedným alebo viackáblovými vedeniami typ E</t>
  </si>
  <si>
    <t>-1553874355</t>
  </si>
  <si>
    <t>1455780891</t>
  </si>
  <si>
    <t>-1792033930</t>
  </si>
  <si>
    <t>345720003900.S</t>
  </si>
  <si>
    <t>Dutinka lisovacia DI 16-18 izolovaná</t>
  </si>
  <si>
    <t>-1443804466</t>
  </si>
  <si>
    <t>210100005.S</t>
  </si>
  <si>
    <t>Ukončenie vodičov v rozvádzač. vrátane zapojenia a vodičovej koncovky do 35 mm2</t>
  </si>
  <si>
    <t>161116422</t>
  </si>
  <si>
    <t>345720005100.S</t>
  </si>
  <si>
    <t>Dutinka lisovacia DI 35-16 izolovaná</t>
  </si>
  <si>
    <t>-1790043245</t>
  </si>
  <si>
    <t>354310021700.S</t>
  </si>
  <si>
    <t>Káblové oko medené lisovacie CU 35x6 KU-L</t>
  </si>
  <si>
    <t>77321764</t>
  </si>
  <si>
    <t>210100006.S</t>
  </si>
  <si>
    <t>Ukončenie vodičov v rozvádzač. vrátane zapojenia a vodičovej koncovky do 50 mm2</t>
  </si>
  <si>
    <t>-1055161075</t>
  </si>
  <si>
    <t>345720005400.S</t>
  </si>
  <si>
    <t>Dutinka lisovacia DI 50-20 izolovaná</t>
  </si>
  <si>
    <t>-1467535241</t>
  </si>
  <si>
    <t>354310022400.S</t>
  </si>
  <si>
    <t>Káblové oko medené lisovacie CU 50x8 KU</t>
  </si>
  <si>
    <t>1869129808</t>
  </si>
  <si>
    <t>210120005.S</t>
  </si>
  <si>
    <t>Odpínače valcových poistkových vložiek 10 x 38 trojpólové do 32 A</t>
  </si>
  <si>
    <t>1088905286</t>
  </si>
  <si>
    <t>345290014700.S</t>
  </si>
  <si>
    <t>Poistková vložka valcová PVA10 10A gG, veľkosť 10x38</t>
  </si>
  <si>
    <t>-1457085041</t>
  </si>
  <si>
    <t>210120501.S</t>
  </si>
  <si>
    <t>Výkonové ističe vzduchové do 160 A, 3P</t>
  </si>
  <si>
    <t>-528896186</t>
  </si>
  <si>
    <t>358220060114.S</t>
  </si>
  <si>
    <t>Výkonový istič 3P, 125 A, s tepelno-magnetickou spúšťou, 16 kA</t>
  </si>
  <si>
    <t>-1598360726</t>
  </si>
  <si>
    <t>210160812.S</t>
  </si>
  <si>
    <t>Montáž meracieho transformátora prúdu 300 - 600A/5A, prípojnica 30x10</t>
  </si>
  <si>
    <t>537487671</t>
  </si>
  <si>
    <t>389810003670.S</t>
  </si>
  <si>
    <t>Tranformátor prúdu 400A/5A, pre prípojnice 30x10 mm</t>
  </si>
  <si>
    <t>-1866251643</t>
  </si>
  <si>
    <t>210190003</t>
  </si>
  <si>
    <t>Montáž rozvodnice R-FVE s výzbrojou</t>
  </si>
  <si>
    <t>18089675</t>
  </si>
  <si>
    <t>R-FVE</t>
  </si>
  <si>
    <t>R-FVE rozvádzač s výzbrojou</t>
  </si>
  <si>
    <t>1234485395</t>
  </si>
  <si>
    <t>210190004.R1</t>
  </si>
  <si>
    <t>Úprava rozvádzača RH</t>
  </si>
  <si>
    <t>-540818654</t>
  </si>
  <si>
    <t>210190033</t>
  </si>
  <si>
    <t>Montáž oceľoplechovej rozvodnice R-STR s výzbrojou</t>
  </si>
  <si>
    <t>-1097496585</t>
  </si>
  <si>
    <t>R-STR</t>
  </si>
  <si>
    <t>R-STR rozvádzač s výzbrojou</t>
  </si>
  <si>
    <t>901287865</t>
  </si>
  <si>
    <t>210191015.S</t>
  </si>
  <si>
    <t>Montáž meracieho zariadenia smartmetra</t>
  </si>
  <si>
    <t>1862649656</t>
  </si>
  <si>
    <t>2007</t>
  </si>
  <si>
    <t>Smart meter</t>
  </si>
  <si>
    <t>-329420213</t>
  </si>
  <si>
    <t>210222031</t>
  </si>
  <si>
    <t>Ekvipotenciálna svorkovnica EPS 2 v krabici KO 125 E, pre vonkajšie práce</t>
  </si>
  <si>
    <t>-856531884</t>
  </si>
  <si>
    <t>EBL000000693</t>
  </si>
  <si>
    <t>Svorkovnica ekvipotenciálna 5015650 1801VDE 7x2,5-25 mm2 100kA</t>
  </si>
  <si>
    <t>-1148112852</t>
  </si>
  <si>
    <t>210501050.S</t>
  </si>
  <si>
    <t>Montáž konštrukcie pre kotvenie fotovoltických panelov na falcovaný plech</t>
  </si>
  <si>
    <t>545768328</t>
  </si>
  <si>
    <t>346510004110.S</t>
  </si>
  <si>
    <t>Fotovoltická konštrukcia pre škridlové šikmé strechy na falcovaný plech</t>
  </si>
  <si>
    <t>-375354274</t>
  </si>
  <si>
    <t>210501103.S</t>
  </si>
  <si>
    <t>Montáž a stringovanie fotovoltického panelu veľkoformátového</t>
  </si>
  <si>
    <t>1319310206</t>
  </si>
  <si>
    <t>346510000120.S</t>
  </si>
  <si>
    <t>Fotovoltický modul pre strešné inštalácie 144-cells halfcut, monokryštalický, 450 - 550 Wp</t>
  </si>
  <si>
    <t>1465028200</t>
  </si>
  <si>
    <t>210501131.S</t>
  </si>
  <si>
    <t>Montáž zariadení pre monitorovanie a odpínanie fotovoltických panelov</t>
  </si>
  <si>
    <t>-303993027</t>
  </si>
  <si>
    <t>SUN2000450WP450W</t>
  </si>
  <si>
    <t>Fotovoltický optimizér Huawei SUN2000-450W-P 450W</t>
  </si>
  <si>
    <t>-292642692</t>
  </si>
  <si>
    <t>210501235.S</t>
  </si>
  <si>
    <t>Zhotovenie štruktúrovanej kabeláže rozvádzača pre lokálny fotovoltický zdroj nad 63 A do 160 A</t>
  </si>
  <si>
    <t>súb.</t>
  </si>
  <si>
    <t>-1318222786</t>
  </si>
  <si>
    <t>210501265.S</t>
  </si>
  <si>
    <t>Montáž fotovoltického striedača trojfázového pre komerčné inštalácie</t>
  </si>
  <si>
    <t>-1569171032</t>
  </si>
  <si>
    <t>7736387</t>
  </si>
  <si>
    <t>menič Huawei SUN2000 60KTL-M0</t>
  </si>
  <si>
    <t>-1039072879</t>
  </si>
  <si>
    <t>7720406</t>
  </si>
  <si>
    <t>menič Huawei SUN2000-20KTL-M2</t>
  </si>
  <si>
    <t>-2092641940</t>
  </si>
  <si>
    <t>1142150920</t>
  </si>
  <si>
    <t>517064993</t>
  </si>
  <si>
    <t>210800513.S</t>
  </si>
  <si>
    <t xml:space="preserve">Vodič medený uložený voľne H07V-U (CY) 450/750 V  6</t>
  </si>
  <si>
    <t>762709271</t>
  </si>
  <si>
    <t>-96421456</t>
  </si>
  <si>
    <t>210800515.S</t>
  </si>
  <si>
    <t xml:space="preserve">Vodič medený uložený voľne H07V-U (CY) 450/750 V  16</t>
  </si>
  <si>
    <t>-1340902172</t>
  </si>
  <si>
    <t>-156662537</t>
  </si>
  <si>
    <t>210800525.S</t>
  </si>
  <si>
    <t xml:space="preserve">Vodič medený uložený v rúrke H07V-U (CY) 450/750 V  6</t>
  </si>
  <si>
    <t>-505321862</t>
  </si>
  <si>
    <t>K00002503.R1</t>
  </si>
  <si>
    <t xml:space="preserve">Vodič UV stabilný fotovoltický H07V-R 6 mm2  silový</t>
  </si>
  <si>
    <t>300811361</t>
  </si>
  <si>
    <t>210810027.S</t>
  </si>
  <si>
    <t>Kábel medený silový uložený voľne 1-CYKY 0,6/1 kV 5x35</t>
  </si>
  <si>
    <t>1798112372</t>
  </si>
  <si>
    <t>341110006600.S</t>
  </si>
  <si>
    <t>Kábel medený 1-CYKY-J 5x35 mm2</t>
  </si>
  <si>
    <t>138810866</t>
  </si>
  <si>
    <t>210810028.S</t>
  </si>
  <si>
    <t>Kábel medený silový uložený voľne 1-CYKY 0,6/1 kV 5x50</t>
  </si>
  <si>
    <t>1534897906</t>
  </si>
  <si>
    <t>341110006700.S</t>
  </si>
  <si>
    <t>Kábel medený 1-CYKY-J 5x50 mm2</t>
  </si>
  <si>
    <t>501289203</t>
  </si>
  <si>
    <t>220260733.S</t>
  </si>
  <si>
    <t>Žľab káblový PVC, montáž na vopred pripravené upevňovacie body vrátane zakrytovania</t>
  </si>
  <si>
    <t>-702457866</t>
  </si>
  <si>
    <t>010432</t>
  </si>
  <si>
    <t>MOSAIC DLP KANÁL 150X50</t>
  </si>
  <si>
    <t>-163074282</t>
  </si>
  <si>
    <t>010703</t>
  </si>
  <si>
    <t>MOSAIC DLP ZÁSLEPKA 150X50</t>
  </si>
  <si>
    <t>659008302</t>
  </si>
  <si>
    <t>010789</t>
  </si>
  <si>
    <t>MOSAIC DLP PLOCHÝ UHOL 150X50</t>
  </si>
  <si>
    <t>-1073556006</t>
  </si>
  <si>
    <t>220330101</t>
  </si>
  <si>
    <t>-369080398</t>
  </si>
  <si>
    <t>EOV000005150</t>
  </si>
  <si>
    <t>21249331</t>
  </si>
  <si>
    <t>220511034.S</t>
  </si>
  <si>
    <t xml:space="preserve">Kábel volne uložený na  kabelovú lávku, alebo do žľabu</t>
  </si>
  <si>
    <t>-465924574</t>
  </si>
  <si>
    <t>KDP000000120</t>
  </si>
  <si>
    <t>Kábel dátový pevný 26000025 STP (U/FTP) cat.6a AWG23 LSOH 500MHz interiér</t>
  </si>
  <si>
    <t>-354622311</t>
  </si>
  <si>
    <t>220880001</t>
  </si>
  <si>
    <t>Montáž ochranného relé radu, informatívna kontrola zapojenia</t>
  </si>
  <si>
    <t>1952775695</t>
  </si>
  <si>
    <t>MainsPro</t>
  </si>
  <si>
    <t>Mains Decoupling Relay MainsPro</t>
  </si>
  <si>
    <t>kus</t>
  </si>
  <si>
    <t>1861518645</t>
  </si>
  <si>
    <t>-2136138139</t>
  </si>
  <si>
    <t>-1085810586</t>
  </si>
  <si>
    <t>1974737995</t>
  </si>
  <si>
    <t>1012890354</t>
  </si>
  <si>
    <t>-1956613596</t>
  </si>
  <si>
    <t>-757804713</t>
  </si>
  <si>
    <t>1801707940</t>
  </si>
  <si>
    <t>001000034.S</t>
  </si>
  <si>
    <t>Inžinierska činnosť - skúšky a revízie ostatné skúšky, inžinierning vrámci pripojenia k SSD</t>
  </si>
  <si>
    <t>-1599471965</t>
  </si>
  <si>
    <t>001100001</t>
  </si>
  <si>
    <t>Nastavenie, uvedenie do prevádzky</t>
  </si>
  <si>
    <t>-704584889</t>
  </si>
  <si>
    <t xml:space="preserve">10 - E10_HSP </t>
  </si>
  <si>
    <t>D7 - 1. VNÚTORNÉ SLABOPRÚDOVÉ ROZVODY – HLASOVÁ SIGNALIZÁCIA POŽIARU</t>
  </si>
  <si>
    <t xml:space="preserve">    D2 - ČASŤ "A"- DODÁVKA</t>
  </si>
  <si>
    <t xml:space="preserve">    D8 - REPRODUKTORY</t>
  </si>
  <si>
    <t xml:space="preserve">    D9 - ČASŤ "B"- MONTÁŽ </t>
  </si>
  <si>
    <t xml:space="preserve">    D10 - ČASŤ "C"- NOSNÝ MATERIAL </t>
  </si>
  <si>
    <t xml:space="preserve">    D5 - HZS HL.III</t>
  </si>
  <si>
    <t xml:space="preserve">    D6 - HZS HL.XI</t>
  </si>
  <si>
    <t>1. VNÚTORNÉ SLABOPRÚDOVÉ ROZVODY – HLASOVÁ SIGNALIZÁCIA POŽIARU</t>
  </si>
  <si>
    <t>ČASŤ "A"- DODÁVKA</t>
  </si>
  <si>
    <t>LDAONE500S01</t>
  </si>
  <si>
    <t>KOMPAKTNÁ ÚSTREDŇA HSP ( EN54-16) S KOMPLETNOU NABÍJAČKOU BATÉRIÍ (EN54-2) , 6 REPRO LINIEK, VÝKON 2x500W</t>
  </si>
  <si>
    <t>Pol36</t>
  </si>
  <si>
    <t>AKUMULÁTOR 12V/20Ah</t>
  </si>
  <si>
    <t>Pol2</t>
  </si>
  <si>
    <t>KARTA PRE AKTIVÁCIU NABÍJANIA PODĽA EN54-4</t>
  </si>
  <si>
    <t>Pol37</t>
  </si>
  <si>
    <t>MIKROFÓN PRE ÚSTREDŇU</t>
  </si>
  <si>
    <t>Pol38</t>
  </si>
  <si>
    <t>STANICA HLÁSATEĽA K SYSTÉMU LDONE, 8 TLAČIDIEL</t>
  </si>
  <si>
    <t>Pol5</t>
  </si>
  <si>
    <t>KONZOLA PRE MONTÁŽ SYSTÉMU NA STENU</t>
  </si>
  <si>
    <t>Pol6</t>
  </si>
  <si>
    <t>GSM KOMUNIKÁTOR SATEL GSM-X LTE SIM KARTU DODÁ INVESTOR</t>
  </si>
  <si>
    <t>Pol7</t>
  </si>
  <si>
    <t>KRABICA SO ZÁLOHOVANÝM NAPÁJACÍM ZDROJOM PRE GSM</t>
  </si>
  <si>
    <t>Pol8</t>
  </si>
  <si>
    <t>AKUMULÁTOR 12V/7AH</t>
  </si>
  <si>
    <t>EOL</t>
  </si>
  <si>
    <t>UKONČOVACÍ ČLEN PRE DOHĽAD NAD LINKOU</t>
  </si>
  <si>
    <t>REPRODUKTORY</t>
  </si>
  <si>
    <t>LDACH42TNS02</t>
  </si>
  <si>
    <t>REPRODUKTOR STROPNÝ ZÁPUSTNÝ S KRYTOM, 0,75 - 6 W, 100 - 20 000 Hz, 200x90mm, EN54, IP44</t>
  </si>
  <si>
    <t>LDADS60TNS02</t>
  </si>
  <si>
    <t>REPRODUKTOR NÁSTENNÝ 0,75-6 W/100 V, frekvenčný rozsah 300 – 15 000 Hz, 170x170x63 mm, EN54</t>
  </si>
  <si>
    <t>DL-P 10-165/T SWF-EN</t>
  </si>
  <si>
    <t>STROPNÝ REPRODUKTOIR DO VLHKA, 1,5-10W/100V, 50-24 000Hz, 220x82mm, EN54, IP54</t>
  </si>
  <si>
    <t>WA06-77/T-EN54</t>
  </si>
  <si>
    <t>VODE ODOLNÝ SKRINKOVÝ MINI REPRODUKTOR, 1,5-6W/100V, 112 - 24 000Hz, 133x133x72mm, IP54, EN54</t>
  </si>
  <si>
    <t>Pol9</t>
  </si>
  <si>
    <t>PLASTOVÝ PRIESVITNÝ OCHRANNÝ KRYT MANUÁLNEHO HLÁSIČA</t>
  </si>
  <si>
    <t>Pol10</t>
  </si>
  <si>
    <t>MANUÁLNY KONVENČNÝ HLÁSIČ POŽIARU – NC/NO KONTAKT</t>
  </si>
  <si>
    <t xml:space="preserve">ČASŤ "B"- MONTÁŽ </t>
  </si>
  <si>
    <t>Pol11</t>
  </si>
  <si>
    <t>KOMPAKTNÁ ÚSTREDŇA HSP, GSM KOMUNIKÁTOR, NASTACENIE SYSTÉMU</t>
  </si>
  <si>
    <t>pol</t>
  </si>
  <si>
    <t>Pol12</t>
  </si>
  <si>
    <t>REPRODUKTOR NÁSTENNÝ, STROPNÝ, ZVUKOVÝ PROJEKTOR</t>
  </si>
  <si>
    <t>Pol13</t>
  </si>
  <si>
    <t>UKONČOVACÍ ČLEN</t>
  </si>
  <si>
    <t>Pol14</t>
  </si>
  <si>
    <t>MANUÁLNY KONVENČNÝ HLÁSIČ POŽIARU</t>
  </si>
  <si>
    <t>Pol39</t>
  </si>
  <si>
    <t>ODSKÚŠANIE REPRODUKTOROV</t>
  </si>
  <si>
    <t>Pol16</t>
  </si>
  <si>
    <t>ÚPRAVA KABELÁŽE PRE MONTÁŽ REPRODUKTOROV</t>
  </si>
  <si>
    <t>Pol17</t>
  </si>
  <si>
    <t>ULOŽENIE A PRICHYTENIE KÁBLA NA PRÍCHYTKY, POD OMIETKU</t>
  </si>
  <si>
    <t>Pol40</t>
  </si>
  <si>
    <t>MONTÁŽ PRÍCHYTKY</t>
  </si>
  <si>
    <t>Pol19</t>
  </si>
  <si>
    <t>DRÁŽKA V MURIVE, BETONE PRE ULOŽENIE KÁBLA</t>
  </si>
  <si>
    <t>Pol20</t>
  </si>
  <si>
    <t>KÁBLOVÉ PRESTUPY CEZ STENY DO D20</t>
  </si>
  <si>
    <t>Pol21</t>
  </si>
  <si>
    <t>KÁBLOVÉ PRESTUPY CEZ STROP DO D20</t>
  </si>
  <si>
    <t>Pol22</t>
  </si>
  <si>
    <t>UTESNENIE PRESTUPOV V POŽIARNE DELIACICH KONŠTRUKCIÁCH</t>
  </si>
  <si>
    <t>D10</t>
  </si>
  <si>
    <t xml:space="preserve">ČASŤ "C"- NOSNÝ MATERIAL </t>
  </si>
  <si>
    <t>Pol41</t>
  </si>
  <si>
    <t>Kábel 1x2x2,5 B2ca(s1,d0,a1) E30</t>
  </si>
  <si>
    <t>Pol42</t>
  </si>
  <si>
    <t>Kábel 1x2x1,5 B2ca(s1,d0,a1) E30</t>
  </si>
  <si>
    <t>Pol43</t>
  </si>
  <si>
    <t>Kábel 1x2x0,8 B2ca(s1,d1,a1)</t>
  </si>
  <si>
    <t>Pol44</t>
  </si>
  <si>
    <t>Príchytka káblová E30 pre kábel 1x2x1,5 (2,5)</t>
  </si>
  <si>
    <t>Pol45</t>
  </si>
  <si>
    <t>Kotva do betonu, muriva E30</t>
  </si>
  <si>
    <t>Pol46</t>
  </si>
  <si>
    <t>Príchytka káblová bez PO vrátane hmoždinky a skrutky pre kábel 1x2x0,8</t>
  </si>
  <si>
    <t>Pol29</t>
  </si>
  <si>
    <t>MIMOSTAVENIŠTNÁ DOPRAVA</t>
  </si>
  <si>
    <t>Pol30</t>
  </si>
  <si>
    <t>PODRUŽNÝ MATERIÁL (SÁDRA.PRÍCHYTKY,KLINCE,ŠRÓBY,MATICE)</t>
  </si>
  <si>
    <t>Pol31</t>
  </si>
  <si>
    <t>PPV</t>
  </si>
  <si>
    <t>Pol32</t>
  </si>
  <si>
    <t>INŽINIERSKA ČINNOSŤ</t>
  </si>
  <si>
    <t>HZS HL.III</t>
  </si>
  <si>
    <t>Pol33</t>
  </si>
  <si>
    <t>MONTÁŽNE PRÁCE – DROBNÉ MURÁRSKE VYSPRÁVKY</t>
  </si>
  <si>
    <t>HZS HL.XI</t>
  </si>
  <si>
    <t>Pol34</t>
  </si>
  <si>
    <t>PRÁCE NUTNÉ NA KOMPLEXNÉ A PREDKOMPLEXNÉ</t>
  </si>
  <si>
    <t>Poznámka k položke:_x000d_
SKÚŠKY,PREDPÍSANÉ MERANIA,VYPRACOVANIE REVÍZNEJ_x000d_
SPRÁVY A UVEDENIE DO PREVÁDZKY</t>
  </si>
  <si>
    <t>Pol35</t>
  </si>
  <si>
    <t>PROJEKT SKUTOČNÉHO VYHOTOVENIA STAVBY</t>
  </si>
  <si>
    <t>11 - SO 03 Spevnene plochy a oplotenie</t>
  </si>
  <si>
    <t xml:space="preserve">    5 - Komunikácie</t>
  </si>
  <si>
    <t>111201101.S</t>
  </si>
  <si>
    <t>Odstránenie krovín a stromov s koreňom s priemerom kmeňa do 100 mm, do 1000 m2</t>
  </si>
  <si>
    <t>-1644939155</t>
  </si>
  <si>
    <t>112104141.S</t>
  </si>
  <si>
    <t>Odstraňovanie stromu postupným zrezávaním s postupným spúšťaním koruny a kmeňa, priemeru do 200 mm</t>
  </si>
  <si>
    <t>354056797</t>
  </si>
  <si>
    <t>112104142.S</t>
  </si>
  <si>
    <t>Odstraňovanie stromu postupným zrezávaním s postupným spúšťaním koruny a kmeňa, priemeru nad 200 do 300 mm</t>
  </si>
  <si>
    <t>914052385</t>
  </si>
  <si>
    <t>112201111.S</t>
  </si>
  <si>
    <t>Odstránenie pňa v rovine a na svahu do 1:5, priemer do 200 mm</t>
  </si>
  <si>
    <t>2093063111</t>
  </si>
  <si>
    <t>112201112.S</t>
  </si>
  <si>
    <t>Odstránenie pňa v rovine a na svahu do 1:5, priemer nad 200 do 300 mm</t>
  </si>
  <si>
    <t>1074927574</t>
  </si>
  <si>
    <t>120901121.S</t>
  </si>
  <si>
    <t>Búranie konštrukcií z betónu prostého neprekladaného kameňom v odkopávkach</t>
  </si>
  <si>
    <t>256963765</t>
  </si>
  <si>
    <t>Poznámka k položke:_x000d_
Pätky stĺpikov búraného oplotenia.</t>
  </si>
  <si>
    <t>131211101.S</t>
  </si>
  <si>
    <t xml:space="preserve">Hĺbenie jám v  hornine tr.3 súdržných - ručným náradím</t>
  </si>
  <si>
    <t>177208418</t>
  </si>
  <si>
    <t>131211119.S</t>
  </si>
  <si>
    <t>Príplatok za lepivosť pri hĺbení jám ručným náradím v hornine tr. 3</t>
  </si>
  <si>
    <t>313760373</t>
  </si>
  <si>
    <t>162301500.S</t>
  </si>
  <si>
    <t>Vodorovné premiestnenie vyklčovaných krovín do priemeru kmeňa 100 mm na vzdialenosť 3000 m</t>
  </si>
  <si>
    <t>1840534895</t>
  </si>
  <si>
    <t>162301509.S</t>
  </si>
  <si>
    <t>Príplatok za každých ďalších 1000 m premiest., vyklčovaných krovín po spevnenej ceste</t>
  </si>
  <si>
    <t>-1569915919</t>
  </si>
  <si>
    <t>-249903361</t>
  </si>
  <si>
    <t>-1588249685</t>
  </si>
  <si>
    <t>800558767</t>
  </si>
  <si>
    <t>2006476996</t>
  </si>
  <si>
    <t>183101215.S</t>
  </si>
  <si>
    <t>Hĺbenie jamiek pre výsadbu v horn. 1-4 s výmenou pôdy do 50% v rovine alebo na svahu do 1:5 objemu nad 0,125 do 0,40 m3</t>
  </si>
  <si>
    <t>1871652099</t>
  </si>
  <si>
    <t>184201111.S</t>
  </si>
  <si>
    <t>Výsadba stromu do predom vyhĺbenej jamky v rovine alebo na svahu do 1:5 pri výške kmeňa do 1, 8 m</t>
  </si>
  <si>
    <t>-261161833</t>
  </si>
  <si>
    <t>026530002700.R</t>
  </si>
  <si>
    <t>Javor červený Red Sunset</t>
  </si>
  <si>
    <t>176167251</t>
  </si>
  <si>
    <t>026530002701.R</t>
  </si>
  <si>
    <t>Borovica čierna. Pinus nigra</t>
  </si>
  <si>
    <t>1451643226</t>
  </si>
  <si>
    <t>275313611.S</t>
  </si>
  <si>
    <t>Betón základových pätiek, prostý tr. C 16/20</t>
  </si>
  <si>
    <t>293512609</t>
  </si>
  <si>
    <t>338171223.S</t>
  </si>
  <si>
    <t>Osadzovanie stĺpika pre pletivové panelové ploty s výškou nad 2 m s betónovým panelom</t>
  </si>
  <si>
    <t>1924822057</t>
  </si>
  <si>
    <t>50439</t>
  </si>
  <si>
    <t>Stĺpik 40x60 mm antracit STĹPIK antracit 40x60mm, 2800 / 1.5 mm</t>
  </si>
  <si>
    <t>-376558851</t>
  </si>
  <si>
    <t>50021</t>
  </si>
  <si>
    <t>Držiak podhrabovej dosky-pozinkovaný kov Kovový držiak podhrab.dosky koncový 30cm</t>
  </si>
  <si>
    <t>1007698152</t>
  </si>
  <si>
    <t>50020</t>
  </si>
  <si>
    <t>Držiak podhrabovej dosky-pozinkovaný kov Kovový držiak podhrab.dosky priebežný 30cm</t>
  </si>
  <si>
    <t>-264937479</t>
  </si>
  <si>
    <t>592330003110.S</t>
  </si>
  <si>
    <t>Panel betónový, podhrabová doska pre oplotenie z pletiva, 2500x300x50 mm</t>
  </si>
  <si>
    <t>-1898193447</t>
  </si>
  <si>
    <t>Komunikácie</t>
  </si>
  <si>
    <t>564752111.S</t>
  </si>
  <si>
    <t>Podklad alebo kryt z kameniva hrubého drveného veľ. 32-63 mm (vibr.štrk) po zhut.hr. 150 mm</t>
  </si>
  <si>
    <t>-1141182110</t>
  </si>
  <si>
    <t>567124115.S</t>
  </si>
  <si>
    <t>Podklad z podkladového betónu PB I tr. C 20/25 hr. 150 mm</t>
  </si>
  <si>
    <t>-162891981</t>
  </si>
  <si>
    <t>596911141.S</t>
  </si>
  <si>
    <t>Kladenie betónovej zámkovej dlažby komunikácií pre peších hr. 60 mm pre peších do 50 m2 so zriadením lôžka z kameniva hr. 30 mm</t>
  </si>
  <si>
    <t>1278845299</t>
  </si>
  <si>
    <t>592460007700.S</t>
  </si>
  <si>
    <t>Dlažba betónová škárová, rozmer 200x165x60 mm, prírodná</t>
  </si>
  <si>
    <t>-296925567</t>
  </si>
  <si>
    <t>596911163.S</t>
  </si>
  <si>
    <t>Kladenie betónovej zámkovej dlažby komunikácií pre peších hr. 80 mm pre peších nad 100 do 300 m2 so zriadením lôžka z kameniva hr. 30 mm</t>
  </si>
  <si>
    <t>-1153185093</t>
  </si>
  <si>
    <t>592460008500.S</t>
  </si>
  <si>
    <t>Dlažba betónová škárová, rozmer 200x165x80 mm, prírodná</t>
  </si>
  <si>
    <t>-1707647174</t>
  </si>
  <si>
    <t>916561112.S</t>
  </si>
  <si>
    <t>Osadenie záhonového alebo parkového obrubníka betón., do lôžka z bet. pros. tr. C 16/20 s bočnou oporou</t>
  </si>
  <si>
    <t>-1811252496</t>
  </si>
  <si>
    <t>592170001800.S</t>
  </si>
  <si>
    <t>Obrubník parkový, lxšxv 1000x50x200 mm, prírodný</t>
  </si>
  <si>
    <t>-387347566</t>
  </si>
  <si>
    <t>918101112.S</t>
  </si>
  <si>
    <t>Lôžko pod obrubníky, krajníky alebo obruby z dlažobných kociek z betónu prostého tr. C 16/20</t>
  </si>
  <si>
    <t>267914319</t>
  </si>
  <si>
    <t>961043111.S</t>
  </si>
  <si>
    <t xml:space="preserve">Búranie základov alebo vybúranie otvorov plochy nad 4 m2 z betónu prostého alebo preloženého kameňom,  -2,20000t</t>
  </si>
  <si>
    <t>-2127126654</t>
  </si>
  <si>
    <t>1615327729</t>
  </si>
  <si>
    <t>-139524863</t>
  </si>
  <si>
    <t>1244574911</t>
  </si>
  <si>
    <t>617637</t>
  </si>
  <si>
    <t>2115487245</t>
  </si>
  <si>
    <t>-1547357625</t>
  </si>
  <si>
    <t>998223011.S</t>
  </si>
  <si>
    <t>Presun hmôt pre pozemné komunikácie s krytom dláždeným (822 2.3, 822 5.3) akejkoľvek dĺžky objektu</t>
  </si>
  <si>
    <t>706516506</t>
  </si>
  <si>
    <t>767914150.S</t>
  </si>
  <si>
    <t>Montáž oplotenia panelového z pletiva na stĺpiky výšky do 2,2 m</t>
  </si>
  <si>
    <t>1805102167</t>
  </si>
  <si>
    <t>50433</t>
  </si>
  <si>
    <t>Plotový panel 2D 6/5/6mm antracit Plotový panel 2D - 6/5/6mm antracit, 2030 x 2500 / 200 x 50 mm</t>
  </si>
  <si>
    <t>2011431707</t>
  </si>
  <si>
    <t>50441</t>
  </si>
  <si>
    <t>Príchytky panelov pre stĺpik 40x60mm Objímka antracitová pre obdĺžnikové stĺpiky-priebežná</t>
  </si>
  <si>
    <t>2126108906</t>
  </si>
  <si>
    <t>50442</t>
  </si>
  <si>
    <t>Príchytky panelov pre stĺpik 40x60mm Objímka antracitová pre obdĺžnikové stĺpiky-koncová</t>
  </si>
  <si>
    <t>1049010292</t>
  </si>
  <si>
    <t>767914830.R</t>
  </si>
  <si>
    <t xml:space="preserve">Demontáž oplotenia na oceľové stĺpiky, výšky nad 1 do 2 m,  -0,00900t</t>
  </si>
  <si>
    <t>1102850210</t>
  </si>
  <si>
    <t>767920010.S</t>
  </si>
  <si>
    <t>Montáž vrát a vrátok k panelovému oploteniu osadzovaných na stĺpiky oceľové, s plochou jednotlivo do 2 m2</t>
  </si>
  <si>
    <t>-615859255</t>
  </si>
  <si>
    <t>50598</t>
  </si>
  <si>
    <t>Jednokrídlová bránka 3D/2D antracit 3D | V: 203cm Š: 100cm Antracit</t>
  </si>
  <si>
    <t>390867291</t>
  </si>
  <si>
    <t>767920040.S</t>
  </si>
  <si>
    <t>Montáž vrát a vrátok k panelovému oploteniu osadzovaných na stĺpiky oceľové, s plochou jednotlivo nad 6 do 8 m2</t>
  </si>
  <si>
    <t>-1518427639</t>
  </si>
  <si>
    <t>50589</t>
  </si>
  <si>
    <t>Dvojkrídlová brána 3D/2D antracit Dvojkrídlová 3D | V: 203cm Š: 390cm Antracit</t>
  </si>
  <si>
    <t>-355931710</t>
  </si>
  <si>
    <t>767920840.R</t>
  </si>
  <si>
    <t xml:space="preserve">Demontáž brán na oplotenie s plochou jednotlivo nad 6 do 10 m2,  -0,28500t</t>
  </si>
  <si>
    <t>1768426523</t>
  </si>
  <si>
    <t>998767101.S</t>
  </si>
  <si>
    <t>-123547517</t>
  </si>
  <si>
    <t>12 - SO 04 Areálove rozvody a pripojky ZTI</t>
  </si>
  <si>
    <t>SO-04 VODOVODNÁ PRÍPOJKA A AREÁLOVÝ ROZVOD VODY, KANALIZAČNÁ PRÍPOJKA A AREÁLOVÝ ROZVOD SPLAŠKOVEJ KANALIZÁCIE</t>
  </si>
  <si>
    <t>-1126983404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</si>
</sst>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styles" Target="styles.xml" /><Relationship Id="rId28" Type="http://schemas.openxmlformats.org/officeDocument/2006/relationships/theme" Target="theme/theme1.xml" /><Relationship Id="rId29" Type="http://schemas.openxmlformats.org/officeDocument/2006/relationships/calcChain" Target="calcChain.xml" /><Relationship Id="rId3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7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6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30</v>
      </c>
      <c r="AR16" s="18"/>
      <c r="BE16" s="27"/>
      <c r="BS16" s="15" t="s">
        <v>3</v>
      </c>
    </row>
    <row r="17" s="1" customFormat="1" ht="18.48" customHeight="1">
      <c r="B17" s="18"/>
      <c r="E17" s="23" t="s">
        <v>31</v>
      </c>
      <c r="AK17" s="28" t="s">
        <v>26</v>
      </c>
      <c r="AN17" s="23" t="s">
        <v>32</v>
      </c>
      <c r="AR17" s="18"/>
      <c r="BE17" s="27"/>
      <c r="BS17" s="15" t="s">
        <v>33</v>
      </c>
    </row>
    <row r="18" s="1" customFormat="1" ht="6.96" customHeight="1">
      <c r="B18" s="18"/>
      <c r="AR18" s="18"/>
      <c r="BE18" s="27"/>
      <c r="BS18" s="15" t="s">
        <v>8</v>
      </c>
    </row>
    <row r="19" s="1" customFormat="1" ht="12" customHeight="1">
      <c r="B19" s="18"/>
      <c r="D19" s="28" t="s">
        <v>34</v>
      </c>
      <c r="AK19" s="28" t="s">
        <v>24</v>
      </c>
      <c r="AN19" s="23" t="s">
        <v>35</v>
      </c>
      <c r="AR19" s="18"/>
      <c r="BE19" s="27"/>
      <c r="BS19" s="15" t="s">
        <v>8</v>
      </c>
    </row>
    <row r="20" s="1" customFormat="1" ht="18.48" customHeight="1">
      <c r="B20" s="18"/>
      <c r="E20" s="23" t="s">
        <v>36</v>
      </c>
      <c r="AK20" s="28" t="s">
        <v>26</v>
      </c>
      <c r="AN20" s="23" t="s">
        <v>37</v>
      </c>
      <c r="AR20" s="18"/>
      <c r="BE20" s="27"/>
      <c r="BS20" s="15" t="s">
        <v>33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38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40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42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43</v>
      </c>
      <c r="E29" s="3"/>
      <c r="F29" s="41" t="s">
        <v>44</v>
      </c>
      <c r="G29" s="3"/>
      <c r="H29" s="3"/>
      <c r="I29" s="3"/>
      <c r="J29" s="3"/>
      <c r="K29" s="3"/>
      <c r="L29" s="42">
        <v>0.23000000000000001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45</v>
      </c>
      <c r="G30" s="3"/>
      <c r="H30" s="3"/>
      <c r="I30" s="3"/>
      <c r="J30" s="3"/>
      <c r="K30" s="3"/>
      <c r="L30" s="42">
        <v>0.23000000000000001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46</v>
      </c>
      <c r="G31" s="3"/>
      <c r="H31" s="3"/>
      <c r="I31" s="3"/>
      <c r="J31" s="3"/>
      <c r="K31" s="3"/>
      <c r="L31" s="47">
        <v>0.23000000000000001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47</v>
      </c>
      <c r="G32" s="3"/>
      <c r="H32" s="3"/>
      <c r="I32" s="3"/>
      <c r="J32" s="3"/>
      <c r="K32" s="3"/>
      <c r="L32" s="47">
        <v>0.23000000000000001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48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52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53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54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55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54</v>
      </c>
      <c r="AI60" s="37"/>
      <c r="AJ60" s="37"/>
      <c r="AK60" s="37"/>
      <c r="AL60" s="37"/>
      <c r="AM60" s="59" t="s">
        <v>55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57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54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55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54</v>
      </c>
      <c r="AI75" s="37"/>
      <c r="AJ75" s="37"/>
      <c r="AK75" s="37"/>
      <c r="AL75" s="37"/>
      <c r="AM75" s="59" t="s">
        <v>55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58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2025-04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REKONŠTRUKCIA ADMINISTRATÍVNEJ BUDOVY KOMENSKÉHO ULICA - ÚRAD BBSK (BLOK B+C)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k.ú. B. Bystrica, s.č. 837/12, p.č. KN/C - 1909/1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21. 1. 2025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Banskobystrický samosprávny kraj, Námestie SNP 23/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71" t="str">
        <f>IF(E17="","",E17)</f>
        <v>HLINA s.r.o.</v>
      </c>
      <c r="AN89" s="4"/>
      <c r="AO89" s="4"/>
      <c r="AP89" s="4"/>
      <c r="AQ89" s="34"/>
      <c r="AR89" s="35"/>
      <c r="AS89" s="72" t="s">
        <v>59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25.6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34</v>
      </c>
      <c r="AJ90" s="34"/>
      <c r="AK90" s="34"/>
      <c r="AL90" s="34"/>
      <c r="AM90" s="71" t="str">
        <f>IF(E20="","",E20)</f>
        <v>STAVCEN s.r.o., www.rozpoctar.org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60</v>
      </c>
      <c r="D92" s="81"/>
      <c r="E92" s="81"/>
      <c r="F92" s="81"/>
      <c r="G92" s="81"/>
      <c r="H92" s="82"/>
      <c r="I92" s="83" t="s">
        <v>61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62</v>
      </c>
      <c r="AH92" s="81"/>
      <c r="AI92" s="81"/>
      <c r="AJ92" s="81"/>
      <c r="AK92" s="81"/>
      <c r="AL92" s="81"/>
      <c r="AM92" s="81"/>
      <c r="AN92" s="83" t="s">
        <v>63</v>
      </c>
      <c r="AO92" s="81"/>
      <c r="AP92" s="85"/>
      <c r="AQ92" s="86" t="s">
        <v>64</v>
      </c>
      <c r="AR92" s="35"/>
      <c r="AS92" s="87" t="s">
        <v>65</v>
      </c>
      <c r="AT92" s="88" t="s">
        <v>66</v>
      </c>
      <c r="AU92" s="88" t="s">
        <v>67</v>
      </c>
      <c r="AV92" s="88" t="s">
        <v>68</v>
      </c>
      <c r="AW92" s="88" t="s">
        <v>69</v>
      </c>
      <c r="AX92" s="88" t="s">
        <v>70</v>
      </c>
      <c r="AY92" s="88" t="s">
        <v>71</v>
      </c>
      <c r="AZ92" s="88" t="s">
        <v>72</v>
      </c>
      <c r="BA92" s="88" t="s">
        <v>73</v>
      </c>
      <c r="BB92" s="88" t="s">
        <v>74</v>
      </c>
      <c r="BC92" s="88" t="s">
        <v>75</v>
      </c>
      <c r="BD92" s="89" t="s">
        <v>76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77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ROUND(AG95+AG101+AG109+SUM(AG115:AG122),2)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ROUND(AS95+AS101+AS109+SUM(AS115:AS122),2)</f>
        <v>0</v>
      </c>
      <c r="AT94" s="100">
        <f>ROUND(SUM(AV94:AW94),2)</f>
        <v>0</v>
      </c>
      <c r="AU94" s="101">
        <f>ROUND(AU95+AU101+AU109+SUM(AU115:AU122),5)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ROUND(AZ95+AZ101+AZ109+SUM(AZ115:AZ122),2)</f>
        <v>0</v>
      </c>
      <c r="BA94" s="100">
        <f>ROUND(BA95+BA101+BA109+SUM(BA115:BA122),2)</f>
        <v>0</v>
      </c>
      <c r="BB94" s="100">
        <f>ROUND(BB95+BB101+BB109+SUM(BB115:BB122),2)</f>
        <v>0</v>
      </c>
      <c r="BC94" s="100">
        <f>ROUND(BC95+BC101+BC109+SUM(BC115:BC122),2)</f>
        <v>0</v>
      </c>
      <c r="BD94" s="102">
        <f>ROUND(BD95+BD101+BD109+SUM(BD115:BD122),2)</f>
        <v>0</v>
      </c>
      <c r="BE94" s="6"/>
      <c r="BS94" s="103" t="s">
        <v>78</v>
      </c>
      <c r="BT94" s="103" t="s">
        <v>79</v>
      </c>
      <c r="BU94" s="104" t="s">
        <v>80</v>
      </c>
      <c r="BV94" s="103" t="s">
        <v>81</v>
      </c>
      <c r="BW94" s="103" t="s">
        <v>4</v>
      </c>
      <c r="BX94" s="103" t="s">
        <v>82</v>
      </c>
      <c r="CL94" s="103" t="s">
        <v>1</v>
      </c>
    </row>
    <row r="95" s="7" customFormat="1" ht="16.5" customHeight="1">
      <c r="A95" s="7"/>
      <c r="B95" s="105"/>
      <c r="C95" s="106"/>
      <c r="D95" s="107" t="s">
        <v>83</v>
      </c>
      <c r="E95" s="107"/>
      <c r="F95" s="107"/>
      <c r="G95" s="107"/>
      <c r="H95" s="107"/>
      <c r="I95" s="108"/>
      <c r="J95" s="107" t="s">
        <v>84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ROUND(SUM(AG96:AG100),2)</f>
        <v>0</v>
      </c>
      <c r="AH95" s="108"/>
      <c r="AI95" s="108"/>
      <c r="AJ95" s="108"/>
      <c r="AK95" s="108"/>
      <c r="AL95" s="108"/>
      <c r="AM95" s="108"/>
      <c r="AN95" s="110">
        <f>SUM(AG95,AT95)</f>
        <v>0</v>
      </c>
      <c r="AO95" s="108"/>
      <c r="AP95" s="108"/>
      <c r="AQ95" s="111" t="s">
        <v>85</v>
      </c>
      <c r="AR95" s="105"/>
      <c r="AS95" s="112">
        <f>ROUND(SUM(AS96:AS100),2)</f>
        <v>0</v>
      </c>
      <c r="AT95" s="113">
        <f>ROUND(SUM(AV95:AW95),2)</f>
        <v>0</v>
      </c>
      <c r="AU95" s="114">
        <f>ROUND(SUM(AU96:AU100),5)</f>
        <v>0</v>
      </c>
      <c r="AV95" s="113">
        <f>ROUND(AZ95*L29,2)</f>
        <v>0</v>
      </c>
      <c r="AW95" s="113">
        <f>ROUND(BA95*L30,2)</f>
        <v>0</v>
      </c>
      <c r="AX95" s="113">
        <f>ROUND(BB95*L29,2)</f>
        <v>0</v>
      </c>
      <c r="AY95" s="113">
        <f>ROUND(BC95*L30,2)</f>
        <v>0</v>
      </c>
      <c r="AZ95" s="113">
        <f>ROUND(SUM(AZ96:AZ100),2)</f>
        <v>0</v>
      </c>
      <c r="BA95" s="113">
        <f>ROUND(SUM(BA96:BA100),2)</f>
        <v>0</v>
      </c>
      <c r="BB95" s="113">
        <f>ROUND(SUM(BB96:BB100),2)</f>
        <v>0</v>
      </c>
      <c r="BC95" s="113">
        <f>ROUND(SUM(BC96:BC100),2)</f>
        <v>0</v>
      </c>
      <c r="BD95" s="115">
        <f>ROUND(SUM(BD96:BD100),2)</f>
        <v>0</v>
      </c>
      <c r="BE95" s="7"/>
      <c r="BS95" s="116" t="s">
        <v>78</v>
      </c>
      <c r="BT95" s="116" t="s">
        <v>86</v>
      </c>
      <c r="BU95" s="116" t="s">
        <v>80</v>
      </c>
      <c r="BV95" s="116" t="s">
        <v>81</v>
      </c>
      <c r="BW95" s="116" t="s">
        <v>87</v>
      </c>
      <c r="BX95" s="116" t="s">
        <v>4</v>
      </c>
      <c r="CL95" s="116" t="s">
        <v>1</v>
      </c>
      <c r="CM95" s="116" t="s">
        <v>79</v>
      </c>
    </row>
    <row r="96" s="4" customFormat="1" ht="16.5" customHeight="1">
      <c r="A96" s="117" t="s">
        <v>88</v>
      </c>
      <c r="B96" s="65"/>
      <c r="C96" s="10"/>
      <c r="D96" s="10"/>
      <c r="E96" s="118" t="s">
        <v>83</v>
      </c>
      <c r="F96" s="118"/>
      <c r="G96" s="118"/>
      <c r="H96" s="118"/>
      <c r="I96" s="118"/>
      <c r="J96" s="10"/>
      <c r="K96" s="118" t="s">
        <v>89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'01 - STAVEBNÉ ÚPRAVY BLOK...'!J32</f>
        <v>0</v>
      </c>
      <c r="AH96" s="10"/>
      <c r="AI96" s="10"/>
      <c r="AJ96" s="10"/>
      <c r="AK96" s="10"/>
      <c r="AL96" s="10"/>
      <c r="AM96" s="10"/>
      <c r="AN96" s="119">
        <f>SUM(AG96,AT96)</f>
        <v>0</v>
      </c>
      <c r="AO96" s="10"/>
      <c r="AP96" s="10"/>
      <c r="AQ96" s="120" t="s">
        <v>90</v>
      </c>
      <c r="AR96" s="65"/>
      <c r="AS96" s="121">
        <v>0</v>
      </c>
      <c r="AT96" s="122">
        <f>ROUND(SUM(AV96:AW96),2)</f>
        <v>0</v>
      </c>
      <c r="AU96" s="123">
        <f>'01 - STAVEBNÉ ÚPRAVY BLOK...'!P143</f>
        <v>0</v>
      </c>
      <c r="AV96" s="122">
        <f>'01 - STAVEBNÉ ÚPRAVY BLOK...'!J35</f>
        <v>0</v>
      </c>
      <c r="AW96" s="122">
        <f>'01 - STAVEBNÉ ÚPRAVY BLOK...'!J36</f>
        <v>0</v>
      </c>
      <c r="AX96" s="122">
        <f>'01 - STAVEBNÉ ÚPRAVY BLOK...'!J37</f>
        <v>0</v>
      </c>
      <c r="AY96" s="122">
        <f>'01 - STAVEBNÉ ÚPRAVY BLOK...'!J38</f>
        <v>0</v>
      </c>
      <c r="AZ96" s="122">
        <f>'01 - STAVEBNÉ ÚPRAVY BLOK...'!F35</f>
        <v>0</v>
      </c>
      <c r="BA96" s="122">
        <f>'01 - STAVEBNÉ ÚPRAVY BLOK...'!F36</f>
        <v>0</v>
      </c>
      <c r="BB96" s="122">
        <f>'01 - STAVEBNÉ ÚPRAVY BLOK...'!F37</f>
        <v>0</v>
      </c>
      <c r="BC96" s="122">
        <f>'01 - STAVEBNÉ ÚPRAVY BLOK...'!F38</f>
        <v>0</v>
      </c>
      <c r="BD96" s="124">
        <f>'01 - STAVEBNÉ ÚPRAVY BLOK...'!F39</f>
        <v>0</v>
      </c>
      <c r="BE96" s="4"/>
      <c r="BT96" s="23" t="s">
        <v>91</v>
      </c>
      <c r="BV96" s="23" t="s">
        <v>81</v>
      </c>
      <c r="BW96" s="23" t="s">
        <v>92</v>
      </c>
      <c r="BX96" s="23" t="s">
        <v>87</v>
      </c>
      <c r="CL96" s="23" t="s">
        <v>1</v>
      </c>
    </row>
    <row r="97" s="4" customFormat="1" ht="23.25" customHeight="1">
      <c r="A97" s="117" t="s">
        <v>88</v>
      </c>
      <c r="B97" s="65"/>
      <c r="C97" s="10"/>
      <c r="D97" s="10"/>
      <c r="E97" s="118" t="s">
        <v>93</v>
      </c>
      <c r="F97" s="118"/>
      <c r="G97" s="118"/>
      <c r="H97" s="118"/>
      <c r="I97" s="118"/>
      <c r="J97" s="10"/>
      <c r="K97" s="118" t="s">
        <v>94</v>
      </c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9">
        <f>'02 - VÝMENA OTVOROVÝCH KO...'!J32</f>
        <v>0</v>
      </c>
      <c r="AH97" s="10"/>
      <c r="AI97" s="10"/>
      <c r="AJ97" s="10"/>
      <c r="AK97" s="10"/>
      <c r="AL97" s="10"/>
      <c r="AM97" s="10"/>
      <c r="AN97" s="119">
        <f>SUM(AG97,AT97)</f>
        <v>0</v>
      </c>
      <c r="AO97" s="10"/>
      <c r="AP97" s="10"/>
      <c r="AQ97" s="120" t="s">
        <v>90</v>
      </c>
      <c r="AR97" s="65"/>
      <c r="AS97" s="121">
        <v>0</v>
      </c>
      <c r="AT97" s="122">
        <f>ROUND(SUM(AV97:AW97),2)</f>
        <v>0</v>
      </c>
      <c r="AU97" s="123">
        <f>'02 - VÝMENA OTVOROVÝCH KO...'!P129</f>
        <v>0</v>
      </c>
      <c r="AV97" s="122">
        <f>'02 - VÝMENA OTVOROVÝCH KO...'!J35</f>
        <v>0</v>
      </c>
      <c r="AW97" s="122">
        <f>'02 - VÝMENA OTVOROVÝCH KO...'!J36</f>
        <v>0</v>
      </c>
      <c r="AX97" s="122">
        <f>'02 - VÝMENA OTVOROVÝCH KO...'!J37</f>
        <v>0</v>
      </c>
      <c r="AY97" s="122">
        <f>'02 - VÝMENA OTVOROVÝCH KO...'!J38</f>
        <v>0</v>
      </c>
      <c r="AZ97" s="122">
        <f>'02 - VÝMENA OTVOROVÝCH KO...'!F35</f>
        <v>0</v>
      </c>
      <c r="BA97" s="122">
        <f>'02 - VÝMENA OTVOROVÝCH KO...'!F36</f>
        <v>0</v>
      </c>
      <c r="BB97" s="122">
        <f>'02 - VÝMENA OTVOROVÝCH KO...'!F37</f>
        <v>0</v>
      </c>
      <c r="BC97" s="122">
        <f>'02 - VÝMENA OTVOROVÝCH KO...'!F38</f>
        <v>0</v>
      </c>
      <c r="BD97" s="124">
        <f>'02 - VÝMENA OTVOROVÝCH KO...'!F39</f>
        <v>0</v>
      </c>
      <c r="BE97" s="4"/>
      <c r="BT97" s="23" t="s">
        <v>91</v>
      </c>
      <c r="BV97" s="23" t="s">
        <v>81</v>
      </c>
      <c r="BW97" s="23" t="s">
        <v>95</v>
      </c>
      <c r="BX97" s="23" t="s">
        <v>87</v>
      </c>
      <c r="CL97" s="23" t="s">
        <v>1</v>
      </c>
    </row>
    <row r="98" s="4" customFormat="1" ht="16.5" customHeight="1">
      <c r="A98" s="117" t="s">
        <v>88</v>
      </c>
      <c r="B98" s="65"/>
      <c r="C98" s="10"/>
      <c r="D98" s="10"/>
      <c r="E98" s="118" t="s">
        <v>96</v>
      </c>
      <c r="F98" s="118"/>
      <c r="G98" s="118"/>
      <c r="H98" s="118"/>
      <c r="I98" s="118"/>
      <c r="J98" s="10"/>
      <c r="K98" s="118" t="s">
        <v>97</v>
      </c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9">
        <f>'03 - VÝMENA STREŠNEJ KRYTINY'!J32</f>
        <v>0</v>
      </c>
      <c r="AH98" s="10"/>
      <c r="AI98" s="10"/>
      <c r="AJ98" s="10"/>
      <c r="AK98" s="10"/>
      <c r="AL98" s="10"/>
      <c r="AM98" s="10"/>
      <c r="AN98" s="119">
        <f>SUM(AG98,AT98)</f>
        <v>0</v>
      </c>
      <c r="AO98" s="10"/>
      <c r="AP98" s="10"/>
      <c r="AQ98" s="120" t="s">
        <v>90</v>
      </c>
      <c r="AR98" s="65"/>
      <c r="AS98" s="121">
        <v>0</v>
      </c>
      <c r="AT98" s="122">
        <f>ROUND(SUM(AV98:AW98),2)</f>
        <v>0</v>
      </c>
      <c r="AU98" s="123">
        <f>'03 - VÝMENA STREŠNEJ KRYTINY'!P132</f>
        <v>0</v>
      </c>
      <c r="AV98" s="122">
        <f>'03 - VÝMENA STREŠNEJ KRYTINY'!J35</f>
        <v>0</v>
      </c>
      <c r="AW98" s="122">
        <f>'03 - VÝMENA STREŠNEJ KRYTINY'!J36</f>
        <v>0</v>
      </c>
      <c r="AX98" s="122">
        <f>'03 - VÝMENA STREŠNEJ KRYTINY'!J37</f>
        <v>0</v>
      </c>
      <c r="AY98" s="122">
        <f>'03 - VÝMENA STREŠNEJ KRYTINY'!J38</f>
        <v>0</v>
      </c>
      <c r="AZ98" s="122">
        <f>'03 - VÝMENA STREŠNEJ KRYTINY'!F35</f>
        <v>0</v>
      </c>
      <c r="BA98" s="122">
        <f>'03 - VÝMENA STREŠNEJ KRYTINY'!F36</f>
        <v>0</v>
      </c>
      <c r="BB98" s="122">
        <f>'03 - VÝMENA STREŠNEJ KRYTINY'!F37</f>
        <v>0</v>
      </c>
      <c r="BC98" s="122">
        <f>'03 - VÝMENA STREŠNEJ KRYTINY'!F38</f>
        <v>0</v>
      </c>
      <c r="BD98" s="124">
        <f>'03 - VÝMENA STREŠNEJ KRYTINY'!F39</f>
        <v>0</v>
      </c>
      <c r="BE98" s="4"/>
      <c r="BT98" s="23" t="s">
        <v>91</v>
      </c>
      <c r="BV98" s="23" t="s">
        <v>81</v>
      </c>
      <c r="BW98" s="23" t="s">
        <v>98</v>
      </c>
      <c r="BX98" s="23" t="s">
        <v>87</v>
      </c>
      <c r="CL98" s="23" t="s">
        <v>1</v>
      </c>
    </row>
    <row r="99" s="4" customFormat="1" ht="16.5" customHeight="1">
      <c r="A99" s="117" t="s">
        <v>88</v>
      </c>
      <c r="B99" s="65"/>
      <c r="C99" s="10"/>
      <c r="D99" s="10"/>
      <c r="E99" s="118" t="s">
        <v>99</v>
      </c>
      <c r="F99" s="118"/>
      <c r="G99" s="118"/>
      <c r="H99" s="118"/>
      <c r="I99" s="118"/>
      <c r="J99" s="10"/>
      <c r="K99" s="118" t="s">
        <v>100</v>
      </c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9">
        <f>'04 - ZATEPLENIE OBVODOVÝC...'!J32</f>
        <v>0</v>
      </c>
      <c r="AH99" s="10"/>
      <c r="AI99" s="10"/>
      <c r="AJ99" s="10"/>
      <c r="AK99" s="10"/>
      <c r="AL99" s="10"/>
      <c r="AM99" s="10"/>
      <c r="AN99" s="119">
        <f>SUM(AG99,AT99)</f>
        <v>0</v>
      </c>
      <c r="AO99" s="10"/>
      <c r="AP99" s="10"/>
      <c r="AQ99" s="120" t="s">
        <v>90</v>
      </c>
      <c r="AR99" s="65"/>
      <c r="AS99" s="121">
        <v>0</v>
      </c>
      <c r="AT99" s="122">
        <f>ROUND(SUM(AV99:AW99),2)</f>
        <v>0</v>
      </c>
      <c r="AU99" s="123">
        <f>'04 - ZATEPLENIE OBVODOVÝC...'!P125</f>
        <v>0</v>
      </c>
      <c r="AV99" s="122">
        <f>'04 - ZATEPLENIE OBVODOVÝC...'!J35</f>
        <v>0</v>
      </c>
      <c r="AW99" s="122">
        <f>'04 - ZATEPLENIE OBVODOVÝC...'!J36</f>
        <v>0</v>
      </c>
      <c r="AX99" s="122">
        <f>'04 - ZATEPLENIE OBVODOVÝC...'!J37</f>
        <v>0</v>
      </c>
      <c r="AY99" s="122">
        <f>'04 - ZATEPLENIE OBVODOVÝC...'!J38</f>
        <v>0</v>
      </c>
      <c r="AZ99" s="122">
        <f>'04 - ZATEPLENIE OBVODOVÝC...'!F35</f>
        <v>0</v>
      </c>
      <c r="BA99" s="122">
        <f>'04 - ZATEPLENIE OBVODOVÝC...'!F36</f>
        <v>0</v>
      </c>
      <c r="BB99" s="122">
        <f>'04 - ZATEPLENIE OBVODOVÝC...'!F37</f>
        <v>0</v>
      </c>
      <c r="BC99" s="122">
        <f>'04 - ZATEPLENIE OBVODOVÝC...'!F38</f>
        <v>0</v>
      </c>
      <c r="BD99" s="124">
        <f>'04 - ZATEPLENIE OBVODOVÝC...'!F39</f>
        <v>0</v>
      </c>
      <c r="BE99" s="4"/>
      <c r="BT99" s="23" t="s">
        <v>91</v>
      </c>
      <c r="BV99" s="23" t="s">
        <v>81</v>
      </c>
      <c r="BW99" s="23" t="s">
        <v>101</v>
      </c>
      <c r="BX99" s="23" t="s">
        <v>87</v>
      </c>
      <c r="CL99" s="23" t="s">
        <v>1</v>
      </c>
    </row>
    <row r="100" s="4" customFormat="1" ht="23.25" customHeight="1">
      <c r="A100" s="117" t="s">
        <v>88</v>
      </c>
      <c r="B100" s="65"/>
      <c r="C100" s="10"/>
      <c r="D100" s="10"/>
      <c r="E100" s="118" t="s">
        <v>102</v>
      </c>
      <c r="F100" s="118"/>
      <c r="G100" s="118"/>
      <c r="H100" s="118"/>
      <c r="I100" s="118"/>
      <c r="J100" s="10"/>
      <c r="K100" s="118" t="s">
        <v>103</v>
      </c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9">
        <f>'05 - ODSTRÁNENIE OBJEKTU ...'!J32</f>
        <v>0</v>
      </c>
      <c r="AH100" s="10"/>
      <c r="AI100" s="10"/>
      <c r="AJ100" s="10"/>
      <c r="AK100" s="10"/>
      <c r="AL100" s="10"/>
      <c r="AM100" s="10"/>
      <c r="AN100" s="119">
        <f>SUM(AG100,AT100)</f>
        <v>0</v>
      </c>
      <c r="AO100" s="10"/>
      <c r="AP100" s="10"/>
      <c r="AQ100" s="120" t="s">
        <v>90</v>
      </c>
      <c r="AR100" s="65"/>
      <c r="AS100" s="121">
        <v>0</v>
      </c>
      <c r="AT100" s="122">
        <f>ROUND(SUM(AV100:AW100),2)</f>
        <v>0</v>
      </c>
      <c r="AU100" s="123">
        <f>'05 - ODSTRÁNENIE OBJEKTU ...'!P122</f>
        <v>0</v>
      </c>
      <c r="AV100" s="122">
        <f>'05 - ODSTRÁNENIE OBJEKTU ...'!J35</f>
        <v>0</v>
      </c>
      <c r="AW100" s="122">
        <f>'05 - ODSTRÁNENIE OBJEKTU ...'!J36</f>
        <v>0</v>
      </c>
      <c r="AX100" s="122">
        <f>'05 - ODSTRÁNENIE OBJEKTU ...'!J37</f>
        <v>0</v>
      </c>
      <c r="AY100" s="122">
        <f>'05 - ODSTRÁNENIE OBJEKTU ...'!J38</f>
        <v>0</v>
      </c>
      <c r="AZ100" s="122">
        <f>'05 - ODSTRÁNENIE OBJEKTU ...'!F35</f>
        <v>0</v>
      </c>
      <c r="BA100" s="122">
        <f>'05 - ODSTRÁNENIE OBJEKTU ...'!F36</f>
        <v>0</v>
      </c>
      <c r="BB100" s="122">
        <f>'05 - ODSTRÁNENIE OBJEKTU ...'!F37</f>
        <v>0</v>
      </c>
      <c r="BC100" s="122">
        <f>'05 - ODSTRÁNENIE OBJEKTU ...'!F38</f>
        <v>0</v>
      </c>
      <c r="BD100" s="124">
        <f>'05 - ODSTRÁNENIE OBJEKTU ...'!F39</f>
        <v>0</v>
      </c>
      <c r="BE100" s="4"/>
      <c r="BT100" s="23" t="s">
        <v>91</v>
      </c>
      <c r="BV100" s="23" t="s">
        <v>81</v>
      </c>
      <c r="BW100" s="23" t="s">
        <v>104</v>
      </c>
      <c r="BX100" s="23" t="s">
        <v>87</v>
      </c>
      <c r="CL100" s="23" t="s">
        <v>1</v>
      </c>
    </row>
    <row r="101" s="7" customFormat="1" ht="16.5" customHeight="1">
      <c r="A101" s="7"/>
      <c r="B101" s="105"/>
      <c r="C101" s="106"/>
      <c r="D101" s="107" t="s">
        <v>96</v>
      </c>
      <c r="E101" s="107"/>
      <c r="F101" s="107"/>
      <c r="G101" s="107"/>
      <c r="H101" s="107"/>
      <c r="I101" s="108"/>
      <c r="J101" s="107" t="s">
        <v>105</v>
      </c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9">
        <f>ROUND(SUM(AG102:AG108),2)</f>
        <v>0</v>
      </c>
      <c r="AH101" s="108"/>
      <c r="AI101" s="108"/>
      <c r="AJ101" s="108"/>
      <c r="AK101" s="108"/>
      <c r="AL101" s="108"/>
      <c r="AM101" s="108"/>
      <c r="AN101" s="110">
        <f>SUM(AG101,AT101)</f>
        <v>0</v>
      </c>
      <c r="AO101" s="108"/>
      <c r="AP101" s="108"/>
      <c r="AQ101" s="111" t="s">
        <v>85</v>
      </c>
      <c r="AR101" s="105"/>
      <c r="AS101" s="112">
        <f>ROUND(SUM(AS102:AS108),2)</f>
        <v>0</v>
      </c>
      <c r="AT101" s="113">
        <f>ROUND(SUM(AV101:AW101),2)</f>
        <v>0</v>
      </c>
      <c r="AU101" s="114">
        <f>ROUND(SUM(AU102:AU108),5)</f>
        <v>0</v>
      </c>
      <c r="AV101" s="113">
        <f>ROUND(AZ101*L29,2)</f>
        <v>0</v>
      </c>
      <c r="AW101" s="113">
        <f>ROUND(BA101*L30,2)</f>
        <v>0</v>
      </c>
      <c r="AX101" s="113">
        <f>ROUND(BB101*L29,2)</f>
        <v>0</v>
      </c>
      <c r="AY101" s="113">
        <f>ROUND(BC101*L30,2)</f>
        <v>0</v>
      </c>
      <c r="AZ101" s="113">
        <f>ROUND(SUM(AZ102:AZ108),2)</f>
        <v>0</v>
      </c>
      <c r="BA101" s="113">
        <f>ROUND(SUM(BA102:BA108),2)</f>
        <v>0</v>
      </c>
      <c r="BB101" s="113">
        <f>ROUND(SUM(BB102:BB108),2)</f>
        <v>0</v>
      </c>
      <c r="BC101" s="113">
        <f>ROUND(SUM(BC102:BC108),2)</f>
        <v>0</v>
      </c>
      <c r="BD101" s="115">
        <f>ROUND(SUM(BD102:BD108),2)</f>
        <v>0</v>
      </c>
      <c r="BE101" s="7"/>
      <c r="BS101" s="116" t="s">
        <v>78</v>
      </c>
      <c r="BT101" s="116" t="s">
        <v>86</v>
      </c>
      <c r="BU101" s="116" t="s">
        <v>80</v>
      </c>
      <c r="BV101" s="116" t="s">
        <v>81</v>
      </c>
      <c r="BW101" s="116" t="s">
        <v>106</v>
      </c>
      <c r="BX101" s="116" t="s">
        <v>4</v>
      </c>
      <c r="CL101" s="116" t="s">
        <v>1</v>
      </c>
      <c r="CM101" s="116" t="s">
        <v>79</v>
      </c>
    </row>
    <row r="102" s="4" customFormat="1" ht="16.5" customHeight="1">
      <c r="A102" s="117" t="s">
        <v>88</v>
      </c>
      <c r="B102" s="65"/>
      <c r="C102" s="10"/>
      <c r="D102" s="10"/>
      <c r="E102" s="118" t="s">
        <v>93</v>
      </c>
      <c r="F102" s="118"/>
      <c r="G102" s="118"/>
      <c r="H102" s="118"/>
      <c r="I102" s="118"/>
      <c r="J102" s="10"/>
      <c r="K102" s="118" t="s">
        <v>107</v>
      </c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9">
        <f>'02 - Prístroje a zariadenia'!J32</f>
        <v>0</v>
      </c>
      <c r="AH102" s="10"/>
      <c r="AI102" s="10"/>
      <c r="AJ102" s="10"/>
      <c r="AK102" s="10"/>
      <c r="AL102" s="10"/>
      <c r="AM102" s="10"/>
      <c r="AN102" s="119">
        <f>SUM(AG102,AT102)</f>
        <v>0</v>
      </c>
      <c r="AO102" s="10"/>
      <c r="AP102" s="10"/>
      <c r="AQ102" s="120" t="s">
        <v>90</v>
      </c>
      <c r="AR102" s="65"/>
      <c r="AS102" s="121">
        <v>0</v>
      </c>
      <c r="AT102" s="122">
        <f>ROUND(SUM(AV102:AW102),2)</f>
        <v>0</v>
      </c>
      <c r="AU102" s="123">
        <f>'02 - Prístroje a zariadenia'!P126</f>
        <v>0</v>
      </c>
      <c r="AV102" s="122">
        <f>'02 - Prístroje a zariadenia'!J35</f>
        <v>0</v>
      </c>
      <c r="AW102" s="122">
        <f>'02 - Prístroje a zariadenia'!J36</f>
        <v>0</v>
      </c>
      <c r="AX102" s="122">
        <f>'02 - Prístroje a zariadenia'!J37</f>
        <v>0</v>
      </c>
      <c r="AY102" s="122">
        <f>'02 - Prístroje a zariadenia'!J38</f>
        <v>0</v>
      </c>
      <c r="AZ102" s="122">
        <f>'02 - Prístroje a zariadenia'!F35</f>
        <v>0</v>
      </c>
      <c r="BA102" s="122">
        <f>'02 - Prístroje a zariadenia'!F36</f>
        <v>0</v>
      </c>
      <c r="BB102" s="122">
        <f>'02 - Prístroje a zariadenia'!F37</f>
        <v>0</v>
      </c>
      <c r="BC102" s="122">
        <f>'02 - Prístroje a zariadenia'!F38</f>
        <v>0</v>
      </c>
      <c r="BD102" s="124">
        <f>'02 - Prístroje a zariadenia'!F39</f>
        <v>0</v>
      </c>
      <c r="BE102" s="4"/>
      <c r="BT102" s="23" t="s">
        <v>91</v>
      </c>
      <c r="BV102" s="23" t="s">
        <v>81</v>
      </c>
      <c r="BW102" s="23" t="s">
        <v>108</v>
      </c>
      <c r="BX102" s="23" t="s">
        <v>106</v>
      </c>
      <c r="CL102" s="23" t="s">
        <v>1</v>
      </c>
    </row>
    <row r="103" s="4" customFormat="1" ht="16.5" customHeight="1">
      <c r="A103" s="117" t="s">
        <v>88</v>
      </c>
      <c r="B103" s="65"/>
      <c r="C103" s="10"/>
      <c r="D103" s="10"/>
      <c r="E103" s="118" t="s">
        <v>96</v>
      </c>
      <c r="F103" s="118"/>
      <c r="G103" s="118"/>
      <c r="H103" s="118"/>
      <c r="I103" s="118"/>
      <c r="J103" s="10"/>
      <c r="K103" s="118" t="s">
        <v>109</v>
      </c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19">
        <f>'03 - Káble a nosné systémy'!J32</f>
        <v>0</v>
      </c>
      <c r="AH103" s="10"/>
      <c r="AI103" s="10"/>
      <c r="AJ103" s="10"/>
      <c r="AK103" s="10"/>
      <c r="AL103" s="10"/>
      <c r="AM103" s="10"/>
      <c r="AN103" s="119">
        <f>SUM(AG103,AT103)</f>
        <v>0</v>
      </c>
      <c r="AO103" s="10"/>
      <c r="AP103" s="10"/>
      <c r="AQ103" s="120" t="s">
        <v>90</v>
      </c>
      <c r="AR103" s="65"/>
      <c r="AS103" s="121">
        <v>0</v>
      </c>
      <c r="AT103" s="122">
        <f>ROUND(SUM(AV103:AW103),2)</f>
        <v>0</v>
      </c>
      <c r="AU103" s="123">
        <f>'03 - Káble a nosné systémy'!P122</f>
        <v>0</v>
      </c>
      <c r="AV103" s="122">
        <f>'03 - Káble a nosné systémy'!J35</f>
        <v>0</v>
      </c>
      <c r="AW103" s="122">
        <f>'03 - Káble a nosné systémy'!J36</f>
        <v>0</v>
      </c>
      <c r="AX103" s="122">
        <f>'03 - Káble a nosné systémy'!J37</f>
        <v>0</v>
      </c>
      <c r="AY103" s="122">
        <f>'03 - Káble a nosné systémy'!J38</f>
        <v>0</v>
      </c>
      <c r="AZ103" s="122">
        <f>'03 - Káble a nosné systémy'!F35</f>
        <v>0</v>
      </c>
      <c r="BA103" s="122">
        <f>'03 - Káble a nosné systémy'!F36</f>
        <v>0</v>
      </c>
      <c r="BB103" s="122">
        <f>'03 - Káble a nosné systémy'!F37</f>
        <v>0</v>
      </c>
      <c r="BC103" s="122">
        <f>'03 - Káble a nosné systémy'!F38</f>
        <v>0</v>
      </c>
      <c r="BD103" s="124">
        <f>'03 - Káble a nosné systémy'!F39</f>
        <v>0</v>
      </c>
      <c r="BE103" s="4"/>
      <c r="BT103" s="23" t="s">
        <v>91</v>
      </c>
      <c r="BV103" s="23" t="s">
        <v>81</v>
      </c>
      <c r="BW103" s="23" t="s">
        <v>110</v>
      </c>
      <c r="BX103" s="23" t="s">
        <v>106</v>
      </c>
      <c r="CL103" s="23" t="s">
        <v>1</v>
      </c>
    </row>
    <row r="104" s="4" customFormat="1" ht="16.5" customHeight="1">
      <c r="A104" s="117" t="s">
        <v>88</v>
      </c>
      <c r="B104" s="65"/>
      <c r="C104" s="10"/>
      <c r="D104" s="10"/>
      <c r="E104" s="118" t="s">
        <v>99</v>
      </c>
      <c r="F104" s="118"/>
      <c r="G104" s="118"/>
      <c r="H104" s="118"/>
      <c r="I104" s="118"/>
      <c r="J104" s="10"/>
      <c r="K104" s="118" t="s">
        <v>111</v>
      </c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9">
        <f>'04 - Svietidlá'!J32</f>
        <v>0</v>
      </c>
      <c r="AH104" s="10"/>
      <c r="AI104" s="10"/>
      <c r="AJ104" s="10"/>
      <c r="AK104" s="10"/>
      <c r="AL104" s="10"/>
      <c r="AM104" s="10"/>
      <c r="AN104" s="119">
        <f>SUM(AG104,AT104)</f>
        <v>0</v>
      </c>
      <c r="AO104" s="10"/>
      <c r="AP104" s="10"/>
      <c r="AQ104" s="120" t="s">
        <v>90</v>
      </c>
      <c r="AR104" s="65"/>
      <c r="AS104" s="121">
        <v>0</v>
      </c>
      <c r="AT104" s="122">
        <f>ROUND(SUM(AV104:AW104),2)</f>
        <v>0</v>
      </c>
      <c r="AU104" s="123">
        <f>'04 - Svietidlá'!P122</f>
        <v>0</v>
      </c>
      <c r="AV104" s="122">
        <f>'04 - Svietidlá'!J35</f>
        <v>0</v>
      </c>
      <c r="AW104" s="122">
        <f>'04 - Svietidlá'!J36</f>
        <v>0</v>
      </c>
      <c r="AX104" s="122">
        <f>'04 - Svietidlá'!J37</f>
        <v>0</v>
      </c>
      <c r="AY104" s="122">
        <f>'04 - Svietidlá'!J38</f>
        <v>0</v>
      </c>
      <c r="AZ104" s="122">
        <f>'04 - Svietidlá'!F35</f>
        <v>0</v>
      </c>
      <c r="BA104" s="122">
        <f>'04 - Svietidlá'!F36</f>
        <v>0</v>
      </c>
      <c r="BB104" s="122">
        <f>'04 - Svietidlá'!F37</f>
        <v>0</v>
      </c>
      <c r="BC104" s="122">
        <f>'04 - Svietidlá'!F38</f>
        <v>0</v>
      </c>
      <c r="BD104" s="124">
        <f>'04 - Svietidlá'!F39</f>
        <v>0</v>
      </c>
      <c r="BE104" s="4"/>
      <c r="BT104" s="23" t="s">
        <v>91</v>
      </c>
      <c r="BV104" s="23" t="s">
        <v>81</v>
      </c>
      <c r="BW104" s="23" t="s">
        <v>112</v>
      </c>
      <c r="BX104" s="23" t="s">
        <v>106</v>
      </c>
      <c r="CL104" s="23" t="s">
        <v>1</v>
      </c>
    </row>
    <row r="105" s="4" customFormat="1" ht="16.5" customHeight="1">
      <c r="A105" s="117" t="s">
        <v>88</v>
      </c>
      <c r="B105" s="65"/>
      <c r="C105" s="10"/>
      <c r="D105" s="10"/>
      <c r="E105" s="118" t="s">
        <v>102</v>
      </c>
      <c r="F105" s="118"/>
      <c r="G105" s="118"/>
      <c r="H105" s="118"/>
      <c r="I105" s="118"/>
      <c r="J105" s="10"/>
      <c r="K105" s="118" t="s">
        <v>113</v>
      </c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9">
        <f>'05 - Rozvádzače'!J32</f>
        <v>0</v>
      </c>
      <c r="AH105" s="10"/>
      <c r="AI105" s="10"/>
      <c r="AJ105" s="10"/>
      <c r="AK105" s="10"/>
      <c r="AL105" s="10"/>
      <c r="AM105" s="10"/>
      <c r="AN105" s="119">
        <f>SUM(AG105,AT105)</f>
        <v>0</v>
      </c>
      <c r="AO105" s="10"/>
      <c r="AP105" s="10"/>
      <c r="AQ105" s="120" t="s">
        <v>90</v>
      </c>
      <c r="AR105" s="65"/>
      <c r="AS105" s="121">
        <v>0</v>
      </c>
      <c r="AT105" s="122">
        <f>ROUND(SUM(AV105:AW105),2)</f>
        <v>0</v>
      </c>
      <c r="AU105" s="123">
        <f>'05 - Rozvádzače'!P122</f>
        <v>0</v>
      </c>
      <c r="AV105" s="122">
        <f>'05 - Rozvádzače'!J35</f>
        <v>0</v>
      </c>
      <c r="AW105" s="122">
        <f>'05 - Rozvádzače'!J36</f>
        <v>0</v>
      </c>
      <c r="AX105" s="122">
        <f>'05 - Rozvádzače'!J37</f>
        <v>0</v>
      </c>
      <c r="AY105" s="122">
        <f>'05 - Rozvádzače'!J38</f>
        <v>0</v>
      </c>
      <c r="AZ105" s="122">
        <f>'05 - Rozvádzače'!F35</f>
        <v>0</v>
      </c>
      <c r="BA105" s="122">
        <f>'05 - Rozvádzače'!F36</f>
        <v>0</v>
      </c>
      <c r="BB105" s="122">
        <f>'05 - Rozvádzače'!F37</f>
        <v>0</v>
      </c>
      <c r="BC105" s="122">
        <f>'05 - Rozvádzače'!F38</f>
        <v>0</v>
      </c>
      <c r="BD105" s="124">
        <f>'05 - Rozvádzače'!F39</f>
        <v>0</v>
      </c>
      <c r="BE105" s="4"/>
      <c r="BT105" s="23" t="s">
        <v>91</v>
      </c>
      <c r="BV105" s="23" t="s">
        <v>81</v>
      </c>
      <c r="BW105" s="23" t="s">
        <v>114</v>
      </c>
      <c r="BX105" s="23" t="s">
        <v>106</v>
      </c>
      <c r="CL105" s="23" t="s">
        <v>1</v>
      </c>
    </row>
    <row r="106" s="4" customFormat="1" ht="16.5" customHeight="1">
      <c r="A106" s="117" t="s">
        <v>88</v>
      </c>
      <c r="B106" s="65"/>
      <c r="C106" s="10"/>
      <c r="D106" s="10"/>
      <c r="E106" s="118" t="s">
        <v>115</v>
      </c>
      <c r="F106" s="118"/>
      <c r="G106" s="118"/>
      <c r="H106" s="118"/>
      <c r="I106" s="118"/>
      <c r="J106" s="10"/>
      <c r="K106" s="118" t="s">
        <v>116</v>
      </c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9">
        <f>'06 - Bleskozvod a uzemnenie'!J32</f>
        <v>0</v>
      </c>
      <c r="AH106" s="10"/>
      <c r="AI106" s="10"/>
      <c r="AJ106" s="10"/>
      <c r="AK106" s="10"/>
      <c r="AL106" s="10"/>
      <c r="AM106" s="10"/>
      <c r="AN106" s="119">
        <f>SUM(AG106,AT106)</f>
        <v>0</v>
      </c>
      <c r="AO106" s="10"/>
      <c r="AP106" s="10"/>
      <c r="AQ106" s="120" t="s">
        <v>90</v>
      </c>
      <c r="AR106" s="65"/>
      <c r="AS106" s="121">
        <v>0</v>
      </c>
      <c r="AT106" s="122">
        <f>ROUND(SUM(AV106:AW106),2)</f>
        <v>0</v>
      </c>
      <c r="AU106" s="123">
        <f>'06 - Bleskozvod a uzemnenie'!P126</f>
        <v>0</v>
      </c>
      <c r="AV106" s="122">
        <f>'06 - Bleskozvod a uzemnenie'!J35</f>
        <v>0</v>
      </c>
      <c r="AW106" s="122">
        <f>'06 - Bleskozvod a uzemnenie'!J36</f>
        <v>0</v>
      </c>
      <c r="AX106" s="122">
        <f>'06 - Bleskozvod a uzemnenie'!J37</f>
        <v>0</v>
      </c>
      <c r="AY106" s="122">
        <f>'06 - Bleskozvod a uzemnenie'!J38</f>
        <v>0</v>
      </c>
      <c r="AZ106" s="122">
        <f>'06 - Bleskozvod a uzemnenie'!F35</f>
        <v>0</v>
      </c>
      <c r="BA106" s="122">
        <f>'06 - Bleskozvod a uzemnenie'!F36</f>
        <v>0</v>
      </c>
      <c r="BB106" s="122">
        <f>'06 - Bleskozvod a uzemnenie'!F37</f>
        <v>0</v>
      </c>
      <c r="BC106" s="122">
        <f>'06 - Bleskozvod a uzemnenie'!F38</f>
        <v>0</v>
      </c>
      <c r="BD106" s="124">
        <f>'06 - Bleskozvod a uzemnenie'!F39</f>
        <v>0</v>
      </c>
      <c r="BE106" s="4"/>
      <c r="BT106" s="23" t="s">
        <v>91</v>
      </c>
      <c r="BV106" s="23" t="s">
        <v>81</v>
      </c>
      <c r="BW106" s="23" t="s">
        <v>117</v>
      </c>
      <c r="BX106" s="23" t="s">
        <v>106</v>
      </c>
      <c r="CL106" s="23" t="s">
        <v>1</v>
      </c>
    </row>
    <row r="107" s="4" customFormat="1" ht="16.5" customHeight="1">
      <c r="A107" s="117" t="s">
        <v>88</v>
      </c>
      <c r="B107" s="65"/>
      <c r="C107" s="10"/>
      <c r="D107" s="10"/>
      <c r="E107" s="118" t="s">
        <v>118</v>
      </c>
      <c r="F107" s="118"/>
      <c r="G107" s="118"/>
      <c r="H107" s="118"/>
      <c r="I107" s="118"/>
      <c r="J107" s="10"/>
      <c r="K107" s="118" t="s">
        <v>119</v>
      </c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9">
        <f>'07 - Prípojka NN'!J32</f>
        <v>0</v>
      </c>
      <c r="AH107" s="10"/>
      <c r="AI107" s="10"/>
      <c r="AJ107" s="10"/>
      <c r="AK107" s="10"/>
      <c r="AL107" s="10"/>
      <c r="AM107" s="10"/>
      <c r="AN107" s="119">
        <f>SUM(AG107,AT107)</f>
        <v>0</v>
      </c>
      <c r="AO107" s="10"/>
      <c r="AP107" s="10"/>
      <c r="AQ107" s="120" t="s">
        <v>90</v>
      </c>
      <c r="AR107" s="65"/>
      <c r="AS107" s="121">
        <v>0</v>
      </c>
      <c r="AT107" s="122">
        <f>ROUND(SUM(AV107:AW107),2)</f>
        <v>0</v>
      </c>
      <c r="AU107" s="123">
        <f>'07 - Prípojka NN'!P127</f>
        <v>0</v>
      </c>
      <c r="AV107" s="122">
        <f>'07 - Prípojka NN'!J35</f>
        <v>0</v>
      </c>
      <c r="AW107" s="122">
        <f>'07 - Prípojka NN'!J36</f>
        <v>0</v>
      </c>
      <c r="AX107" s="122">
        <f>'07 - Prípojka NN'!J37</f>
        <v>0</v>
      </c>
      <c r="AY107" s="122">
        <f>'07 - Prípojka NN'!J38</f>
        <v>0</v>
      </c>
      <c r="AZ107" s="122">
        <f>'07 - Prípojka NN'!F35</f>
        <v>0</v>
      </c>
      <c r="BA107" s="122">
        <f>'07 - Prípojka NN'!F36</f>
        <v>0</v>
      </c>
      <c r="BB107" s="122">
        <f>'07 - Prípojka NN'!F37</f>
        <v>0</v>
      </c>
      <c r="BC107" s="122">
        <f>'07 - Prípojka NN'!F38</f>
        <v>0</v>
      </c>
      <c r="BD107" s="124">
        <f>'07 - Prípojka NN'!F39</f>
        <v>0</v>
      </c>
      <c r="BE107" s="4"/>
      <c r="BT107" s="23" t="s">
        <v>91</v>
      </c>
      <c r="BV107" s="23" t="s">
        <v>81</v>
      </c>
      <c r="BW107" s="23" t="s">
        <v>120</v>
      </c>
      <c r="BX107" s="23" t="s">
        <v>106</v>
      </c>
      <c r="CL107" s="23" t="s">
        <v>1</v>
      </c>
    </row>
    <row r="108" s="4" customFormat="1" ht="16.5" customHeight="1">
      <c r="A108" s="117" t="s">
        <v>88</v>
      </c>
      <c r="B108" s="65"/>
      <c r="C108" s="10"/>
      <c r="D108" s="10"/>
      <c r="E108" s="118" t="s">
        <v>121</v>
      </c>
      <c r="F108" s="118"/>
      <c r="G108" s="118"/>
      <c r="H108" s="118"/>
      <c r="I108" s="118"/>
      <c r="J108" s="10"/>
      <c r="K108" s="118" t="s">
        <v>122</v>
      </c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9">
        <f>'08 - Areálové rozvody'!J32</f>
        <v>0</v>
      </c>
      <c r="AH108" s="10"/>
      <c r="AI108" s="10"/>
      <c r="AJ108" s="10"/>
      <c r="AK108" s="10"/>
      <c r="AL108" s="10"/>
      <c r="AM108" s="10"/>
      <c r="AN108" s="119">
        <f>SUM(AG108,AT108)</f>
        <v>0</v>
      </c>
      <c r="AO108" s="10"/>
      <c r="AP108" s="10"/>
      <c r="AQ108" s="120" t="s">
        <v>90</v>
      </c>
      <c r="AR108" s="65"/>
      <c r="AS108" s="121">
        <v>0</v>
      </c>
      <c r="AT108" s="122">
        <f>ROUND(SUM(AV108:AW108),2)</f>
        <v>0</v>
      </c>
      <c r="AU108" s="123">
        <f>'08 - Areálové rozvody'!P127</f>
        <v>0</v>
      </c>
      <c r="AV108" s="122">
        <f>'08 - Areálové rozvody'!J35</f>
        <v>0</v>
      </c>
      <c r="AW108" s="122">
        <f>'08 - Areálové rozvody'!J36</f>
        <v>0</v>
      </c>
      <c r="AX108" s="122">
        <f>'08 - Areálové rozvody'!J37</f>
        <v>0</v>
      </c>
      <c r="AY108" s="122">
        <f>'08 - Areálové rozvody'!J38</f>
        <v>0</v>
      </c>
      <c r="AZ108" s="122">
        <f>'08 - Areálové rozvody'!F35</f>
        <v>0</v>
      </c>
      <c r="BA108" s="122">
        <f>'08 - Areálové rozvody'!F36</f>
        <v>0</v>
      </c>
      <c r="BB108" s="122">
        <f>'08 - Areálové rozvody'!F37</f>
        <v>0</v>
      </c>
      <c r="BC108" s="122">
        <f>'08 - Areálové rozvody'!F38</f>
        <v>0</v>
      </c>
      <c r="BD108" s="124">
        <f>'08 - Areálové rozvody'!F39</f>
        <v>0</v>
      </c>
      <c r="BE108" s="4"/>
      <c r="BT108" s="23" t="s">
        <v>91</v>
      </c>
      <c r="BV108" s="23" t="s">
        <v>81</v>
      </c>
      <c r="BW108" s="23" t="s">
        <v>123</v>
      </c>
      <c r="BX108" s="23" t="s">
        <v>106</v>
      </c>
      <c r="CL108" s="23" t="s">
        <v>1</v>
      </c>
    </row>
    <row r="109" s="7" customFormat="1" ht="16.5" customHeight="1">
      <c r="A109" s="7"/>
      <c r="B109" s="105"/>
      <c r="C109" s="106"/>
      <c r="D109" s="107" t="s">
        <v>99</v>
      </c>
      <c r="E109" s="107"/>
      <c r="F109" s="107"/>
      <c r="G109" s="107"/>
      <c r="H109" s="107"/>
      <c r="I109" s="108"/>
      <c r="J109" s="107" t="s">
        <v>124</v>
      </c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9">
        <f>ROUND(SUM(AG110:AG114),2)</f>
        <v>0</v>
      </c>
      <c r="AH109" s="108"/>
      <c r="AI109" s="108"/>
      <c r="AJ109" s="108"/>
      <c r="AK109" s="108"/>
      <c r="AL109" s="108"/>
      <c r="AM109" s="108"/>
      <c r="AN109" s="110">
        <f>SUM(AG109,AT109)</f>
        <v>0</v>
      </c>
      <c r="AO109" s="108"/>
      <c r="AP109" s="108"/>
      <c r="AQ109" s="111" t="s">
        <v>85</v>
      </c>
      <c r="AR109" s="105"/>
      <c r="AS109" s="112">
        <f>ROUND(SUM(AS110:AS114),2)</f>
        <v>0</v>
      </c>
      <c r="AT109" s="113">
        <f>ROUND(SUM(AV109:AW109),2)</f>
        <v>0</v>
      </c>
      <c r="AU109" s="114">
        <f>ROUND(SUM(AU110:AU114),5)</f>
        <v>0</v>
      </c>
      <c r="AV109" s="113">
        <f>ROUND(AZ109*L29,2)</f>
        <v>0</v>
      </c>
      <c r="AW109" s="113">
        <f>ROUND(BA109*L30,2)</f>
        <v>0</v>
      </c>
      <c r="AX109" s="113">
        <f>ROUND(BB109*L29,2)</f>
        <v>0</v>
      </c>
      <c r="AY109" s="113">
        <f>ROUND(BC109*L30,2)</f>
        <v>0</v>
      </c>
      <c r="AZ109" s="113">
        <f>ROUND(SUM(AZ110:AZ114),2)</f>
        <v>0</v>
      </c>
      <c r="BA109" s="113">
        <f>ROUND(SUM(BA110:BA114),2)</f>
        <v>0</v>
      </c>
      <c r="BB109" s="113">
        <f>ROUND(SUM(BB110:BB114),2)</f>
        <v>0</v>
      </c>
      <c r="BC109" s="113">
        <f>ROUND(SUM(BC110:BC114),2)</f>
        <v>0</v>
      </c>
      <c r="BD109" s="115">
        <f>ROUND(SUM(BD110:BD114),2)</f>
        <v>0</v>
      </c>
      <c r="BE109" s="7"/>
      <c r="BS109" s="116" t="s">
        <v>78</v>
      </c>
      <c r="BT109" s="116" t="s">
        <v>86</v>
      </c>
      <c r="BU109" s="116" t="s">
        <v>80</v>
      </c>
      <c r="BV109" s="116" t="s">
        <v>81</v>
      </c>
      <c r="BW109" s="116" t="s">
        <v>125</v>
      </c>
      <c r="BX109" s="116" t="s">
        <v>4</v>
      </c>
      <c r="CL109" s="116" t="s">
        <v>1</v>
      </c>
      <c r="CM109" s="116" t="s">
        <v>79</v>
      </c>
    </row>
    <row r="110" s="4" customFormat="1" ht="16.5" customHeight="1">
      <c r="A110" s="117" t="s">
        <v>88</v>
      </c>
      <c r="B110" s="65"/>
      <c r="C110" s="10"/>
      <c r="D110" s="10"/>
      <c r="E110" s="118" t="s">
        <v>83</v>
      </c>
      <c r="F110" s="118"/>
      <c r="G110" s="118"/>
      <c r="H110" s="118"/>
      <c r="I110" s="118"/>
      <c r="J110" s="10"/>
      <c r="K110" s="118" t="s">
        <v>126</v>
      </c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9">
        <f>'01 - Štrukturovaná kabeláž'!J32</f>
        <v>0</v>
      </c>
      <c r="AH110" s="10"/>
      <c r="AI110" s="10"/>
      <c r="AJ110" s="10"/>
      <c r="AK110" s="10"/>
      <c r="AL110" s="10"/>
      <c r="AM110" s="10"/>
      <c r="AN110" s="119">
        <f>SUM(AG110,AT110)</f>
        <v>0</v>
      </c>
      <c r="AO110" s="10"/>
      <c r="AP110" s="10"/>
      <c r="AQ110" s="120" t="s">
        <v>90</v>
      </c>
      <c r="AR110" s="65"/>
      <c r="AS110" s="121">
        <v>0</v>
      </c>
      <c r="AT110" s="122">
        <f>ROUND(SUM(AV110:AW110),2)</f>
        <v>0</v>
      </c>
      <c r="AU110" s="123">
        <f>'01 - Štrukturovaná kabeláž'!P124</f>
        <v>0</v>
      </c>
      <c r="AV110" s="122">
        <f>'01 - Štrukturovaná kabeláž'!J35</f>
        <v>0</v>
      </c>
      <c r="AW110" s="122">
        <f>'01 - Štrukturovaná kabeláž'!J36</f>
        <v>0</v>
      </c>
      <c r="AX110" s="122">
        <f>'01 - Štrukturovaná kabeláž'!J37</f>
        <v>0</v>
      </c>
      <c r="AY110" s="122">
        <f>'01 - Štrukturovaná kabeláž'!J38</f>
        <v>0</v>
      </c>
      <c r="AZ110" s="122">
        <f>'01 - Štrukturovaná kabeláž'!F35</f>
        <v>0</v>
      </c>
      <c r="BA110" s="122">
        <f>'01 - Štrukturovaná kabeláž'!F36</f>
        <v>0</v>
      </c>
      <c r="BB110" s="122">
        <f>'01 - Štrukturovaná kabeláž'!F37</f>
        <v>0</v>
      </c>
      <c r="BC110" s="122">
        <f>'01 - Štrukturovaná kabeláž'!F38</f>
        <v>0</v>
      </c>
      <c r="BD110" s="124">
        <f>'01 - Štrukturovaná kabeláž'!F39</f>
        <v>0</v>
      </c>
      <c r="BE110" s="4"/>
      <c r="BT110" s="23" t="s">
        <v>91</v>
      </c>
      <c r="BV110" s="23" t="s">
        <v>81</v>
      </c>
      <c r="BW110" s="23" t="s">
        <v>127</v>
      </c>
      <c r="BX110" s="23" t="s">
        <v>125</v>
      </c>
      <c r="CL110" s="23" t="s">
        <v>1</v>
      </c>
    </row>
    <row r="111" s="4" customFormat="1" ht="16.5" customHeight="1">
      <c r="A111" s="117" t="s">
        <v>88</v>
      </c>
      <c r="B111" s="65"/>
      <c r="C111" s="10"/>
      <c r="D111" s="10"/>
      <c r="E111" s="118" t="s">
        <v>93</v>
      </c>
      <c r="F111" s="118"/>
      <c r="G111" s="118"/>
      <c r="H111" s="118"/>
      <c r="I111" s="118"/>
      <c r="J111" s="10"/>
      <c r="K111" s="118" t="s">
        <v>128</v>
      </c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9">
        <f>'02 - EZS'!J32</f>
        <v>0</v>
      </c>
      <c r="AH111" s="10"/>
      <c r="AI111" s="10"/>
      <c r="AJ111" s="10"/>
      <c r="AK111" s="10"/>
      <c r="AL111" s="10"/>
      <c r="AM111" s="10"/>
      <c r="AN111" s="119">
        <f>SUM(AG111,AT111)</f>
        <v>0</v>
      </c>
      <c r="AO111" s="10"/>
      <c r="AP111" s="10"/>
      <c r="AQ111" s="120" t="s">
        <v>90</v>
      </c>
      <c r="AR111" s="65"/>
      <c r="AS111" s="121">
        <v>0</v>
      </c>
      <c r="AT111" s="122">
        <f>ROUND(SUM(AV111:AW111),2)</f>
        <v>0</v>
      </c>
      <c r="AU111" s="123">
        <f>'02 - EZS'!P124</f>
        <v>0</v>
      </c>
      <c r="AV111" s="122">
        <f>'02 - EZS'!J35</f>
        <v>0</v>
      </c>
      <c r="AW111" s="122">
        <f>'02 - EZS'!J36</f>
        <v>0</v>
      </c>
      <c r="AX111" s="122">
        <f>'02 - EZS'!J37</f>
        <v>0</v>
      </c>
      <c r="AY111" s="122">
        <f>'02 - EZS'!J38</f>
        <v>0</v>
      </c>
      <c r="AZ111" s="122">
        <f>'02 - EZS'!F35</f>
        <v>0</v>
      </c>
      <c r="BA111" s="122">
        <f>'02 - EZS'!F36</f>
        <v>0</v>
      </c>
      <c r="BB111" s="122">
        <f>'02 - EZS'!F37</f>
        <v>0</v>
      </c>
      <c r="BC111" s="122">
        <f>'02 - EZS'!F38</f>
        <v>0</v>
      </c>
      <c r="BD111" s="124">
        <f>'02 - EZS'!F39</f>
        <v>0</v>
      </c>
      <c r="BE111" s="4"/>
      <c r="BT111" s="23" t="s">
        <v>91</v>
      </c>
      <c r="BV111" s="23" t="s">
        <v>81</v>
      </c>
      <c r="BW111" s="23" t="s">
        <v>129</v>
      </c>
      <c r="BX111" s="23" t="s">
        <v>125</v>
      </c>
      <c r="CL111" s="23" t="s">
        <v>1</v>
      </c>
    </row>
    <row r="112" s="4" customFormat="1" ht="16.5" customHeight="1">
      <c r="A112" s="117" t="s">
        <v>88</v>
      </c>
      <c r="B112" s="65"/>
      <c r="C112" s="10"/>
      <c r="D112" s="10"/>
      <c r="E112" s="118" t="s">
        <v>96</v>
      </c>
      <c r="F112" s="118"/>
      <c r="G112" s="118"/>
      <c r="H112" s="118"/>
      <c r="I112" s="118"/>
      <c r="J112" s="10"/>
      <c r="K112" s="118" t="s">
        <v>130</v>
      </c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9">
        <f>'03 - KS'!J32</f>
        <v>0</v>
      </c>
      <c r="AH112" s="10"/>
      <c r="AI112" s="10"/>
      <c r="AJ112" s="10"/>
      <c r="AK112" s="10"/>
      <c r="AL112" s="10"/>
      <c r="AM112" s="10"/>
      <c r="AN112" s="119">
        <f>SUM(AG112,AT112)</f>
        <v>0</v>
      </c>
      <c r="AO112" s="10"/>
      <c r="AP112" s="10"/>
      <c r="AQ112" s="120" t="s">
        <v>90</v>
      </c>
      <c r="AR112" s="65"/>
      <c r="AS112" s="121">
        <v>0</v>
      </c>
      <c r="AT112" s="122">
        <f>ROUND(SUM(AV112:AW112),2)</f>
        <v>0</v>
      </c>
      <c r="AU112" s="123">
        <f>'03 - KS'!P124</f>
        <v>0</v>
      </c>
      <c r="AV112" s="122">
        <f>'03 - KS'!J35</f>
        <v>0</v>
      </c>
      <c r="AW112" s="122">
        <f>'03 - KS'!J36</f>
        <v>0</v>
      </c>
      <c r="AX112" s="122">
        <f>'03 - KS'!J37</f>
        <v>0</v>
      </c>
      <c r="AY112" s="122">
        <f>'03 - KS'!J38</f>
        <v>0</v>
      </c>
      <c r="AZ112" s="122">
        <f>'03 - KS'!F35</f>
        <v>0</v>
      </c>
      <c r="BA112" s="122">
        <f>'03 - KS'!F36</f>
        <v>0</v>
      </c>
      <c r="BB112" s="122">
        <f>'03 - KS'!F37</f>
        <v>0</v>
      </c>
      <c r="BC112" s="122">
        <f>'03 - KS'!F38</f>
        <v>0</v>
      </c>
      <c r="BD112" s="124">
        <f>'03 - KS'!F39</f>
        <v>0</v>
      </c>
      <c r="BE112" s="4"/>
      <c r="BT112" s="23" t="s">
        <v>91</v>
      </c>
      <c r="BV112" s="23" t="s">
        <v>81</v>
      </c>
      <c r="BW112" s="23" t="s">
        <v>131</v>
      </c>
      <c r="BX112" s="23" t="s">
        <v>125</v>
      </c>
      <c r="CL112" s="23" t="s">
        <v>1</v>
      </c>
    </row>
    <row r="113" s="4" customFormat="1" ht="16.5" customHeight="1">
      <c r="A113" s="117" t="s">
        <v>88</v>
      </c>
      <c r="B113" s="65"/>
      <c r="C113" s="10"/>
      <c r="D113" s="10"/>
      <c r="E113" s="118" t="s">
        <v>99</v>
      </c>
      <c r="F113" s="118"/>
      <c r="G113" s="118"/>
      <c r="H113" s="118"/>
      <c r="I113" s="118"/>
      <c r="J113" s="10"/>
      <c r="K113" s="118" t="s">
        <v>132</v>
      </c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19">
        <f>'04 - Závory, VV, SKV'!J32</f>
        <v>0</v>
      </c>
      <c r="AH113" s="10"/>
      <c r="AI113" s="10"/>
      <c r="AJ113" s="10"/>
      <c r="AK113" s="10"/>
      <c r="AL113" s="10"/>
      <c r="AM113" s="10"/>
      <c r="AN113" s="119">
        <f>SUM(AG113,AT113)</f>
        <v>0</v>
      </c>
      <c r="AO113" s="10"/>
      <c r="AP113" s="10"/>
      <c r="AQ113" s="120" t="s">
        <v>90</v>
      </c>
      <c r="AR113" s="65"/>
      <c r="AS113" s="121">
        <v>0</v>
      </c>
      <c r="AT113" s="122">
        <f>ROUND(SUM(AV113:AW113),2)</f>
        <v>0</v>
      </c>
      <c r="AU113" s="123">
        <f>'04 - Závory, VV, SKV'!P129</f>
        <v>0</v>
      </c>
      <c r="AV113" s="122">
        <f>'04 - Závory, VV, SKV'!J35</f>
        <v>0</v>
      </c>
      <c r="AW113" s="122">
        <f>'04 - Závory, VV, SKV'!J36</f>
        <v>0</v>
      </c>
      <c r="AX113" s="122">
        <f>'04 - Závory, VV, SKV'!J37</f>
        <v>0</v>
      </c>
      <c r="AY113" s="122">
        <f>'04 - Závory, VV, SKV'!J38</f>
        <v>0</v>
      </c>
      <c r="AZ113" s="122">
        <f>'04 - Závory, VV, SKV'!F35</f>
        <v>0</v>
      </c>
      <c r="BA113" s="122">
        <f>'04 - Závory, VV, SKV'!F36</f>
        <v>0</v>
      </c>
      <c r="BB113" s="122">
        <f>'04 - Závory, VV, SKV'!F37</f>
        <v>0</v>
      </c>
      <c r="BC113" s="122">
        <f>'04 - Závory, VV, SKV'!F38</f>
        <v>0</v>
      </c>
      <c r="BD113" s="124">
        <f>'04 - Závory, VV, SKV'!F39</f>
        <v>0</v>
      </c>
      <c r="BE113" s="4"/>
      <c r="BT113" s="23" t="s">
        <v>91</v>
      </c>
      <c r="BV113" s="23" t="s">
        <v>81</v>
      </c>
      <c r="BW113" s="23" t="s">
        <v>133</v>
      </c>
      <c r="BX113" s="23" t="s">
        <v>125</v>
      </c>
      <c r="CL113" s="23" t="s">
        <v>1</v>
      </c>
    </row>
    <row r="114" s="4" customFormat="1" ht="16.5" customHeight="1">
      <c r="A114" s="117" t="s">
        <v>88</v>
      </c>
      <c r="B114" s="65"/>
      <c r="C114" s="10"/>
      <c r="D114" s="10"/>
      <c r="E114" s="118" t="s">
        <v>102</v>
      </c>
      <c r="F114" s="118"/>
      <c r="G114" s="118"/>
      <c r="H114" s="118"/>
      <c r="I114" s="118"/>
      <c r="J114" s="10"/>
      <c r="K114" s="118" t="s">
        <v>134</v>
      </c>
      <c r="L114" s="118"/>
      <c r="M114" s="118"/>
      <c r="N114" s="118"/>
      <c r="O114" s="118"/>
      <c r="P114" s="118"/>
      <c r="Q114" s="118"/>
      <c r="R114" s="118"/>
      <c r="S114" s="118"/>
      <c r="T114" s="118"/>
      <c r="U114" s="118"/>
      <c r="V114" s="118"/>
      <c r="W114" s="118"/>
      <c r="X114" s="118"/>
      <c r="Y114" s="118"/>
      <c r="Z114" s="118"/>
      <c r="AA114" s="118"/>
      <c r="AB114" s="118"/>
      <c r="AC114" s="118"/>
      <c r="AD114" s="118"/>
      <c r="AE114" s="118"/>
      <c r="AF114" s="118"/>
      <c r="AG114" s="119">
        <f>'05 - Konfer.systém'!J32</f>
        <v>0</v>
      </c>
      <c r="AH114" s="10"/>
      <c r="AI114" s="10"/>
      <c r="AJ114" s="10"/>
      <c r="AK114" s="10"/>
      <c r="AL114" s="10"/>
      <c r="AM114" s="10"/>
      <c r="AN114" s="119">
        <f>SUM(AG114,AT114)</f>
        <v>0</v>
      </c>
      <c r="AO114" s="10"/>
      <c r="AP114" s="10"/>
      <c r="AQ114" s="120" t="s">
        <v>90</v>
      </c>
      <c r="AR114" s="65"/>
      <c r="AS114" s="121">
        <v>0</v>
      </c>
      <c r="AT114" s="122">
        <f>ROUND(SUM(AV114:AW114),2)</f>
        <v>0</v>
      </c>
      <c r="AU114" s="123">
        <f>'05 - Konfer.systém'!P124</f>
        <v>0</v>
      </c>
      <c r="AV114" s="122">
        <f>'05 - Konfer.systém'!J35</f>
        <v>0</v>
      </c>
      <c r="AW114" s="122">
        <f>'05 - Konfer.systém'!J36</f>
        <v>0</v>
      </c>
      <c r="AX114" s="122">
        <f>'05 - Konfer.systém'!J37</f>
        <v>0</v>
      </c>
      <c r="AY114" s="122">
        <f>'05 - Konfer.systém'!J38</f>
        <v>0</v>
      </c>
      <c r="AZ114" s="122">
        <f>'05 - Konfer.systém'!F35</f>
        <v>0</v>
      </c>
      <c r="BA114" s="122">
        <f>'05 - Konfer.systém'!F36</f>
        <v>0</v>
      </c>
      <c r="BB114" s="122">
        <f>'05 - Konfer.systém'!F37</f>
        <v>0</v>
      </c>
      <c r="BC114" s="122">
        <f>'05 - Konfer.systém'!F38</f>
        <v>0</v>
      </c>
      <c r="BD114" s="124">
        <f>'05 - Konfer.systém'!F39</f>
        <v>0</v>
      </c>
      <c r="BE114" s="4"/>
      <c r="BT114" s="23" t="s">
        <v>91</v>
      </c>
      <c r="BV114" s="23" t="s">
        <v>81</v>
      </c>
      <c r="BW114" s="23" t="s">
        <v>135</v>
      </c>
      <c r="BX114" s="23" t="s">
        <v>125</v>
      </c>
      <c r="CL114" s="23" t="s">
        <v>1</v>
      </c>
    </row>
    <row r="115" s="7" customFormat="1" ht="16.5" customHeight="1">
      <c r="A115" s="117" t="s">
        <v>88</v>
      </c>
      <c r="B115" s="105"/>
      <c r="C115" s="106"/>
      <c r="D115" s="107" t="s">
        <v>102</v>
      </c>
      <c r="E115" s="107"/>
      <c r="F115" s="107"/>
      <c r="G115" s="107"/>
      <c r="H115" s="107"/>
      <c r="I115" s="108"/>
      <c r="J115" s="107" t="s">
        <v>136</v>
      </c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10">
        <f>'05 - E5_Vykurovanie '!J30</f>
        <v>0</v>
      </c>
      <c r="AH115" s="108"/>
      <c r="AI115" s="108"/>
      <c r="AJ115" s="108"/>
      <c r="AK115" s="108"/>
      <c r="AL115" s="108"/>
      <c r="AM115" s="108"/>
      <c r="AN115" s="110">
        <f>SUM(AG115,AT115)</f>
        <v>0</v>
      </c>
      <c r="AO115" s="108"/>
      <c r="AP115" s="108"/>
      <c r="AQ115" s="111" t="s">
        <v>85</v>
      </c>
      <c r="AR115" s="105"/>
      <c r="AS115" s="112">
        <v>0</v>
      </c>
      <c r="AT115" s="113">
        <f>ROUND(SUM(AV115:AW115),2)</f>
        <v>0</v>
      </c>
      <c r="AU115" s="114">
        <f>'05 - E5_Vykurovanie '!P118</f>
        <v>0</v>
      </c>
      <c r="AV115" s="113">
        <f>'05 - E5_Vykurovanie '!J33</f>
        <v>0</v>
      </c>
      <c r="AW115" s="113">
        <f>'05 - E5_Vykurovanie '!J34</f>
        <v>0</v>
      </c>
      <c r="AX115" s="113">
        <f>'05 - E5_Vykurovanie '!J35</f>
        <v>0</v>
      </c>
      <c r="AY115" s="113">
        <f>'05 - E5_Vykurovanie '!J36</f>
        <v>0</v>
      </c>
      <c r="AZ115" s="113">
        <f>'05 - E5_Vykurovanie '!F33</f>
        <v>0</v>
      </c>
      <c r="BA115" s="113">
        <f>'05 - E5_Vykurovanie '!F34</f>
        <v>0</v>
      </c>
      <c r="BB115" s="113">
        <f>'05 - E5_Vykurovanie '!F35</f>
        <v>0</v>
      </c>
      <c r="BC115" s="113">
        <f>'05 - E5_Vykurovanie '!F36</f>
        <v>0</v>
      </c>
      <c r="BD115" s="115">
        <f>'05 - E5_Vykurovanie '!F37</f>
        <v>0</v>
      </c>
      <c r="BE115" s="7"/>
      <c r="BT115" s="116" t="s">
        <v>86</v>
      </c>
      <c r="BV115" s="116" t="s">
        <v>81</v>
      </c>
      <c r="BW115" s="116" t="s">
        <v>137</v>
      </c>
      <c r="BX115" s="116" t="s">
        <v>4</v>
      </c>
      <c r="CL115" s="116" t="s">
        <v>1</v>
      </c>
      <c r="CM115" s="116" t="s">
        <v>79</v>
      </c>
    </row>
    <row r="116" s="7" customFormat="1" ht="16.5" customHeight="1">
      <c r="A116" s="117" t="s">
        <v>88</v>
      </c>
      <c r="B116" s="105"/>
      <c r="C116" s="106"/>
      <c r="D116" s="107" t="s">
        <v>115</v>
      </c>
      <c r="E116" s="107"/>
      <c r="F116" s="107"/>
      <c r="G116" s="107"/>
      <c r="H116" s="107"/>
      <c r="I116" s="108"/>
      <c r="J116" s="107" t="s">
        <v>138</v>
      </c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10">
        <f>'06 - E6_ZTI '!J30</f>
        <v>0</v>
      </c>
      <c r="AH116" s="108"/>
      <c r="AI116" s="108"/>
      <c r="AJ116" s="108"/>
      <c r="AK116" s="108"/>
      <c r="AL116" s="108"/>
      <c r="AM116" s="108"/>
      <c r="AN116" s="110">
        <f>SUM(AG116,AT116)</f>
        <v>0</v>
      </c>
      <c r="AO116" s="108"/>
      <c r="AP116" s="108"/>
      <c r="AQ116" s="111" t="s">
        <v>85</v>
      </c>
      <c r="AR116" s="105"/>
      <c r="AS116" s="112">
        <v>0</v>
      </c>
      <c r="AT116" s="113">
        <f>ROUND(SUM(AV116:AW116),2)</f>
        <v>0</v>
      </c>
      <c r="AU116" s="114">
        <f>'06 - E6_ZTI '!P118</f>
        <v>0</v>
      </c>
      <c r="AV116" s="113">
        <f>'06 - E6_ZTI '!J33</f>
        <v>0</v>
      </c>
      <c r="AW116" s="113">
        <f>'06 - E6_ZTI '!J34</f>
        <v>0</v>
      </c>
      <c r="AX116" s="113">
        <f>'06 - E6_ZTI '!J35</f>
        <v>0</v>
      </c>
      <c r="AY116" s="113">
        <f>'06 - E6_ZTI '!J36</f>
        <v>0</v>
      </c>
      <c r="AZ116" s="113">
        <f>'06 - E6_ZTI '!F33</f>
        <v>0</v>
      </c>
      <c r="BA116" s="113">
        <f>'06 - E6_ZTI '!F34</f>
        <v>0</v>
      </c>
      <c r="BB116" s="113">
        <f>'06 - E6_ZTI '!F35</f>
        <v>0</v>
      </c>
      <c r="BC116" s="113">
        <f>'06 - E6_ZTI '!F36</f>
        <v>0</v>
      </c>
      <c r="BD116" s="115">
        <f>'06 - E6_ZTI '!F37</f>
        <v>0</v>
      </c>
      <c r="BE116" s="7"/>
      <c r="BT116" s="116" t="s">
        <v>86</v>
      </c>
      <c r="BV116" s="116" t="s">
        <v>81</v>
      </c>
      <c r="BW116" s="116" t="s">
        <v>139</v>
      </c>
      <c r="BX116" s="116" t="s">
        <v>4</v>
      </c>
      <c r="CL116" s="116" t="s">
        <v>1</v>
      </c>
      <c r="CM116" s="116" t="s">
        <v>79</v>
      </c>
    </row>
    <row r="117" s="7" customFormat="1" ht="16.5" customHeight="1">
      <c r="A117" s="117" t="s">
        <v>88</v>
      </c>
      <c r="B117" s="105"/>
      <c r="C117" s="106"/>
      <c r="D117" s="107" t="s">
        <v>118</v>
      </c>
      <c r="E117" s="107"/>
      <c r="F117" s="107"/>
      <c r="G117" s="107"/>
      <c r="H117" s="107"/>
      <c r="I117" s="108"/>
      <c r="J117" s="107" t="s">
        <v>140</v>
      </c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10">
        <f>'07 - E7_VZT '!J30</f>
        <v>0</v>
      </c>
      <c r="AH117" s="108"/>
      <c r="AI117" s="108"/>
      <c r="AJ117" s="108"/>
      <c r="AK117" s="108"/>
      <c r="AL117" s="108"/>
      <c r="AM117" s="108"/>
      <c r="AN117" s="110">
        <f>SUM(AG117,AT117)</f>
        <v>0</v>
      </c>
      <c r="AO117" s="108"/>
      <c r="AP117" s="108"/>
      <c r="AQ117" s="111" t="s">
        <v>85</v>
      </c>
      <c r="AR117" s="105"/>
      <c r="AS117" s="112">
        <v>0</v>
      </c>
      <c r="AT117" s="113">
        <f>ROUND(SUM(AV117:AW117),2)</f>
        <v>0</v>
      </c>
      <c r="AU117" s="114">
        <f>'07 - E7_VZT '!P118</f>
        <v>0</v>
      </c>
      <c r="AV117" s="113">
        <f>'07 - E7_VZT '!J33</f>
        <v>0</v>
      </c>
      <c r="AW117" s="113">
        <f>'07 - E7_VZT '!J34</f>
        <v>0</v>
      </c>
      <c r="AX117" s="113">
        <f>'07 - E7_VZT '!J35</f>
        <v>0</v>
      </c>
      <c r="AY117" s="113">
        <f>'07 - E7_VZT '!J36</f>
        <v>0</v>
      </c>
      <c r="AZ117" s="113">
        <f>'07 - E7_VZT '!F33</f>
        <v>0</v>
      </c>
      <c r="BA117" s="113">
        <f>'07 - E7_VZT '!F34</f>
        <v>0</v>
      </c>
      <c r="BB117" s="113">
        <f>'07 - E7_VZT '!F35</f>
        <v>0</v>
      </c>
      <c r="BC117" s="113">
        <f>'07 - E7_VZT '!F36</f>
        <v>0</v>
      </c>
      <c r="BD117" s="115">
        <f>'07 - E7_VZT '!F37</f>
        <v>0</v>
      </c>
      <c r="BE117" s="7"/>
      <c r="BT117" s="116" t="s">
        <v>86</v>
      </c>
      <c r="BV117" s="116" t="s">
        <v>81</v>
      </c>
      <c r="BW117" s="116" t="s">
        <v>141</v>
      </c>
      <c r="BX117" s="116" t="s">
        <v>4</v>
      </c>
      <c r="CL117" s="116" t="s">
        <v>1</v>
      </c>
      <c r="CM117" s="116" t="s">
        <v>79</v>
      </c>
    </row>
    <row r="118" s="7" customFormat="1" ht="16.5" customHeight="1">
      <c r="A118" s="117" t="s">
        <v>88</v>
      </c>
      <c r="B118" s="105"/>
      <c r="C118" s="106"/>
      <c r="D118" s="107" t="s">
        <v>121</v>
      </c>
      <c r="E118" s="107"/>
      <c r="F118" s="107"/>
      <c r="G118" s="107"/>
      <c r="H118" s="107"/>
      <c r="I118" s="108"/>
      <c r="J118" s="107" t="s">
        <v>142</v>
      </c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10">
        <f>'08 - E8_Chladenie '!J30</f>
        <v>0</v>
      </c>
      <c r="AH118" s="108"/>
      <c r="AI118" s="108"/>
      <c r="AJ118" s="108"/>
      <c r="AK118" s="108"/>
      <c r="AL118" s="108"/>
      <c r="AM118" s="108"/>
      <c r="AN118" s="110">
        <f>SUM(AG118,AT118)</f>
        <v>0</v>
      </c>
      <c r="AO118" s="108"/>
      <c r="AP118" s="108"/>
      <c r="AQ118" s="111" t="s">
        <v>85</v>
      </c>
      <c r="AR118" s="105"/>
      <c r="AS118" s="112">
        <v>0</v>
      </c>
      <c r="AT118" s="113">
        <f>ROUND(SUM(AV118:AW118),2)</f>
        <v>0</v>
      </c>
      <c r="AU118" s="114">
        <f>'08 - E8_Chladenie '!P118</f>
        <v>0</v>
      </c>
      <c r="AV118" s="113">
        <f>'08 - E8_Chladenie '!J33</f>
        <v>0</v>
      </c>
      <c r="AW118" s="113">
        <f>'08 - E8_Chladenie '!J34</f>
        <v>0</v>
      </c>
      <c r="AX118" s="113">
        <f>'08 - E8_Chladenie '!J35</f>
        <v>0</v>
      </c>
      <c r="AY118" s="113">
        <f>'08 - E8_Chladenie '!J36</f>
        <v>0</v>
      </c>
      <c r="AZ118" s="113">
        <f>'08 - E8_Chladenie '!F33</f>
        <v>0</v>
      </c>
      <c r="BA118" s="113">
        <f>'08 - E8_Chladenie '!F34</f>
        <v>0</v>
      </c>
      <c r="BB118" s="113">
        <f>'08 - E8_Chladenie '!F35</f>
        <v>0</v>
      </c>
      <c r="BC118" s="113">
        <f>'08 - E8_Chladenie '!F36</f>
        <v>0</v>
      </c>
      <c r="BD118" s="115">
        <f>'08 - E8_Chladenie '!F37</f>
        <v>0</v>
      </c>
      <c r="BE118" s="7"/>
      <c r="BT118" s="116" t="s">
        <v>86</v>
      </c>
      <c r="BV118" s="116" t="s">
        <v>81</v>
      </c>
      <c r="BW118" s="116" t="s">
        <v>143</v>
      </c>
      <c r="BX118" s="116" t="s">
        <v>4</v>
      </c>
      <c r="CL118" s="116" t="s">
        <v>1</v>
      </c>
      <c r="CM118" s="116" t="s">
        <v>79</v>
      </c>
    </row>
    <row r="119" s="7" customFormat="1" ht="16.5" customHeight="1">
      <c r="A119" s="117" t="s">
        <v>88</v>
      </c>
      <c r="B119" s="105"/>
      <c r="C119" s="106"/>
      <c r="D119" s="107" t="s">
        <v>144</v>
      </c>
      <c r="E119" s="107"/>
      <c r="F119" s="107"/>
      <c r="G119" s="107"/>
      <c r="H119" s="107"/>
      <c r="I119" s="108"/>
      <c r="J119" s="107" t="s">
        <v>145</v>
      </c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10">
        <f>'09 - E9_Fotovoltaika '!J30</f>
        <v>0</v>
      </c>
      <c r="AH119" s="108"/>
      <c r="AI119" s="108"/>
      <c r="AJ119" s="108"/>
      <c r="AK119" s="108"/>
      <c r="AL119" s="108"/>
      <c r="AM119" s="108"/>
      <c r="AN119" s="110">
        <f>SUM(AG119,AT119)</f>
        <v>0</v>
      </c>
      <c r="AO119" s="108"/>
      <c r="AP119" s="108"/>
      <c r="AQ119" s="111" t="s">
        <v>85</v>
      </c>
      <c r="AR119" s="105"/>
      <c r="AS119" s="112">
        <v>0</v>
      </c>
      <c r="AT119" s="113">
        <f>ROUND(SUM(AV119:AW119),2)</f>
        <v>0</v>
      </c>
      <c r="AU119" s="114">
        <f>'09 - E9_Fotovoltaika '!P125</f>
        <v>0</v>
      </c>
      <c r="AV119" s="113">
        <f>'09 - E9_Fotovoltaika '!J33</f>
        <v>0</v>
      </c>
      <c r="AW119" s="113">
        <f>'09 - E9_Fotovoltaika '!J34</f>
        <v>0</v>
      </c>
      <c r="AX119" s="113">
        <f>'09 - E9_Fotovoltaika '!J35</f>
        <v>0</v>
      </c>
      <c r="AY119" s="113">
        <f>'09 - E9_Fotovoltaika '!J36</f>
        <v>0</v>
      </c>
      <c r="AZ119" s="113">
        <f>'09 - E9_Fotovoltaika '!F33</f>
        <v>0</v>
      </c>
      <c r="BA119" s="113">
        <f>'09 - E9_Fotovoltaika '!F34</f>
        <v>0</v>
      </c>
      <c r="BB119" s="113">
        <f>'09 - E9_Fotovoltaika '!F35</f>
        <v>0</v>
      </c>
      <c r="BC119" s="113">
        <f>'09 - E9_Fotovoltaika '!F36</f>
        <v>0</v>
      </c>
      <c r="BD119" s="115">
        <f>'09 - E9_Fotovoltaika '!F37</f>
        <v>0</v>
      </c>
      <c r="BE119" s="7"/>
      <c r="BT119" s="116" t="s">
        <v>86</v>
      </c>
      <c r="BV119" s="116" t="s">
        <v>81</v>
      </c>
      <c r="BW119" s="116" t="s">
        <v>146</v>
      </c>
      <c r="BX119" s="116" t="s">
        <v>4</v>
      </c>
      <c r="CL119" s="116" t="s">
        <v>1</v>
      </c>
      <c r="CM119" s="116" t="s">
        <v>79</v>
      </c>
    </row>
    <row r="120" s="7" customFormat="1" ht="16.5" customHeight="1">
      <c r="A120" s="117" t="s">
        <v>88</v>
      </c>
      <c r="B120" s="105"/>
      <c r="C120" s="106"/>
      <c r="D120" s="107" t="s">
        <v>147</v>
      </c>
      <c r="E120" s="107"/>
      <c r="F120" s="107"/>
      <c r="G120" s="107"/>
      <c r="H120" s="107"/>
      <c r="I120" s="108"/>
      <c r="J120" s="107" t="s">
        <v>148</v>
      </c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10">
        <f>'10 - E10_HSP '!J30</f>
        <v>0</v>
      </c>
      <c r="AH120" s="108"/>
      <c r="AI120" s="108"/>
      <c r="AJ120" s="108"/>
      <c r="AK120" s="108"/>
      <c r="AL120" s="108"/>
      <c r="AM120" s="108"/>
      <c r="AN120" s="110">
        <f>SUM(AG120,AT120)</f>
        <v>0</v>
      </c>
      <c r="AO120" s="108"/>
      <c r="AP120" s="108"/>
      <c r="AQ120" s="111" t="s">
        <v>85</v>
      </c>
      <c r="AR120" s="105"/>
      <c r="AS120" s="112">
        <v>0</v>
      </c>
      <c r="AT120" s="113">
        <f>ROUND(SUM(AV120:AW120),2)</f>
        <v>0</v>
      </c>
      <c r="AU120" s="114">
        <f>'10 - E10_HSP '!P123</f>
        <v>0</v>
      </c>
      <c r="AV120" s="113">
        <f>'10 - E10_HSP '!J33</f>
        <v>0</v>
      </c>
      <c r="AW120" s="113">
        <f>'10 - E10_HSP '!J34</f>
        <v>0</v>
      </c>
      <c r="AX120" s="113">
        <f>'10 - E10_HSP '!J35</f>
        <v>0</v>
      </c>
      <c r="AY120" s="113">
        <f>'10 - E10_HSP '!J36</f>
        <v>0</v>
      </c>
      <c r="AZ120" s="113">
        <f>'10 - E10_HSP '!F33</f>
        <v>0</v>
      </c>
      <c r="BA120" s="113">
        <f>'10 - E10_HSP '!F34</f>
        <v>0</v>
      </c>
      <c r="BB120" s="113">
        <f>'10 - E10_HSP '!F35</f>
        <v>0</v>
      </c>
      <c r="BC120" s="113">
        <f>'10 - E10_HSP '!F36</f>
        <v>0</v>
      </c>
      <c r="BD120" s="115">
        <f>'10 - E10_HSP '!F37</f>
        <v>0</v>
      </c>
      <c r="BE120" s="7"/>
      <c r="BT120" s="116" t="s">
        <v>86</v>
      </c>
      <c r="BV120" s="116" t="s">
        <v>81</v>
      </c>
      <c r="BW120" s="116" t="s">
        <v>149</v>
      </c>
      <c r="BX120" s="116" t="s">
        <v>4</v>
      </c>
      <c r="CL120" s="116" t="s">
        <v>1</v>
      </c>
      <c r="CM120" s="116" t="s">
        <v>79</v>
      </c>
    </row>
    <row r="121" s="7" customFormat="1" ht="16.5" customHeight="1">
      <c r="A121" s="117" t="s">
        <v>88</v>
      </c>
      <c r="B121" s="105"/>
      <c r="C121" s="106"/>
      <c r="D121" s="107" t="s">
        <v>150</v>
      </c>
      <c r="E121" s="107"/>
      <c r="F121" s="107"/>
      <c r="G121" s="107"/>
      <c r="H121" s="107"/>
      <c r="I121" s="108"/>
      <c r="J121" s="107" t="s">
        <v>151</v>
      </c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10">
        <f>'11 - SO 03 Spevnene ploch...'!J30</f>
        <v>0</v>
      </c>
      <c r="AH121" s="108"/>
      <c r="AI121" s="108"/>
      <c r="AJ121" s="108"/>
      <c r="AK121" s="108"/>
      <c r="AL121" s="108"/>
      <c r="AM121" s="108"/>
      <c r="AN121" s="110">
        <f>SUM(AG121,AT121)</f>
        <v>0</v>
      </c>
      <c r="AO121" s="108"/>
      <c r="AP121" s="108"/>
      <c r="AQ121" s="111" t="s">
        <v>85</v>
      </c>
      <c r="AR121" s="105"/>
      <c r="AS121" s="112">
        <v>0</v>
      </c>
      <c r="AT121" s="113">
        <f>ROUND(SUM(AV121:AW121),2)</f>
        <v>0</v>
      </c>
      <c r="AU121" s="114">
        <f>'11 - SO 03 Spevnene ploch...'!P125</f>
        <v>0</v>
      </c>
      <c r="AV121" s="113">
        <f>'11 - SO 03 Spevnene ploch...'!J33</f>
        <v>0</v>
      </c>
      <c r="AW121" s="113">
        <f>'11 - SO 03 Spevnene ploch...'!J34</f>
        <v>0</v>
      </c>
      <c r="AX121" s="113">
        <f>'11 - SO 03 Spevnene ploch...'!J35</f>
        <v>0</v>
      </c>
      <c r="AY121" s="113">
        <f>'11 - SO 03 Spevnene ploch...'!J36</f>
        <v>0</v>
      </c>
      <c r="AZ121" s="113">
        <f>'11 - SO 03 Spevnene ploch...'!F33</f>
        <v>0</v>
      </c>
      <c r="BA121" s="113">
        <f>'11 - SO 03 Spevnene ploch...'!F34</f>
        <v>0</v>
      </c>
      <c r="BB121" s="113">
        <f>'11 - SO 03 Spevnene ploch...'!F35</f>
        <v>0</v>
      </c>
      <c r="BC121" s="113">
        <f>'11 - SO 03 Spevnene ploch...'!F36</f>
        <v>0</v>
      </c>
      <c r="BD121" s="115">
        <f>'11 - SO 03 Spevnene ploch...'!F37</f>
        <v>0</v>
      </c>
      <c r="BE121" s="7"/>
      <c r="BT121" s="116" t="s">
        <v>86</v>
      </c>
      <c r="BV121" s="116" t="s">
        <v>81</v>
      </c>
      <c r="BW121" s="116" t="s">
        <v>152</v>
      </c>
      <c r="BX121" s="116" t="s">
        <v>4</v>
      </c>
      <c r="CL121" s="116" t="s">
        <v>1</v>
      </c>
      <c r="CM121" s="116" t="s">
        <v>79</v>
      </c>
    </row>
    <row r="122" s="7" customFormat="1" ht="16.5" customHeight="1">
      <c r="A122" s="117" t="s">
        <v>88</v>
      </c>
      <c r="B122" s="105"/>
      <c r="C122" s="106"/>
      <c r="D122" s="107" t="s">
        <v>153</v>
      </c>
      <c r="E122" s="107"/>
      <c r="F122" s="107"/>
      <c r="G122" s="107"/>
      <c r="H122" s="107"/>
      <c r="I122" s="108"/>
      <c r="J122" s="107" t="s">
        <v>154</v>
      </c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10">
        <f>'12 - SO 04 Areálove rozvo...'!J30</f>
        <v>0</v>
      </c>
      <c r="AH122" s="108"/>
      <c r="AI122" s="108"/>
      <c r="AJ122" s="108"/>
      <c r="AK122" s="108"/>
      <c r="AL122" s="108"/>
      <c r="AM122" s="108"/>
      <c r="AN122" s="110">
        <f>SUM(AG122,AT122)</f>
        <v>0</v>
      </c>
      <c r="AO122" s="108"/>
      <c r="AP122" s="108"/>
      <c r="AQ122" s="111" t="s">
        <v>85</v>
      </c>
      <c r="AR122" s="105"/>
      <c r="AS122" s="125">
        <v>0</v>
      </c>
      <c r="AT122" s="126">
        <f>ROUND(SUM(AV122:AW122),2)</f>
        <v>0</v>
      </c>
      <c r="AU122" s="127">
        <f>'12 - SO 04 Areálove rozvo...'!P118</f>
        <v>0</v>
      </c>
      <c r="AV122" s="126">
        <f>'12 - SO 04 Areálove rozvo...'!J33</f>
        <v>0</v>
      </c>
      <c r="AW122" s="126">
        <f>'12 - SO 04 Areálove rozvo...'!J34</f>
        <v>0</v>
      </c>
      <c r="AX122" s="126">
        <f>'12 - SO 04 Areálove rozvo...'!J35</f>
        <v>0</v>
      </c>
      <c r="AY122" s="126">
        <f>'12 - SO 04 Areálove rozvo...'!J36</f>
        <v>0</v>
      </c>
      <c r="AZ122" s="126">
        <f>'12 - SO 04 Areálove rozvo...'!F33</f>
        <v>0</v>
      </c>
      <c r="BA122" s="126">
        <f>'12 - SO 04 Areálove rozvo...'!F34</f>
        <v>0</v>
      </c>
      <c r="BB122" s="126">
        <f>'12 - SO 04 Areálove rozvo...'!F35</f>
        <v>0</v>
      </c>
      <c r="BC122" s="126">
        <f>'12 - SO 04 Areálove rozvo...'!F36</f>
        <v>0</v>
      </c>
      <c r="BD122" s="128">
        <f>'12 - SO 04 Areálove rozvo...'!F37</f>
        <v>0</v>
      </c>
      <c r="BE122" s="7"/>
      <c r="BT122" s="116" t="s">
        <v>86</v>
      </c>
      <c r="BV122" s="116" t="s">
        <v>81</v>
      </c>
      <c r="BW122" s="116" t="s">
        <v>155</v>
      </c>
      <c r="BX122" s="116" t="s">
        <v>4</v>
      </c>
      <c r="CL122" s="116" t="s">
        <v>1</v>
      </c>
      <c r="CM122" s="116" t="s">
        <v>79</v>
      </c>
    </row>
    <row r="123" s="2" customFormat="1" ht="30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5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</row>
    <row r="124" s="2" customFormat="1" ht="6.96" customHeight="1">
      <c r="A124" s="34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35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</row>
  </sheetData>
  <mergeCells count="150">
    <mergeCell ref="K104:AF104"/>
    <mergeCell ref="E104:I104"/>
    <mergeCell ref="E105:I105"/>
    <mergeCell ref="K105:AF105"/>
    <mergeCell ref="E106:I106"/>
    <mergeCell ref="K106:AF106"/>
    <mergeCell ref="E107:I107"/>
    <mergeCell ref="K107:AF107"/>
    <mergeCell ref="K108:AF108"/>
    <mergeCell ref="E108:I108"/>
    <mergeCell ref="D109:H109"/>
    <mergeCell ref="J109:AF109"/>
    <mergeCell ref="E110:I110"/>
    <mergeCell ref="K110:AF110"/>
    <mergeCell ref="K111:AF111"/>
    <mergeCell ref="E111:I111"/>
    <mergeCell ref="E112:I112"/>
    <mergeCell ref="K112:AF112"/>
    <mergeCell ref="E113:I113"/>
    <mergeCell ref="K113:AF113"/>
    <mergeCell ref="K114:AF114"/>
    <mergeCell ref="E114:I114"/>
    <mergeCell ref="J115:AF115"/>
    <mergeCell ref="D115:H115"/>
    <mergeCell ref="J116:AF116"/>
    <mergeCell ref="D116:H116"/>
    <mergeCell ref="D117:H117"/>
    <mergeCell ref="J117:AF117"/>
    <mergeCell ref="J118:AF118"/>
    <mergeCell ref="D118:H118"/>
    <mergeCell ref="D119:H119"/>
    <mergeCell ref="J119:AF119"/>
    <mergeCell ref="D120:H120"/>
    <mergeCell ref="J120:AF120"/>
    <mergeCell ref="D121:H121"/>
    <mergeCell ref="J121:AF121"/>
    <mergeCell ref="D122:H122"/>
    <mergeCell ref="J122:AF122"/>
    <mergeCell ref="AG101:AM101"/>
    <mergeCell ref="AN101:AP101"/>
    <mergeCell ref="AN102:AP102"/>
    <mergeCell ref="AG102:AM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L85:AO85"/>
    <mergeCell ref="I92:AF92"/>
    <mergeCell ref="C92:G92"/>
    <mergeCell ref="J95:AF95"/>
    <mergeCell ref="D95:H95"/>
    <mergeCell ref="E96:I96"/>
    <mergeCell ref="K96:AF96"/>
    <mergeCell ref="E97:I97"/>
    <mergeCell ref="K97:AF97"/>
    <mergeCell ref="E98:I98"/>
    <mergeCell ref="K98:AF98"/>
    <mergeCell ref="K99:AF99"/>
    <mergeCell ref="E99:I99"/>
    <mergeCell ref="E100:I100"/>
    <mergeCell ref="K100:AF100"/>
    <mergeCell ref="J101:AF101"/>
    <mergeCell ref="D101:H101"/>
    <mergeCell ref="K102:AF102"/>
    <mergeCell ref="E102:I102"/>
    <mergeCell ref="E103:I103"/>
    <mergeCell ref="K103:AF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 - STAVEBNÉ ÚPRAVY BLOK...'!C2" display="/"/>
    <hyperlink ref="A97" location="'02 - VÝMENA OTVOROVÝCH KO...'!C2" display="/"/>
    <hyperlink ref="A98" location="'03 - VÝMENA STREŠNEJ KRYTINY'!C2" display="/"/>
    <hyperlink ref="A99" location="'04 - ZATEPLENIE OBVODOVÝC...'!C2" display="/"/>
    <hyperlink ref="A100" location="'05 - ODSTRÁNENIE OBJEKTU ...'!C2" display="/"/>
    <hyperlink ref="A102" location="'02 - Prístroje a zariadenia'!C2" display="/"/>
    <hyperlink ref="A103" location="'03 - Káble a nosné systémy'!C2" display="/"/>
    <hyperlink ref="A104" location="'04 - Svietidlá'!C2" display="/"/>
    <hyperlink ref="A105" location="'05 - Rozvádzače'!C2" display="/"/>
    <hyperlink ref="A106" location="'06 - Bleskozvod a uzemnenie'!C2" display="/"/>
    <hyperlink ref="A107" location="'07 - Prípojka NN'!C2" display="/"/>
    <hyperlink ref="A108" location="'08 - Areálové rozvody'!C2" display="/"/>
    <hyperlink ref="A110" location="'01 - Štrukturovaná kabeláž'!C2" display="/"/>
    <hyperlink ref="A111" location="'02 - EZS'!C2" display="/"/>
    <hyperlink ref="A112" location="'03 - KS'!C2" display="/"/>
    <hyperlink ref="A113" location="'04 - Závory, VV, SKV'!C2" display="/"/>
    <hyperlink ref="A114" location="'05 - Konfer.systém'!C2" display="/"/>
    <hyperlink ref="A115" location="'05 - E5_Vykurovanie '!C2" display="/"/>
    <hyperlink ref="A116" location="'06 - E6_ZTI '!C2" display="/"/>
    <hyperlink ref="A117" location="'07 - E7_VZT '!C2" display="/"/>
    <hyperlink ref="A118" location="'08 - E8_Chladenie '!C2" display="/"/>
    <hyperlink ref="A119" location="'09 - E9_Fotovoltaika '!C2" display="/"/>
    <hyperlink ref="A120" location="'10 - E10_HSP '!C2" display="/"/>
    <hyperlink ref="A121" location="'11 - SO 03 Spevnene ploch...'!C2" display="/"/>
    <hyperlink ref="A122" location="'12 - SO 04 Areálove rozv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2046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2424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2048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2048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2048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2048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ROUND(J122,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ROUND((SUM(BE122:BE138)),  2)</f>
        <v>0</v>
      </c>
      <c r="G35" s="137"/>
      <c r="H35" s="137"/>
      <c r="I35" s="138">
        <v>0.23000000000000001</v>
      </c>
      <c r="J35" s="136">
        <f>ROUND(((SUM(BE122:BE138))*I35),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ROUND((SUM(BF122:BF138)),  2)</f>
        <v>0</v>
      </c>
      <c r="G36" s="137"/>
      <c r="H36" s="137"/>
      <c r="I36" s="138">
        <v>0.23000000000000001</v>
      </c>
      <c r="J36" s="136">
        <f>ROUND(((SUM(BF122:BF138))*I36),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ROUND((SUM(BG122:BG138)),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ROUND((SUM(BH122:BH138)),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ROUND((SUM(BI122:BI138)),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2046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05 - Rozvádzače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J122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187</v>
      </c>
      <c r="E99" s="154"/>
      <c r="F99" s="154"/>
      <c r="G99" s="154"/>
      <c r="H99" s="154"/>
      <c r="I99" s="154"/>
      <c r="J99" s="155">
        <f>J123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2232</v>
      </c>
      <c r="E100" s="158"/>
      <c r="F100" s="158"/>
      <c r="G100" s="158"/>
      <c r="H100" s="158"/>
      <c r="I100" s="158"/>
      <c r="J100" s="159">
        <f>J124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5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189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30" t="str">
        <f>E7</f>
        <v>REKONŠTRUKCIA ADMINISTRATÍVNEJ BUDOVY KOMENSKÉHO ULICA - ÚRAD BBSK (BLOK B+C)</v>
      </c>
      <c r="F110" s="28"/>
      <c r="G110" s="28"/>
      <c r="H110" s="28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8"/>
      <c r="C111" s="28" t="s">
        <v>157</v>
      </c>
      <c r="L111" s="18"/>
    </row>
    <row r="112" s="2" customFormat="1" ht="16.5" customHeight="1">
      <c r="A112" s="34"/>
      <c r="B112" s="35"/>
      <c r="C112" s="34"/>
      <c r="D112" s="34"/>
      <c r="E112" s="130" t="s">
        <v>2046</v>
      </c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159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E11</f>
        <v>05 - Rozvádzače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F14</f>
        <v xml:space="preserve"> </v>
      </c>
      <c r="G116" s="34"/>
      <c r="H116" s="34"/>
      <c r="I116" s="28" t="s">
        <v>21</v>
      </c>
      <c r="J116" s="70" t="str">
        <f>IF(J14="","",J14)</f>
        <v>21. 1. 2025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E17</f>
        <v xml:space="preserve"> </v>
      </c>
      <c r="G118" s="34"/>
      <c r="H118" s="34"/>
      <c r="I118" s="28" t="s">
        <v>29</v>
      </c>
      <c r="J118" s="32" t="str">
        <f>E23</f>
        <v xml:space="preserve"> 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IF(E20="","",E20)</f>
        <v>Vyplň údaj</v>
      </c>
      <c r="G119" s="34"/>
      <c r="H119" s="34"/>
      <c r="I119" s="28" t="s">
        <v>34</v>
      </c>
      <c r="J119" s="32" t="str">
        <f>E26</f>
        <v xml:space="preserve"> 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60"/>
      <c r="B121" s="161"/>
      <c r="C121" s="162" t="s">
        <v>190</v>
      </c>
      <c r="D121" s="163" t="s">
        <v>64</v>
      </c>
      <c r="E121" s="163" t="s">
        <v>60</v>
      </c>
      <c r="F121" s="163" t="s">
        <v>61</v>
      </c>
      <c r="G121" s="163" t="s">
        <v>191</v>
      </c>
      <c r="H121" s="163" t="s">
        <v>192</v>
      </c>
      <c r="I121" s="163" t="s">
        <v>193</v>
      </c>
      <c r="J121" s="164" t="s">
        <v>163</v>
      </c>
      <c r="K121" s="165" t="s">
        <v>194</v>
      </c>
      <c r="L121" s="166"/>
      <c r="M121" s="87" t="s">
        <v>1</v>
      </c>
      <c r="N121" s="88" t="s">
        <v>43</v>
      </c>
      <c r="O121" s="88" t="s">
        <v>195</v>
      </c>
      <c r="P121" s="88" t="s">
        <v>196</v>
      </c>
      <c r="Q121" s="88" t="s">
        <v>197</v>
      </c>
      <c r="R121" s="88" t="s">
        <v>198</v>
      </c>
      <c r="S121" s="88" t="s">
        <v>199</v>
      </c>
      <c r="T121" s="89" t="s">
        <v>200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="2" customFormat="1" ht="22.8" customHeight="1">
      <c r="A122" s="34"/>
      <c r="B122" s="35"/>
      <c r="C122" s="94" t="s">
        <v>164</v>
      </c>
      <c r="D122" s="34"/>
      <c r="E122" s="34"/>
      <c r="F122" s="34"/>
      <c r="G122" s="34"/>
      <c r="H122" s="34"/>
      <c r="I122" s="34"/>
      <c r="J122" s="167">
        <f>BK122</f>
        <v>0</v>
      </c>
      <c r="K122" s="34"/>
      <c r="L122" s="35"/>
      <c r="M122" s="90"/>
      <c r="N122" s="74"/>
      <c r="O122" s="91"/>
      <c r="P122" s="168">
        <f>P123</f>
        <v>0</v>
      </c>
      <c r="Q122" s="91"/>
      <c r="R122" s="168">
        <f>R123</f>
        <v>0</v>
      </c>
      <c r="S122" s="91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78</v>
      </c>
      <c r="AU122" s="15" t="s">
        <v>165</v>
      </c>
      <c r="BK122" s="170">
        <f>BK123</f>
        <v>0</v>
      </c>
    </row>
    <row r="123" s="12" customFormat="1" ht="25.92" customHeight="1">
      <c r="A123" s="12"/>
      <c r="B123" s="171"/>
      <c r="C123" s="12"/>
      <c r="D123" s="172" t="s">
        <v>78</v>
      </c>
      <c r="E123" s="173" t="s">
        <v>262</v>
      </c>
      <c r="F123" s="173" t="s">
        <v>1355</v>
      </c>
      <c r="G123" s="12"/>
      <c r="H123" s="12"/>
      <c r="I123" s="174"/>
      <c r="J123" s="175">
        <f>BK123</f>
        <v>0</v>
      </c>
      <c r="K123" s="12"/>
      <c r="L123" s="171"/>
      <c r="M123" s="176"/>
      <c r="N123" s="177"/>
      <c r="O123" s="177"/>
      <c r="P123" s="178">
        <f>P124</f>
        <v>0</v>
      </c>
      <c r="Q123" s="177"/>
      <c r="R123" s="178">
        <f>R124</f>
        <v>0</v>
      </c>
      <c r="S123" s="177"/>
      <c r="T123" s="17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2" t="s">
        <v>216</v>
      </c>
      <c r="AT123" s="180" t="s">
        <v>78</v>
      </c>
      <c r="AU123" s="180" t="s">
        <v>79</v>
      </c>
      <c r="AY123" s="172" t="s">
        <v>203</v>
      </c>
      <c r="BK123" s="181">
        <f>BK124</f>
        <v>0</v>
      </c>
    </row>
    <row r="124" s="12" customFormat="1" ht="22.8" customHeight="1">
      <c r="A124" s="12"/>
      <c r="B124" s="171"/>
      <c r="C124" s="12"/>
      <c r="D124" s="172" t="s">
        <v>78</v>
      </c>
      <c r="E124" s="182" t="s">
        <v>2060</v>
      </c>
      <c r="F124" s="182" t="s">
        <v>2061</v>
      </c>
      <c r="G124" s="12"/>
      <c r="H124" s="12"/>
      <c r="I124" s="174"/>
      <c r="J124" s="183">
        <f>BK124</f>
        <v>0</v>
      </c>
      <c r="K124" s="12"/>
      <c r="L124" s="171"/>
      <c r="M124" s="176"/>
      <c r="N124" s="177"/>
      <c r="O124" s="177"/>
      <c r="P124" s="178">
        <f>SUM(P125:P138)</f>
        <v>0</v>
      </c>
      <c r="Q124" s="177"/>
      <c r="R124" s="178">
        <f>SUM(R125:R138)</f>
        <v>0</v>
      </c>
      <c r="S124" s="177"/>
      <c r="T124" s="179">
        <f>SUM(T125:T138)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2" t="s">
        <v>216</v>
      </c>
      <c r="AT124" s="180" t="s">
        <v>78</v>
      </c>
      <c r="AU124" s="180" t="s">
        <v>86</v>
      </c>
      <c r="AY124" s="172" t="s">
        <v>203</v>
      </c>
      <c r="BK124" s="181">
        <f>SUM(BK125:BK138)</f>
        <v>0</v>
      </c>
    </row>
    <row r="125" s="2" customFormat="1" ht="16.5" customHeight="1">
      <c r="A125" s="34"/>
      <c r="B125" s="184"/>
      <c r="C125" s="185" t="s">
        <v>86</v>
      </c>
      <c r="D125" s="185" t="s">
        <v>205</v>
      </c>
      <c r="E125" s="186" t="s">
        <v>2425</v>
      </c>
      <c r="F125" s="187" t="s">
        <v>2426</v>
      </c>
      <c r="G125" s="188" t="s">
        <v>255</v>
      </c>
      <c r="H125" s="189">
        <v>1</v>
      </c>
      <c r="I125" s="190"/>
      <c r="J125" s="191">
        <f>ROUND(I125*H125,2)</f>
        <v>0</v>
      </c>
      <c r="K125" s="192"/>
      <c r="L125" s="35"/>
      <c r="M125" s="193" t="s">
        <v>1</v>
      </c>
      <c r="N125" s="194" t="s">
        <v>45</v>
      </c>
      <c r="O125" s="78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468</v>
      </c>
      <c r="AT125" s="197" t="s">
        <v>205</v>
      </c>
      <c r="AU125" s="197" t="s">
        <v>91</v>
      </c>
      <c r="AY125" s="15" t="s">
        <v>203</v>
      </c>
      <c r="BE125" s="198">
        <f>IF(N125="základná",J125,0)</f>
        <v>0</v>
      </c>
      <c r="BF125" s="198">
        <f>IF(N125="znížená",J125,0)</f>
        <v>0</v>
      </c>
      <c r="BG125" s="198">
        <f>IF(N125="zákl. prenesená",J125,0)</f>
        <v>0</v>
      </c>
      <c r="BH125" s="198">
        <f>IF(N125="zníž. prenesená",J125,0)</f>
        <v>0</v>
      </c>
      <c r="BI125" s="198">
        <f>IF(N125="nulová",J125,0)</f>
        <v>0</v>
      </c>
      <c r="BJ125" s="15" t="s">
        <v>91</v>
      </c>
      <c r="BK125" s="198">
        <f>ROUND(I125*H125,2)</f>
        <v>0</v>
      </c>
      <c r="BL125" s="15" t="s">
        <v>468</v>
      </c>
      <c r="BM125" s="197" t="s">
        <v>2427</v>
      </c>
    </row>
    <row r="126" s="2" customFormat="1" ht="33" customHeight="1">
      <c r="A126" s="34"/>
      <c r="B126" s="184"/>
      <c r="C126" s="204" t="s">
        <v>91</v>
      </c>
      <c r="D126" s="204" t="s">
        <v>262</v>
      </c>
      <c r="E126" s="205" t="s">
        <v>2428</v>
      </c>
      <c r="F126" s="206" t="s">
        <v>2429</v>
      </c>
      <c r="G126" s="207" t="s">
        <v>255</v>
      </c>
      <c r="H126" s="208">
        <v>1</v>
      </c>
      <c r="I126" s="209"/>
      <c r="J126" s="210">
        <f>ROUND(I126*H126,2)</f>
        <v>0</v>
      </c>
      <c r="K126" s="211"/>
      <c r="L126" s="212"/>
      <c r="M126" s="213" t="s">
        <v>1</v>
      </c>
      <c r="N126" s="214" t="s">
        <v>45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1235</v>
      </c>
      <c r="AT126" s="197" t="s">
        <v>262</v>
      </c>
      <c r="AU126" s="197" t="s">
        <v>91</v>
      </c>
      <c r="AY126" s="15" t="s">
        <v>203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468</v>
      </c>
      <c r="BM126" s="197" t="s">
        <v>2430</v>
      </c>
    </row>
    <row r="127" s="2" customFormat="1" ht="24.15" customHeight="1">
      <c r="A127" s="34"/>
      <c r="B127" s="184"/>
      <c r="C127" s="185" t="s">
        <v>216</v>
      </c>
      <c r="D127" s="185" t="s">
        <v>205</v>
      </c>
      <c r="E127" s="186" t="s">
        <v>2431</v>
      </c>
      <c r="F127" s="187" t="s">
        <v>2432</v>
      </c>
      <c r="G127" s="188" t="s">
        <v>255</v>
      </c>
      <c r="H127" s="189">
        <v>1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468</v>
      </c>
      <c r="AT127" s="197" t="s">
        <v>205</v>
      </c>
      <c r="AU127" s="197" t="s">
        <v>91</v>
      </c>
      <c r="AY127" s="15" t="s">
        <v>203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468</v>
      </c>
      <c r="BM127" s="197" t="s">
        <v>2433</v>
      </c>
    </row>
    <row r="128" s="2" customFormat="1" ht="37.8" customHeight="1">
      <c r="A128" s="34"/>
      <c r="B128" s="184"/>
      <c r="C128" s="204" t="s">
        <v>209</v>
      </c>
      <c r="D128" s="204" t="s">
        <v>262</v>
      </c>
      <c r="E128" s="205" t="s">
        <v>2434</v>
      </c>
      <c r="F128" s="206" t="s">
        <v>2435</v>
      </c>
      <c r="G128" s="207" t="s">
        <v>1</v>
      </c>
      <c r="H128" s="208">
        <v>1</v>
      </c>
      <c r="I128" s="209"/>
      <c r="J128" s="210">
        <f>ROUND(I128*H128,2)</f>
        <v>0</v>
      </c>
      <c r="K128" s="211"/>
      <c r="L128" s="212"/>
      <c r="M128" s="213" t="s">
        <v>1</v>
      </c>
      <c r="N128" s="21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1235</v>
      </c>
      <c r="AT128" s="197" t="s">
        <v>262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468</v>
      </c>
      <c r="BM128" s="197" t="s">
        <v>2436</v>
      </c>
    </row>
    <row r="129" s="2" customFormat="1" ht="24.15" customHeight="1">
      <c r="A129" s="34"/>
      <c r="B129" s="184"/>
      <c r="C129" s="185" t="s">
        <v>224</v>
      </c>
      <c r="D129" s="185" t="s">
        <v>205</v>
      </c>
      <c r="E129" s="186" t="s">
        <v>2437</v>
      </c>
      <c r="F129" s="187" t="s">
        <v>2438</v>
      </c>
      <c r="G129" s="188" t="s">
        <v>255</v>
      </c>
      <c r="H129" s="189">
        <v>1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468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468</v>
      </c>
      <c r="BM129" s="197" t="s">
        <v>2439</v>
      </c>
    </row>
    <row r="130" s="2" customFormat="1" ht="37.8" customHeight="1">
      <c r="A130" s="34"/>
      <c r="B130" s="184"/>
      <c r="C130" s="204" t="s">
        <v>228</v>
      </c>
      <c r="D130" s="204" t="s">
        <v>262</v>
      </c>
      <c r="E130" s="205" t="s">
        <v>2440</v>
      </c>
      <c r="F130" s="206" t="s">
        <v>2441</v>
      </c>
      <c r="G130" s="207" t="s">
        <v>1</v>
      </c>
      <c r="H130" s="208">
        <v>1</v>
      </c>
      <c r="I130" s="209"/>
      <c r="J130" s="210">
        <f>ROUND(I130*H130,2)</f>
        <v>0</v>
      </c>
      <c r="K130" s="211"/>
      <c r="L130" s="212"/>
      <c r="M130" s="213" t="s">
        <v>1</v>
      </c>
      <c r="N130" s="21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1235</v>
      </c>
      <c r="AT130" s="197" t="s">
        <v>262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468</v>
      </c>
      <c r="BM130" s="197" t="s">
        <v>2442</v>
      </c>
    </row>
    <row r="131" s="2" customFormat="1" ht="24.15" customHeight="1">
      <c r="A131" s="34"/>
      <c r="B131" s="184"/>
      <c r="C131" s="185" t="s">
        <v>232</v>
      </c>
      <c r="D131" s="185" t="s">
        <v>205</v>
      </c>
      <c r="E131" s="186" t="s">
        <v>2443</v>
      </c>
      <c r="F131" s="187" t="s">
        <v>2444</v>
      </c>
      <c r="G131" s="188" t="s">
        <v>255</v>
      </c>
      <c r="H131" s="189">
        <v>1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468</v>
      </c>
      <c r="AT131" s="197" t="s">
        <v>205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468</v>
      </c>
      <c r="BM131" s="197" t="s">
        <v>2445</v>
      </c>
    </row>
    <row r="132" s="2" customFormat="1" ht="37.8" customHeight="1">
      <c r="A132" s="34"/>
      <c r="B132" s="184"/>
      <c r="C132" s="204" t="s">
        <v>236</v>
      </c>
      <c r="D132" s="204" t="s">
        <v>262</v>
      </c>
      <c r="E132" s="205" t="s">
        <v>2446</v>
      </c>
      <c r="F132" s="206" t="s">
        <v>2447</v>
      </c>
      <c r="G132" s="207" t="s">
        <v>1</v>
      </c>
      <c r="H132" s="208">
        <v>1</v>
      </c>
      <c r="I132" s="209"/>
      <c r="J132" s="210">
        <f>ROUND(I132*H132,2)</f>
        <v>0</v>
      </c>
      <c r="K132" s="211"/>
      <c r="L132" s="212"/>
      <c r="M132" s="213" t="s">
        <v>1</v>
      </c>
      <c r="N132" s="21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1235</v>
      </c>
      <c r="AT132" s="197" t="s">
        <v>262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468</v>
      </c>
      <c r="BM132" s="197" t="s">
        <v>2448</v>
      </c>
    </row>
    <row r="133" s="2" customFormat="1" ht="24.15" customHeight="1">
      <c r="A133" s="34"/>
      <c r="B133" s="184"/>
      <c r="C133" s="185" t="s">
        <v>240</v>
      </c>
      <c r="D133" s="185" t="s">
        <v>205</v>
      </c>
      <c r="E133" s="186" t="s">
        <v>2449</v>
      </c>
      <c r="F133" s="187" t="s">
        <v>2450</v>
      </c>
      <c r="G133" s="188" t="s">
        <v>255</v>
      </c>
      <c r="H133" s="189">
        <v>1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468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468</v>
      </c>
      <c r="BM133" s="197" t="s">
        <v>2451</v>
      </c>
    </row>
    <row r="134" s="2" customFormat="1" ht="37.8" customHeight="1">
      <c r="A134" s="34"/>
      <c r="B134" s="184"/>
      <c r="C134" s="204" t="s">
        <v>147</v>
      </c>
      <c r="D134" s="204" t="s">
        <v>262</v>
      </c>
      <c r="E134" s="205" t="s">
        <v>2452</v>
      </c>
      <c r="F134" s="206" t="s">
        <v>2453</v>
      </c>
      <c r="G134" s="207" t="s">
        <v>255</v>
      </c>
      <c r="H134" s="208">
        <v>1</v>
      </c>
      <c r="I134" s="209"/>
      <c r="J134" s="210">
        <f>ROUND(I134*H134,2)</f>
        <v>0</v>
      </c>
      <c r="K134" s="211"/>
      <c r="L134" s="212"/>
      <c r="M134" s="213" t="s">
        <v>1</v>
      </c>
      <c r="N134" s="21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1235</v>
      </c>
      <c r="AT134" s="197" t="s">
        <v>262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468</v>
      </c>
      <c r="BM134" s="197" t="s">
        <v>2454</v>
      </c>
    </row>
    <row r="135" s="2" customFormat="1" ht="24.15" customHeight="1">
      <c r="A135" s="34"/>
      <c r="B135" s="184"/>
      <c r="C135" s="185" t="s">
        <v>150</v>
      </c>
      <c r="D135" s="185" t="s">
        <v>205</v>
      </c>
      <c r="E135" s="186" t="s">
        <v>2455</v>
      </c>
      <c r="F135" s="187" t="s">
        <v>2456</v>
      </c>
      <c r="G135" s="188" t="s">
        <v>255</v>
      </c>
      <c r="H135" s="189">
        <v>1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468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468</v>
      </c>
      <c r="BM135" s="197" t="s">
        <v>2457</v>
      </c>
    </row>
    <row r="136" s="2" customFormat="1" ht="37.8" customHeight="1">
      <c r="A136" s="34"/>
      <c r="B136" s="184"/>
      <c r="C136" s="204" t="s">
        <v>153</v>
      </c>
      <c r="D136" s="204" t="s">
        <v>262</v>
      </c>
      <c r="E136" s="205" t="s">
        <v>2458</v>
      </c>
      <c r="F136" s="206" t="s">
        <v>2459</v>
      </c>
      <c r="G136" s="207" t="s">
        <v>255</v>
      </c>
      <c r="H136" s="208">
        <v>1</v>
      </c>
      <c r="I136" s="209"/>
      <c r="J136" s="210">
        <f>ROUND(I136*H136,2)</f>
        <v>0</v>
      </c>
      <c r="K136" s="211"/>
      <c r="L136" s="212"/>
      <c r="M136" s="213" t="s">
        <v>1</v>
      </c>
      <c r="N136" s="21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1235</v>
      </c>
      <c r="AT136" s="197" t="s">
        <v>262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468</v>
      </c>
      <c r="BM136" s="197" t="s">
        <v>2460</v>
      </c>
    </row>
    <row r="137" s="2" customFormat="1" ht="24.15" customHeight="1">
      <c r="A137" s="34"/>
      <c r="B137" s="184"/>
      <c r="C137" s="185" t="s">
        <v>257</v>
      </c>
      <c r="D137" s="185" t="s">
        <v>205</v>
      </c>
      <c r="E137" s="186" t="s">
        <v>2461</v>
      </c>
      <c r="F137" s="187" t="s">
        <v>2462</v>
      </c>
      <c r="G137" s="188" t="s">
        <v>255</v>
      </c>
      <c r="H137" s="189">
        <v>1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468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468</v>
      </c>
      <c r="BM137" s="197" t="s">
        <v>2463</v>
      </c>
    </row>
    <row r="138" s="2" customFormat="1" ht="37.8" customHeight="1">
      <c r="A138" s="34"/>
      <c r="B138" s="184"/>
      <c r="C138" s="204" t="s">
        <v>261</v>
      </c>
      <c r="D138" s="204" t="s">
        <v>262</v>
      </c>
      <c r="E138" s="205" t="s">
        <v>2464</v>
      </c>
      <c r="F138" s="206" t="s">
        <v>2465</v>
      </c>
      <c r="G138" s="207" t="s">
        <v>255</v>
      </c>
      <c r="H138" s="208">
        <v>1</v>
      </c>
      <c r="I138" s="209"/>
      <c r="J138" s="210">
        <f>ROUND(I138*H138,2)</f>
        <v>0</v>
      </c>
      <c r="K138" s="211"/>
      <c r="L138" s="212"/>
      <c r="M138" s="223" t="s">
        <v>1</v>
      </c>
      <c r="N138" s="224" t="s">
        <v>45</v>
      </c>
      <c r="O138" s="217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1235</v>
      </c>
      <c r="AT138" s="197" t="s">
        <v>262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468</v>
      </c>
      <c r="BM138" s="197" t="s">
        <v>2466</v>
      </c>
    </row>
    <row r="139" s="2" customFormat="1" ht="6.96" customHeight="1">
      <c r="A139" s="34"/>
      <c r="B139" s="61"/>
      <c r="C139" s="62"/>
      <c r="D139" s="62"/>
      <c r="E139" s="62"/>
      <c r="F139" s="62"/>
      <c r="G139" s="62"/>
      <c r="H139" s="62"/>
      <c r="I139" s="62"/>
      <c r="J139" s="62"/>
      <c r="K139" s="62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21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2046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2467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2048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2048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2048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2048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ROUND(J126,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ROUND((SUM(BE126:BE169)),  2)</f>
        <v>0</v>
      </c>
      <c r="G35" s="137"/>
      <c r="H35" s="137"/>
      <c r="I35" s="138">
        <v>0.23000000000000001</v>
      </c>
      <c r="J35" s="136">
        <f>ROUND(((SUM(BE126:BE169))*I35),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ROUND((SUM(BF126:BF169)),  2)</f>
        <v>0</v>
      </c>
      <c r="G36" s="137"/>
      <c r="H36" s="137"/>
      <c r="I36" s="138">
        <v>0.23000000000000001</v>
      </c>
      <c r="J36" s="136">
        <f>ROUND(((SUM(BF126:BF169))*I36),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ROUND((SUM(BG126:BG169)),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ROUND((SUM(BH126:BH169)),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ROUND((SUM(BI126:BI169)),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2046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06 - Bleskozvod a uzemnenie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J126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166</v>
      </c>
      <c r="E99" s="154"/>
      <c r="F99" s="154"/>
      <c r="G99" s="154"/>
      <c r="H99" s="154"/>
      <c r="I99" s="154"/>
      <c r="J99" s="155">
        <f>J127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167</v>
      </c>
      <c r="E100" s="158"/>
      <c r="F100" s="158"/>
      <c r="G100" s="158"/>
      <c r="H100" s="158"/>
      <c r="I100" s="158"/>
      <c r="J100" s="159">
        <f>J128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2"/>
      <c r="C101" s="9"/>
      <c r="D101" s="153" t="s">
        <v>187</v>
      </c>
      <c r="E101" s="154"/>
      <c r="F101" s="154"/>
      <c r="G101" s="154"/>
      <c r="H101" s="154"/>
      <c r="I101" s="154"/>
      <c r="J101" s="155">
        <f>J130</f>
        <v>0</v>
      </c>
      <c r="K101" s="9"/>
      <c r="L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2232</v>
      </c>
      <c r="E102" s="158"/>
      <c r="F102" s="158"/>
      <c r="G102" s="158"/>
      <c r="H102" s="158"/>
      <c r="I102" s="158"/>
      <c r="J102" s="159">
        <f>J131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2"/>
      <c r="C103" s="9"/>
      <c r="D103" s="153" t="s">
        <v>2051</v>
      </c>
      <c r="E103" s="154"/>
      <c r="F103" s="154"/>
      <c r="G103" s="154"/>
      <c r="H103" s="154"/>
      <c r="I103" s="154"/>
      <c r="J103" s="155">
        <f>J159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2"/>
      <c r="C104" s="9"/>
      <c r="D104" s="153" t="s">
        <v>2052</v>
      </c>
      <c r="E104" s="154"/>
      <c r="F104" s="154"/>
      <c r="G104" s="154"/>
      <c r="H104" s="154"/>
      <c r="I104" s="154"/>
      <c r="J104" s="155">
        <f>J164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189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6.25" customHeight="1">
      <c r="A114" s="34"/>
      <c r="B114" s="35"/>
      <c r="C114" s="34"/>
      <c r="D114" s="34"/>
      <c r="E114" s="130" t="str">
        <f>E7</f>
        <v>REKONŠTRUKCIA ADMINISTRATÍVNEJ BUDOVY KOMENSKÉHO ULICA - ÚRAD BBSK (BLOK B+C)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" customFormat="1" ht="12" customHeight="1">
      <c r="B115" s="18"/>
      <c r="C115" s="28" t="s">
        <v>157</v>
      </c>
      <c r="L115" s="18"/>
    </row>
    <row r="116" s="2" customFormat="1" ht="16.5" customHeight="1">
      <c r="A116" s="34"/>
      <c r="B116" s="35"/>
      <c r="C116" s="34"/>
      <c r="D116" s="34"/>
      <c r="E116" s="130" t="s">
        <v>2046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159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68" t="str">
        <f>E11</f>
        <v>06 - Bleskozvod a uzemnenie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19</v>
      </c>
      <c r="D120" s="34"/>
      <c r="E120" s="34"/>
      <c r="F120" s="23" t="str">
        <f>F14</f>
        <v xml:space="preserve"> </v>
      </c>
      <c r="G120" s="34"/>
      <c r="H120" s="34"/>
      <c r="I120" s="28" t="s">
        <v>21</v>
      </c>
      <c r="J120" s="70" t="str">
        <f>IF(J14="","",J14)</f>
        <v>21. 1. 2025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23</v>
      </c>
      <c r="D122" s="34"/>
      <c r="E122" s="34"/>
      <c r="F122" s="23" t="str">
        <f>E17</f>
        <v xml:space="preserve"> </v>
      </c>
      <c r="G122" s="34"/>
      <c r="H122" s="34"/>
      <c r="I122" s="28" t="s">
        <v>29</v>
      </c>
      <c r="J122" s="32" t="str">
        <f>E23</f>
        <v xml:space="preserve"> 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27</v>
      </c>
      <c r="D123" s="34"/>
      <c r="E123" s="34"/>
      <c r="F123" s="23" t="str">
        <f>IF(E20="","",E20)</f>
        <v>Vyplň údaj</v>
      </c>
      <c r="G123" s="34"/>
      <c r="H123" s="34"/>
      <c r="I123" s="28" t="s">
        <v>34</v>
      </c>
      <c r="J123" s="32" t="str">
        <f>E26</f>
        <v xml:space="preserve"> 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0.32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1" customFormat="1" ht="29.28" customHeight="1">
      <c r="A125" s="160"/>
      <c r="B125" s="161"/>
      <c r="C125" s="162" t="s">
        <v>190</v>
      </c>
      <c r="D125" s="163" t="s">
        <v>64</v>
      </c>
      <c r="E125" s="163" t="s">
        <v>60</v>
      </c>
      <c r="F125" s="163" t="s">
        <v>61</v>
      </c>
      <c r="G125" s="163" t="s">
        <v>191</v>
      </c>
      <c r="H125" s="163" t="s">
        <v>192</v>
      </c>
      <c r="I125" s="163" t="s">
        <v>193</v>
      </c>
      <c r="J125" s="164" t="s">
        <v>163</v>
      </c>
      <c r="K125" s="165" t="s">
        <v>194</v>
      </c>
      <c r="L125" s="166"/>
      <c r="M125" s="87" t="s">
        <v>1</v>
      </c>
      <c r="N125" s="88" t="s">
        <v>43</v>
      </c>
      <c r="O125" s="88" t="s">
        <v>195</v>
      </c>
      <c r="P125" s="88" t="s">
        <v>196</v>
      </c>
      <c r="Q125" s="88" t="s">
        <v>197</v>
      </c>
      <c r="R125" s="88" t="s">
        <v>198</v>
      </c>
      <c r="S125" s="88" t="s">
        <v>199</v>
      </c>
      <c r="T125" s="89" t="s">
        <v>200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4"/>
      <c r="B126" s="35"/>
      <c r="C126" s="94" t="s">
        <v>164</v>
      </c>
      <c r="D126" s="34"/>
      <c r="E126" s="34"/>
      <c r="F126" s="34"/>
      <c r="G126" s="34"/>
      <c r="H126" s="34"/>
      <c r="I126" s="34"/>
      <c r="J126" s="167">
        <f>BK126</f>
        <v>0</v>
      </c>
      <c r="K126" s="34"/>
      <c r="L126" s="35"/>
      <c r="M126" s="90"/>
      <c r="N126" s="74"/>
      <c r="O126" s="91"/>
      <c r="P126" s="168">
        <f>P127+P130+P159+P164</f>
        <v>0</v>
      </c>
      <c r="Q126" s="91"/>
      <c r="R126" s="168">
        <f>R127+R130+R159+R164</f>
        <v>2.1561399999999997</v>
      </c>
      <c r="S126" s="91"/>
      <c r="T126" s="169">
        <f>T127+T130+T159+T164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78</v>
      </c>
      <c r="AU126" s="15" t="s">
        <v>165</v>
      </c>
      <c r="BK126" s="170">
        <f>BK127+BK130+BK159+BK164</f>
        <v>0</v>
      </c>
    </row>
    <row r="127" s="12" customFormat="1" ht="25.92" customHeight="1">
      <c r="A127" s="12"/>
      <c r="B127" s="171"/>
      <c r="C127" s="12"/>
      <c r="D127" s="172" t="s">
        <v>78</v>
      </c>
      <c r="E127" s="173" t="s">
        <v>201</v>
      </c>
      <c r="F127" s="173" t="s">
        <v>202</v>
      </c>
      <c r="G127" s="12"/>
      <c r="H127" s="12"/>
      <c r="I127" s="174"/>
      <c r="J127" s="175">
        <f>BK127</f>
        <v>0</v>
      </c>
      <c r="K127" s="12"/>
      <c r="L127" s="171"/>
      <c r="M127" s="176"/>
      <c r="N127" s="177"/>
      <c r="O127" s="177"/>
      <c r="P127" s="178">
        <f>P128</f>
        <v>0</v>
      </c>
      <c r="Q127" s="177"/>
      <c r="R127" s="178">
        <f>R128</f>
        <v>0</v>
      </c>
      <c r="S127" s="177"/>
      <c r="T127" s="17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86</v>
      </c>
      <c r="AT127" s="180" t="s">
        <v>78</v>
      </c>
      <c r="AU127" s="180" t="s">
        <v>79</v>
      </c>
      <c r="AY127" s="172" t="s">
        <v>203</v>
      </c>
      <c r="BK127" s="181">
        <f>BK128</f>
        <v>0</v>
      </c>
    </row>
    <row r="128" s="12" customFormat="1" ht="22.8" customHeight="1">
      <c r="A128" s="12"/>
      <c r="B128" s="171"/>
      <c r="C128" s="12"/>
      <c r="D128" s="172" t="s">
        <v>78</v>
      </c>
      <c r="E128" s="182" t="s">
        <v>86</v>
      </c>
      <c r="F128" s="182" t="s">
        <v>204</v>
      </c>
      <c r="G128" s="12"/>
      <c r="H128" s="12"/>
      <c r="I128" s="174"/>
      <c r="J128" s="183">
        <f>BK128</f>
        <v>0</v>
      </c>
      <c r="K128" s="12"/>
      <c r="L128" s="171"/>
      <c r="M128" s="176"/>
      <c r="N128" s="177"/>
      <c r="O128" s="177"/>
      <c r="P128" s="178">
        <f>P129</f>
        <v>0</v>
      </c>
      <c r="Q128" s="177"/>
      <c r="R128" s="178">
        <f>R129</f>
        <v>0</v>
      </c>
      <c r="S128" s="177"/>
      <c r="T128" s="17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86</v>
      </c>
      <c r="AT128" s="180" t="s">
        <v>78</v>
      </c>
      <c r="AU128" s="180" t="s">
        <v>86</v>
      </c>
      <c r="AY128" s="172" t="s">
        <v>203</v>
      </c>
      <c r="BK128" s="181">
        <f>BK129</f>
        <v>0</v>
      </c>
    </row>
    <row r="129" s="2" customFormat="1" ht="24.15" customHeight="1">
      <c r="A129" s="34"/>
      <c r="B129" s="184"/>
      <c r="C129" s="185" t="s">
        <v>86</v>
      </c>
      <c r="D129" s="185" t="s">
        <v>205</v>
      </c>
      <c r="E129" s="186" t="s">
        <v>2468</v>
      </c>
      <c r="F129" s="187" t="s">
        <v>2469</v>
      </c>
      <c r="G129" s="188" t="s">
        <v>208</v>
      </c>
      <c r="H129" s="189">
        <v>29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2470</v>
      </c>
    </row>
    <row r="130" s="12" customFormat="1" ht="25.92" customHeight="1">
      <c r="A130" s="12"/>
      <c r="B130" s="171"/>
      <c r="C130" s="12"/>
      <c r="D130" s="172" t="s">
        <v>78</v>
      </c>
      <c r="E130" s="173" t="s">
        <v>262</v>
      </c>
      <c r="F130" s="173" t="s">
        <v>1355</v>
      </c>
      <c r="G130" s="12"/>
      <c r="H130" s="12"/>
      <c r="I130" s="174"/>
      <c r="J130" s="175">
        <f>BK130</f>
        <v>0</v>
      </c>
      <c r="K130" s="12"/>
      <c r="L130" s="171"/>
      <c r="M130" s="176"/>
      <c r="N130" s="177"/>
      <c r="O130" s="177"/>
      <c r="P130" s="178">
        <f>P131</f>
        <v>0</v>
      </c>
      <c r="Q130" s="177"/>
      <c r="R130" s="178">
        <f>R131</f>
        <v>2.1561399999999997</v>
      </c>
      <c r="S130" s="177"/>
      <c r="T130" s="17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2" t="s">
        <v>216</v>
      </c>
      <c r="AT130" s="180" t="s">
        <v>78</v>
      </c>
      <c r="AU130" s="180" t="s">
        <v>79</v>
      </c>
      <c r="AY130" s="172" t="s">
        <v>203</v>
      </c>
      <c r="BK130" s="181">
        <f>BK131</f>
        <v>0</v>
      </c>
    </row>
    <row r="131" s="12" customFormat="1" ht="22.8" customHeight="1">
      <c r="A131" s="12"/>
      <c r="B131" s="171"/>
      <c r="C131" s="12"/>
      <c r="D131" s="172" t="s">
        <v>78</v>
      </c>
      <c r="E131" s="182" t="s">
        <v>2060</v>
      </c>
      <c r="F131" s="182" t="s">
        <v>2061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SUM(P132:P158)</f>
        <v>0</v>
      </c>
      <c r="Q131" s="177"/>
      <c r="R131" s="178">
        <f>SUM(R132:R158)</f>
        <v>2.1561399999999997</v>
      </c>
      <c r="S131" s="177"/>
      <c r="T131" s="179">
        <f>SUM(T132:T158)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216</v>
      </c>
      <c r="AT131" s="180" t="s">
        <v>78</v>
      </c>
      <c r="AU131" s="180" t="s">
        <v>86</v>
      </c>
      <c r="AY131" s="172" t="s">
        <v>203</v>
      </c>
      <c r="BK131" s="181">
        <f>SUM(BK132:BK158)</f>
        <v>0</v>
      </c>
    </row>
    <row r="132" s="2" customFormat="1" ht="24.15" customHeight="1">
      <c r="A132" s="34"/>
      <c r="B132" s="184"/>
      <c r="C132" s="185" t="s">
        <v>91</v>
      </c>
      <c r="D132" s="185" t="s">
        <v>205</v>
      </c>
      <c r="E132" s="186" t="s">
        <v>2471</v>
      </c>
      <c r="F132" s="187" t="s">
        <v>2472</v>
      </c>
      <c r="G132" s="188" t="s">
        <v>255</v>
      </c>
      <c r="H132" s="189">
        <v>19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468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468</v>
      </c>
      <c r="BM132" s="197" t="s">
        <v>2473</v>
      </c>
    </row>
    <row r="133" s="2" customFormat="1" ht="21.75" customHeight="1">
      <c r="A133" s="34"/>
      <c r="B133" s="184"/>
      <c r="C133" s="204" t="s">
        <v>216</v>
      </c>
      <c r="D133" s="204" t="s">
        <v>262</v>
      </c>
      <c r="E133" s="205" t="s">
        <v>2474</v>
      </c>
      <c r="F133" s="206" t="s">
        <v>2475</v>
      </c>
      <c r="G133" s="207" t="s">
        <v>255</v>
      </c>
      <c r="H133" s="208">
        <v>19</v>
      </c>
      <c r="I133" s="209"/>
      <c r="J133" s="210">
        <f>ROUND(I133*H133,2)</f>
        <v>0</v>
      </c>
      <c r="K133" s="211"/>
      <c r="L133" s="212"/>
      <c r="M133" s="213" t="s">
        <v>1</v>
      </c>
      <c r="N133" s="214" t="s">
        <v>45</v>
      </c>
      <c r="O133" s="78"/>
      <c r="P133" s="195">
        <f>O133*H133</f>
        <v>0</v>
      </c>
      <c r="Q133" s="195">
        <v>0.00040000000000000002</v>
      </c>
      <c r="R133" s="195">
        <f>Q133*H133</f>
        <v>0.0076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732</v>
      </c>
      <c r="AT133" s="197" t="s">
        <v>262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732</v>
      </c>
      <c r="BM133" s="197" t="s">
        <v>2476</v>
      </c>
    </row>
    <row r="134" s="2" customFormat="1" ht="24.15" customHeight="1">
      <c r="A134" s="34"/>
      <c r="B134" s="184"/>
      <c r="C134" s="185" t="s">
        <v>209</v>
      </c>
      <c r="D134" s="185" t="s">
        <v>205</v>
      </c>
      <c r="E134" s="186" t="s">
        <v>2477</v>
      </c>
      <c r="F134" s="187" t="s">
        <v>2478</v>
      </c>
      <c r="G134" s="188" t="s">
        <v>297</v>
      </c>
      <c r="H134" s="189">
        <v>150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468</v>
      </c>
      <c r="AT134" s="197" t="s">
        <v>205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468</v>
      </c>
      <c r="BM134" s="197" t="s">
        <v>2479</v>
      </c>
    </row>
    <row r="135" s="2" customFormat="1" ht="16.5" customHeight="1">
      <c r="A135" s="34"/>
      <c r="B135" s="184"/>
      <c r="C135" s="204" t="s">
        <v>224</v>
      </c>
      <c r="D135" s="204" t="s">
        <v>262</v>
      </c>
      <c r="E135" s="205" t="s">
        <v>2480</v>
      </c>
      <c r="F135" s="206" t="s">
        <v>2481</v>
      </c>
      <c r="G135" s="207" t="s">
        <v>255</v>
      </c>
      <c r="H135" s="208">
        <v>105</v>
      </c>
      <c r="I135" s="209"/>
      <c r="J135" s="210">
        <f>ROUND(I135*H135,2)</f>
        <v>0</v>
      </c>
      <c r="K135" s="211"/>
      <c r="L135" s="212"/>
      <c r="M135" s="213" t="s">
        <v>1</v>
      </c>
      <c r="N135" s="21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732</v>
      </c>
      <c r="AT135" s="197" t="s">
        <v>262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732</v>
      </c>
      <c r="BM135" s="197" t="s">
        <v>2482</v>
      </c>
    </row>
    <row r="136" s="2" customFormat="1" ht="24.15" customHeight="1">
      <c r="A136" s="34"/>
      <c r="B136" s="184"/>
      <c r="C136" s="185" t="s">
        <v>228</v>
      </c>
      <c r="D136" s="185" t="s">
        <v>205</v>
      </c>
      <c r="E136" s="186" t="s">
        <v>2483</v>
      </c>
      <c r="F136" s="187" t="s">
        <v>2484</v>
      </c>
      <c r="G136" s="188" t="s">
        <v>297</v>
      </c>
      <c r="H136" s="189">
        <v>200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468</v>
      </c>
      <c r="AT136" s="197" t="s">
        <v>205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468</v>
      </c>
      <c r="BM136" s="197" t="s">
        <v>2485</v>
      </c>
    </row>
    <row r="137" s="2" customFormat="1" ht="24.15" customHeight="1">
      <c r="A137" s="34"/>
      <c r="B137" s="184"/>
      <c r="C137" s="204" t="s">
        <v>232</v>
      </c>
      <c r="D137" s="204" t="s">
        <v>262</v>
      </c>
      <c r="E137" s="205" t="s">
        <v>2486</v>
      </c>
      <c r="F137" s="206" t="s">
        <v>2487</v>
      </c>
      <c r="G137" s="207" t="s">
        <v>442</v>
      </c>
      <c r="H137" s="208">
        <v>40</v>
      </c>
      <c r="I137" s="209"/>
      <c r="J137" s="210">
        <f>ROUND(I137*H137,2)</f>
        <v>0</v>
      </c>
      <c r="K137" s="211"/>
      <c r="L137" s="212"/>
      <c r="M137" s="213" t="s">
        <v>1</v>
      </c>
      <c r="N137" s="214" t="s">
        <v>45</v>
      </c>
      <c r="O137" s="78"/>
      <c r="P137" s="195">
        <f>O137*H137</f>
        <v>0</v>
      </c>
      <c r="Q137" s="195">
        <v>0.001</v>
      </c>
      <c r="R137" s="195">
        <f>Q137*H137</f>
        <v>0.040000000000000001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732</v>
      </c>
      <c r="AT137" s="197" t="s">
        <v>262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732</v>
      </c>
      <c r="BM137" s="197" t="s">
        <v>2488</v>
      </c>
    </row>
    <row r="138" s="2" customFormat="1" ht="24.15" customHeight="1">
      <c r="A138" s="34"/>
      <c r="B138" s="184"/>
      <c r="C138" s="185" t="s">
        <v>236</v>
      </c>
      <c r="D138" s="185" t="s">
        <v>205</v>
      </c>
      <c r="E138" s="186" t="s">
        <v>2483</v>
      </c>
      <c r="F138" s="187" t="s">
        <v>2484</v>
      </c>
      <c r="G138" s="188" t="s">
        <v>297</v>
      </c>
      <c r="H138" s="189">
        <v>450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468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468</v>
      </c>
      <c r="BM138" s="197" t="s">
        <v>2489</v>
      </c>
    </row>
    <row r="139" s="2" customFormat="1" ht="16.5" customHeight="1">
      <c r="A139" s="34"/>
      <c r="B139" s="184"/>
      <c r="C139" s="204" t="s">
        <v>240</v>
      </c>
      <c r="D139" s="204" t="s">
        <v>262</v>
      </c>
      <c r="E139" s="205" t="s">
        <v>2490</v>
      </c>
      <c r="F139" s="206" t="s">
        <v>2491</v>
      </c>
      <c r="G139" s="207" t="s">
        <v>442</v>
      </c>
      <c r="H139" s="208">
        <v>63</v>
      </c>
      <c r="I139" s="209"/>
      <c r="J139" s="210">
        <f>ROUND(I139*H139,2)</f>
        <v>0</v>
      </c>
      <c r="K139" s="211"/>
      <c r="L139" s="212"/>
      <c r="M139" s="213" t="s">
        <v>1</v>
      </c>
      <c r="N139" s="214" t="s">
        <v>45</v>
      </c>
      <c r="O139" s="78"/>
      <c r="P139" s="195">
        <f>O139*H139</f>
        <v>0</v>
      </c>
      <c r="Q139" s="195">
        <v>0.001</v>
      </c>
      <c r="R139" s="195">
        <f>Q139*H139</f>
        <v>0.063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732</v>
      </c>
      <c r="AT139" s="197" t="s">
        <v>262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732</v>
      </c>
      <c r="BM139" s="197" t="s">
        <v>2492</v>
      </c>
    </row>
    <row r="140" s="2" customFormat="1" ht="21.75" customHeight="1">
      <c r="A140" s="34"/>
      <c r="B140" s="184"/>
      <c r="C140" s="185" t="s">
        <v>147</v>
      </c>
      <c r="D140" s="185" t="s">
        <v>205</v>
      </c>
      <c r="E140" s="186" t="s">
        <v>2493</v>
      </c>
      <c r="F140" s="187" t="s">
        <v>2494</v>
      </c>
      <c r="G140" s="188" t="s">
        <v>255</v>
      </c>
      <c r="H140" s="189">
        <v>19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468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468</v>
      </c>
      <c r="BM140" s="197" t="s">
        <v>2495</v>
      </c>
    </row>
    <row r="141" s="2" customFormat="1" ht="24.15" customHeight="1">
      <c r="A141" s="34"/>
      <c r="B141" s="184"/>
      <c r="C141" s="204" t="s">
        <v>150</v>
      </c>
      <c r="D141" s="204" t="s">
        <v>262</v>
      </c>
      <c r="E141" s="205" t="s">
        <v>2496</v>
      </c>
      <c r="F141" s="206" t="s">
        <v>2497</v>
      </c>
      <c r="G141" s="207" t="s">
        <v>255</v>
      </c>
      <c r="H141" s="208">
        <v>19</v>
      </c>
      <c r="I141" s="209"/>
      <c r="J141" s="210">
        <f>ROUND(I141*H141,2)</f>
        <v>0</v>
      </c>
      <c r="K141" s="211"/>
      <c r="L141" s="212"/>
      <c r="M141" s="213" t="s">
        <v>1</v>
      </c>
      <c r="N141" s="214" t="s">
        <v>45</v>
      </c>
      <c r="O141" s="78"/>
      <c r="P141" s="195">
        <f>O141*H141</f>
        <v>0</v>
      </c>
      <c r="Q141" s="195">
        <v>0.00027999999999999998</v>
      </c>
      <c r="R141" s="195">
        <f>Q141*H141</f>
        <v>0.0053199999999999992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732</v>
      </c>
      <c r="AT141" s="197" t="s">
        <v>262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732</v>
      </c>
      <c r="BM141" s="197" t="s">
        <v>2498</v>
      </c>
    </row>
    <row r="142" s="2" customFormat="1" ht="16.5" customHeight="1">
      <c r="A142" s="34"/>
      <c r="B142" s="184"/>
      <c r="C142" s="204" t="s">
        <v>153</v>
      </c>
      <c r="D142" s="204" t="s">
        <v>262</v>
      </c>
      <c r="E142" s="205" t="s">
        <v>2499</v>
      </c>
      <c r="F142" s="206" t="s">
        <v>2500</v>
      </c>
      <c r="G142" s="207" t="s">
        <v>255</v>
      </c>
      <c r="H142" s="208">
        <v>19</v>
      </c>
      <c r="I142" s="209"/>
      <c r="J142" s="210">
        <f>ROUND(I142*H142,2)</f>
        <v>0</v>
      </c>
      <c r="K142" s="211"/>
      <c r="L142" s="212"/>
      <c r="M142" s="213" t="s">
        <v>1</v>
      </c>
      <c r="N142" s="214" t="s">
        <v>45</v>
      </c>
      <c r="O142" s="78"/>
      <c r="P142" s="195">
        <f>O142*H142</f>
        <v>0</v>
      </c>
      <c r="Q142" s="195">
        <v>0.00024000000000000001</v>
      </c>
      <c r="R142" s="195">
        <f>Q142*H142</f>
        <v>0.0045599999999999998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732</v>
      </c>
      <c r="AT142" s="197" t="s">
        <v>262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732</v>
      </c>
      <c r="BM142" s="197" t="s">
        <v>2501</v>
      </c>
    </row>
    <row r="143" s="2" customFormat="1" ht="16.5" customHeight="1">
      <c r="A143" s="34"/>
      <c r="B143" s="184"/>
      <c r="C143" s="185" t="s">
        <v>257</v>
      </c>
      <c r="D143" s="185" t="s">
        <v>205</v>
      </c>
      <c r="E143" s="186" t="s">
        <v>2502</v>
      </c>
      <c r="F143" s="187" t="s">
        <v>2503</v>
      </c>
      <c r="G143" s="188" t="s">
        <v>255</v>
      </c>
      <c r="H143" s="189">
        <v>19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468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468</v>
      </c>
      <c r="BM143" s="197" t="s">
        <v>2504</v>
      </c>
    </row>
    <row r="144" s="2" customFormat="1" ht="16.5" customHeight="1">
      <c r="A144" s="34"/>
      <c r="B144" s="184"/>
      <c r="C144" s="204" t="s">
        <v>261</v>
      </c>
      <c r="D144" s="204" t="s">
        <v>262</v>
      </c>
      <c r="E144" s="205" t="s">
        <v>2505</v>
      </c>
      <c r="F144" s="206" t="s">
        <v>2506</v>
      </c>
      <c r="G144" s="207" t="s">
        <v>255</v>
      </c>
      <c r="H144" s="208">
        <v>19</v>
      </c>
      <c r="I144" s="209"/>
      <c r="J144" s="210">
        <f>ROUND(I144*H144,2)</f>
        <v>0</v>
      </c>
      <c r="K144" s="211"/>
      <c r="L144" s="212"/>
      <c r="M144" s="213" t="s">
        <v>1</v>
      </c>
      <c r="N144" s="214" t="s">
        <v>45</v>
      </c>
      <c r="O144" s="78"/>
      <c r="P144" s="195">
        <f>O144*H144</f>
        <v>0</v>
      </c>
      <c r="Q144" s="195">
        <v>3.0000000000000001E-05</v>
      </c>
      <c r="R144" s="195">
        <f>Q144*H144</f>
        <v>0.00056999999999999998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732</v>
      </c>
      <c r="AT144" s="197" t="s">
        <v>262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732</v>
      </c>
      <c r="BM144" s="197" t="s">
        <v>2507</v>
      </c>
    </row>
    <row r="145" s="2" customFormat="1" ht="21.75" customHeight="1">
      <c r="A145" s="34"/>
      <c r="B145" s="184"/>
      <c r="C145" s="185" t="s">
        <v>266</v>
      </c>
      <c r="D145" s="185" t="s">
        <v>205</v>
      </c>
      <c r="E145" s="186" t="s">
        <v>2508</v>
      </c>
      <c r="F145" s="187" t="s">
        <v>2509</v>
      </c>
      <c r="G145" s="188" t="s">
        <v>255</v>
      </c>
      <c r="H145" s="189">
        <v>400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468</v>
      </c>
      <c r="AT145" s="197" t="s">
        <v>205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468</v>
      </c>
      <c r="BM145" s="197" t="s">
        <v>2510</v>
      </c>
    </row>
    <row r="146" s="2" customFormat="1" ht="16.5" customHeight="1">
      <c r="A146" s="34"/>
      <c r="B146" s="184"/>
      <c r="C146" s="204" t="s">
        <v>270</v>
      </c>
      <c r="D146" s="204" t="s">
        <v>262</v>
      </c>
      <c r="E146" s="205" t="s">
        <v>2511</v>
      </c>
      <c r="F146" s="206" t="s">
        <v>2512</v>
      </c>
      <c r="G146" s="207" t="s">
        <v>255</v>
      </c>
      <c r="H146" s="208">
        <v>400</v>
      </c>
      <c r="I146" s="209"/>
      <c r="J146" s="210">
        <f>ROUND(I146*H146,2)</f>
        <v>0</v>
      </c>
      <c r="K146" s="211"/>
      <c r="L146" s="212"/>
      <c r="M146" s="213" t="s">
        <v>1</v>
      </c>
      <c r="N146" s="214" t="s">
        <v>45</v>
      </c>
      <c r="O146" s="78"/>
      <c r="P146" s="195">
        <f>O146*H146</f>
        <v>0</v>
      </c>
      <c r="Q146" s="195">
        <v>0.00012</v>
      </c>
      <c r="R146" s="195">
        <f>Q146*H146</f>
        <v>0.048000000000000001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732</v>
      </c>
      <c r="AT146" s="197" t="s">
        <v>262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732</v>
      </c>
      <c r="BM146" s="197" t="s">
        <v>2513</v>
      </c>
    </row>
    <row r="147" s="2" customFormat="1" ht="16.5" customHeight="1">
      <c r="A147" s="34"/>
      <c r="B147" s="184"/>
      <c r="C147" s="185" t="s">
        <v>274</v>
      </c>
      <c r="D147" s="185" t="s">
        <v>205</v>
      </c>
      <c r="E147" s="186" t="s">
        <v>2514</v>
      </c>
      <c r="F147" s="187" t="s">
        <v>2515</v>
      </c>
      <c r="G147" s="188" t="s">
        <v>255</v>
      </c>
      <c r="H147" s="189">
        <v>108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468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468</v>
      </c>
      <c r="BM147" s="197" t="s">
        <v>2516</v>
      </c>
    </row>
    <row r="148" s="2" customFormat="1" ht="24.15" customHeight="1">
      <c r="A148" s="34"/>
      <c r="B148" s="184"/>
      <c r="C148" s="204" t="s">
        <v>278</v>
      </c>
      <c r="D148" s="204" t="s">
        <v>262</v>
      </c>
      <c r="E148" s="205" t="s">
        <v>2517</v>
      </c>
      <c r="F148" s="206" t="s">
        <v>2518</v>
      </c>
      <c r="G148" s="207" t="s">
        <v>255</v>
      </c>
      <c r="H148" s="208">
        <v>108</v>
      </c>
      <c r="I148" s="209"/>
      <c r="J148" s="210">
        <f>ROUND(I148*H148,2)</f>
        <v>0</v>
      </c>
      <c r="K148" s="211"/>
      <c r="L148" s="212"/>
      <c r="M148" s="213" t="s">
        <v>1</v>
      </c>
      <c r="N148" s="214" t="s">
        <v>45</v>
      </c>
      <c r="O148" s="78"/>
      <c r="P148" s="195">
        <f>O148*H148</f>
        <v>0</v>
      </c>
      <c r="Q148" s="195">
        <v>0.017270000000000001</v>
      </c>
      <c r="R148" s="195">
        <f>Q148*H148</f>
        <v>1.8651600000000002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732</v>
      </c>
      <c r="AT148" s="197" t="s">
        <v>262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732</v>
      </c>
      <c r="BM148" s="197" t="s">
        <v>2519</v>
      </c>
    </row>
    <row r="149" s="2" customFormat="1" ht="24.15" customHeight="1">
      <c r="A149" s="34"/>
      <c r="B149" s="184"/>
      <c r="C149" s="185" t="s">
        <v>282</v>
      </c>
      <c r="D149" s="185" t="s">
        <v>205</v>
      </c>
      <c r="E149" s="186" t="s">
        <v>2520</v>
      </c>
      <c r="F149" s="187" t="s">
        <v>2521</v>
      </c>
      <c r="G149" s="188" t="s">
        <v>255</v>
      </c>
      <c r="H149" s="189">
        <v>110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468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468</v>
      </c>
      <c r="BM149" s="197" t="s">
        <v>2522</v>
      </c>
    </row>
    <row r="150" s="2" customFormat="1" ht="24.15" customHeight="1">
      <c r="A150" s="34"/>
      <c r="B150" s="184"/>
      <c r="C150" s="204" t="s">
        <v>286</v>
      </c>
      <c r="D150" s="204" t="s">
        <v>262</v>
      </c>
      <c r="E150" s="205" t="s">
        <v>2523</v>
      </c>
      <c r="F150" s="206" t="s">
        <v>2524</v>
      </c>
      <c r="G150" s="207" t="s">
        <v>255</v>
      </c>
      <c r="H150" s="208">
        <v>110</v>
      </c>
      <c r="I150" s="209"/>
      <c r="J150" s="210">
        <f>ROUND(I150*H150,2)</f>
        <v>0</v>
      </c>
      <c r="K150" s="211"/>
      <c r="L150" s="212"/>
      <c r="M150" s="213" t="s">
        <v>1</v>
      </c>
      <c r="N150" s="214" t="s">
        <v>45</v>
      </c>
      <c r="O150" s="78"/>
      <c r="P150" s="195">
        <f>O150*H150</f>
        <v>0</v>
      </c>
      <c r="Q150" s="195">
        <v>0.00029999999999999997</v>
      </c>
      <c r="R150" s="195">
        <f>Q150*H150</f>
        <v>0.032999999999999995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732</v>
      </c>
      <c r="AT150" s="197" t="s">
        <v>262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732</v>
      </c>
      <c r="BM150" s="197" t="s">
        <v>2525</v>
      </c>
    </row>
    <row r="151" s="2" customFormat="1" ht="24.15" customHeight="1">
      <c r="A151" s="34"/>
      <c r="B151" s="184"/>
      <c r="C151" s="185" t="s">
        <v>290</v>
      </c>
      <c r="D151" s="185" t="s">
        <v>205</v>
      </c>
      <c r="E151" s="186" t="s">
        <v>2526</v>
      </c>
      <c r="F151" s="187" t="s">
        <v>2527</v>
      </c>
      <c r="G151" s="188" t="s">
        <v>255</v>
      </c>
      <c r="H151" s="189">
        <v>30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468</v>
      </c>
      <c r="AT151" s="197" t="s">
        <v>205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468</v>
      </c>
      <c r="BM151" s="197" t="s">
        <v>2528</v>
      </c>
    </row>
    <row r="152" s="2" customFormat="1" ht="16.5" customHeight="1">
      <c r="A152" s="34"/>
      <c r="B152" s="184"/>
      <c r="C152" s="204" t="s">
        <v>294</v>
      </c>
      <c r="D152" s="204" t="s">
        <v>262</v>
      </c>
      <c r="E152" s="205" t="s">
        <v>2529</v>
      </c>
      <c r="F152" s="206" t="s">
        <v>2530</v>
      </c>
      <c r="G152" s="207" t="s">
        <v>255</v>
      </c>
      <c r="H152" s="208">
        <v>30</v>
      </c>
      <c r="I152" s="209"/>
      <c r="J152" s="210">
        <f>ROUND(I152*H152,2)</f>
        <v>0</v>
      </c>
      <c r="K152" s="211"/>
      <c r="L152" s="212"/>
      <c r="M152" s="213" t="s">
        <v>1</v>
      </c>
      <c r="N152" s="214" t="s">
        <v>45</v>
      </c>
      <c r="O152" s="78"/>
      <c r="P152" s="195">
        <f>O152*H152</f>
        <v>0</v>
      </c>
      <c r="Q152" s="195">
        <v>0.00022000000000000001</v>
      </c>
      <c r="R152" s="195">
        <f>Q152*H152</f>
        <v>0.0066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732</v>
      </c>
      <c r="AT152" s="197" t="s">
        <v>262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732</v>
      </c>
      <c r="BM152" s="197" t="s">
        <v>2531</v>
      </c>
    </row>
    <row r="153" s="2" customFormat="1" ht="16.5" customHeight="1">
      <c r="A153" s="34"/>
      <c r="B153" s="184"/>
      <c r="C153" s="185" t="s">
        <v>7</v>
      </c>
      <c r="D153" s="185" t="s">
        <v>205</v>
      </c>
      <c r="E153" s="186" t="s">
        <v>2532</v>
      </c>
      <c r="F153" s="187" t="s">
        <v>2533</v>
      </c>
      <c r="G153" s="188" t="s">
        <v>255</v>
      </c>
      <c r="H153" s="189">
        <v>440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468</v>
      </c>
      <c r="AT153" s="197" t="s">
        <v>205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468</v>
      </c>
      <c r="BM153" s="197" t="s">
        <v>2534</v>
      </c>
    </row>
    <row r="154" s="2" customFormat="1" ht="24.15" customHeight="1">
      <c r="A154" s="34"/>
      <c r="B154" s="184"/>
      <c r="C154" s="204" t="s">
        <v>302</v>
      </c>
      <c r="D154" s="204" t="s">
        <v>262</v>
      </c>
      <c r="E154" s="205" t="s">
        <v>2535</v>
      </c>
      <c r="F154" s="206" t="s">
        <v>2536</v>
      </c>
      <c r="G154" s="207" t="s">
        <v>255</v>
      </c>
      <c r="H154" s="208">
        <v>440</v>
      </c>
      <c r="I154" s="209"/>
      <c r="J154" s="210">
        <f>ROUND(I154*H154,2)</f>
        <v>0</v>
      </c>
      <c r="K154" s="211"/>
      <c r="L154" s="212"/>
      <c r="M154" s="213" t="s">
        <v>1</v>
      </c>
      <c r="N154" s="214" t="s">
        <v>45</v>
      </c>
      <c r="O154" s="78"/>
      <c r="P154" s="195">
        <f>O154*H154</f>
        <v>0</v>
      </c>
      <c r="Q154" s="195">
        <v>0.00016000000000000001</v>
      </c>
      <c r="R154" s="195">
        <f>Q154*H154</f>
        <v>0.070400000000000004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732</v>
      </c>
      <c r="AT154" s="197" t="s">
        <v>262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732</v>
      </c>
      <c r="BM154" s="197" t="s">
        <v>2537</v>
      </c>
    </row>
    <row r="155" s="2" customFormat="1" ht="24.15" customHeight="1">
      <c r="A155" s="34"/>
      <c r="B155" s="184"/>
      <c r="C155" s="185" t="s">
        <v>306</v>
      </c>
      <c r="D155" s="185" t="s">
        <v>205</v>
      </c>
      <c r="E155" s="186" t="s">
        <v>2538</v>
      </c>
      <c r="F155" s="187" t="s">
        <v>2539</v>
      </c>
      <c r="G155" s="188" t="s">
        <v>255</v>
      </c>
      <c r="H155" s="189">
        <v>30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468</v>
      </c>
      <c r="AT155" s="197" t="s">
        <v>205</v>
      </c>
      <c r="AU155" s="197" t="s">
        <v>91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468</v>
      </c>
      <c r="BM155" s="197" t="s">
        <v>2540</v>
      </c>
    </row>
    <row r="156" s="2" customFormat="1" ht="16.5" customHeight="1">
      <c r="A156" s="34"/>
      <c r="B156" s="184"/>
      <c r="C156" s="204" t="s">
        <v>310</v>
      </c>
      <c r="D156" s="204" t="s">
        <v>262</v>
      </c>
      <c r="E156" s="205" t="s">
        <v>2541</v>
      </c>
      <c r="F156" s="206" t="s">
        <v>2542</v>
      </c>
      <c r="G156" s="207" t="s">
        <v>255</v>
      </c>
      <c r="H156" s="208">
        <v>30</v>
      </c>
      <c r="I156" s="209"/>
      <c r="J156" s="210">
        <f>ROUND(I156*H156,2)</f>
        <v>0</v>
      </c>
      <c r="K156" s="211"/>
      <c r="L156" s="212"/>
      <c r="M156" s="213" t="s">
        <v>1</v>
      </c>
      <c r="N156" s="214" t="s">
        <v>45</v>
      </c>
      <c r="O156" s="78"/>
      <c r="P156" s="195">
        <f>O156*H156</f>
        <v>0</v>
      </c>
      <c r="Q156" s="195">
        <v>0.00029</v>
      </c>
      <c r="R156" s="195">
        <f>Q156*H156</f>
        <v>0.0086999999999999994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732</v>
      </c>
      <c r="AT156" s="197" t="s">
        <v>262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732</v>
      </c>
      <c r="BM156" s="197" t="s">
        <v>2543</v>
      </c>
    </row>
    <row r="157" s="2" customFormat="1" ht="16.5" customHeight="1">
      <c r="A157" s="34"/>
      <c r="B157" s="184"/>
      <c r="C157" s="185" t="s">
        <v>314</v>
      </c>
      <c r="D157" s="185" t="s">
        <v>205</v>
      </c>
      <c r="E157" s="186" t="s">
        <v>2544</v>
      </c>
      <c r="F157" s="187" t="s">
        <v>2545</v>
      </c>
      <c r="G157" s="188" t="s">
        <v>255</v>
      </c>
      <c r="H157" s="189">
        <v>19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468</v>
      </c>
      <c r="AT157" s="197" t="s">
        <v>205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468</v>
      </c>
      <c r="BM157" s="197" t="s">
        <v>2546</v>
      </c>
    </row>
    <row r="158" s="2" customFormat="1" ht="16.5" customHeight="1">
      <c r="A158" s="34"/>
      <c r="B158" s="184"/>
      <c r="C158" s="204" t="s">
        <v>319</v>
      </c>
      <c r="D158" s="204" t="s">
        <v>262</v>
      </c>
      <c r="E158" s="205" t="s">
        <v>2547</v>
      </c>
      <c r="F158" s="206" t="s">
        <v>2548</v>
      </c>
      <c r="G158" s="207" t="s">
        <v>255</v>
      </c>
      <c r="H158" s="208">
        <v>19</v>
      </c>
      <c r="I158" s="209"/>
      <c r="J158" s="210">
        <f>ROUND(I158*H158,2)</f>
        <v>0</v>
      </c>
      <c r="K158" s="211"/>
      <c r="L158" s="212"/>
      <c r="M158" s="213" t="s">
        <v>1</v>
      </c>
      <c r="N158" s="214" t="s">
        <v>45</v>
      </c>
      <c r="O158" s="78"/>
      <c r="P158" s="195">
        <f>O158*H158</f>
        <v>0</v>
      </c>
      <c r="Q158" s="195">
        <v>0.00017000000000000001</v>
      </c>
      <c r="R158" s="195">
        <f>Q158*H158</f>
        <v>0.0032300000000000002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732</v>
      </c>
      <c r="AT158" s="197" t="s">
        <v>262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732</v>
      </c>
      <c r="BM158" s="197" t="s">
        <v>2549</v>
      </c>
    </row>
    <row r="159" s="12" customFormat="1" ht="25.92" customHeight="1">
      <c r="A159" s="12"/>
      <c r="B159" s="171"/>
      <c r="C159" s="12"/>
      <c r="D159" s="172" t="s">
        <v>78</v>
      </c>
      <c r="E159" s="173" t="s">
        <v>2193</v>
      </c>
      <c r="F159" s="173" t="s">
        <v>2194</v>
      </c>
      <c r="G159" s="12"/>
      <c r="H159" s="12"/>
      <c r="I159" s="174"/>
      <c r="J159" s="175">
        <f>BK159</f>
        <v>0</v>
      </c>
      <c r="K159" s="12"/>
      <c r="L159" s="171"/>
      <c r="M159" s="176"/>
      <c r="N159" s="177"/>
      <c r="O159" s="177"/>
      <c r="P159" s="178">
        <f>SUM(P160:P163)</f>
        <v>0</v>
      </c>
      <c r="Q159" s="177"/>
      <c r="R159" s="178">
        <f>SUM(R160:R163)</f>
        <v>0</v>
      </c>
      <c r="S159" s="177"/>
      <c r="T159" s="179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2" t="s">
        <v>209</v>
      </c>
      <c r="AT159" s="180" t="s">
        <v>78</v>
      </c>
      <c r="AU159" s="180" t="s">
        <v>79</v>
      </c>
      <c r="AY159" s="172" t="s">
        <v>203</v>
      </c>
      <c r="BK159" s="181">
        <f>SUM(BK160:BK163)</f>
        <v>0</v>
      </c>
    </row>
    <row r="160" s="2" customFormat="1" ht="33" customHeight="1">
      <c r="A160" s="34"/>
      <c r="B160" s="184"/>
      <c r="C160" s="185" t="s">
        <v>323</v>
      </c>
      <c r="D160" s="185" t="s">
        <v>205</v>
      </c>
      <c r="E160" s="186" t="s">
        <v>2550</v>
      </c>
      <c r="F160" s="187" t="s">
        <v>2196</v>
      </c>
      <c r="G160" s="188" t="s">
        <v>2197</v>
      </c>
      <c r="H160" s="189">
        <v>24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2551</v>
      </c>
      <c r="AT160" s="197" t="s">
        <v>205</v>
      </c>
      <c r="AU160" s="197" t="s">
        <v>86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2551</v>
      </c>
      <c r="BM160" s="197" t="s">
        <v>2552</v>
      </c>
    </row>
    <row r="161" s="2" customFormat="1" ht="33" customHeight="1">
      <c r="A161" s="34"/>
      <c r="B161" s="184"/>
      <c r="C161" s="185" t="s">
        <v>327</v>
      </c>
      <c r="D161" s="185" t="s">
        <v>205</v>
      </c>
      <c r="E161" s="186" t="s">
        <v>2195</v>
      </c>
      <c r="F161" s="187" t="s">
        <v>2196</v>
      </c>
      <c r="G161" s="188" t="s">
        <v>2197</v>
      </c>
      <c r="H161" s="189">
        <v>20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2198</v>
      </c>
      <c r="AT161" s="197" t="s">
        <v>205</v>
      </c>
      <c r="AU161" s="197" t="s">
        <v>86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2198</v>
      </c>
      <c r="BM161" s="197" t="s">
        <v>2553</v>
      </c>
    </row>
    <row r="162" s="2" customFormat="1" ht="33" customHeight="1">
      <c r="A162" s="34"/>
      <c r="B162" s="184"/>
      <c r="C162" s="185" t="s">
        <v>331</v>
      </c>
      <c r="D162" s="185" t="s">
        <v>205</v>
      </c>
      <c r="E162" s="186" t="s">
        <v>2554</v>
      </c>
      <c r="F162" s="187" t="s">
        <v>2201</v>
      </c>
      <c r="G162" s="188" t="s">
        <v>2197</v>
      </c>
      <c r="H162" s="189">
        <v>24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2551</v>
      </c>
      <c r="AT162" s="197" t="s">
        <v>205</v>
      </c>
      <c r="AU162" s="197" t="s">
        <v>86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2551</v>
      </c>
      <c r="BM162" s="197" t="s">
        <v>2555</v>
      </c>
    </row>
    <row r="163" s="2" customFormat="1" ht="33" customHeight="1">
      <c r="A163" s="34"/>
      <c r="B163" s="184"/>
      <c r="C163" s="185" t="s">
        <v>335</v>
      </c>
      <c r="D163" s="185" t="s">
        <v>205</v>
      </c>
      <c r="E163" s="186" t="s">
        <v>2200</v>
      </c>
      <c r="F163" s="187" t="s">
        <v>2201</v>
      </c>
      <c r="G163" s="188" t="s">
        <v>2197</v>
      </c>
      <c r="H163" s="189">
        <v>20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2198</v>
      </c>
      <c r="AT163" s="197" t="s">
        <v>205</v>
      </c>
      <c r="AU163" s="197" t="s">
        <v>86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2198</v>
      </c>
      <c r="BM163" s="197" t="s">
        <v>2556</v>
      </c>
    </row>
    <row r="164" s="12" customFormat="1" ht="25.92" customHeight="1">
      <c r="A164" s="12"/>
      <c r="B164" s="171"/>
      <c r="C164" s="12"/>
      <c r="D164" s="172" t="s">
        <v>78</v>
      </c>
      <c r="E164" s="173" t="s">
        <v>2203</v>
      </c>
      <c r="F164" s="173" t="s">
        <v>2204</v>
      </c>
      <c r="G164" s="12"/>
      <c r="H164" s="12"/>
      <c r="I164" s="174"/>
      <c r="J164" s="175">
        <f>BK164</f>
        <v>0</v>
      </c>
      <c r="K164" s="12"/>
      <c r="L164" s="171"/>
      <c r="M164" s="176"/>
      <c r="N164" s="177"/>
      <c r="O164" s="177"/>
      <c r="P164" s="178">
        <f>SUM(P165:P169)</f>
        <v>0</v>
      </c>
      <c r="Q164" s="177"/>
      <c r="R164" s="178">
        <f>SUM(R165:R169)</f>
        <v>0</v>
      </c>
      <c r="S164" s="177"/>
      <c r="T164" s="179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2" t="s">
        <v>224</v>
      </c>
      <c r="AT164" s="180" t="s">
        <v>78</v>
      </c>
      <c r="AU164" s="180" t="s">
        <v>79</v>
      </c>
      <c r="AY164" s="172" t="s">
        <v>203</v>
      </c>
      <c r="BK164" s="181">
        <f>SUM(BK165:BK169)</f>
        <v>0</v>
      </c>
    </row>
    <row r="165" s="2" customFormat="1" ht="16.5" customHeight="1">
      <c r="A165" s="34"/>
      <c r="B165" s="184"/>
      <c r="C165" s="185" t="s">
        <v>339</v>
      </c>
      <c r="D165" s="185" t="s">
        <v>205</v>
      </c>
      <c r="E165" s="186" t="s">
        <v>2209</v>
      </c>
      <c r="F165" s="187" t="s">
        <v>2210</v>
      </c>
      <c r="G165" s="188" t="s">
        <v>2211</v>
      </c>
      <c r="H165" s="189">
        <v>1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209</v>
      </c>
      <c r="AT165" s="197" t="s">
        <v>205</v>
      </c>
      <c r="AU165" s="197" t="s">
        <v>86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209</v>
      </c>
      <c r="BM165" s="197" t="s">
        <v>2557</v>
      </c>
    </row>
    <row r="166" s="2" customFormat="1" ht="24.15" customHeight="1">
      <c r="A166" s="34"/>
      <c r="B166" s="184"/>
      <c r="C166" s="185" t="s">
        <v>343</v>
      </c>
      <c r="D166" s="185" t="s">
        <v>205</v>
      </c>
      <c r="E166" s="186" t="s">
        <v>2213</v>
      </c>
      <c r="F166" s="187" t="s">
        <v>2214</v>
      </c>
      <c r="G166" s="188" t="s">
        <v>2207</v>
      </c>
      <c r="H166" s="189">
        <v>1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209</v>
      </c>
      <c r="AT166" s="197" t="s">
        <v>205</v>
      </c>
      <c r="AU166" s="197" t="s">
        <v>86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209</v>
      </c>
      <c r="BM166" s="197" t="s">
        <v>2558</v>
      </c>
    </row>
    <row r="167" s="2" customFormat="1" ht="21.75" customHeight="1">
      <c r="A167" s="34"/>
      <c r="B167" s="184"/>
      <c r="C167" s="185" t="s">
        <v>347</v>
      </c>
      <c r="D167" s="185" t="s">
        <v>205</v>
      </c>
      <c r="E167" s="186" t="s">
        <v>2216</v>
      </c>
      <c r="F167" s="187" t="s">
        <v>2217</v>
      </c>
      <c r="G167" s="188" t="s">
        <v>2207</v>
      </c>
      <c r="H167" s="189">
        <v>1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209</v>
      </c>
      <c r="AT167" s="197" t="s">
        <v>205</v>
      </c>
      <c r="AU167" s="197" t="s">
        <v>86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209</v>
      </c>
      <c r="BM167" s="197" t="s">
        <v>2559</v>
      </c>
    </row>
    <row r="168" s="2" customFormat="1" ht="21.75" customHeight="1">
      <c r="A168" s="34"/>
      <c r="B168" s="184"/>
      <c r="C168" s="185" t="s">
        <v>352</v>
      </c>
      <c r="D168" s="185" t="s">
        <v>205</v>
      </c>
      <c r="E168" s="186" t="s">
        <v>2219</v>
      </c>
      <c r="F168" s="187" t="s">
        <v>2220</v>
      </c>
      <c r="G168" s="188" t="s">
        <v>2207</v>
      </c>
      <c r="H168" s="189">
        <v>1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209</v>
      </c>
      <c r="AT168" s="197" t="s">
        <v>205</v>
      </c>
      <c r="AU168" s="197" t="s">
        <v>86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209</v>
      </c>
      <c r="BM168" s="197" t="s">
        <v>2560</v>
      </c>
    </row>
    <row r="169" s="2" customFormat="1" ht="21.75" customHeight="1">
      <c r="A169" s="34"/>
      <c r="B169" s="184"/>
      <c r="C169" s="185" t="s">
        <v>356</v>
      </c>
      <c r="D169" s="185" t="s">
        <v>205</v>
      </c>
      <c r="E169" s="186" t="s">
        <v>2225</v>
      </c>
      <c r="F169" s="187" t="s">
        <v>2226</v>
      </c>
      <c r="G169" s="188" t="s">
        <v>2207</v>
      </c>
      <c r="H169" s="189">
        <v>1</v>
      </c>
      <c r="I169" s="190"/>
      <c r="J169" s="191">
        <f>ROUND(I169*H169,2)</f>
        <v>0</v>
      </c>
      <c r="K169" s="192"/>
      <c r="L169" s="35"/>
      <c r="M169" s="219" t="s">
        <v>1</v>
      </c>
      <c r="N169" s="220" t="s">
        <v>45</v>
      </c>
      <c r="O169" s="217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209</v>
      </c>
      <c r="AT169" s="197" t="s">
        <v>205</v>
      </c>
      <c r="AU169" s="197" t="s">
        <v>86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209</v>
      </c>
      <c r="BM169" s="197" t="s">
        <v>2561</v>
      </c>
    </row>
    <row r="170" s="2" customFormat="1" ht="6.96" customHeight="1">
      <c r="A170" s="34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35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autoFilter ref="C125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2046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2562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2048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2048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2048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2048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ROUND((SUM(BE127:BE168)),  2)</f>
        <v>0</v>
      </c>
      <c r="G35" s="137"/>
      <c r="H35" s="137"/>
      <c r="I35" s="138">
        <v>0.23000000000000001</v>
      </c>
      <c r="J35" s="136">
        <f>ROUND(((SUM(BE127:BE168))*I35),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ROUND((SUM(BF127:BF168)),  2)</f>
        <v>0</v>
      </c>
      <c r="G36" s="137"/>
      <c r="H36" s="137"/>
      <c r="I36" s="138">
        <v>0.23000000000000001</v>
      </c>
      <c r="J36" s="136">
        <f>ROUND(((SUM(BF127:BF168))*I36),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ROUND((SUM(BG127:BG168)),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ROUND((SUM(BH127:BH168)),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ROUND((SUM(BI127:BI168)),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2046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07 - Prípojka NN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174</v>
      </c>
      <c r="E99" s="154"/>
      <c r="F99" s="154"/>
      <c r="G99" s="154"/>
      <c r="H99" s="154"/>
      <c r="I99" s="154"/>
      <c r="J99" s="155">
        <f>J128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175</v>
      </c>
      <c r="E100" s="158"/>
      <c r="F100" s="158"/>
      <c r="G100" s="158"/>
      <c r="H100" s="158"/>
      <c r="I100" s="158"/>
      <c r="J100" s="159">
        <f>J129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2"/>
      <c r="C101" s="9"/>
      <c r="D101" s="153" t="s">
        <v>187</v>
      </c>
      <c r="E101" s="154"/>
      <c r="F101" s="154"/>
      <c r="G101" s="154"/>
      <c r="H101" s="154"/>
      <c r="I101" s="154"/>
      <c r="J101" s="155">
        <f>J132</f>
        <v>0</v>
      </c>
      <c r="K101" s="9"/>
      <c r="L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2232</v>
      </c>
      <c r="E102" s="158"/>
      <c r="F102" s="158"/>
      <c r="G102" s="158"/>
      <c r="H102" s="158"/>
      <c r="I102" s="158"/>
      <c r="J102" s="159">
        <f>J133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2563</v>
      </c>
      <c r="E103" s="158"/>
      <c r="F103" s="158"/>
      <c r="G103" s="158"/>
      <c r="H103" s="158"/>
      <c r="I103" s="158"/>
      <c r="J103" s="159">
        <f>J147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2"/>
      <c r="C104" s="9"/>
      <c r="D104" s="153" t="s">
        <v>2051</v>
      </c>
      <c r="E104" s="154"/>
      <c r="F104" s="154"/>
      <c r="G104" s="154"/>
      <c r="H104" s="154"/>
      <c r="I104" s="154"/>
      <c r="J104" s="155">
        <f>J158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52"/>
      <c r="C105" s="9"/>
      <c r="D105" s="153" t="s">
        <v>2052</v>
      </c>
      <c r="E105" s="154"/>
      <c r="F105" s="154"/>
      <c r="G105" s="154"/>
      <c r="H105" s="154"/>
      <c r="I105" s="154"/>
      <c r="J105" s="155">
        <f>J161</f>
        <v>0</v>
      </c>
      <c r="K105" s="9"/>
      <c r="L105" s="15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189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0" t="str">
        <f>E7</f>
        <v>REKONŠTRUKCIA ADMINISTRATÍVNEJ BUDOVY KOMENSKÉHO ULICA - ÚRAD BBSK (BLOK B+C)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157</v>
      </c>
      <c r="L116" s="18"/>
    </row>
    <row r="117" s="2" customFormat="1" ht="16.5" customHeight="1">
      <c r="A117" s="34"/>
      <c r="B117" s="35"/>
      <c r="C117" s="34"/>
      <c r="D117" s="34"/>
      <c r="E117" s="130" t="s">
        <v>2046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159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E11</f>
        <v>07 - Prípojka NN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 xml:space="preserve"> </v>
      </c>
      <c r="G121" s="34"/>
      <c r="H121" s="34"/>
      <c r="I121" s="28" t="s">
        <v>21</v>
      </c>
      <c r="J121" s="70" t="str">
        <f>IF(J14="","",J14)</f>
        <v>21. 1. 2025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23</v>
      </c>
      <c r="D123" s="34"/>
      <c r="E123" s="34"/>
      <c r="F123" s="23" t="str">
        <f>E17</f>
        <v xml:space="preserve"> </v>
      </c>
      <c r="G123" s="34"/>
      <c r="H123" s="34"/>
      <c r="I123" s="28" t="s">
        <v>29</v>
      </c>
      <c r="J123" s="32" t="str">
        <f>E23</f>
        <v xml:space="preserve"> 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34</v>
      </c>
      <c r="J124" s="32" t="str">
        <f>E26</f>
        <v xml:space="preserve"> 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0"/>
      <c r="B126" s="161"/>
      <c r="C126" s="162" t="s">
        <v>190</v>
      </c>
      <c r="D126" s="163" t="s">
        <v>64</v>
      </c>
      <c r="E126" s="163" t="s">
        <v>60</v>
      </c>
      <c r="F126" s="163" t="s">
        <v>61</v>
      </c>
      <c r="G126" s="163" t="s">
        <v>191</v>
      </c>
      <c r="H126" s="163" t="s">
        <v>192</v>
      </c>
      <c r="I126" s="163" t="s">
        <v>193</v>
      </c>
      <c r="J126" s="164" t="s">
        <v>163</v>
      </c>
      <c r="K126" s="165" t="s">
        <v>194</v>
      </c>
      <c r="L126" s="166"/>
      <c r="M126" s="87" t="s">
        <v>1</v>
      </c>
      <c r="N126" s="88" t="s">
        <v>43</v>
      </c>
      <c r="O126" s="88" t="s">
        <v>195</v>
      </c>
      <c r="P126" s="88" t="s">
        <v>196</v>
      </c>
      <c r="Q126" s="88" t="s">
        <v>197</v>
      </c>
      <c r="R126" s="88" t="s">
        <v>198</v>
      </c>
      <c r="S126" s="88" t="s">
        <v>199</v>
      </c>
      <c r="T126" s="89" t="s">
        <v>200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="2" customFormat="1" ht="22.8" customHeight="1">
      <c r="A127" s="34"/>
      <c r="B127" s="35"/>
      <c r="C127" s="94" t="s">
        <v>164</v>
      </c>
      <c r="D127" s="34"/>
      <c r="E127" s="34"/>
      <c r="F127" s="34"/>
      <c r="G127" s="34"/>
      <c r="H127" s="34"/>
      <c r="I127" s="34"/>
      <c r="J127" s="167">
        <f>BK127</f>
        <v>0</v>
      </c>
      <c r="K127" s="34"/>
      <c r="L127" s="35"/>
      <c r="M127" s="90"/>
      <c r="N127" s="74"/>
      <c r="O127" s="91"/>
      <c r="P127" s="168">
        <f>P128+P132+P158+P161</f>
        <v>0</v>
      </c>
      <c r="Q127" s="91"/>
      <c r="R127" s="168">
        <f>R128+R132+R158+R161</f>
        <v>0.44435999999999998</v>
      </c>
      <c r="S127" s="91"/>
      <c r="T127" s="169">
        <f>T128+T132+T158+T161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78</v>
      </c>
      <c r="AU127" s="15" t="s">
        <v>165</v>
      </c>
      <c r="BK127" s="170">
        <f>BK128+BK132+BK158+BK161</f>
        <v>0</v>
      </c>
    </row>
    <row r="128" s="12" customFormat="1" ht="25.92" customHeight="1">
      <c r="A128" s="12"/>
      <c r="B128" s="171"/>
      <c r="C128" s="12"/>
      <c r="D128" s="172" t="s">
        <v>78</v>
      </c>
      <c r="E128" s="173" t="s">
        <v>692</v>
      </c>
      <c r="F128" s="173" t="s">
        <v>693</v>
      </c>
      <c r="G128" s="12"/>
      <c r="H128" s="12"/>
      <c r="I128" s="174"/>
      <c r="J128" s="175">
        <f>BK128</f>
        <v>0</v>
      </c>
      <c r="K128" s="12"/>
      <c r="L128" s="171"/>
      <c r="M128" s="176"/>
      <c r="N128" s="177"/>
      <c r="O128" s="177"/>
      <c r="P128" s="178">
        <f>P129</f>
        <v>0</v>
      </c>
      <c r="Q128" s="177"/>
      <c r="R128" s="178">
        <f>R129</f>
        <v>0</v>
      </c>
      <c r="S128" s="177"/>
      <c r="T128" s="17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91</v>
      </c>
      <c r="AT128" s="180" t="s">
        <v>78</v>
      </c>
      <c r="AU128" s="180" t="s">
        <v>79</v>
      </c>
      <c r="AY128" s="172" t="s">
        <v>203</v>
      </c>
      <c r="BK128" s="181">
        <f>BK129</f>
        <v>0</v>
      </c>
    </row>
    <row r="129" s="12" customFormat="1" ht="22.8" customHeight="1">
      <c r="A129" s="12"/>
      <c r="B129" s="171"/>
      <c r="C129" s="12"/>
      <c r="D129" s="172" t="s">
        <v>78</v>
      </c>
      <c r="E129" s="182" t="s">
        <v>694</v>
      </c>
      <c r="F129" s="182" t="s">
        <v>695</v>
      </c>
      <c r="G129" s="12"/>
      <c r="H129" s="12"/>
      <c r="I129" s="174"/>
      <c r="J129" s="183">
        <f>BK129</f>
        <v>0</v>
      </c>
      <c r="K129" s="12"/>
      <c r="L129" s="171"/>
      <c r="M129" s="176"/>
      <c r="N129" s="177"/>
      <c r="O129" s="177"/>
      <c r="P129" s="178">
        <f>SUM(P130:P131)</f>
        <v>0</v>
      </c>
      <c r="Q129" s="177"/>
      <c r="R129" s="178">
        <f>SUM(R130:R131)</f>
        <v>0</v>
      </c>
      <c r="S129" s="177"/>
      <c r="T129" s="17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2" t="s">
        <v>91</v>
      </c>
      <c r="AT129" s="180" t="s">
        <v>78</v>
      </c>
      <c r="AU129" s="180" t="s">
        <v>86</v>
      </c>
      <c r="AY129" s="172" t="s">
        <v>203</v>
      </c>
      <c r="BK129" s="181">
        <f>SUM(BK130:BK131)</f>
        <v>0</v>
      </c>
    </row>
    <row r="130" s="2" customFormat="1" ht="33" customHeight="1">
      <c r="A130" s="34"/>
      <c r="B130" s="184"/>
      <c r="C130" s="185" t="s">
        <v>86</v>
      </c>
      <c r="D130" s="185" t="s">
        <v>205</v>
      </c>
      <c r="E130" s="186" t="s">
        <v>2564</v>
      </c>
      <c r="F130" s="187" t="s">
        <v>2565</v>
      </c>
      <c r="G130" s="188" t="s">
        <v>297</v>
      </c>
      <c r="H130" s="189">
        <v>1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270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270</v>
      </c>
      <c r="BM130" s="197" t="s">
        <v>2566</v>
      </c>
    </row>
    <row r="131" s="2" customFormat="1" ht="24.15" customHeight="1">
      <c r="A131" s="34"/>
      <c r="B131" s="184"/>
      <c r="C131" s="204" t="s">
        <v>91</v>
      </c>
      <c r="D131" s="204" t="s">
        <v>262</v>
      </c>
      <c r="E131" s="205" t="s">
        <v>2567</v>
      </c>
      <c r="F131" s="206" t="s">
        <v>2568</v>
      </c>
      <c r="G131" s="207" t="s">
        <v>297</v>
      </c>
      <c r="H131" s="208">
        <v>0.55000000000000004</v>
      </c>
      <c r="I131" s="209"/>
      <c r="J131" s="210">
        <f>ROUND(I131*H131,2)</f>
        <v>0</v>
      </c>
      <c r="K131" s="211"/>
      <c r="L131" s="212"/>
      <c r="M131" s="213" t="s">
        <v>1</v>
      </c>
      <c r="N131" s="21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335</v>
      </c>
      <c r="AT131" s="197" t="s">
        <v>262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270</v>
      </c>
      <c r="BM131" s="197" t="s">
        <v>2569</v>
      </c>
    </row>
    <row r="132" s="12" customFormat="1" ht="25.92" customHeight="1">
      <c r="A132" s="12"/>
      <c r="B132" s="171"/>
      <c r="C132" s="12"/>
      <c r="D132" s="172" t="s">
        <v>78</v>
      </c>
      <c r="E132" s="173" t="s">
        <v>262</v>
      </c>
      <c r="F132" s="173" t="s">
        <v>1355</v>
      </c>
      <c r="G132" s="12"/>
      <c r="H132" s="12"/>
      <c r="I132" s="174"/>
      <c r="J132" s="175">
        <f>BK132</f>
        <v>0</v>
      </c>
      <c r="K132" s="12"/>
      <c r="L132" s="171"/>
      <c r="M132" s="176"/>
      <c r="N132" s="177"/>
      <c r="O132" s="177"/>
      <c r="P132" s="178">
        <f>P133+P147</f>
        <v>0</v>
      </c>
      <c r="Q132" s="177"/>
      <c r="R132" s="178">
        <f>R133+R147</f>
        <v>0.44435999999999998</v>
      </c>
      <c r="S132" s="177"/>
      <c r="T132" s="179">
        <f>T133+T147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2" t="s">
        <v>216</v>
      </c>
      <c r="AT132" s="180" t="s">
        <v>78</v>
      </c>
      <c r="AU132" s="180" t="s">
        <v>79</v>
      </c>
      <c r="AY132" s="172" t="s">
        <v>203</v>
      </c>
      <c r="BK132" s="181">
        <f>BK133+BK147</f>
        <v>0</v>
      </c>
    </row>
    <row r="133" s="12" customFormat="1" ht="22.8" customHeight="1">
      <c r="A133" s="12"/>
      <c r="B133" s="171"/>
      <c r="C133" s="12"/>
      <c r="D133" s="172" t="s">
        <v>78</v>
      </c>
      <c r="E133" s="182" t="s">
        <v>2060</v>
      </c>
      <c r="F133" s="182" t="s">
        <v>2061</v>
      </c>
      <c r="G133" s="12"/>
      <c r="H133" s="12"/>
      <c r="I133" s="174"/>
      <c r="J133" s="183">
        <f>BK133</f>
        <v>0</v>
      </c>
      <c r="K133" s="12"/>
      <c r="L133" s="171"/>
      <c r="M133" s="176"/>
      <c r="N133" s="177"/>
      <c r="O133" s="177"/>
      <c r="P133" s="178">
        <f>SUM(P134:P146)</f>
        <v>0</v>
      </c>
      <c r="Q133" s="177"/>
      <c r="R133" s="178">
        <f>SUM(R134:R146)</f>
        <v>0.44435999999999998</v>
      </c>
      <c r="S133" s="177"/>
      <c r="T133" s="179">
        <f>SUM(T134:T146)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2" t="s">
        <v>216</v>
      </c>
      <c r="AT133" s="180" t="s">
        <v>78</v>
      </c>
      <c r="AU133" s="180" t="s">
        <v>86</v>
      </c>
      <c r="AY133" s="172" t="s">
        <v>203</v>
      </c>
      <c r="BK133" s="181">
        <f>SUM(BK134:BK146)</f>
        <v>0</v>
      </c>
    </row>
    <row r="134" s="2" customFormat="1" ht="24.15" customHeight="1">
      <c r="A134" s="34"/>
      <c r="B134" s="184"/>
      <c r="C134" s="185" t="s">
        <v>216</v>
      </c>
      <c r="D134" s="185" t="s">
        <v>205</v>
      </c>
      <c r="E134" s="186" t="s">
        <v>2570</v>
      </c>
      <c r="F134" s="187" t="s">
        <v>2571</v>
      </c>
      <c r="G134" s="188" t="s">
        <v>297</v>
      </c>
      <c r="H134" s="189">
        <v>70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468</v>
      </c>
      <c r="AT134" s="197" t="s">
        <v>205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468</v>
      </c>
      <c r="BM134" s="197" t="s">
        <v>2572</v>
      </c>
    </row>
    <row r="135" s="2" customFormat="1" ht="24.15" customHeight="1">
      <c r="A135" s="34"/>
      <c r="B135" s="184"/>
      <c r="C135" s="204" t="s">
        <v>209</v>
      </c>
      <c r="D135" s="204" t="s">
        <v>262</v>
      </c>
      <c r="E135" s="205" t="s">
        <v>2573</v>
      </c>
      <c r="F135" s="206" t="s">
        <v>2574</v>
      </c>
      <c r="G135" s="207" t="s">
        <v>297</v>
      </c>
      <c r="H135" s="208">
        <v>70</v>
      </c>
      <c r="I135" s="209"/>
      <c r="J135" s="210">
        <f>ROUND(I135*H135,2)</f>
        <v>0</v>
      </c>
      <c r="K135" s="211"/>
      <c r="L135" s="212"/>
      <c r="M135" s="213" t="s">
        <v>1</v>
      </c>
      <c r="N135" s="214" t="s">
        <v>45</v>
      </c>
      <c r="O135" s="78"/>
      <c r="P135" s="195">
        <f>O135*H135</f>
        <v>0</v>
      </c>
      <c r="Q135" s="195">
        <v>0.00064999999999999997</v>
      </c>
      <c r="R135" s="195">
        <f>Q135*H135</f>
        <v>0.045499999999999999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732</v>
      </c>
      <c r="AT135" s="197" t="s">
        <v>262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732</v>
      </c>
      <c r="BM135" s="197" t="s">
        <v>2575</v>
      </c>
    </row>
    <row r="136" s="2" customFormat="1" ht="16.5" customHeight="1">
      <c r="A136" s="34"/>
      <c r="B136" s="184"/>
      <c r="C136" s="185" t="s">
        <v>224</v>
      </c>
      <c r="D136" s="185" t="s">
        <v>205</v>
      </c>
      <c r="E136" s="186" t="s">
        <v>2576</v>
      </c>
      <c r="F136" s="187" t="s">
        <v>2577</v>
      </c>
      <c r="G136" s="188" t="s">
        <v>317</v>
      </c>
      <c r="H136" s="189">
        <v>0.5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468</v>
      </c>
      <c r="AT136" s="197" t="s">
        <v>205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468</v>
      </c>
      <c r="BM136" s="197" t="s">
        <v>2578</v>
      </c>
    </row>
    <row r="137" s="2" customFormat="1" ht="16.5" customHeight="1">
      <c r="A137" s="34"/>
      <c r="B137" s="184"/>
      <c r="C137" s="204" t="s">
        <v>228</v>
      </c>
      <c r="D137" s="204" t="s">
        <v>262</v>
      </c>
      <c r="E137" s="205" t="s">
        <v>2579</v>
      </c>
      <c r="F137" s="206" t="s">
        <v>2580</v>
      </c>
      <c r="G137" s="207" t="s">
        <v>130</v>
      </c>
      <c r="H137" s="208">
        <v>1</v>
      </c>
      <c r="I137" s="209"/>
      <c r="J137" s="210">
        <f>ROUND(I137*H137,2)</f>
        <v>0</v>
      </c>
      <c r="K137" s="211"/>
      <c r="L137" s="212"/>
      <c r="M137" s="213" t="s">
        <v>1</v>
      </c>
      <c r="N137" s="21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1235</v>
      </c>
      <c r="AT137" s="197" t="s">
        <v>262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468</v>
      </c>
      <c r="BM137" s="197" t="s">
        <v>2581</v>
      </c>
    </row>
    <row r="138" s="2" customFormat="1" ht="33" customHeight="1">
      <c r="A138" s="34"/>
      <c r="B138" s="184"/>
      <c r="C138" s="185" t="s">
        <v>232</v>
      </c>
      <c r="D138" s="185" t="s">
        <v>205</v>
      </c>
      <c r="E138" s="186" t="s">
        <v>2582</v>
      </c>
      <c r="F138" s="187" t="s">
        <v>2583</v>
      </c>
      <c r="G138" s="188" t="s">
        <v>255</v>
      </c>
      <c r="H138" s="189">
        <v>16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468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468</v>
      </c>
      <c r="BM138" s="197" t="s">
        <v>2584</v>
      </c>
    </row>
    <row r="139" s="2" customFormat="1" ht="21.75" customHeight="1">
      <c r="A139" s="34"/>
      <c r="B139" s="184"/>
      <c r="C139" s="204" t="s">
        <v>236</v>
      </c>
      <c r="D139" s="204" t="s">
        <v>262</v>
      </c>
      <c r="E139" s="205" t="s">
        <v>2585</v>
      </c>
      <c r="F139" s="206" t="s">
        <v>2586</v>
      </c>
      <c r="G139" s="207" t="s">
        <v>255</v>
      </c>
      <c r="H139" s="208">
        <v>16</v>
      </c>
      <c r="I139" s="209"/>
      <c r="J139" s="210">
        <f>ROUND(I139*H139,2)</f>
        <v>0</v>
      </c>
      <c r="K139" s="211"/>
      <c r="L139" s="212"/>
      <c r="M139" s="213" t="s">
        <v>1</v>
      </c>
      <c r="N139" s="214" t="s">
        <v>45</v>
      </c>
      <c r="O139" s="78"/>
      <c r="P139" s="195">
        <f>O139*H139</f>
        <v>0</v>
      </c>
      <c r="Q139" s="195">
        <v>0.00027</v>
      </c>
      <c r="R139" s="195">
        <f>Q139*H139</f>
        <v>0.0043200000000000001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732</v>
      </c>
      <c r="AT139" s="197" t="s">
        <v>262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732</v>
      </c>
      <c r="BM139" s="197" t="s">
        <v>2587</v>
      </c>
    </row>
    <row r="140" s="2" customFormat="1" ht="16.5" customHeight="1">
      <c r="A140" s="34"/>
      <c r="B140" s="184"/>
      <c r="C140" s="185" t="s">
        <v>240</v>
      </c>
      <c r="D140" s="185" t="s">
        <v>205</v>
      </c>
      <c r="E140" s="186" t="s">
        <v>2588</v>
      </c>
      <c r="F140" s="187" t="s">
        <v>2589</v>
      </c>
      <c r="G140" s="188" t="s">
        <v>255</v>
      </c>
      <c r="H140" s="189">
        <v>6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468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468</v>
      </c>
      <c r="BM140" s="197" t="s">
        <v>2590</v>
      </c>
    </row>
    <row r="141" s="2" customFormat="1" ht="16.5" customHeight="1">
      <c r="A141" s="34"/>
      <c r="B141" s="184"/>
      <c r="C141" s="185" t="s">
        <v>147</v>
      </c>
      <c r="D141" s="185" t="s">
        <v>205</v>
      </c>
      <c r="E141" s="186" t="s">
        <v>2591</v>
      </c>
      <c r="F141" s="187" t="s">
        <v>2592</v>
      </c>
      <c r="G141" s="188" t="s">
        <v>255</v>
      </c>
      <c r="H141" s="189">
        <v>6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468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468</v>
      </c>
      <c r="BM141" s="197" t="s">
        <v>2593</v>
      </c>
    </row>
    <row r="142" s="2" customFormat="1" ht="21.75" customHeight="1">
      <c r="A142" s="34"/>
      <c r="B142" s="184"/>
      <c r="C142" s="204" t="s">
        <v>150</v>
      </c>
      <c r="D142" s="204" t="s">
        <v>262</v>
      </c>
      <c r="E142" s="205" t="s">
        <v>2594</v>
      </c>
      <c r="F142" s="206" t="s">
        <v>2595</v>
      </c>
      <c r="G142" s="207" t="s">
        <v>255</v>
      </c>
      <c r="H142" s="208">
        <v>6</v>
      </c>
      <c r="I142" s="209"/>
      <c r="J142" s="210">
        <f>ROUND(I142*H142,2)</f>
        <v>0</v>
      </c>
      <c r="K142" s="211"/>
      <c r="L142" s="212"/>
      <c r="M142" s="213" t="s">
        <v>1</v>
      </c>
      <c r="N142" s="214" t="s">
        <v>45</v>
      </c>
      <c r="O142" s="78"/>
      <c r="P142" s="195">
        <f>O142*H142</f>
        <v>0</v>
      </c>
      <c r="Q142" s="195">
        <v>0.00044000000000000002</v>
      </c>
      <c r="R142" s="195">
        <f>Q142*H142</f>
        <v>0.00264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732</v>
      </c>
      <c r="AT142" s="197" t="s">
        <v>262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732</v>
      </c>
      <c r="BM142" s="197" t="s">
        <v>2596</v>
      </c>
    </row>
    <row r="143" s="2" customFormat="1" ht="24.15" customHeight="1">
      <c r="A143" s="34"/>
      <c r="B143" s="184"/>
      <c r="C143" s="185" t="s">
        <v>153</v>
      </c>
      <c r="D143" s="185" t="s">
        <v>205</v>
      </c>
      <c r="E143" s="186" t="s">
        <v>2597</v>
      </c>
      <c r="F143" s="187" t="s">
        <v>2598</v>
      </c>
      <c r="G143" s="188" t="s">
        <v>255</v>
      </c>
      <c r="H143" s="189">
        <v>1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468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468</v>
      </c>
      <c r="BM143" s="197" t="s">
        <v>2599</v>
      </c>
    </row>
    <row r="144" s="2" customFormat="1" ht="44.25" customHeight="1">
      <c r="A144" s="34"/>
      <c r="B144" s="184"/>
      <c r="C144" s="204" t="s">
        <v>257</v>
      </c>
      <c r="D144" s="204" t="s">
        <v>262</v>
      </c>
      <c r="E144" s="205" t="s">
        <v>2600</v>
      </c>
      <c r="F144" s="206" t="s">
        <v>2601</v>
      </c>
      <c r="G144" s="207" t="s">
        <v>255</v>
      </c>
      <c r="H144" s="208">
        <v>1</v>
      </c>
      <c r="I144" s="209"/>
      <c r="J144" s="210">
        <f>ROUND(I144*H144,2)</f>
        <v>0</v>
      </c>
      <c r="K144" s="211"/>
      <c r="L144" s="212"/>
      <c r="M144" s="213" t="s">
        <v>1</v>
      </c>
      <c r="N144" s="214" t="s">
        <v>45</v>
      </c>
      <c r="O144" s="78"/>
      <c r="P144" s="195">
        <f>O144*H144</f>
        <v>0</v>
      </c>
      <c r="Q144" s="195">
        <v>0.029999999999999999</v>
      </c>
      <c r="R144" s="195">
        <f>Q144*H144</f>
        <v>0.029999999999999999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732</v>
      </c>
      <c r="AT144" s="197" t="s">
        <v>262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732</v>
      </c>
      <c r="BM144" s="197" t="s">
        <v>2602</v>
      </c>
    </row>
    <row r="145" s="2" customFormat="1" ht="24.15" customHeight="1">
      <c r="A145" s="34"/>
      <c r="B145" s="184"/>
      <c r="C145" s="185" t="s">
        <v>261</v>
      </c>
      <c r="D145" s="185" t="s">
        <v>205</v>
      </c>
      <c r="E145" s="186" t="s">
        <v>2603</v>
      </c>
      <c r="F145" s="187" t="s">
        <v>2604</v>
      </c>
      <c r="G145" s="188" t="s">
        <v>297</v>
      </c>
      <c r="H145" s="189">
        <v>70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468</v>
      </c>
      <c r="AT145" s="197" t="s">
        <v>205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468</v>
      </c>
      <c r="BM145" s="197" t="s">
        <v>2605</v>
      </c>
    </row>
    <row r="146" s="2" customFormat="1" ht="16.5" customHeight="1">
      <c r="A146" s="34"/>
      <c r="B146" s="184"/>
      <c r="C146" s="204" t="s">
        <v>266</v>
      </c>
      <c r="D146" s="204" t="s">
        <v>262</v>
      </c>
      <c r="E146" s="205" t="s">
        <v>2606</v>
      </c>
      <c r="F146" s="206" t="s">
        <v>2607</v>
      </c>
      <c r="G146" s="207" t="s">
        <v>297</v>
      </c>
      <c r="H146" s="208">
        <v>70</v>
      </c>
      <c r="I146" s="209"/>
      <c r="J146" s="210">
        <f>ROUND(I146*H146,2)</f>
        <v>0</v>
      </c>
      <c r="K146" s="211"/>
      <c r="L146" s="212"/>
      <c r="M146" s="213" t="s">
        <v>1</v>
      </c>
      <c r="N146" s="214" t="s">
        <v>45</v>
      </c>
      <c r="O146" s="78"/>
      <c r="P146" s="195">
        <f>O146*H146</f>
        <v>0</v>
      </c>
      <c r="Q146" s="195">
        <v>0.0051700000000000001</v>
      </c>
      <c r="R146" s="195">
        <f>Q146*H146</f>
        <v>0.3619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732</v>
      </c>
      <c r="AT146" s="197" t="s">
        <v>262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732</v>
      </c>
      <c r="BM146" s="197" t="s">
        <v>2608</v>
      </c>
    </row>
    <row r="147" s="12" customFormat="1" ht="22.8" customHeight="1">
      <c r="A147" s="12"/>
      <c r="B147" s="171"/>
      <c r="C147" s="12"/>
      <c r="D147" s="172" t="s">
        <v>78</v>
      </c>
      <c r="E147" s="182" t="s">
        <v>2609</v>
      </c>
      <c r="F147" s="182" t="s">
        <v>2610</v>
      </c>
      <c r="G147" s="12"/>
      <c r="H147" s="12"/>
      <c r="I147" s="174"/>
      <c r="J147" s="183">
        <f>BK147</f>
        <v>0</v>
      </c>
      <c r="K147" s="12"/>
      <c r="L147" s="171"/>
      <c r="M147" s="176"/>
      <c r="N147" s="177"/>
      <c r="O147" s="177"/>
      <c r="P147" s="178">
        <f>SUM(P148:P157)</f>
        <v>0</v>
      </c>
      <c r="Q147" s="177"/>
      <c r="R147" s="178">
        <f>SUM(R148:R157)</f>
        <v>0</v>
      </c>
      <c r="S147" s="177"/>
      <c r="T147" s="179">
        <f>SUM(T148:T157)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2" t="s">
        <v>216</v>
      </c>
      <c r="AT147" s="180" t="s">
        <v>78</v>
      </c>
      <c r="AU147" s="180" t="s">
        <v>86</v>
      </c>
      <c r="AY147" s="172" t="s">
        <v>203</v>
      </c>
      <c r="BK147" s="181">
        <f>SUM(BK148:BK157)</f>
        <v>0</v>
      </c>
    </row>
    <row r="148" s="2" customFormat="1" ht="24.15" customHeight="1">
      <c r="A148" s="34"/>
      <c r="B148" s="184"/>
      <c r="C148" s="185" t="s">
        <v>270</v>
      </c>
      <c r="D148" s="185" t="s">
        <v>205</v>
      </c>
      <c r="E148" s="186" t="s">
        <v>2611</v>
      </c>
      <c r="F148" s="187" t="s">
        <v>2612</v>
      </c>
      <c r="G148" s="188" t="s">
        <v>297</v>
      </c>
      <c r="H148" s="189">
        <v>35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468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468</v>
      </c>
      <c r="BM148" s="197" t="s">
        <v>2613</v>
      </c>
    </row>
    <row r="149" s="2" customFormat="1" ht="24.15" customHeight="1">
      <c r="A149" s="34"/>
      <c r="B149" s="184"/>
      <c r="C149" s="185" t="s">
        <v>274</v>
      </c>
      <c r="D149" s="185" t="s">
        <v>205</v>
      </c>
      <c r="E149" s="186" t="s">
        <v>2614</v>
      </c>
      <c r="F149" s="187" t="s">
        <v>2615</v>
      </c>
      <c r="G149" s="188" t="s">
        <v>297</v>
      </c>
      <c r="H149" s="189">
        <v>35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468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468</v>
      </c>
      <c r="BM149" s="197" t="s">
        <v>2616</v>
      </c>
    </row>
    <row r="150" s="2" customFormat="1" ht="33" customHeight="1">
      <c r="A150" s="34"/>
      <c r="B150" s="184"/>
      <c r="C150" s="185" t="s">
        <v>278</v>
      </c>
      <c r="D150" s="185" t="s">
        <v>205</v>
      </c>
      <c r="E150" s="186" t="s">
        <v>2617</v>
      </c>
      <c r="F150" s="187" t="s">
        <v>2618</v>
      </c>
      <c r="G150" s="188" t="s">
        <v>297</v>
      </c>
      <c r="H150" s="189">
        <v>35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468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468</v>
      </c>
      <c r="BM150" s="197" t="s">
        <v>2619</v>
      </c>
    </row>
    <row r="151" s="2" customFormat="1" ht="16.5" customHeight="1">
      <c r="A151" s="34"/>
      <c r="B151" s="184"/>
      <c r="C151" s="204" t="s">
        <v>282</v>
      </c>
      <c r="D151" s="204" t="s">
        <v>262</v>
      </c>
      <c r="E151" s="205" t="s">
        <v>2620</v>
      </c>
      <c r="F151" s="206" t="s">
        <v>2621</v>
      </c>
      <c r="G151" s="207" t="s">
        <v>243</v>
      </c>
      <c r="H151" s="208">
        <v>0.56000000000000005</v>
      </c>
      <c r="I151" s="209"/>
      <c r="J151" s="210">
        <f>ROUND(I151*H151,2)</f>
        <v>0</v>
      </c>
      <c r="K151" s="211"/>
      <c r="L151" s="212"/>
      <c r="M151" s="213" t="s">
        <v>1</v>
      </c>
      <c r="N151" s="21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1235</v>
      </c>
      <c r="AT151" s="197" t="s">
        <v>262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468</v>
      </c>
      <c r="BM151" s="197" t="s">
        <v>2622</v>
      </c>
    </row>
    <row r="152" s="2" customFormat="1" ht="24.15" customHeight="1">
      <c r="A152" s="34"/>
      <c r="B152" s="184"/>
      <c r="C152" s="185" t="s">
        <v>286</v>
      </c>
      <c r="D152" s="185" t="s">
        <v>205</v>
      </c>
      <c r="E152" s="186" t="s">
        <v>2623</v>
      </c>
      <c r="F152" s="187" t="s">
        <v>2624</v>
      </c>
      <c r="G152" s="188" t="s">
        <v>297</v>
      </c>
      <c r="H152" s="189">
        <v>540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468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468</v>
      </c>
      <c r="BM152" s="197" t="s">
        <v>2625</v>
      </c>
    </row>
    <row r="153" s="2" customFormat="1" ht="24.15" customHeight="1">
      <c r="A153" s="34"/>
      <c r="B153" s="184"/>
      <c r="C153" s="204" t="s">
        <v>290</v>
      </c>
      <c r="D153" s="204" t="s">
        <v>262</v>
      </c>
      <c r="E153" s="205" t="s">
        <v>2626</v>
      </c>
      <c r="F153" s="206" t="s">
        <v>2627</v>
      </c>
      <c r="G153" s="207" t="s">
        <v>297</v>
      </c>
      <c r="H153" s="208">
        <v>35</v>
      </c>
      <c r="I153" s="209"/>
      <c r="J153" s="210">
        <f>ROUND(I153*H153,2)</f>
        <v>0</v>
      </c>
      <c r="K153" s="211"/>
      <c r="L153" s="212"/>
      <c r="M153" s="213" t="s">
        <v>1</v>
      </c>
      <c r="N153" s="21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1235</v>
      </c>
      <c r="AT153" s="197" t="s">
        <v>262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468</v>
      </c>
      <c r="BM153" s="197" t="s">
        <v>2628</v>
      </c>
    </row>
    <row r="154" s="2" customFormat="1" ht="33" customHeight="1">
      <c r="A154" s="34"/>
      <c r="B154" s="184"/>
      <c r="C154" s="185" t="s">
        <v>294</v>
      </c>
      <c r="D154" s="185" t="s">
        <v>205</v>
      </c>
      <c r="E154" s="186" t="s">
        <v>2629</v>
      </c>
      <c r="F154" s="187" t="s">
        <v>2630</v>
      </c>
      <c r="G154" s="188" t="s">
        <v>297</v>
      </c>
      <c r="H154" s="189">
        <v>35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468</v>
      </c>
      <c r="AT154" s="197" t="s">
        <v>205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468</v>
      </c>
      <c r="BM154" s="197" t="s">
        <v>2631</v>
      </c>
    </row>
    <row r="155" s="2" customFormat="1" ht="24.15" customHeight="1">
      <c r="A155" s="34"/>
      <c r="B155" s="184"/>
      <c r="C155" s="185" t="s">
        <v>7</v>
      </c>
      <c r="D155" s="185" t="s">
        <v>205</v>
      </c>
      <c r="E155" s="186" t="s">
        <v>2632</v>
      </c>
      <c r="F155" s="187" t="s">
        <v>2633</v>
      </c>
      <c r="G155" s="188" t="s">
        <v>208</v>
      </c>
      <c r="H155" s="189">
        <v>6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468</v>
      </c>
      <c r="AT155" s="197" t="s">
        <v>205</v>
      </c>
      <c r="AU155" s="197" t="s">
        <v>91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468</v>
      </c>
      <c r="BM155" s="197" t="s">
        <v>2634</v>
      </c>
    </row>
    <row r="156" s="2" customFormat="1" ht="24.15" customHeight="1">
      <c r="A156" s="34"/>
      <c r="B156" s="184"/>
      <c r="C156" s="185" t="s">
        <v>302</v>
      </c>
      <c r="D156" s="185" t="s">
        <v>205</v>
      </c>
      <c r="E156" s="186" t="s">
        <v>2635</v>
      </c>
      <c r="F156" s="187" t="s">
        <v>2636</v>
      </c>
      <c r="G156" s="188" t="s">
        <v>208</v>
      </c>
      <c r="H156" s="189">
        <v>6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468</v>
      </c>
      <c r="AT156" s="197" t="s">
        <v>205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468</v>
      </c>
      <c r="BM156" s="197" t="s">
        <v>2637</v>
      </c>
    </row>
    <row r="157" s="2" customFormat="1" ht="33" customHeight="1">
      <c r="A157" s="34"/>
      <c r="B157" s="184"/>
      <c r="C157" s="185" t="s">
        <v>306</v>
      </c>
      <c r="D157" s="185" t="s">
        <v>205</v>
      </c>
      <c r="E157" s="186" t="s">
        <v>2638</v>
      </c>
      <c r="F157" s="187" t="s">
        <v>2639</v>
      </c>
      <c r="G157" s="188" t="s">
        <v>317</v>
      </c>
      <c r="H157" s="189">
        <v>20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468</v>
      </c>
      <c r="AT157" s="197" t="s">
        <v>205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468</v>
      </c>
      <c r="BM157" s="197" t="s">
        <v>2640</v>
      </c>
    </row>
    <row r="158" s="12" customFormat="1" ht="25.92" customHeight="1">
      <c r="A158" s="12"/>
      <c r="B158" s="171"/>
      <c r="C158" s="12"/>
      <c r="D158" s="172" t="s">
        <v>78</v>
      </c>
      <c r="E158" s="173" t="s">
        <v>2193</v>
      </c>
      <c r="F158" s="173" t="s">
        <v>2194</v>
      </c>
      <c r="G158" s="12"/>
      <c r="H158" s="12"/>
      <c r="I158" s="174"/>
      <c r="J158" s="175">
        <f>BK158</f>
        <v>0</v>
      </c>
      <c r="K158" s="12"/>
      <c r="L158" s="171"/>
      <c r="M158" s="176"/>
      <c r="N158" s="177"/>
      <c r="O158" s="177"/>
      <c r="P158" s="178">
        <f>SUM(P159:P160)</f>
        <v>0</v>
      </c>
      <c r="Q158" s="177"/>
      <c r="R158" s="178">
        <f>SUM(R159:R160)</f>
        <v>0</v>
      </c>
      <c r="S158" s="177"/>
      <c r="T158" s="179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2" t="s">
        <v>209</v>
      </c>
      <c r="AT158" s="180" t="s">
        <v>78</v>
      </c>
      <c r="AU158" s="180" t="s">
        <v>79</v>
      </c>
      <c r="AY158" s="172" t="s">
        <v>203</v>
      </c>
      <c r="BK158" s="181">
        <f>SUM(BK159:BK160)</f>
        <v>0</v>
      </c>
    </row>
    <row r="159" s="2" customFormat="1" ht="37.8" customHeight="1">
      <c r="A159" s="34"/>
      <c r="B159" s="184"/>
      <c r="C159" s="185" t="s">
        <v>310</v>
      </c>
      <c r="D159" s="185" t="s">
        <v>205</v>
      </c>
      <c r="E159" s="186" t="s">
        <v>2641</v>
      </c>
      <c r="F159" s="187" t="s">
        <v>2642</v>
      </c>
      <c r="G159" s="188" t="s">
        <v>2197</v>
      </c>
      <c r="H159" s="189">
        <v>24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2551</v>
      </c>
      <c r="AT159" s="197" t="s">
        <v>205</v>
      </c>
      <c r="AU159" s="197" t="s">
        <v>86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2551</v>
      </c>
      <c r="BM159" s="197" t="s">
        <v>2643</v>
      </c>
    </row>
    <row r="160" s="2" customFormat="1" ht="37.8" customHeight="1">
      <c r="A160" s="34"/>
      <c r="B160" s="184"/>
      <c r="C160" s="185" t="s">
        <v>314</v>
      </c>
      <c r="D160" s="185" t="s">
        <v>205</v>
      </c>
      <c r="E160" s="186" t="s">
        <v>2644</v>
      </c>
      <c r="F160" s="187" t="s">
        <v>2645</v>
      </c>
      <c r="G160" s="188" t="s">
        <v>2197</v>
      </c>
      <c r="H160" s="189">
        <v>24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2551</v>
      </c>
      <c r="AT160" s="197" t="s">
        <v>205</v>
      </c>
      <c r="AU160" s="197" t="s">
        <v>86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2551</v>
      </c>
      <c r="BM160" s="197" t="s">
        <v>2646</v>
      </c>
    </row>
    <row r="161" s="12" customFormat="1" ht="25.92" customHeight="1">
      <c r="A161" s="12"/>
      <c r="B161" s="171"/>
      <c r="C161" s="12"/>
      <c r="D161" s="172" t="s">
        <v>78</v>
      </c>
      <c r="E161" s="173" t="s">
        <v>2203</v>
      </c>
      <c r="F161" s="173" t="s">
        <v>2204</v>
      </c>
      <c r="G161" s="12"/>
      <c r="H161" s="12"/>
      <c r="I161" s="174"/>
      <c r="J161" s="175">
        <f>BK161</f>
        <v>0</v>
      </c>
      <c r="K161" s="12"/>
      <c r="L161" s="171"/>
      <c r="M161" s="176"/>
      <c r="N161" s="177"/>
      <c r="O161" s="177"/>
      <c r="P161" s="178">
        <f>SUM(P162:P168)</f>
        <v>0</v>
      </c>
      <c r="Q161" s="177"/>
      <c r="R161" s="178">
        <f>SUM(R162:R168)</f>
        <v>0</v>
      </c>
      <c r="S161" s="177"/>
      <c r="T161" s="179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2" t="s">
        <v>224</v>
      </c>
      <c r="AT161" s="180" t="s">
        <v>78</v>
      </c>
      <c r="AU161" s="180" t="s">
        <v>79</v>
      </c>
      <c r="AY161" s="172" t="s">
        <v>203</v>
      </c>
      <c r="BK161" s="181">
        <f>SUM(BK162:BK168)</f>
        <v>0</v>
      </c>
    </row>
    <row r="162" s="2" customFormat="1" ht="44.25" customHeight="1">
      <c r="A162" s="34"/>
      <c r="B162" s="184"/>
      <c r="C162" s="185" t="s">
        <v>319</v>
      </c>
      <c r="D162" s="185" t="s">
        <v>205</v>
      </c>
      <c r="E162" s="186" t="s">
        <v>2647</v>
      </c>
      <c r="F162" s="187" t="s">
        <v>2648</v>
      </c>
      <c r="G162" s="188" t="s">
        <v>2207</v>
      </c>
      <c r="H162" s="189">
        <v>1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209</v>
      </c>
      <c r="AT162" s="197" t="s">
        <v>205</v>
      </c>
      <c r="AU162" s="197" t="s">
        <v>86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209</v>
      </c>
      <c r="BM162" s="197" t="s">
        <v>2649</v>
      </c>
    </row>
    <row r="163" s="2" customFormat="1" ht="44.25" customHeight="1">
      <c r="A163" s="34"/>
      <c r="B163" s="184"/>
      <c r="C163" s="185" t="s">
        <v>323</v>
      </c>
      <c r="D163" s="185" t="s">
        <v>205</v>
      </c>
      <c r="E163" s="186" t="s">
        <v>2650</v>
      </c>
      <c r="F163" s="187" t="s">
        <v>2206</v>
      </c>
      <c r="G163" s="188" t="s">
        <v>2207</v>
      </c>
      <c r="H163" s="189">
        <v>1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209</v>
      </c>
      <c r="AT163" s="197" t="s">
        <v>205</v>
      </c>
      <c r="AU163" s="197" t="s">
        <v>86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209</v>
      </c>
      <c r="BM163" s="197" t="s">
        <v>2651</v>
      </c>
    </row>
    <row r="164" s="2" customFormat="1" ht="24.15" customHeight="1">
      <c r="A164" s="34"/>
      <c r="B164" s="184"/>
      <c r="C164" s="185" t="s">
        <v>327</v>
      </c>
      <c r="D164" s="185" t="s">
        <v>205</v>
      </c>
      <c r="E164" s="186" t="s">
        <v>2213</v>
      </c>
      <c r="F164" s="187" t="s">
        <v>2214</v>
      </c>
      <c r="G164" s="188" t="s">
        <v>2207</v>
      </c>
      <c r="H164" s="189">
        <v>1</v>
      </c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45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209</v>
      </c>
      <c r="AT164" s="197" t="s">
        <v>205</v>
      </c>
      <c r="AU164" s="197" t="s">
        <v>86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209</v>
      </c>
      <c r="BM164" s="197" t="s">
        <v>2652</v>
      </c>
    </row>
    <row r="165" s="2" customFormat="1" ht="21.75" customHeight="1">
      <c r="A165" s="34"/>
      <c r="B165" s="184"/>
      <c r="C165" s="185" t="s">
        <v>331</v>
      </c>
      <c r="D165" s="185" t="s">
        <v>205</v>
      </c>
      <c r="E165" s="186" t="s">
        <v>2653</v>
      </c>
      <c r="F165" s="187" t="s">
        <v>2217</v>
      </c>
      <c r="G165" s="188" t="s">
        <v>2207</v>
      </c>
      <c r="H165" s="189">
        <v>1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209</v>
      </c>
      <c r="AT165" s="197" t="s">
        <v>205</v>
      </c>
      <c r="AU165" s="197" t="s">
        <v>86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209</v>
      </c>
      <c r="BM165" s="197" t="s">
        <v>2654</v>
      </c>
    </row>
    <row r="166" s="2" customFormat="1" ht="21.75" customHeight="1">
      <c r="A166" s="34"/>
      <c r="B166" s="184"/>
      <c r="C166" s="185" t="s">
        <v>335</v>
      </c>
      <c r="D166" s="185" t="s">
        <v>205</v>
      </c>
      <c r="E166" s="186" t="s">
        <v>2219</v>
      </c>
      <c r="F166" s="187" t="s">
        <v>2220</v>
      </c>
      <c r="G166" s="188" t="s">
        <v>2207</v>
      </c>
      <c r="H166" s="189">
        <v>1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209</v>
      </c>
      <c r="AT166" s="197" t="s">
        <v>205</v>
      </c>
      <c r="AU166" s="197" t="s">
        <v>86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209</v>
      </c>
      <c r="BM166" s="197" t="s">
        <v>2655</v>
      </c>
    </row>
    <row r="167" s="2" customFormat="1" ht="21.75" customHeight="1">
      <c r="A167" s="34"/>
      <c r="B167" s="184"/>
      <c r="C167" s="185" t="s">
        <v>339</v>
      </c>
      <c r="D167" s="185" t="s">
        <v>205</v>
      </c>
      <c r="E167" s="186" t="s">
        <v>2225</v>
      </c>
      <c r="F167" s="187" t="s">
        <v>2226</v>
      </c>
      <c r="G167" s="188" t="s">
        <v>2207</v>
      </c>
      <c r="H167" s="189">
        <v>1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209</v>
      </c>
      <c r="AT167" s="197" t="s">
        <v>205</v>
      </c>
      <c r="AU167" s="197" t="s">
        <v>86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209</v>
      </c>
      <c r="BM167" s="197" t="s">
        <v>2656</v>
      </c>
    </row>
    <row r="168" s="2" customFormat="1" ht="24.15" customHeight="1">
      <c r="A168" s="34"/>
      <c r="B168" s="184"/>
      <c r="C168" s="185" t="s">
        <v>343</v>
      </c>
      <c r="D168" s="185" t="s">
        <v>205</v>
      </c>
      <c r="E168" s="186" t="s">
        <v>2657</v>
      </c>
      <c r="F168" s="187" t="s">
        <v>2229</v>
      </c>
      <c r="G168" s="188" t="s">
        <v>2207</v>
      </c>
      <c r="H168" s="189">
        <v>1</v>
      </c>
      <c r="I168" s="190"/>
      <c r="J168" s="191">
        <f>ROUND(I168*H168,2)</f>
        <v>0</v>
      </c>
      <c r="K168" s="192"/>
      <c r="L168" s="35"/>
      <c r="M168" s="219" t="s">
        <v>1</v>
      </c>
      <c r="N168" s="220" t="s">
        <v>45</v>
      </c>
      <c r="O168" s="217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209</v>
      </c>
      <c r="AT168" s="197" t="s">
        <v>205</v>
      </c>
      <c r="AU168" s="197" t="s">
        <v>86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209</v>
      </c>
      <c r="BM168" s="197" t="s">
        <v>2658</v>
      </c>
    </row>
    <row r="169" s="2" customFormat="1" ht="6.96" customHeight="1">
      <c r="A169" s="34"/>
      <c r="B169" s="61"/>
      <c r="C169" s="62"/>
      <c r="D169" s="62"/>
      <c r="E169" s="62"/>
      <c r="F169" s="62"/>
      <c r="G169" s="62"/>
      <c r="H169" s="62"/>
      <c r="I169" s="62"/>
      <c r="J169" s="62"/>
      <c r="K169" s="62"/>
      <c r="L169" s="35"/>
      <c r="M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</row>
  </sheetData>
  <autoFilter ref="C126:K1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2046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2659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2048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2048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2048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2048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ROUND((SUM(BE127:BE164)),  2)</f>
        <v>0</v>
      </c>
      <c r="G35" s="137"/>
      <c r="H35" s="137"/>
      <c r="I35" s="138">
        <v>0.23000000000000001</v>
      </c>
      <c r="J35" s="136">
        <f>ROUND(((SUM(BE127:BE164))*I35),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ROUND((SUM(BF127:BF164)),  2)</f>
        <v>0</v>
      </c>
      <c r="G36" s="137"/>
      <c r="H36" s="137"/>
      <c r="I36" s="138">
        <v>0.23000000000000001</v>
      </c>
      <c r="J36" s="136">
        <f>ROUND(((SUM(BF127:BF164))*I36),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ROUND((SUM(BG127:BG164)),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ROUND((SUM(BH127:BH164)),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ROUND((SUM(BI127:BI164)),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2046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08 - Areálové rozvody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166</v>
      </c>
      <c r="E99" s="154"/>
      <c r="F99" s="154"/>
      <c r="G99" s="154"/>
      <c r="H99" s="154"/>
      <c r="I99" s="154"/>
      <c r="J99" s="155">
        <f>J128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167</v>
      </c>
      <c r="E100" s="158"/>
      <c r="F100" s="158"/>
      <c r="G100" s="158"/>
      <c r="H100" s="158"/>
      <c r="I100" s="158"/>
      <c r="J100" s="159">
        <f>J129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2"/>
      <c r="C101" s="9"/>
      <c r="D101" s="153" t="s">
        <v>187</v>
      </c>
      <c r="E101" s="154"/>
      <c r="F101" s="154"/>
      <c r="G101" s="154"/>
      <c r="H101" s="154"/>
      <c r="I101" s="154"/>
      <c r="J101" s="155">
        <f>J131</f>
        <v>0</v>
      </c>
      <c r="K101" s="9"/>
      <c r="L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2232</v>
      </c>
      <c r="E102" s="158"/>
      <c r="F102" s="158"/>
      <c r="G102" s="158"/>
      <c r="H102" s="158"/>
      <c r="I102" s="158"/>
      <c r="J102" s="159">
        <f>J132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2563</v>
      </c>
      <c r="E103" s="158"/>
      <c r="F103" s="158"/>
      <c r="G103" s="158"/>
      <c r="H103" s="158"/>
      <c r="I103" s="158"/>
      <c r="J103" s="159">
        <f>J145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2"/>
      <c r="C104" s="9"/>
      <c r="D104" s="153" t="s">
        <v>2051</v>
      </c>
      <c r="E104" s="154"/>
      <c r="F104" s="154"/>
      <c r="G104" s="154"/>
      <c r="H104" s="154"/>
      <c r="I104" s="154"/>
      <c r="J104" s="155">
        <f>J154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52"/>
      <c r="C105" s="9"/>
      <c r="D105" s="153" t="s">
        <v>2052</v>
      </c>
      <c r="E105" s="154"/>
      <c r="F105" s="154"/>
      <c r="G105" s="154"/>
      <c r="H105" s="154"/>
      <c r="I105" s="154"/>
      <c r="J105" s="155">
        <f>J157</f>
        <v>0</v>
      </c>
      <c r="K105" s="9"/>
      <c r="L105" s="15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189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0" t="str">
        <f>E7</f>
        <v>REKONŠTRUKCIA ADMINISTRATÍVNEJ BUDOVY KOMENSKÉHO ULICA - ÚRAD BBSK (BLOK B+C)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157</v>
      </c>
      <c r="L116" s="18"/>
    </row>
    <row r="117" s="2" customFormat="1" ht="16.5" customHeight="1">
      <c r="A117" s="34"/>
      <c r="B117" s="35"/>
      <c r="C117" s="34"/>
      <c r="D117" s="34"/>
      <c r="E117" s="130" t="s">
        <v>2046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159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E11</f>
        <v>08 - Areálové rozvody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 xml:space="preserve"> </v>
      </c>
      <c r="G121" s="34"/>
      <c r="H121" s="34"/>
      <c r="I121" s="28" t="s">
        <v>21</v>
      </c>
      <c r="J121" s="70" t="str">
        <f>IF(J14="","",J14)</f>
        <v>21. 1. 2025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23</v>
      </c>
      <c r="D123" s="34"/>
      <c r="E123" s="34"/>
      <c r="F123" s="23" t="str">
        <f>E17</f>
        <v xml:space="preserve"> </v>
      </c>
      <c r="G123" s="34"/>
      <c r="H123" s="34"/>
      <c r="I123" s="28" t="s">
        <v>29</v>
      </c>
      <c r="J123" s="32" t="str">
        <f>E23</f>
        <v xml:space="preserve"> 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34</v>
      </c>
      <c r="J124" s="32" t="str">
        <f>E26</f>
        <v xml:space="preserve"> 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0"/>
      <c r="B126" s="161"/>
      <c r="C126" s="162" t="s">
        <v>190</v>
      </c>
      <c r="D126" s="163" t="s">
        <v>64</v>
      </c>
      <c r="E126" s="163" t="s">
        <v>60</v>
      </c>
      <c r="F126" s="163" t="s">
        <v>61</v>
      </c>
      <c r="G126" s="163" t="s">
        <v>191</v>
      </c>
      <c r="H126" s="163" t="s">
        <v>192</v>
      </c>
      <c r="I126" s="163" t="s">
        <v>193</v>
      </c>
      <c r="J126" s="164" t="s">
        <v>163</v>
      </c>
      <c r="K126" s="165" t="s">
        <v>194</v>
      </c>
      <c r="L126" s="166"/>
      <c r="M126" s="87" t="s">
        <v>1</v>
      </c>
      <c r="N126" s="88" t="s">
        <v>43</v>
      </c>
      <c r="O126" s="88" t="s">
        <v>195</v>
      </c>
      <c r="P126" s="88" t="s">
        <v>196</v>
      </c>
      <c r="Q126" s="88" t="s">
        <v>197</v>
      </c>
      <c r="R126" s="88" t="s">
        <v>198</v>
      </c>
      <c r="S126" s="88" t="s">
        <v>199</v>
      </c>
      <c r="T126" s="89" t="s">
        <v>200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="2" customFormat="1" ht="22.8" customHeight="1">
      <c r="A127" s="34"/>
      <c r="B127" s="35"/>
      <c r="C127" s="94" t="s">
        <v>164</v>
      </c>
      <c r="D127" s="34"/>
      <c r="E127" s="34"/>
      <c r="F127" s="34"/>
      <c r="G127" s="34"/>
      <c r="H127" s="34"/>
      <c r="I127" s="34"/>
      <c r="J127" s="167">
        <f>BK127</f>
        <v>0</v>
      </c>
      <c r="K127" s="34"/>
      <c r="L127" s="35"/>
      <c r="M127" s="90"/>
      <c r="N127" s="74"/>
      <c r="O127" s="91"/>
      <c r="P127" s="168">
        <f>P128+P131+P154+P157</f>
        <v>0</v>
      </c>
      <c r="Q127" s="91"/>
      <c r="R127" s="168">
        <f>R128+R131+R154+R157</f>
        <v>0.42700000000000005</v>
      </c>
      <c r="S127" s="91"/>
      <c r="T127" s="169">
        <f>T128+T131+T154+T157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78</v>
      </c>
      <c r="AU127" s="15" t="s">
        <v>165</v>
      </c>
      <c r="BK127" s="170">
        <f>BK128+BK131+BK154+BK157</f>
        <v>0</v>
      </c>
    </row>
    <row r="128" s="12" customFormat="1" ht="25.92" customHeight="1">
      <c r="A128" s="12"/>
      <c r="B128" s="171"/>
      <c r="C128" s="12"/>
      <c r="D128" s="172" t="s">
        <v>78</v>
      </c>
      <c r="E128" s="173" t="s">
        <v>201</v>
      </c>
      <c r="F128" s="173" t="s">
        <v>202</v>
      </c>
      <c r="G128" s="12"/>
      <c r="H128" s="12"/>
      <c r="I128" s="174"/>
      <c r="J128" s="175">
        <f>BK128</f>
        <v>0</v>
      </c>
      <c r="K128" s="12"/>
      <c r="L128" s="171"/>
      <c r="M128" s="176"/>
      <c r="N128" s="177"/>
      <c r="O128" s="177"/>
      <c r="P128" s="178">
        <f>P129</f>
        <v>0</v>
      </c>
      <c r="Q128" s="177"/>
      <c r="R128" s="178">
        <f>R129</f>
        <v>0.017999999999999999</v>
      </c>
      <c r="S128" s="177"/>
      <c r="T128" s="17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86</v>
      </c>
      <c r="AT128" s="180" t="s">
        <v>78</v>
      </c>
      <c r="AU128" s="180" t="s">
        <v>79</v>
      </c>
      <c r="AY128" s="172" t="s">
        <v>203</v>
      </c>
      <c r="BK128" s="181">
        <f>BK129</f>
        <v>0</v>
      </c>
    </row>
    <row r="129" s="12" customFormat="1" ht="22.8" customHeight="1">
      <c r="A129" s="12"/>
      <c r="B129" s="171"/>
      <c r="C129" s="12"/>
      <c r="D129" s="172" t="s">
        <v>78</v>
      </c>
      <c r="E129" s="182" t="s">
        <v>86</v>
      </c>
      <c r="F129" s="182" t="s">
        <v>204</v>
      </c>
      <c r="G129" s="12"/>
      <c r="H129" s="12"/>
      <c r="I129" s="174"/>
      <c r="J129" s="183">
        <f>BK129</f>
        <v>0</v>
      </c>
      <c r="K129" s="12"/>
      <c r="L129" s="171"/>
      <c r="M129" s="176"/>
      <c r="N129" s="177"/>
      <c r="O129" s="177"/>
      <c r="P129" s="178">
        <f>P130</f>
        <v>0</v>
      </c>
      <c r="Q129" s="177"/>
      <c r="R129" s="178">
        <f>R130</f>
        <v>0.017999999999999999</v>
      </c>
      <c r="S129" s="177"/>
      <c r="T129" s="17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2" t="s">
        <v>86</v>
      </c>
      <c r="AT129" s="180" t="s">
        <v>78</v>
      </c>
      <c r="AU129" s="180" t="s">
        <v>86</v>
      </c>
      <c r="AY129" s="172" t="s">
        <v>203</v>
      </c>
      <c r="BK129" s="181">
        <f>BK130</f>
        <v>0</v>
      </c>
    </row>
    <row r="130" s="2" customFormat="1" ht="33" customHeight="1">
      <c r="A130" s="34"/>
      <c r="B130" s="184"/>
      <c r="C130" s="185" t="s">
        <v>86</v>
      </c>
      <c r="D130" s="185" t="s">
        <v>205</v>
      </c>
      <c r="E130" s="186" t="s">
        <v>2660</v>
      </c>
      <c r="F130" s="187" t="s">
        <v>2661</v>
      </c>
      <c r="G130" s="188" t="s">
        <v>297</v>
      </c>
      <c r="H130" s="189">
        <v>10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0.0018</v>
      </c>
      <c r="R130" s="195">
        <f>Q130*H130</f>
        <v>0.017999999999999999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209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209</v>
      </c>
      <c r="BM130" s="197" t="s">
        <v>2662</v>
      </c>
    </row>
    <row r="131" s="12" customFormat="1" ht="25.92" customHeight="1">
      <c r="A131" s="12"/>
      <c r="B131" s="171"/>
      <c r="C131" s="12"/>
      <c r="D131" s="172" t="s">
        <v>78</v>
      </c>
      <c r="E131" s="173" t="s">
        <v>262</v>
      </c>
      <c r="F131" s="173" t="s">
        <v>1355</v>
      </c>
      <c r="G131" s="12"/>
      <c r="H131" s="12"/>
      <c r="I131" s="174"/>
      <c r="J131" s="175">
        <f>BK131</f>
        <v>0</v>
      </c>
      <c r="K131" s="12"/>
      <c r="L131" s="171"/>
      <c r="M131" s="176"/>
      <c r="N131" s="177"/>
      <c r="O131" s="177"/>
      <c r="P131" s="178">
        <f>P132+P145</f>
        <v>0</v>
      </c>
      <c r="Q131" s="177"/>
      <c r="R131" s="178">
        <f>R132+R145</f>
        <v>0.40900000000000003</v>
      </c>
      <c r="S131" s="177"/>
      <c r="T131" s="179">
        <f>T132+T145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216</v>
      </c>
      <c r="AT131" s="180" t="s">
        <v>78</v>
      </c>
      <c r="AU131" s="180" t="s">
        <v>79</v>
      </c>
      <c r="AY131" s="172" t="s">
        <v>203</v>
      </c>
      <c r="BK131" s="181">
        <f>BK132+BK145</f>
        <v>0</v>
      </c>
    </row>
    <row r="132" s="12" customFormat="1" ht="22.8" customHeight="1">
      <c r="A132" s="12"/>
      <c r="B132" s="171"/>
      <c r="C132" s="12"/>
      <c r="D132" s="172" t="s">
        <v>78</v>
      </c>
      <c r="E132" s="182" t="s">
        <v>2060</v>
      </c>
      <c r="F132" s="182" t="s">
        <v>2061</v>
      </c>
      <c r="G132" s="12"/>
      <c r="H132" s="12"/>
      <c r="I132" s="174"/>
      <c r="J132" s="183">
        <f>BK132</f>
        <v>0</v>
      </c>
      <c r="K132" s="12"/>
      <c r="L132" s="171"/>
      <c r="M132" s="176"/>
      <c r="N132" s="177"/>
      <c r="O132" s="177"/>
      <c r="P132" s="178">
        <f>SUM(P133:P144)</f>
        <v>0</v>
      </c>
      <c r="Q132" s="177"/>
      <c r="R132" s="178">
        <f>SUM(R133:R144)</f>
        <v>0.40900000000000003</v>
      </c>
      <c r="S132" s="177"/>
      <c r="T132" s="179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2" t="s">
        <v>216</v>
      </c>
      <c r="AT132" s="180" t="s">
        <v>78</v>
      </c>
      <c r="AU132" s="180" t="s">
        <v>86</v>
      </c>
      <c r="AY132" s="172" t="s">
        <v>203</v>
      </c>
      <c r="BK132" s="181">
        <f>SUM(BK133:BK144)</f>
        <v>0</v>
      </c>
    </row>
    <row r="133" s="2" customFormat="1" ht="24.15" customHeight="1">
      <c r="A133" s="34"/>
      <c r="B133" s="184"/>
      <c r="C133" s="185" t="s">
        <v>91</v>
      </c>
      <c r="D133" s="185" t="s">
        <v>205</v>
      </c>
      <c r="E133" s="186" t="s">
        <v>2663</v>
      </c>
      <c r="F133" s="187" t="s">
        <v>2664</v>
      </c>
      <c r="G133" s="188" t="s">
        <v>297</v>
      </c>
      <c r="H133" s="189">
        <v>130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468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468</v>
      </c>
      <c r="BM133" s="197" t="s">
        <v>2665</v>
      </c>
    </row>
    <row r="134" s="2" customFormat="1" ht="24.15" customHeight="1">
      <c r="A134" s="34"/>
      <c r="B134" s="184"/>
      <c r="C134" s="204" t="s">
        <v>216</v>
      </c>
      <c r="D134" s="204" t="s">
        <v>262</v>
      </c>
      <c r="E134" s="205" t="s">
        <v>2666</v>
      </c>
      <c r="F134" s="206" t="s">
        <v>2667</v>
      </c>
      <c r="G134" s="207" t="s">
        <v>297</v>
      </c>
      <c r="H134" s="208">
        <v>130</v>
      </c>
      <c r="I134" s="209"/>
      <c r="J134" s="210">
        <f>ROUND(I134*H134,2)</f>
        <v>0</v>
      </c>
      <c r="K134" s="211"/>
      <c r="L134" s="212"/>
      <c r="M134" s="213" t="s">
        <v>1</v>
      </c>
      <c r="N134" s="214" t="s">
        <v>45</v>
      </c>
      <c r="O134" s="78"/>
      <c r="P134" s="195">
        <f>O134*H134</f>
        <v>0</v>
      </c>
      <c r="Q134" s="195">
        <v>0.00022000000000000001</v>
      </c>
      <c r="R134" s="195">
        <f>Q134*H134</f>
        <v>0.0286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732</v>
      </c>
      <c r="AT134" s="197" t="s">
        <v>262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732</v>
      </c>
      <c r="BM134" s="197" t="s">
        <v>2668</v>
      </c>
    </row>
    <row r="135" s="2" customFormat="1" ht="24.15" customHeight="1">
      <c r="A135" s="34"/>
      <c r="B135" s="184"/>
      <c r="C135" s="185" t="s">
        <v>209</v>
      </c>
      <c r="D135" s="185" t="s">
        <v>205</v>
      </c>
      <c r="E135" s="186" t="s">
        <v>2669</v>
      </c>
      <c r="F135" s="187" t="s">
        <v>2670</v>
      </c>
      <c r="G135" s="188" t="s">
        <v>297</v>
      </c>
      <c r="H135" s="189">
        <v>70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468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468</v>
      </c>
      <c r="BM135" s="197" t="s">
        <v>2671</v>
      </c>
    </row>
    <row r="136" s="2" customFormat="1" ht="24.15" customHeight="1">
      <c r="A136" s="34"/>
      <c r="B136" s="184"/>
      <c r="C136" s="204" t="s">
        <v>224</v>
      </c>
      <c r="D136" s="204" t="s">
        <v>262</v>
      </c>
      <c r="E136" s="205" t="s">
        <v>2573</v>
      </c>
      <c r="F136" s="206" t="s">
        <v>2574</v>
      </c>
      <c r="G136" s="207" t="s">
        <v>297</v>
      </c>
      <c r="H136" s="208">
        <v>70</v>
      </c>
      <c r="I136" s="209"/>
      <c r="J136" s="210">
        <f>ROUND(I136*H136,2)</f>
        <v>0</v>
      </c>
      <c r="K136" s="211"/>
      <c r="L136" s="212"/>
      <c r="M136" s="213" t="s">
        <v>1</v>
      </c>
      <c r="N136" s="214" t="s">
        <v>45</v>
      </c>
      <c r="O136" s="78"/>
      <c r="P136" s="195">
        <f>O136*H136</f>
        <v>0</v>
      </c>
      <c r="Q136" s="195">
        <v>0.00064999999999999997</v>
      </c>
      <c r="R136" s="195">
        <f>Q136*H136</f>
        <v>0.045499999999999999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732</v>
      </c>
      <c r="AT136" s="197" t="s">
        <v>262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732</v>
      </c>
      <c r="BM136" s="197" t="s">
        <v>2672</v>
      </c>
    </row>
    <row r="137" s="2" customFormat="1" ht="24.15" customHeight="1">
      <c r="A137" s="34"/>
      <c r="B137" s="184"/>
      <c r="C137" s="185" t="s">
        <v>228</v>
      </c>
      <c r="D137" s="185" t="s">
        <v>205</v>
      </c>
      <c r="E137" s="186" t="s">
        <v>2673</v>
      </c>
      <c r="F137" s="187" t="s">
        <v>2674</v>
      </c>
      <c r="G137" s="188" t="s">
        <v>255</v>
      </c>
      <c r="H137" s="189">
        <v>2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468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468</v>
      </c>
      <c r="BM137" s="197" t="s">
        <v>2675</v>
      </c>
    </row>
    <row r="138" s="2" customFormat="1" ht="24.15" customHeight="1">
      <c r="A138" s="34"/>
      <c r="B138" s="184"/>
      <c r="C138" s="185" t="s">
        <v>232</v>
      </c>
      <c r="D138" s="185" t="s">
        <v>205</v>
      </c>
      <c r="E138" s="186" t="s">
        <v>2676</v>
      </c>
      <c r="F138" s="187" t="s">
        <v>2677</v>
      </c>
      <c r="G138" s="188" t="s">
        <v>255</v>
      </c>
      <c r="H138" s="189">
        <v>2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468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468</v>
      </c>
      <c r="BM138" s="197" t="s">
        <v>2678</v>
      </c>
    </row>
    <row r="139" s="2" customFormat="1" ht="21.75" customHeight="1">
      <c r="A139" s="34"/>
      <c r="B139" s="184"/>
      <c r="C139" s="204" t="s">
        <v>236</v>
      </c>
      <c r="D139" s="204" t="s">
        <v>262</v>
      </c>
      <c r="E139" s="205" t="s">
        <v>2679</v>
      </c>
      <c r="F139" s="206" t="s">
        <v>2680</v>
      </c>
      <c r="G139" s="207" t="s">
        <v>255</v>
      </c>
      <c r="H139" s="208">
        <v>2</v>
      </c>
      <c r="I139" s="209"/>
      <c r="J139" s="210">
        <f>ROUND(I139*H139,2)</f>
        <v>0</v>
      </c>
      <c r="K139" s="211"/>
      <c r="L139" s="212"/>
      <c r="M139" s="213" t="s">
        <v>1</v>
      </c>
      <c r="N139" s="21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732</v>
      </c>
      <c r="AT139" s="197" t="s">
        <v>262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732</v>
      </c>
      <c r="BM139" s="197" t="s">
        <v>2681</v>
      </c>
    </row>
    <row r="140" s="2" customFormat="1" ht="16.5" customHeight="1">
      <c r="A140" s="34"/>
      <c r="B140" s="184"/>
      <c r="C140" s="204" t="s">
        <v>240</v>
      </c>
      <c r="D140" s="204" t="s">
        <v>262</v>
      </c>
      <c r="E140" s="205" t="s">
        <v>2682</v>
      </c>
      <c r="F140" s="206" t="s">
        <v>2683</v>
      </c>
      <c r="G140" s="207" t="s">
        <v>255</v>
      </c>
      <c r="H140" s="208">
        <v>2</v>
      </c>
      <c r="I140" s="209"/>
      <c r="J140" s="210">
        <f>ROUND(I140*H140,2)</f>
        <v>0</v>
      </c>
      <c r="K140" s="211"/>
      <c r="L140" s="212"/>
      <c r="M140" s="213" t="s">
        <v>1</v>
      </c>
      <c r="N140" s="21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732</v>
      </c>
      <c r="AT140" s="197" t="s">
        <v>262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732</v>
      </c>
      <c r="BM140" s="197" t="s">
        <v>2684</v>
      </c>
    </row>
    <row r="141" s="2" customFormat="1" ht="21.75" customHeight="1">
      <c r="A141" s="34"/>
      <c r="B141" s="184"/>
      <c r="C141" s="185" t="s">
        <v>147</v>
      </c>
      <c r="D141" s="185" t="s">
        <v>205</v>
      </c>
      <c r="E141" s="186" t="s">
        <v>2685</v>
      </c>
      <c r="F141" s="187" t="s">
        <v>2686</v>
      </c>
      <c r="G141" s="188" t="s">
        <v>297</v>
      </c>
      <c r="H141" s="189">
        <v>130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468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468</v>
      </c>
      <c r="BM141" s="197" t="s">
        <v>2687</v>
      </c>
    </row>
    <row r="142" s="2" customFormat="1" ht="16.5" customHeight="1">
      <c r="A142" s="34"/>
      <c r="B142" s="184"/>
      <c r="C142" s="204" t="s">
        <v>150</v>
      </c>
      <c r="D142" s="204" t="s">
        <v>262</v>
      </c>
      <c r="E142" s="205" t="s">
        <v>2342</v>
      </c>
      <c r="F142" s="206" t="s">
        <v>2343</v>
      </c>
      <c r="G142" s="207" t="s">
        <v>297</v>
      </c>
      <c r="H142" s="208">
        <v>130</v>
      </c>
      <c r="I142" s="209"/>
      <c r="J142" s="210">
        <f>ROUND(I142*H142,2)</f>
        <v>0</v>
      </c>
      <c r="K142" s="211"/>
      <c r="L142" s="212"/>
      <c r="M142" s="213" t="s">
        <v>1</v>
      </c>
      <c r="N142" s="214" t="s">
        <v>45</v>
      </c>
      <c r="O142" s="78"/>
      <c r="P142" s="195">
        <f>O142*H142</f>
        <v>0</v>
      </c>
      <c r="Q142" s="195">
        <v>0.00019000000000000001</v>
      </c>
      <c r="R142" s="195">
        <f>Q142*H142</f>
        <v>0.0247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732</v>
      </c>
      <c r="AT142" s="197" t="s">
        <v>262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732</v>
      </c>
      <c r="BM142" s="197" t="s">
        <v>2688</v>
      </c>
    </row>
    <row r="143" s="2" customFormat="1" ht="24.15" customHeight="1">
      <c r="A143" s="34"/>
      <c r="B143" s="184"/>
      <c r="C143" s="185" t="s">
        <v>153</v>
      </c>
      <c r="D143" s="185" t="s">
        <v>205</v>
      </c>
      <c r="E143" s="186" t="s">
        <v>2603</v>
      </c>
      <c r="F143" s="187" t="s">
        <v>2604</v>
      </c>
      <c r="G143" s="188" t="s">
        <v>297</v>
      </c>
      <c r="H143" s="189">
        <v>60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468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468</v>
      </c>
      <c r="BM143" s="197" t="s">
        <v>2689</v>
      </c>
    </row>
    <row r="144" s="2" customFormat="1" ht="16.5" customHeight="1">
      <c r="A144" s="34"/>
      <c r="B144" s="184"/>
      <c r="C144" s="204" t="s">
        <v>257</v>
      </c>
      <c r="D144" s="204" t="s">
        <v>262</v>
      </c>
      <c r="E144" s="205" t="s">
        <v>2606</v>
      </c>
      <c r="F144" s="206" t="s">
        <v>2607</v>
      </c>
      <c r="G144" s="207" t="s">
        <v>297</v>
      </c>
      <c r="H144" s="208">
        <v>60</v>
      </c>
      <c r="I144" s="209"/>
      <c r="J144" s="210">
        <f>ROUND(I144*H144,2)</f>
        <v>0</v>
      </c>
      <c r="K144" s="211"/>
      <c r="L144" s="212"/>
      <c r="M144" s="213" t="s">
        <v>1</v>
      </c>
      <c r="N144" s="214" t="s">
        <v>45</v>
      </c>
      <c r="O144" s="78"/>
      <c r="P144" s="195">
        <f>O144*H144</f>
        <v>0</v>
      </c>
      <c r="Q144" s="195">
        <v>0.0051700000000000001</v>
      </c>
      <c r="R144" s="195">
        <f>Q144*H144</f>
        <v>0.31020000000000003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732</v>
      </c>
      <c r="AT144" s="197" t="s">
        <v>262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732</v>
      </c>
      <c r="BM144" s="197" t="s">
        <v>2690</v>
      </c>
    </row>
    <row r="145" s="12" customFormat="1" ht="22.8" customHeight="1">
      <c r="A145" s="12"/>
      <c r="B145" s="171"/>
      <c r="C145" s="12"/>
      <c r="D145" s="172" t="s">
        <v>78</v>
      </c>
      <c r="E145" s="182" t="s">
        <v>2609</v>
      </c>
      <c r="F145" s="182" t="s">
        <v>2610</v>
      </c>
      <c r="G145" s="12"/>
      <c r="H145" s="12"/>
      <c r="I145" s="174"/>
      <c r="J145" s="183">
        <f>BK145</f>
        <v>0</v>
      </c>
      <c r="K145" s="12"/>
      <c r="L145" s="171"/>
      <c r="M145" s="176"/>
      <c r="N145" s="177"/>
      <c r="O145" s="177"/>
      <c r="P145" s="178">
        <f>SUM(P146:P153)</f>
        <v>0</v>
      </c>
      <c r="Q145" s="177"/>
      <c r="R145" s="178">
        <f>SUM(R146:R153)</f>
        <v>0</v>
      </c>
      <c r="S145" s="177"/>
      <c r="T145" s="179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2" t="s">
        <v>216</v>
      </c>
      <c r="AT145" s="180" t="s">
        <v>78</v>
      </c>
      <c r="AU145" s="180" t="s">
        <v>86</v>
      </c>
      <c r="AY145" s="172" t="s">
        <v>203</v>
      </c>
      <c r="BK145" s="181">
        <f>SUM(BK146:BK153)</f>
        <v>0</v>
      </c>
    </row>
    <row r="146" s="2" customFormat="1" ht="24.15" customHeight="1">
      <c r="A146" s="34"/>
      <c r="B146" s="184"/>
      <c r="C146" s="185" t="s">
        <v>261</v>
      </c>
      <c r="D146" s="185" t="s">
        <v>205</v>
      </c>
      <c r="E146" s="186" t="s">
        <v>2691</v>
      </c>
      <c r="F146" s="187" t="s">
        <v>2692</v>
      </c>
      <c r="G146" s="188" t="s">
        <v>297</v>
      </c>
      <c r="H146" s="189">
        <v>110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468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468</v>
      </c>
      <c r="BM146" s="197" t="s">
        <v>2693</v>
      </c>
    </row>
    <row r="147" s="2" customFormat="1" ht="33" customHeight="1">
      <c r="A147" s="34"/>
      <c r="B147" s="184"/>
      <c r="C147" s="185" t="s">
        <v>266</v>
      </c>
      <c r="D147" s="185" t="s">
        <v>205</v>
      </c>
      <c r="E147" s="186" t="s">
        <v>2694</v>
      </c>
      <c r="F147" s="187" t="s">
        <v>2695</v>
      </c>
      <c r="G147" s="188" t="s">
        <v>297</v>
      </c>
      <c r="H147" s="189">
        <v>110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468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468</v>
      </c>
      <c r="BM147" s="197" t="s">
        <v>2696</v>
      </c>
    </row>
    <row r="148" s="2" customFormat="1" ht="16.5" customHeight="1">
      <c r="A148" s="34"/>
      <c r="B148" s="184"/>
      <c r="C148" s="204" t="s">
        <v>270</v>
      </c>
      <c r="D148" s="204" t="s">
        <v>262</v>
      </c>
      <c r="E148" s="205" t="s">
        <v>2697</v>
      </c>
      <c r="F148" s="206" t="s">
        <v>2698</v>
      </c>
      <c r="G148" s="207" t="s">
        <v>243</v>
      </c>
      <c r="H148" s="208">
        <v>12</v>
      </c>
      <c r="I148" s="209"/>
      <c r="J148" s="210">
        <f>ROUND(I148*H148,2)</f>
        <v>0</v>
      </c>
      <c r="K148" s="211"/>
      <c r="L148" s="212"/>
      <c r="M148" s="213" t="s">
        <v>1</v>
      </c>
      <c r="N148" s="21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1235</v>
      </c>
      <c r="AT148" s="197" t="s">
        <v>262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468</v>
      </c>
      <c r="BM148" s="197" t="s">
        <v>2699</v>
      </c>
    </row>
    <row r="149" s="2" customFormat="1" ht="24.15" customHeight="1">
      <c r="A149" s="34"/>
      <c r="B149" s="184"/>
      <c r="C149" s="185" t="s">
        <v>274</v>
      </c>
      <c r="D149" s="185" t="s">
        <v>205</v>
      </c>
      <c r="E149" s="186" t="s">
        <v>2700</v>
      </c>
      <c r="F149" s="187" t="s">
        <v>2701</v>
      </c>
      <c r="G149" s="188" t="s">
        <v>297</v>
      </c>
      <c r="H149" s="189">
        <v>110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468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468</v>
      </c>
      <c r="BM149" s="197" t="s">
        <v>2702</v>
      </c>
    </row>
    <row r="150" s="2" customFormat="1" ht="16.5" customHeight="1">
      <c r="A150" s="34"/>
      <c r="B150" s="184"/>
      <c r="C150" s="204" t="s">
        <v>278</v>
      </c>
      <c r="D150" s="204" t="s">
        <v>262</v>
      </c>
      <c r="E150" s="205" t="s">
        <v>2703</v>
      </c>
      <c r="F150" s="206" t="s">
        <v>2704</v>
      </c>
      <c r="G150" s="207" t="s">
        <v>297</v>
      </c>
      <c r="H150" s="208">
        <v>110</v>
      </c>
      <c r="I150" s="209"/>
      <c r="J150" s="210">
        <f>ROUND(I150*H150,2)</f>
        <v>0</v>
      </c>
      <c r="K150" s="211"/>
      <c r="L150" s="212"/>
      <c r="M150" s="213" t="s">
        <v>1</v>
      </c>
      <c r="N150" s="21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1235</v>
      </c>
      <c r="AT150" s="197" t="s">
        <v>262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468</v>
      </c>
      <c r="BM150" s="197" t="s">
        <v>2705</v>
      </c>
    </row>
    <row r="151" s="2" customFormat="1" ht="33" customHeight="1">
      <c r="A151" s="34"/>
      <c r="B151" s="184"/>
      <c r="C151" s="185" t="s">
        <v>282</v>
      </c>
      <c r="D151" s="185" t="s">
        <v>205</v>
      </c>
      <c r="E151" s="186" t="s">
        <v>2706</v>
      </c>
      <c r="F151" s="187" t="s">
        <v>2707</v>
      </c>
      <c r="G151" s="188" t="s">
        <v>297</v>
      </c>
      <c r="H151" s="189">
        <v>110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468</v>
      </c>
      <c r="AT151" s="197" t="s">
        <v>205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468</v>
      </c>
      <c r="BM151" s="197" t="s">
        <v>2708</v>
      </c>
    </row>
    <row r="152" s="2" customFormat="1" ht="24.15" customHeight="1">
      <c r="A152" s="34"/>
      <c r="B152" s="184"/>
      <c r="C152" s="185" t="s">
        <v>286</v>
      </c>
      <c r="D152" s="185" t="s">
        <v>205</v>
      </c>
      <c r="E152" s="186" t="s">
        <v>2632</v>
      </c>
      <c r="F152" s="187" t="s">
        <v>2633</v>
      </c>
      <c r="G152" s="188" t="s">
        <v>208</v>
      </c>
      <c r="H152" s="189">
        <v>10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468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468</v>
      </c>
      <c r="BM152" s="197" t="s">
        <v>2709</v>
      </c>
    </row>
    <row r="153" s="2" customFormat="1" ht="24.15" customHeight="1">
      <c r="A153" s="34"/>
      <c r="B153" s="184"/>
      <c r="C153" s="185" t="s">
        <v>290</v>
      </c>
      <c r="D153" s="185" t="s">
        <v>205</v>
      </c>
      <c r="E153" s="186" t="s">
        <v>2635</v>
      </c>
      <c r="F153" s="187" t="s">
        <v>2636</v>
      </c>
      <c r="G153" s="188" t="s">
        <v>208</v>
      </c>
      <c r="H153" s="189">
        <v>170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468</v>
      </c>
      <c r="AT153" s="197" t="s">
        <v>205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468</v>
      </c>
      <c r="BM153" s="197" t="s">
        <v>2710</v>
      </c>
    </row>
    <row r="154" s="12" customFormat="1" ht="25.92" customHeight="1">
      <c r="A154" s="12"/>
      <c r="B154" s="171"/>
      <c r="C154" s="12"/>
      <c r="D154" s="172" t="s">
        <v>78</v>
      </c>
      <c r="E154" s="173" t="s">
        <v>2193</v>
      </c>
      <c r="F154" s="173" t="s">
        <v>2194</v>
      </c>
      <c r="G154" s="12"/>
      <c r="H154" s="12"/>
      <c r="I154" s="174"/>
      <c r="J154" s="175">
        <f>BK154</f>
        <v>0</v>
      </c>
      <c r="K154" s="12"/>
      <c r="L154" s="171"/>
      <c r="M154" s="176"/>
      <c r="N154" s="177"/>
      <c r="O154" s="177"/>
      <c r="P154" s="178">
        <f>SUM(P155:P156)</f>
        <v>0</v>
      </c>
      <c r="Q154" s="177"/>
      <c r="R154" s="178">
        <f>SUM(R155:R156)</f>
        <v>0</v>
      </c>
      <c r="S154" s="177"/>
      <c r="T154" s="179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2" t="s">
        <v>209</v>
      </c>
      <c r="AT154" s="180" t="s">
        <v>78</v>
      </c>
      <c r="AU154" s="180" t="s">
        <v>79</v>
      </c>
      <c r="AY154" s="172" t="s">
        <v>203</v>
      </c>
      <c r="BK154" s="181">
        <f>SUM(BK155:BK156)</f>
        <v>0</v>
      </c>
    </row>
    <row r="155" s="2" customFormat="1" ht="37.8" customHeight="1">
      <c r="A155" s="34"/>
      <c r="B155" s="184"/>
      <c r="C155" s="185" t="s">
        <v>294</v>
      </c>
      <c r="D155" s="185" t="s">
        <v>205</v>
      </c>
      <c r="E155" s="186" t="s">
        <v>2641</v>
      </c>
      <c r="F155" s="187" t="s">
        <v>2642</v>
      </c>
      <c r="G155" s="188" t="s">
        <v>2197</v>
      </c>
      <c r="H155" s="189">
        <v>15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2551</v>
      </c>
      <c r="AT155" s="197" t="s">
        <v>205</v>
      </c>
      <c r="AU155" s="197" t="s">
        <v>86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2551</v>
      </c>
      <c r="BM155" s="197" t="s">
        <v>2711</v>
      </c>
    </row>
    <row r="156" s="2" customFormat="1" ht="37.8" customHeight="1">
      <c r="A156" s="34"/>
      <c r="B156" s="184"/>
      <c r="C156" s="185" t="s">
        <v>7</v>
      </c>
      <c r="D156" s="185" t="s">
        <v>205</v>
      </c>
      <c r="E156" s="186" t="s">
        <v>2644</v>
      </c>
      <c r="F156" s="187" t="s">
        <v>2645</v>
      </c>
      <c r="G156" s="188" t="s">
        <v>2197</v>
      </c>
      <c r="H156" s="189">
        <v>20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2551</v>
      </c>
      <c r="AT156" s="197" t="s">
        <v>205</v>
      </c>
      <c r="AU156" s="197" t="s">
        <v>86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2551</v>
      </c>
      <c r="BM156" s="197" t="s">
        <v>2712</v>
      </c>
    </row>
    <row r="157" s="12" customFormat="1" ht="25.92" customHeight="1">
      <c r="A157" s="12"/>
      <c r="B157" s="171"/>
      <c r="C157" s="12"/>
      <c r="D157" s="172" t="s">
        <v>78</v>
      </c>
      <c r="E157" s="173" t="s">
        <v>2203</v>
      </c>
      <c r="F157" s="173" t="s">
        <v>2204</v>
      </c>
      <c r="G157" s="12"/>
      <c r="H157" s="12"/>
      <c r="I157" s="174"/>
      <c r="J157" s="175">
        <f>BK157</f>
        <v>0</v>
      </c>
      <c r="K157" s="12"/>
      <c r="L157" s="171"/>
      <c r="M157" s="176"/>
      <c r="N157" s="177"/>
      <c r="O157" s="177"/>
      <c r="P157" s="178">
        <f>SUM(P158:P164)</f>
        <v>0</v>
      </c>
      <c r="Q157" s="177"/>
      <c r="R157" s="178">
        <f>SUM(R158:R164)</f>
        <v>0</v>
      </c>
      <c r="S157" s="177"/>
      <c r="T157" s="179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2" t="s">
        <v>224</v>
      </c>
      <c r="AT157" s="180" t="s">
        <v>78</v>
      </c>
      <c r="AU157" s="180" t="s">
        <v>79</v>
      </c>
      <c r="AY157" s="172" t="s">
        <v>203</v>
      </c>
      <c r="BK157" s="181">
        <f>SUM(BK158:BK164)</f>
        <v>0</v>
      </c>
    </row>
    <row r="158" s="2" customFormat="1" ht="44.25" customHeight="1">
      <c r="A158" s="34"/>
      <c r="B158" s="184"/>
      <c r="C158" s="185" t="s">
        <v>302</v>
      </c>
      <c r="D158" s="185" t="s">
        <v>205</v>
      </c>
      <c r="E158" s="186" t="s">
        <v>2647</v>
      </c>
      <c r="F158" s="187" t="s">
        <v>2648</v>
      </c>
      <c r="G158" s="188" t="s">
        <v>2207</v>
      </c>
      <c r="H158" s="189">
        <v>1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209</v>
      </c>
      <c r="AT158" s="197" t="s">
        <v>205</v>
      </c>
      <c r="AU158" s="197" t="s">
        <v>86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209</v>
      </c>
      <c r="BM158" s="197" t="s">
        <v>2713</v>
      </c>
    </row>
    <row r="159" s="2" customFormat="1" ht="44.25" customHeight="1">
      <c r="A159" s="34"/>
      <c r="B159" s="184"/>
      <c r="C159" s="185" t="s">
        <v>306</v>
      </c>
      <c r="D159" s="185" t="s">
        <v>205</v>
      </c>
      <c r="E159" s="186" t="s">
        <v>2205</v>
      </c>
      <c r="F159" s="187" t="s">
        <v>2206</v>
      </c>
      <c r="G159" s="188" t="s">
        <v>2207</v>
      </c>
      <c r="H159" s="189">
        <v>1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209</v>
      </c>
      <c r="AT159" s="197" t="s">
        <v>205</v>
      </c>
      <c r="AU159" s="197" t="s">
        <v>86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209</v>
      </c>
      <c r="BM159" s="197" t="s">
        <v>2714</v>
      </c>
    </row>
    <row r="160" s="2" customFormat="1" ht="24.15" customHeight="1">
      <c r="A160" s="34"/>
      <c r="B160" s="184"/>
      <c r="C160" s="185" t="s">
        <v>310</v>
      </c>
      <c r="D160" s="185" t="s">
        <v>205</v>
      </c>
      <c r="E160" s="186" t="s">
        <v>2213</v>
      </c>
      <c r="F160" s="187" t="s">
        <v>2214</v>
      </c>
      <c r="G160" s="188" t="s">
        <v>2207</v>
      </c>
      <c r="H160" s="189">
        <v>1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209</v>
      </c>
      <c r="AT160" s="197" t="s">
        <v>205</v>
      </c>
      <c r="AU160" s="197" t="s">
        <v>86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209</v>
      </c>
      <c r="BM160" s="197" t="s">
        <v>2715</v>
      </c>
    </row>
    <row r="161" s="2" customFormat="1" ht="21.75" customHeight="1">
      <c r="A161" s="34"/>
      <c r="B161" s="184"/>
      <c r="C161" s="185" t="s">
        <v>314</v>
      </c>
      <c r="D161" s="185" t="s">
        <v>205</v>
      </c>
      <c r="E161" s="186" t="s">
        <v>2216</v>
      </c>
      <c r="F161" s="187" t="s">
        <v>2217</v>
      </c>
      <c r="G161" s="188" t="s">
        <v>2207</v>
      </c>
      <c r="H161" s="189">
        <v>1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209</v>
      </c>
      <c r="AT161" s="197" t="s">
        <v>205</v>
      </c>
      <c r="AU161" s="197" t="s">
        <v>86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209</v>
      </c>
      <c r="BM161" s="197" t="s">
        <v>2716</v>
      </c>
    </row>
    <row r="162" s="2" customFormat="1" ht="21.75" customHeight="1">
      <c r="A162" s="34"/>
      <c r="B162" s="184"/>
      <c r="C162" s="185" t="s">
        <v>319</v>
      </c>
      <c r="D162" s="185" t="s">
        <v>205</v>
      </c>
      <c r="E162" s="186" t="s">
        <v>2219</v>
      </c>
      <c r="F162" s="187" t="s">
        <v>2220</v>
      </c>
      <c r="G162" s="188" t="s">
        <v>2207</v>
      </c>
      <c r="H162" s="189">
        <v>1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209</v>
      </c>
      <c r="AT162" s="197" t="s">
        <v>205</v>
      </c>
      <c r="AU162" s="197" t="s">
        <v>86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209</v>
      </c>
      <c r="BM162" s="197" t="s">
        <v>2717</v>
      </c>
    </row>
    <row r="163" s="2" customFormat="1" ht="21.75" customHeight="1">
      <c r="A163" s="34"/>
      <c r="B163" s="184"/>
      <c r="C163" s="185" t="s">
        <v>323</v>
      </c>
      <c r="D163" s="185" t="s">
        <v>205</v>
      </c>
      <c r="E163" s="186" t="s">
        <v>2225</v>
      </c>
      <c r="F163" s="187" t="s">
        <v>2226</v>
      </c>
      <c r="G163" s="188" t="s">
        <v>2207</v>
      </c>
      <c r="H163" s="189">
        <v>1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209</v>
      </c>
      <c r="AT163" s="197" t="s">
        <v>205</v>
      </c>
      <c r="AU163" s="197" t="s">
        <v>86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209</v>
      </c>
      <c r="BM163" s="197" t="s">
        <v>2718</v>
      </c>
    </row>
    <row r="164" s="2" customFormat="1" ht="24.15" customHeight="1">
      <c r="A164" s="34"/>
      <c r="B164" s="184"/>
      <c r="C164" s="185" t="s">
        <v>327</v>
      </c>
      <c r="D164" s="185" t="s">
        <v>205</v>
      </c>
      <c r="E164" s="186" t="s">
        <v>2657</v>
      </c>
      <c r="F164" s="187" t="s">
        <v>2229</v>
      </c>
      <c r="G164" s="188" t="s">
        <v>2207</v>
      </c>
      <c r="H164" s="189">
        <v>1</v>
      </c>
      <c r="I164" s="190"/>
      <c r="J164" s="191">
        <f>ROUND(I164*H164,2)</f>
        <v>0</v>
      </c>
      <c r="K164" s="192"/>
      <c r="L164" s="35"/>
      <c r="M164" s="219" t="s">
        <v>1</v>
      </c>
      <c r="N164" s="220" t="s">
        <v>45</v>
      </c>
      <c r="O164" s="217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209</v>
      </c>
      <c r="AT164" s="197" t="s">
        <v>205</v>
      </c>
      <c r="AU164" s="197" t="s">
        <v>86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209</v>
      </c>
      <c r="BM164" s="197" t="s">
        <v>2719</v>
      </c>
    </row>
    <row r="165" s="2" customFormat="1" ht="6.96" customHeight="1">
      <c r="A165" s="34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26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2720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2721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2722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2722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ROUND((SUM(BE124:BE194)),  2)</f>
        <v>0</v>
      </c>
      <c r="G35" s="137"/>
      <c r="H35" s="137"/>
      <c r="I35" s="138">
        <v>0.23000000000000001</v>
      </c>
      <c r="J35" s="136">
        <f>ROUND(((SUM(BE124:BE194))*I35),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ROUND((SUM(BF124:BF194)),  2)</f>
        <v>0</v>
      </c>
      <c r="G36" s="137"/>
      <c r="H36" s="137"/>
      <c r="I36" s="138">
        <v>0.23000000000000001</v>
      </c>
      <c r="J36" s="136">
        <f>ROUND(((SUM(BF124:BF194))*I36),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ROUND((SUM(BG124:BG194)),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ROUND((SUM(BH124:BH194)),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ROUND((SUM(BI124:BI194)),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2720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01 - Štrukturovaná kabeláž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Ing.Pelikán Lumír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Ing.Pelikán Lumír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2723</v>
      </c>
      <c r="E99" s="154"/>
      <c r="F99" s="154"/>
      <c r="G99" s="154"/>
      <c r="H99" s="154"/>
      <c r="I99" s="154"/>
      <c r="J99" s="155">
        <f>J125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2724</v>
      </c>
      <c r="E100" s="158"/>
      <c r="F100" s="158"/>
      <c r="G100" s="158"/>
      <c r="H100" s="158"/>
      <c r="I100" s="158"/>
      <c r="J100" s="159">
        <f>J126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2725</v>
      </c>
      <c r="E101" s="158"/>
      <c r="F101" s="158"/>
      <c r="G101" s="158"/>
      <c r="H101" s="158"/>
      <c r="I101" s="158"/>
      <c r="J101" s="159">
        <f>J141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2726</v>
      </c>
      <c r="E102" s="158"/>
      <c r="F102" s="158"/>
      <c r="G102" s="158"/>
      <c r="H102" s="158"/>
      <c r="I102" s="158"/>
      <c r="J102" s="159">
        <f>J191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189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0" t="str">
        <f>E7</f>
        <v>REKONŠTRUKCIA ADMINISTRATÍVNEJ BUDOVY KOMENSKÉHO ULICA - ÚRAD BBSK (BLOK B+C)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157</v>
      </c>
      <c r="L113" s="18"/>
    </row>
    <row r="114" s="2" customFormat="1" ht="16.5" customHeight="1">
      <c r="A114" s="34"/>
      <c r="B114" s="35"/>
      <c r="C114" s="34"/>
      <c r="D114" s="34"/>
      <c r="E114" s="130" t="s">
        <v>2720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159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01 - Štrukturovaná kabeláž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k.ú. B. Bystrica, s.č. 837/12, p.č. KN/C - 1909/1</v>
      </c>
      <c r="G118" s="34"/>
      <c r="H118" s="34"/>
      <c r="I118" s="28" t="s">
        <v>21</v>
      </c>
      <c r="J118" s="70" t="str">
        <f>IF(J14="","",J14)</f>
        <v>21. 1. 2025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23</v>
      </c>
      <c r="D120" s="34"/>
      <c r="E120" s="34"/>
      <c r="F120" s="23" t="str">
        <f>E17</f>
        <v>Banskobystrický samosprávny kraj, Námestie SNP 23/</v>
      </c>
      <c r="G120" s="34"/>
      <c r="H120" s="34"/>
      <c r="I120" s="28" t="s">
        <v>29</v>
      </c>
      <c r="J120" s="32" t="str">
        <f>E23</f>
        <v>Ing.Pelikán Lumír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34</v>
      </c>
      <c r="J121" s="32" t="str">
        <f>E26</f>
        <v>Ing.Pelikán Lumír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0"/>
      <c r="B123" s="161"/>
      <c r="C123" s="162" t="s">
        <v>190</v>
      </c>
      <c r="D123" s="163" t="s">
        <v>64</v>
      </c>
      <c r="E123" s="163" t="s">
        <v>60</v>
      </c>
      <c r="F123" s="163" t="s">
        <v>61</v>
      </c>
      <c r="G123" s="163" t="s">
        <v>191</v>
      </c>
      <c r="H123" s="163" t="s">
        <v>192</v>
      </c>
      <c r="I123" s="163" t="s">
        <v>193</v>
      </c>
      <c r="J123" s="164" t="s">
        <v>163</v>
      </c>
      <c r="K123" s="165" t="s">
        <v>194</v>
      </c>
      <c r="L123" s="166"/>
      <c r="M123" s="87" t="s">
        <v>1</v>
      </c>
      <c r="N123" s="88" t="s">
        <v>43</v>
      </c>
      <c r="O123" s="88" t="s">
        <v>195</v>
      </c>
      <c r="P123" s="88" t="s">
        <v>196</v>
      </c>
      <c r="Q123" s="88" t="s">
        <v>197</v>
      </c>
      <c r="R123" s="88" t="s">
        <v>198</v>
      </c>
      <c r="S123" s="88" t="s">
        <v>199</v>
      </c>
      <c r="T123" s="89" t="s">
        <v>200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="2" customFormat="1" ht="22.8" customHeight="1">
      <c r="A124" s="34"/>
      <c r="B124" s="35"/>
      <c r="C124" s="94" t="s">
        <v>164</v>
      </c>
      <c r="D124" s="34"/>
      <c r="E124" s="34"/>
      <c r="F124" s="34"/>
      <c r="G124" s="34"/>
      <c r="H124" s="34"/>
      <c r="I124" s="34"/>
      <c r="J124" s="167">
        <f>BK124</f>
        <v>0</v>
      </c>
      <c r="K124" s="34"/>
      <c r="L124" s="35"/>
      <c r="M124" s="90"/>
      <c r="N124" s="74"/>
      <c r="O124" s="91"/>
      <c r="P124" s="168">
        <f>P125</f>
        <v>0</v>
      </c>
      <c r="Q124" s="91"/>
      <c r="R124" s="168">
        <f>R125</f>
        <v>0</v>
      </c>
      <c r="S124" s="91"/>
      <c r="T124" s="169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78</v>
      </c>
      <c r="AU124" s="15" t="s">
        <v>165</v>
      </c>
      <c r="BK124" s="170">
        <f>BK125</f>
        <v>0</v>
      </c>
    </row>
    <row r="125" s="12" customFormat="1" ht="25.92" customHeight="1">
      <c r="A125" s="12"/>
      <c r="B125" s="171"/>
      <c r="C125" s="12"/>
      <c r="D125" s="172" t="s">
        <v>78</v>
      </c>
      <c r="E125" s="173" t="s">
        <v>2727</v>
      </c>
      <c r="F125" s="173" t="s">
        <v>2728</v>
      </c>
      <c r="G125" s="12"/>
      <c r="H125" s="12"/>
      <c r="I125" s="174"/>
      <c r="J125" s="175">
        <f>BK125</f>
        <v>0</v>
      </c>
      <c r="K125" s="12"/>
      <c r="L125" s="171"/>
      <c r="M125" s="176"/>
      <c r="N125" s="177"/>
      <c r="O125" s="177"/>
      <c r="P125" s="178">
        <f>P126+P141+P191</f>
        <v>0</v>
      </c>
      <c r="Q125" s="177"/>
      <c r="R125" s="178">
        <f>R126+R141+R191</f>
        <v>0</v>
      </c>
      <c r="S125" s="177"/>
      <c r="T125" s="179">
        <f>T126+T141+T191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86</v>
      </c>
      <c r="AT125" s="180" t="s">
        <v>78</v>
      </c>
      <c r="AU125" s="180" t="s">
        <v>79</v>
      </c>
      <c r="AY125" s="172" t="s">
        <v>203</v>
      </c>
      <c r="BK125" s="181">
        <f>BK126+BK141+BK191</f>
        <v>0</v>
      </c>
    </row>
    <row r="126" s="12" customFormat="1" ht="22.8" customHeight="1">
      <c r="A126" s="12"/>
      <c r="B126" s="171"/>
      <c r="C126" s="12"/>
      <c r="D126" s="172" t="s">
        <v>78</v>
      </c>
      <c r="E126" s="182" t="s">
        <v>2729</v>
      </c>
      <c r="F126" s="182" t="s">
        <v>2730</v>
      </c>
      <c r="G126" s="12"/>
      <c r="H126" s="12"/>
      <c r="I126" s="174"/>
      <c r="J126" s="183">
        <f>BK126</f>
        <v>0</v>
      </c>
      <c r="K126" s="12"/>
      <c r="L126" s="171"/>
      <c r="M126" s="176"/>
      <c r="N126" s="177"/>
      <c r="O126" s="177"/>
      <c r="P126" s="178">
        <f>SUM(P127:P140)</f>
        <v>0</v>
      </c>
      <c r="Q126" s="177"/>
      <c r="R126" s="178">
        <f>SUM(R127:R140)</f>
        <v>0</v>
      </c>
      <c r="S126" s="177"/>
      <c r="T126" s="179">
        <f>SUM(T127:T140)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86</v>
      </c>
      <c r="AY126" s="172" t="s">
        <v>203</v>
      </c>
      <c r="BK126" s="181">
        <f>SUM(BK127:BK140)</f>
        <v>0</v>
      </c>
    </row>
    <row r="127" s="2" customFormat="1" ht="24.15" customHeight="1">
      <c r="A127" s="34"/>
      <c r="B127" s="184"/>
      <c r="C127" s="185" t="s">
        <v>86</v>
      </c>
      <c r="D127" s="185" t="s">
        <v>205</v>
      </c>
      <c r="E127" s="186" t="s">
        <v>2731</v>
      </c>
      <c r="F127" s="187" t="s">
        <v>2732</v>
      </c>
      <c r="G127" s="188" t="s">
        <v>255</v>
      </c>
      <c r="H127" s="189">
        <v>3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209</v>
      </c>
      <c r="AT127" s="197" t="s">
        <v>205</v>
      </c>
      <c r="AU127" s="197" t="s">
        <v>91</v>
      </c>
      <c r="AY127" s="15" t="s">
        <v>203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209</v>
      </c>
      <c r="BM127" s="197" t="s">
        <v>91</v>
      </c>
    </row>
    <row r="128" s="2" customFormat="1" ht="24.15" customHeight="1">
      <c r="A128" s="34"/>
      <c r="B128" s="184"/>
      <c r="C128" s="185" t="s">
        <v>91</v>
      </c>
      <c r="D128" s="185" t="s">
        <v>205</v>
      </c>
      <c r="E128" s="186" t="s">
        <v>2733</v>
      </c>
      <c r="F128" s="187" t="s">
        <v>2734</v>
      </c>
      <c r="G128" s="188" t="s">
        <v>255</v>
      </c>
      <c r="H128" s="189">
        <v>3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209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209</v>
      </c>
      <c r="BM128" s="197" t="s">
        <v>209</v>
      </c>
    </row>
    <row r="129" s="2" customFormat="1" ht="21.75" customHeight="1">
      <c r="A129" s="34"/>
      <c r="B129" s="184"/>
      <c r="C129" s="185" t="s">
        <v>216</v>
      </c>
      <c r="D129" s="185" t="s">
        <v>205</v>
      </c>
      <c r="E129" s="186" t="s">
        <v>2735</v>
      </c>
      <c r="F129" s="187" t="s">
        <v>2736</v>
      </c>
      <c r="G129" s="188" t="s">
        <v>255</v>
      </c>
      <c r="H129" s="189">
        <v>6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228</v>
      </c>
    </row>
    <row r="130" s="2" customFormat="1" ht="16.5" customHeight="1">
      <c r="A130" s="34"/>
      <c r="B130" s="184"/>
      <c r="C130" s="185" t="s">
        <v>209</v>
      </c>
      <c r="D130" s="185" t="s">
        <v>205</v>
      </c>
      <c r="E130" s="186" t="s">
        <v>2737</v>
      </c>
      <c r="F130" s="187" t="s">
        <v>2738</v>
      </c>
      <c r="G130" s="188" t="s">
        <v>255</v>
      </c>
      <c r="H130" s="189">
        <v>2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209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209</v>
      </c>
      <c r="BM130" s="197" t="s">
        <v>236</v>
      </c>
    </row>
    <row r="131" s="2" customFormat="1" ht="16.5" customHeight="1">
      <c r="A131" s="34"/>
      <c r="B131" s="184"/>
      <c r="C131" s="185" t="s">
        <v>224</v>
      </c>
      <c r="D131" s="185" t="s">
        <v>205</v>
      </c>
      <c r="E131" s="186" t="s">
        <v>2739</v>
      </c>
      <c r="F131" s="187" t="s">
        <v>2740</v>
      </c>
      <c r="G131" s="188" t="s">
        <v>255</v>
      </c>
      <c r="H131" s="189">
        <v>25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209</v>
      </c>
      <c r="AT131" s="197" t="s">
        <v>205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209</v>
      </c>
      <c r="BM131" s="197" t="s">
        <v>147</v>
      </c>
    </row>
    <row r="132" s="2" customFormat="1" ht="24.15" customHeight="1">
      <c r="A132" s="34"/>
      <c r="B132" s="184"/>
      <c r="C132" s="185" t="s">
        <v>228</v>
      </c>
      <c r="D132" s="185" t="s">
        <v>205</v>
      </c>
      <c r="E132" s="186" t="s">
        <v>2741</v>
      </c>
      <c r="F132" s="187" t="s">
        <v>2742</v>
      </c>
      <c r="G132" s="188" t="s">
        <v>255</v>
      </c>
      <c r="H132" s="189">
        <v>24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209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209</v>
      </c>
      <c r="BM132" s="197" t="s">
        <v>153</v>
      </c>
    </row>
    <row r="133" s="2" customFormat="1" ht="37.8" customHeight="1">
      <c r="A133" s="34"/>
      <c r="B133" s="184"/>
      <c r="C133" s="185" t="s">
        <v>232</v>
      </c>
      <c r="D133" s="185" t="s">
        <v>205</v>
      </c>
      <c r="E133" s="186" t="s">
        <v>2743</v>
      </c>
      <c r="F133" s="187" t="s">
        <v>2744</v>
      </c>
      <c r="G133" s="188" t="s">
        <v>255</v>
      </c>
      <c r="H133" s="189">
        <v>1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261</v>
      </c>
    </row>
    <row r="134" s="2" customFormat="1" ht="24.15" customHeight="1">
      <c r="A134" s="34"/>
      <c r="B134" s="184"/>
      <c r="C134" s="185" t="s">
        <v>236</v>
      </c>
      <c r="D134" s="185" t="s">
        <v>205</v>
      </c>
      <c r="E134" s="186" t="s">
        <v>2745</v>
      </c>
      <c r="F134" s="187" t="s">
        <v>2746</v>
      </c>
      <c r="G134" s="188" t="s">
        <v>255</v>
      </c>
      <c r="H134" s="189">
        <v>36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209</v>
      </c>
      <c r="AT134" s="197" t="s">
        <v>205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209</v>
      </c>
      <c r="BM134" s="197" t="s">
        <v>270</v>
      </c>
    </row>
    <row r="135" s="2" customFormat="1" ht="24.15" customHeight="1">
      <c r="A135" s="34"/>
      <c r="B135" s="184"/>
      <c r="C135" s="185" t="s">
        <v>240</v>
      </c>
      <c r="D135" s="185" t="s">
        <v>205</v>
      </c>
      <c r="E135" s="186" t="s">
        <v>2747</v>
      </c>
      <c r="F135" s="187" t="s">
        <v>2748</v>
      </c>
      <c r="G135" s="188" t="s">
        <v>255</v>
      </c>
      <c r="H135" s="189">
        <v>1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278</v>
      </c>
    </row>
    <row r="136" s="2" customFormat="1" ht="55.5" customHeight="1">
      <c r="A136" s="34"/>
      <c r="B136" s="184"/>
      <c r="C136" s="185" t="s">
        <v>147</v>
      </c>
      <c r="D136" s="185" t="s">
        <v>205</v>
      </c>
      <c r="E136" s="186" t="s">
        <v>2749</v>
      </c>
      <c r="F136" s="187" t="s">
        <v>2750</v>
      </c>
      <c r="G136" s="188" t="s">
        <v>255</v>
      </c>
      <c r="H136" s="189">
        <v>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209</v>
      </c>
      <c r="AT136" s="197" t="s">
        <v>205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209</v>
      </c>
      <c r="BM136" s="197" t="s">
        <v>286</v>
      </c>
    </row>
    <row r="137" s="2" customFormat="1" ht="16.5" customHeight="1">
      <c r="A137" s="34"/>
      <c r="B137" s="184"/>
      <c r="C137" s="185" t="s">
        <v>150</v>
      </c>
      <c r="D137" s="185" t="s">
        <v>205</v>
      </c>
      <c r="E137" s="186" t="s">
        <v>2751</v>
      </c>
      <c r="F137" s="187" t="s">
        <v>2752</v>
      </c>
      <c r="G137" s="188" t="s">
        <v>255</v>
      </c>
      <c r="H137" s="189">
        <v>1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209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209</v>
      </c>
      <c r="BM137" s="197" t="s">
        <v>294</v>
      </c>
    </row>
    <row r="138" s="2" customFormat="1" ht="24.15" customHeight="1">
      <c r="A138" s="34"/>
      <c r="B138" s="184"/>
      <c r="C138" s="185" t="s">
        <v>153</v>
      </c>
      <c r="D138" s="185" t="s">
        <v>205</v>
      </c>
      <c r="E138" s="186" t="s">
        <v>2753</v>
      </c>
      <c r="F138" s="187" t="s">
        <v>2754</v>
      </c>
      <c r="G138" s="188" t="s">
        <v>255</v>
      </c>
      <c r="H138" s="189">
        <v>3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209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209</v>
      </c>
      <c r="BM138" s="197" t="s">
        <v>302</v>
      </c>
    </row>
    <row r="139" s="2" customFormat="1" ht="24.15" customHeight="1">
      <c r="A139" s="34"/>
      <c r="B139" s="184"/>
      <c r="C139" s="185" t="s">
        <v>257</v>
      </c>
      <c r="D139" s="185" t="s">
        <v>205</v>
      </c>
      <c r="E139" s="186" t="s">
        <v>2755</v>
      </c>
      <c r="F139" s="187" t="s">
        <v>2756</v>
      </c>
      <c r="G139" s="188" t="s">
        <v>255</v>
      </c>
      <c r="H139" s="189">
        <v>3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310</v>
      </c>
    </row>
    <row r="140" s="2" customFormat="1" ht="16.5" customHeight="1">
      <c r="A140" s="34"/>
      <c r="B140" s="184"/>
      <c r="C140" s="185" t="s">
        <v>261</v>
      </c>
      <c r="D140" s="185" t="s">
        <v>205</v>
      </c>
      <c r="E140" s="186" t="s">
        <v>2757</v>
      </c>
      <c r="F140" s="187" t="s">
        <v>2758</v>
      </c>
      <c r="G140" s="188" t="s">
        <v>255</v>
      </c>
      <c r="H140" s="189">
        <v>107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209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209</v>
      </c>
      <c r="BM140" s="197" t="s">
        <v>319</v>
      </c>
    </row>
    <row r="141" s="12" customFormat="1" ht="22.8" customHeight="1">
      <c r="A141" s="12"/>
      <c r="B141" s="171"/>
      <c r="C141" s="12"/>
      <c r="D141" s="172" t="s">
        <v>78</v>
      </c>
      <c r="E141" s="182" t="s">
        <v>2759</v>
      </c>
      <c r="F141" s="182" t="s">
        <v>2760</v>
      </c>
      <c r="G141" s="12"/>
      <c r="H141" s="12"/>
      <c r="I141" s="174"/>
      <c r="J141" s="183">
        <f>BK141</f>
        <v>0</v>
      </c>
      <c r="K141" s="12"/>
      <c r="L141" s="171"/>
      <c r="M141" s="176"/>
      <c r="N141" s="177"/>
      <c r="O141" s="177"/>
      <c r="P141" s="178">
        <f>SUM(P142:P190)</f>
        <v>0</v>
      </c>
      <c r="Q141" s="177"/>
      <c r="R141" s="178">
        <f>SUM(R142:R190)</f>
        <v>0</v>
      </c>
      <c r="S141" s="177"/>
      <c r="T141" s="179">
        <f>SUM(T142:T190)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2" t="s">
        <v>86</v>
      </c>
      <c r="AT141" s="180" t="s">
        <v>78</v>
      </c>
      <c r="AU141" s="180" t="s">
        <v>86</v>
      </c>
      <c r="AY141" s="172" t="s">
        <v>203</v>
      </c>
      <c r="BK141" s="181">
        <f>SUM(BK142:BK190)</f>
        <v>0</v>
      </c>
    </row>
    <row r="142" s="2" customFormat="1" ht="16.5" customHeight="1">
      <c r="A142" s="34"/>
      <c r="B142" s="184"/>
      <c r="C142" s="185" t="s">
        <v>266</v>
      </c>
      <c r="D142" s="185" t="s">
        <v>205</v>
      </c>
      <c r="E142" s="186" t="s">
        <v>2761</v>
      </c>
      <c r="F142" s="187" t="s">
        <v>2762</v>
      </c>
      <c r="G142" s="188" t="s">
        <v>297</v>
      </c>
      <c r="H142" s="189">
        <v>14000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327</v>
      </c>
    </row>
    <row r="143" s="2" customFormat="1" ht="16.5" customHeight="1">
      <c r="A143" s="34"/>
      <c r="B143" s="184"/>
      <c r="C143" s="185" t="s">
        <v>270</v>
      </c>
      <c r="D143" s="185" t="s">
        <v>205</v>
      </c>
      <c r="E143" s="186" t="s">
        <v>2763</v>
      </c>
      <c r="F143" s="187" t="s">
        <v>2764</v>
      </c>
      <c r="G143" s="188" t="s">
        <v>297</v>
      </c>
      <c r="H143" s="189">
        <v>29700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209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209</v>
      </c>
      <c r="BM143" s="197" t="s">
        <v>335</v>
      </c>
    </row>
    <row r="144" s="2" customFormat="1" ht="21.75" customHeight="1">
      <c r="A144" s="34"/>
      <c r="B144" s="184"/>
      <c r="C144" s="185" t="s">
        <v>274</v>
      </c>
      <c r="D144" s="185" t="s">
        <v>205</v>
      </c>
      <c r="E144" s="186" t="s">
        <v>2765</v>
      </c>
      <c r="F144" s="187" t="s">
        <v>2766</v>
      </c>
      <c r="G144" s="188" t="s">
        <v>255</v>
      </c>
      <c r="H144" s="189">
        <v>27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209</v>
      </c>
      <c r="AT144" s="197" t="s">
        <v>205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209</v>
      </c>
      <c r="BM144" s="197" t="s">
        <v>343</v>
      </c>
    </row>
    <row r="145" s="2" customFormat="1" ht="21.75" customHeight="1">
      <c r="A145" s="34"/>
      <c r="B145" s="184"/>
      <c r="C145" s="185" t="s">
        <v>278</v>
      </c>
      <c r="D145" s="185" t="s">
        <v>205</v>
      </c>
      <c r="E145" s="186" t="s">
        <v>2767</v>
      </c>
      <c r="F145" s="187" t="s">
        <v>2768</v>
      </c>
      <c r="G145" s="188" t="s">
        <v>255</v>
      </c>
      <c r="H145" s="189">
        <v>69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209</v>
      </c>
      <c r="AT145" s="197" t="s">
        <v>205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209</v>
      </c>
      <c r="BM145" s="197" t="s">
        <v>352</v>
      </c>
    </row>
    <row r="146" s="2" customFormat="1" ht="21.75" customHeight="1">
      <c r="A146" s="34"/>
      <c r="B146" s="184"/>
      <c r="C146" s="185" t="s">
        <v>282</v>
      </c>
      <c r="D146" s="185" t="s">
        <v>205</v>
      </c>
      <c r="E146" s="186" t="s">
        <v>2769</v>
      </c>
      <c r="F146" s="187" t="s">
        <v>2770</v>
      </c>
      <c r="G146" s="188" t="s">
        <v>255</v>
      </c>
      <c r="H146" s="189">
        <v>1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209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360</v>
      </c>
    </row>
    <row r="147" s="2" customFormat="1" ht="21.75" customHeight="1">
      <c r="A147" s="34"/>
      <c r="B147" s="184"/>
      <c r="C147" s="185" t="s">
        <v>286</v>
      </c>
      <c r="D147" s="185" t="s">
        <v>205</v>
      </c>
      <c r="E147" s="186" t="s">
        <v>2771</v>
      </c>
      <c r="F147" s="187" t="s">
        <v>2772</v>
      </c>
      <c r="G147" s="188" t="s">
        <v>255</v>
      </c>
      <c r="H147" s="189">
        <v>27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209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209</v>
      </c>
      <c r="BM147" s="197" t="s">
        <v>369</v>
      </c>
    </row>
    <row r="148" s="2" customFormat="1" ht="24.15" customHeight="1">
      <c r="A148" s="34"/>
      <c r="B148" s="184"/>
      <c r="C148" s="185" t="s">
        <v>290</v>
      </c>
      <c r="D148" s="185" t="s">
        <v>205</v>
      </c>
      <c r="E148" s="186" t="s">
        <v>2773</v>
      </c>
      <c r="F148" s="187" t="s">
        <v>2774</v>
      </c>
      <c r="G148" s="188" t="s">
        <v>255</v>
      </c>
      <c r="H148" s="189">
        <v>26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209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209</v>
      </c>
      <c r="BM148" s="197" t="s">
        <v>377</v>
      </c>
    </row>
    <row r="149" s="2" customFormat="1" ht="16.5" customHeight="1">
      <c r="A149" s="34"/>
      <c r="B149" s="184"/>
      <c r="C149" s="185" t="s">
        <v>294</v>
      </c>
      <c r="D149" s="185" t="s">
        <v>205</v>
      </c>
      <c r="E149" s="186" t="s">
        <v>2775</v>
      </c>
      <c r="F149" s="187" t="s">
        <v>2776</v>
      </c>
      <c r="G149" s="188" t="s">
        <v>255</v>
      </c>
      <c r="H149" s="189">
        <v>56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209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209</v>
      </c>
      <c r="BM149" s="197" t="s">
        <v>385</v>
      </c>
    </row>
    <row r="150" s="2" customFormat="1" ht="16.5" customHeight="1">
      <c r="A150" s="34"/>
      <c r="B150" s="184"/>
      <c r="C150" s="185" t="s">
        <v>7</v>
      </c>
      <c r="D150" s="185" t="s">
        <v>205</v>
      </c>
      <c r="E150" s="186" t="s">
        <v>2777</v>
      </c>
      <c r="F150" s="187" t="s">
        <v>2778</v>
      </c>
      <c r="G150" s="188" t="s">
        <v>255</v>
      </c>
      <c r="H150" s="189">
        <v>69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209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209</v>
      </c>
      <c r="BM150" s="197" t="s">
        <v>393</v>
      </c>
    </row>
    <row r="151" s="2" customFormat="1" ht="16.5" customHeight="1">
      <c r="A151" s="34"/>
      <c r="B151" s="184"/>
      <c r="C151" s="185" t="s">
        <v>302</v>
      </c>
      <c r="D151" s="185" t="s">
        <v>205</v>
      </c>
      <c r="E151" s="186" t="s">
        <v>2779</v>
      </c>
      <c r="F151" s="187" t="s">
        <v>2780</v>
      </c>
      <c r="G151" s="188" t="s">
        <v>255</v>
      </c>
      <c r="H151" s="189">
        <v>1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209</v>
      </c>
      <c r="AT151" s="197" t="s">
        <v>205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209</v>
      </c>
      <c r="BM151" s="197" t="s">
        <v>401</v>
      </c>
    </row>
    <row r="152" s="2" customFormat="1" ht="16.5" customHeight="1">
      <c r="A152" s="34"/>
      <c r="B152" s="184"/>
      <c r="C152" s="185" t="s">
        <v>306</v>
      </c>
      <c r="D152" s="185" t="s">
        <v>205</v>
      </c>
      <c r="E152" s="186" t="s">
        <v>2781</v>
      </c>
      <c r="F152" s="187" t="s">
        <v>2782</v>
      </c>
      <c r="G152" s="188" t="s">
        <v>255</v>
      </c>
      <c r="H152" s="189">
        <v>27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209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409</v>
      </c>
    </row>
    <row r="153" s="2" customFormat="1" ht="24.15" customHeight="1">
      <c r="A153" s="34"/>
      <c r="B153" s="184"/>
      <c r="C153" s="185" t="s">
        <v>310</v>
      </c>
      <c r="D153" s="185" t="s">
        <v>205</v>
      </c>
      <c r="E153" s="186" t="s">
        <v>2783</v>
      </c>
      <c r="F153" s="187" t="s">
        <v>2784</v>
      </c>
      <c r="G153" s="188" t="s">
        <v>255</v>
      </c>
      <c r="H153" s="189">
        <v>263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209</v>
      </c>
      <c r="AT153" s="197" t="s">
        <v>205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209</v>
      </c>
      <c r="BM153" s="197" t="s">
        <v>417</v>
      </c>
    </row>
    <row r="154" s="2" customFormat="1" ht="24.15" customHeight="1">
      <c r="A154" s="34"/>
      <c r="B154" s="184"/>
      <c r="C154" s="185" t="s">
        <v>314</v>
      </c>
      <c r="D154" s="185" t="s">
        <v>205</v>
      </c>
      <c r="E154" s="186" t="s">
        <v>2785</v>
      </c>
      <c r="F154" s="187" t="s">
        <v>2786</v>
      </c>
      <c r="G154" s="188" t="s">
        <v>255</v>
      </c>
      <c r="H154" s="189">
        <v>15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209</v>
      </c>
      <c r="AT154" s="197" t="s">
        <v>205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209</v>
      </c>
      <c r="BM154" s="197" t="s">
        <v>426</v>
      </c>
    </row>
    <row r="155" s="2" customFormat="1" ht="16.5" customHeight="1">
      <c r="A155" s="34"/>
      <c r="B155" s="184"/>
      <c r="C155" s="185" t="s">
        <v>319</v>
      </c>
      <c r="D155" s="185" t="s">
        <v>205</v>
      </c>
      <c r="E155" s="186" t="s">
        <v>2787</v>
      </c>
      <c r="F155" s="187" t="s">
        <v>2788</v>
      </c>
      <c r="G155" s="188" t="s">
        <v>297</v>
      </c>
      <c r="H155" s="189">
        <v>70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209</v>
      </c>
      <c r="AT155" s="197" t="s">
        <v>205</v>
      </c>
      <c r="AU155" s="197" t="s">
        <v>91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209</v>
      </c>
      <c r="BM155" s="197" t="s">
        <v>435</v>
      </c>
    </row>
    <row r="156" s="2" customFormat="1" ht="21.75" customHeight="1">
      <c r="A156" s="34"/>
      <c r="B156" s="184"/>
      <c r="C156" s="185" t="s">
        <v>323</v>
      </c>
      <c r="D156" s="185" t="s">
        <v>205</v>
      </c>
      <c r="E156" s="186" t="s">
        <v>2789</v>
      </c>
      <c r="F156" s="187" t="s">
        <v>2790</v>
      </c>
      <c r="G156" s="188" t="s">
        <v>297</v>
      </c>
      <c r="H156" s="189">
        <v>155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209</v>
      </c>
      <c r="AT156" s="197" t="s">
        <v>205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209</v>
      </c>
      <c r="BM156" s="197" t="s">
        <v>444</v>
      </c>
    </row>
    <row r="157" s="2" customFormat="1" ht="21.75" customHeight="1">
      <c r="A157" s="34"/>
      <c r="B157" s="184"/>
      <c r="C157" s="185" t="s">
        <v>327</v>
      </c>
      <c r="D157" s="185" t="s">
        <v>205</v>
      </c>
      <c r="E157" s="186" t="s">
        <v>2791</v>
      </c>
      <c r="F157" s="187" t="s">
        <v>2792</v>
      </c>
      <c r="G157" s="188" t="s">
        <v>297</v>
      </c>
      <c r="H157" s="189">
        <v>35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209</v>
      </c>
      <c r="AT157" s="197" t="s">
        <v>205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209</v>
      </c>
      <c r="BM157" s="197" t="s">
        <v>452</v>
      </c>
    </row>
    <row r="158" s="2" customFormat="1" ht="24.15" customHeight="1">
      <c r="A158" s="34"/>
      <c r="B158" s="184"/>
      <c r="C158" s="185" t="s">
        <v>331</v>
      </c>
      <c r="D158" s="185" t="s">
        <v>205</v>
      </c>
      <c r="E158" s="186" t="s">
        <v>2793</v>
      </c>
      <c r="F158" s="187" t="s">
        <v>2794</v>
      </c>
      <c r="G158" s="188" t="s">
        <v>297</v>
      </c>
      <c r="H158" s="189">
        <v>10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209</v>
      </c>
      <c r="AT158" s="197" t="s">
        <v>205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209</v>
      </c>
      <c r="BM158" s="197" t="s">
        <v>460</v>
      </c>
    </row>
    <row r="159" s="2" customFormat="1" ht="16.5" customHeight="1">
      <c r="A159" s="34"/>
      <c r="B159" s="184"/>
      <c r="C159" s="185" t="s">
        <v>335</v>
      </c>
      <c r="D159" s="185" t="s">
        <v>205</v>
      </c>
      <c r="E159" s="186" t="s">
        <v>2795</v>
      </c>
      <c r="F159" s="187" t="s">
        <v>2796</v>
      </c>
      <c r="G159" s="188" t="s">
        <v>297</v>
      </c>
      <c r="H159" s="189">
        <v>30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209</v>
      </c>
      <c r="AT159" s="197" t="s">
        <v>205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209</v>
      </c>
      <c r="BM159" s="197" t="s">
        <v>468</v>
      </c>
    </row>
    <row r="160" s="2" customFormat="1" ht="16.5" customHeight="1">
      <c r="A160" s="34"/>
      <c r="B160" s="184"/>
      <c r="C160" s="185" t="s">
        <v>339</v>
      </c>
      <c r="D160" s="185" t="s">
        <v>205</v>
      </c>
      <c r="E160" s="186" t="s">
        <v>2797</v>
      </c>
      <c r="F160" s="187" t="s">
        <v>2798</v>
      </c>
      <c r="G160" s="188" t="s">
        <v>255</v>
      </c>
      <c r="H160" s="189">
        <v>14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209</v>
      </c>
      <c r="AT160" s="197" t="s">
        <v>205</v>
      </c>
      <c r="AU160" s="197" t="s">
        <v>91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209</v>
      </c>
      <c r="BM160" s="197" t="s">
        <v>475</v>
      </c>
    </row>
    <row r="161" s="2" customFormat="1" ht="16.5" customHeight="1">
      <c r="A161" s="34"/>
      <c r="B161" s="184"/>
      <c r="C161" s="185" t="s">
        <v>343</v>
      </c>
      <c r="D161" s="185" t="s">
        <v>205</v>
      </c>
      <c r="E161" s="186" t="s">
        <v>2799</v>
      </c>
      <c r="F161" s="187" t="s">
        <v>2800</v>
      </c>
      <c r="G161" s="188" t="s">
        <v>255</v>
      </c>
      <c r="H161" s="189">
        <v>4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209</v>
      </c>
      <c r="AT161" s="197" t="s">
        <v>205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209</v>
      </c>
      <c r="BM161" s="197" t="s">
        <v>483</v>
      </c>
    </row>
    <row r="162" s="2" customFormat="1" ht="16.5" customHeight="1">
      <c r="A162" s="34"/>
      <c r="B162" s="184"/>
      <c r="C162" s="185" t="s">
        <v>347</v>
      </c>
      <c r="D162" s="185" t="s">
        <v>205</v>
      </c>
      <c r="E162" s="186" t="s">
        <v>2801</v>
      </c>
      <c r="F162" s="187" t="s">
        <v>2802</v>
      </c>
      <c r="G162" s="188" t="s">
        <v>255</v>
      </c>
      <c r="H162" s="189">
        <v>1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209</v>
      </c>
      <c r="AT162" s="197" t="s">
        <v>205</v>
      </c>
      <c r="AU162" s="197" t="s">
        <v>91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209</v>
      </c>
      <c r="BM162" s="197" t="s">
        <v>491</v>
      </c>
    </row>
    <row r="163" s="2" customFormat="1" ht="16.5" customHeight="1">
      <c r="A163" s="34"/>
      <c r="B163" s="184"/>
      <c r="C163" s="185" t="s">
        <v>352</v>
      </c>
      <c r="D163" s="185" t="s">
        <v>205</v>
      </c>
      <c r="E163" s="186" t="s">
        <v>2803</v>
      </c>
      <c r="F163" s="187" t="s">
        <v>2804</v>
      </c>
      <c r="G163" s="188" t="s">
        <v>255</v>
      </c>
      <c r="H163" s="189">
        <v>2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209</v>
      </c>
      <c r="AT163" s="197" t="s">
        <v>205</v>
      </c>
      <c r="AU163" s="197" t="s">
        <v>91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209</v>
      </c>
      <c r="BM163" s="197" t="s">
        <v>499</v>
      </c>
    </row>
    <row r="164" s="2" customFormat="1" ht="16.5" customHeight="1">
      <c r="A164" s="34"/>
      <c r="B164" s="184"/>
      <c r="C164" s="185" t="s">
        <v>356</v>
      </c>
      <c r="D164" s="185" t="s">
        <v>205</v>
      </c>
      <c r="E164" s="186" t="s">
        <v>2805</v>
      </c>
      <c r="F164" s="187" t="s">
        <v>2806</v>
      </c>
      <c r="G164" s="188" t="s">
        <v>255</v>
      </c>
      <c r="H164" s="189">
        <v>1</v>
      </c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45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209</v>
      </c>
      <c r="AT164" s="197" t="s">
        <v>205</v>
      </c>
      <c r="AU164" s="197" t="s">
        <v>91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209</v>
      </c>
      <c r="BM164" s="197" t="s">
        <v>508</v>
      </c>
    </row>
    <row r="165" s="2" customFormat="1" ht="21.75" customHeight="1">
      <c r="A165" s="34"/>
      <c r="B165" s="184"/>
      <c r="C165" s="185" t="s">
        <v>360</v>
      </c>
      <c r="D165" s="185" t="s">
        <v>205</v>
      </c>
      <c r="E165" s="186" t="s">
        <v>2807</v>
      </c>
      <c r="F165" s="187" t="s">
        <v>2808</v>
      </c>
      <c r="G165" s="188" t="s">
        <v>255</v>
      </c>
      <c r="H165" s="189">
        <v>900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209</v>
      </c>
      <c r="AT165" s="197" t="s">
        <v>205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209</v>
      </c>
      <c r="BM165" s="197" t="s">
        <v>516</v>
      </c>
    </row>
    <row r="166" s="2" customFormat="1" ht="16.5" customHeight="1">
      <c r="A166" s="34"/>
      <c r="B166" s="184"/>
      <c r="C166" s="185" t="s">
        <v>364</v>
      </c>
      <c r="D166" s="185" t="s">
        <v>205</v>
      </c>
      <c r="E166" s="186" t="s">
        <v>2809</v>
      </c>
      <c r="F166" s="187" t="s">
        <v>2810</v>
      </c>
      <c r="G166" s="188" t="s">
        <v>255</v>
      </c>
      <c r="H166" s="189">
        <v>1600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209</v>
      </c>
      <c r="AT166" s="197" t="s">
        <v>205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209</v>
      </c>
      <c r="BM166" s="197" t="s">
        <v>525</v>
      </c>
    </row>
    <row r="167" s="2" customFormat="1" ht="16.5" customHeight="1">
      <c r="A167" s="34"/>
      <c r="B167" s="184"/>
      <c r="C167" s="185" t="s">
        <v>369</v>
      </c>
      <c r="D167" s="185" t="s">
        <v>205</v>
      </c>
      <c r="E167" s="186" t="s">
        <v>2811</v>
      </c>
      <c r="F167" s="187" t="s">
        <v>2812</v>
      </c>
      <c r="G167" s="188" t="s">
        <v>255</v>
      </c>
      <c r="H167" s="189">
        <v>1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209</v>
      </c>
      <c r="AT167" s="197" t="s">
        <v>205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209</v>
      </c>
      <c r="BM167" s="197" t="s">
        <v>533</v>
      </c>
    </row>
    <row r="168" s="2" customFormat="1" ht="16.5" customHeight="1">
      <c r="A168" s="34"/>
      <c r="B168" s="184"/>
      <c r="C168" s="185" t="s">
        <v>373</v>
      </c>
      <c r="D168" s="185" t="s">
        <v>205</v>
      </c>
      <c r="E168" s="186" t="s">
        <v>2813</v>
      </c>
      <c r="F168" s="187" t="s">
        <v>2814</v>
      </c>
      <c r="G168" s="188" t="s">
        <v>297</v>
      </c>
      <c r="H168" s="189">
        <v>6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209</v>
      </c>
      <c r="AT168" s="197" t="s">
        <v>205</v>
      </c>
      <c r="AU168" s="197" t="s">
        <v>91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209</v>
      </c>
      <c r="BM168" s="197" t="s">
        <v>542</v>
      </c>
    </row>
    <row r="169" s="2" customFormat="1" ht="16.5" customHeight="1">
      <c r="A169" s="34"/>
      <c r="B169" s="184"/>
      <c r="C169" s="185" t="s">
        <v>377</v>
      </c>
      <c r="D169" s="185" t="s">
        <v>205</v>
      </c>
      <c r="E169" s="186" t="s">
        <v>2815</v>
      </c>
      <c r="F169" s="187" t="s">
        <v>2816</v>
      </c>
      <c r="G169" s="188" t="s">
        <v>255</v>
      </c>
      <c r="H169" s="189">
        <v>74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45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209</v>
      </c>
      <c r="AT169" s="197" t="s">
        <v>205</v>
      </c>
      <c r="AU169" s="197" t="s">
        <v>91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209</v>
      </c>
      <c r="BM169" s="197" t="s">
        <v>552</v>
      </c>
    </row>
    <row r="170" s="2" customFormat="1" ht="16.5" customHeight="1">
      <c r="A170" s="34"/>
      <c r="B170" s="184"/>
      <c r="C170" s="185" t="s">
        <v>381</v>
      </c>
      <c r="D170" s="185" t="s">
        <v>205</v>
      </c>
      <c r="E170" s="186" t="s">
        <v>2817</v>
      </c>
      <c r="F170" s="187" t="s">
        <v>2818</v>
      </c>
      <c r="G170" s="188" t="s">
        <v>255</v>
      </c>
      <c r="H170" s="189">
        <v>579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45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209</v>
      </c>
      <c r="AT170" s="197" t="s">
        <v>205</v>
      </c>
      <c r="AU170" s="197" t="s">
        <v>91</v>
      </c>
      <c r="AY170" s="15" t="s">
        <v>203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209</v>
      </c>
      <c r="BM170" s="197" t="s">
        <v>560</v>
      </c>
    </row>
    <row r="171" s="2" customFormat="1" ht="16.5" customHeight="1">
      <c r="A171" s="34"/>
      <c r="B171" s="184"/>
      <c r="C171" s="185" t="s">
        <v>385</v>
      </c>
      <c r="D171" s="185" t="s">
        <v>205</v>
      </c>
      <c r="E171" s="186" t="s">
        <v>2819</v>
      </c>
      <c r="F171" s="187" t="s">
        <v>2820</v>
      </c>
      <c r="G171" s="188" t="s">
        <v>297</v>
      </c>
      <c r="H171" s="189">
        <v>35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209</v>
      </c>
      <c r="AT171" s="197" t="s">
        <v>205</v>
      </c>
      <c r="AU171" s="197" t="s">
        <v>91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209</v>
      </c>
      <c r="BM171" s="197" t="s">
        <v>568</v>
      </c>
    </row>
    <row r="172" s="2" customFormat="1" ht="16.5" customHeight="1">
      <c r="A172" s="34"/>
      <c r="B172" s="184"/>
      <c r="C172" s="185" t="s">
        <v>389</v>
      </c>
      <c r="D172" s="185" t="s">
        <v>205</v>
      </c>
      <c r="E172" s="186" t="s">
        <v>2821</v>
      </c>
      <c r="F172" s="187" t="s">
        <v>2822</v>
      </c>
      <c r="G172" s="188" t="s">
        <v>297</v>
      </c>
      <c r="H172" s="189">
        <v>59</v>
      </c>
      <c r="I172" s="190"/>
      <c r="J172" s="191">
        <f>ROUND(I172*H172,2)</f>
        <v>0</v>
      </c>
      <c r="K172" s="192"/>
      <c r="L172" s="35"/>
      <c r="M172" s="193" t="s">
        <v>1</v>
      </c>
      <c r="N172" s="194" t="s">
        <v>45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209</v>
      </c>
      <c r="AT172" s="197" t="s">
        <v>205</v>
      </c>
      <c r="AU172" s="197" t="s">
        <v>91</v>
      </c>
      <c r="AY172" s="15" t="s">
        <v>203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209</v>
      </c>
      <c r="BM172" s="197" t="s">
        <v>577</v>
      </c>
    </row>
    <row r="173" s="2" customFormat="1" ht="16.5" customHeight="1">
      <c r="A173" s="34"/>
      <c r="B173" s="184"/>
      <c r="C173" s="185" t="s">
        <v>393</v>
      </c>
      <c r="D173" s="185" t="s">
        <v>205</v>
      </c>
      <c r="E173" s="186" t="s">
        <v>2823</v>
      </c>
      <c r="F173" s="187" t="s">
        <v>2824</v>
      </c>
      <c r="G173" s="188" t="s">
        <v>297</v>
      </c>
      <c r="H173" s="189">
        <v>46</v>
      </c>
      <c r="I173" s="190"/>
      <c r="J173" s="191">
        <f>ROUND(I173*H173,2)</f>
        <v>0</v>
      </c>
      <c r="K173" s="192"/>
      <c r="L173" s="35"/>
      <c r="M173" s="193" t="s">
        <v>1</v>
      </c>
      <c r="N173" s="194" t="s">
        <v>45</v>
      </c>
      <c r="O173" s="78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209</v>
      </c>
      <c r="AT173" s="197" t="s">
        <v>205</v>
      </c>
      <c r="AU173" s="197" t="s">
        <v>91</v>
      </c>
      <c r="AY173" s="15" t="s">
        <v>203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209</v>
      </c>
      <c r="BM173" s="197" t="s">
        <v>586</v>
      </c>
    </row>
    <row r="174" s="2" customFormat="1" ht="16.5" customHeight="1">
      <c r="A174" s="34"/>
      <c r="B174" s="184"/>
      <c r="C174" s="185" t="s">
        <v>397</v>
      </c>
      <c r="D174" s="185" t="s">
        <v>205</v>
      </c>
      <c r="E174" s="186" t="s">
        <v>2825</v>
      </c>
      <c r="F174" s="187" t="s">
        <v>2826</v>
      </c>
      <c r="G174" s="188" t="s">
        <v>255</v>
      </c>
      <c r="H174" s="189">
        <v>110</v>
      </c>
      <c r="I174" s="190"/>
      <c r="J174" s="191">
        <f>ROUND(I174*H174,2)</f>
        <v>0</v>
      </c>
      <c r="K174" s="192"/>
      <c r="L174" s="35"/>
      <c r="M174" s="193" t="s">
        <v>1</v>
      </c>
      <c r="N174" s="194" t="s">
        <v>45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209</v>
      </c>
      <c r="AT174" s="197" t="s">
        <v>205</v>
      </c>
      <c r="AU174" s="197" t="s">
        <v>91</v>
      </c>
      <c r="AY174" s="15" t="s">
        <v>203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209</v>
      </c>
      <c r="BM174" s="197" t="s">
        <v>594</v>
      </c>
    </row>
    <row r="175" s="2" customFormat="1" ht="16.5" customHeight="1">
      <c r="A175" s="34"/>
      <c r="B175" s="184"/>
      <c r="C175" s="185" t="s">
        <v>401</v>
      </c>
      <c r="D175" s="185" t="s">
        <v>205</v>
      </c>
      <c r="E175" s="186" t="s">
        <v>2827</v>
      </c>
      <c r="F175" s="187" t="s">
        <v>2828</v>
      </c>
      <c r="G175" s="188" t="s">
        <v>255</v>
      </c>
      <c r="H175" s="189">
        <v>10</v>
      </c>
      <c r="I175" s="190"/>
      <c r="J175" s="191">
        <f>ROUND(I175*H175,2)</f>
        <v>0</v>
      </c>
      <c r="K175" s="192"/>
      <c r="L175" s="35"/>
      <c r="M175" s="193" t="s">
        <v>1</v>
      </c>
      <c r="N175" s="194" t="s">
        <v>45</v>
      </c>
      <c r="O175" s="78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209</v>
      </c>
      <c r="AT175" s="197" t="s">
        <v>205</v>
      </c>
      <c r="AU175" s="197" t="s">
        <v>91</v>
      </c>
      <c r="AY175" s="15" t="s">
        <v>203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91</v>
      </c>
      <c r="BK175" s="198">
        <f>ROUND(I175*H175,2)</f>
        <v>0</v>
      </c>
      <c r="BL175" s="15" t="s">
        <v>209</v>
      </c>
      <c r="BM175" s="197" t="s">
        <v>602</v>
      </c>
    </row>
    <row r="176" s="2" customFormat="1" ht="16.5" customHeight="1">
      <c r="A176" s="34"/>
      <c r="B176" s="184"/>
      <c r="C176" s="185" t="s">
        <v>405</v>
      </c>
      <c r="D176" s="185" t="s">
        <v>205</v>
      </c>
      <c r="E176" s="186" t="s">
        <v>2829</v>
      </c>
      <c r="F176" s="187" t="s">
        <v>2830</v>
      </c>
      <c r="G176" s="188" t="s">
        <v>255</v>
      </c>
      <c r="H176" s="189">
        <v>110</v>
      </c>
      <c r="I176" s="190"/>
      <c r="J176" s="191">
        <f>ROUND(I176*H176,2)</f>
        <v>0</v>
      </c>
      <c r="K176" s="192"/>
      <c r="L176" s="35"/>
      <c r="M176" s="193" t="s">
        <v>1</v>
      </c>
      <c r="N176" s="194" t="s">
        <v>45</v>
      </c>
      <c r="O176" s="78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209</v>
      </c>
      <c r="AT176" s="197" t="s">
        <v>205</v>
      </c>
      <c r="AU176" s="197" t="s">
        <v>91</v>
      </c>
      <c r="AY176" s="15" t="s">
        <v>203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91</v>
      </c>
      <c r="BK176" s="198">
        <f>ROUND(I176*H176,2)</f>
        <v>0</v>
      </c>
      <c r="BL176" s="15" t="s">
        <v>209</v>
      </c>
      <c r="BM176" s="197" t="s">
        <v>610</v>
      </c>
    </row>
    <row r="177" s="2" customFormat="1" ht="16.5" customHeight="1">
      <c r="A177" s="34"/>
      <c r="B177" s="184"/>
      <c r="C177" s="185" t="s">
        <v>409</v>
      </c>
      <c r="D177" s="185" t="s">
        <v>205</v>
      </c>
      <c r="E177" s="186" t="s">
        <v>2831</v>
      </c>
      <c r="F177" s="187" t="s">
        <v>2832</v>
      </c>
      <c r="G177" s="188" t="s">
        <v>2833</v>
      </c>
      <c r="H177" s="189">
        <v>3</v>
      </c>
      <c r="I177" s="190"/>
      <c r="J177" s="191">
        <f>ROUND(I177*H177,2)</f>
        <v>0</v>
      </c>
      <c r="K177" s="192"/>
      <c r="L177" s="35"/>
      <c r="M177" s="193" t="s">
        <v>1</v>
      </c>
      <c r="N177" s="194" t="s">
        <v>45</v>
      </c>
      <c r="O177" s="78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209</v>
      </c>
      <c r="AT177" s="197" t="s">
        <v>205</v>
      </c>
      <c r="AU177" s="197" t="s">
        <v>91</v>
      </c>
      <c r="AY177" s="15" t="s">
        <v>203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91</v>
      </c>
      <c r="BK177" s="198">
        <f>ROUND(I177*H177,2)</f>
        <v>0</v>
      </c>
      <c r="BL177" s="15" t="s">
        <v>209</v>
      </c>
      <c r="BM177" s="197" t="s">
        <v>618</v>
      </c>
    </row>
    <row r="178" s="2" customFormat="1" ht="16.5" customHeight="1">
      <c r="A178" s="34"/>
      <c r="B178" s="184"/>
      <c r="C178" s="185" t="s">
        <v>413</v>
      </c>
      <c r="D178" s="185" t="s">
        <v>205</v>
      </c>
      <c r="E178" s="186" t="s">
        <v>2834</v>
      </c>
      <c r="F178" s="187" t="s">
        <v>2835</v>
      </c>
      <c r="G178" s="188" t="s">
        <v>255</v>
      </c>
      <c r="H178" s="189">
        <v>150</v>
      </c>
      <c r="I178" s="190"/>
      <c r="J178" s="191">
        <f>ROUND(I178*H178,2)</f>
        <v>0</v>
      </c>
      <c r="K178" s="192"/>
      <c r="L178" s="35"/>
      <c r="M178" s="193" t="s">
        <v>1</v>
      </c>
      <c r="N178" s="194" t="s">
        <v>45</v>
      </c>
      <c r="O178" s="78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209</v>
      </c>
      <c r="AT178" s="197" t="s">
        <v>205</v>
      </c>
      <c r="AU178" s="197" t="s">
        <v>91</v>
      </c>
      <c r="AY178" s="15" t="s">
        <v>203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209</v>
      </c>
      <c r="BM178" s="197" t="s">
        <v>626</v>
      </c>
    </row>
    <row r="179" s="2" customFormat="1" ht="16.5" customHeight="1">
      <c r="A179" s="34"/>
      <c r="B179" s="184"/>
      <c r="C179" s="185" t="s">
        <v>417</v>
      </c>
      <c r="D179" s="185" t="s">
        <v>205</v>
      </c>
      <c r="E179" s="186" t="s">
        <v>2836</v>
      </c>
      <c r="F179" s="187" t="s">
        <v>2837</v>
      </c>
      <c r="G179" s="188" t="s">
        <v>255</v>
      </c>
      <c r="H179" s="189">
        <v>8</v>
      </c>
      <c r="I179" s="190"/>
      <c r="J179" s="191">
        <f>ROUND(I179*H179,2)</f>
        <v>0</v>
      </c>
      <c r="K179" s="192"/>
      <c r="L179" s="35"/>
      <c r="M179" s="193" t="s">
        <v>1</v>
      </c>
      <c r="N179" s="194" t="s">
        <v>45</v>
      </c>
      <c r="O179" s="78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209</v>
      </c>
      <c r="AT179" s="197" t="s">
        <v>205</v>
      </c>
      <c r="AU179" s="197" t="s">
        <v>91</v>
      </c>
      <c r="AY179" s="15" t="s">
        <v>203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91</v>
      </c>
      <c r="BK179" s="198">
        <f>ROUND(I179*H179,2)</f>
        <v>0</v>
      </c>
      <c r="BL179" s="15" t="s">
        <v>209</v>
      </c>
      <c r="BM179" s="197" t="s">
        <v>634</v>
      </c>
    </row>
    <row r="180" s="2" customFormat="1" ht="16.5" customHeight="1">
      <c r="A180" s="34"/>
      <c r="B180" s="184"/>
      <c r="C180" s="185" t="s">
        <v>421</v>
      </c>
      <c r="D180" s="185" t="s">
        <v>205</v>
      </c>
      <c r="E180" s="186" t="s">
        <v>2838</v>
      </c>
      <c r="F180" s="187" t="s">
        <v>2839</v>
      </c>
      <c r="G180" s="188" t="s">
        <v>255</v>
      </c>
      <c r="H180" s="189">
        <v>550</v>
      </c>
      <c r="I180" s="190"/>
      <c r="J180" s="191">
        <f>ROUND(I180*H180,2)</f>
        <v>0</v>
      </c>
      <c r="K180" s="192"/>
      <c r="L180" s="35"/>
      <c r="M180" s="193" t="s">
        <v>1</v>
      </c>
      <c r="N180" s="194" t="s">
        <v>45</v>
      </c>
      <c r="O180" s="78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209</v>
      </c>
      <c r="AT180" s="197" t="s">
        <v>205</v>
      </c>
      <c r="AU180" s="197" t="s">
        <v>91</v>
      </c>
      <c r="AY180" s="15" t="s">
        <v>203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209</v>
      </c>
      <c r="BM180" s="197" t="s">
        <v>642</v>
      </c>
    </row>
    <row r="181" s="2" customFormat="1" ht="16.5" customHeight="1">
      <c r="A181" s="34"/>
      <c r="B181" s="184"/>
      <c r="C181" s="185" t="s">
        <v>426</v>
      </c>
      <c r="D181" s="185" t="s">
        <v>205</v>
      </c>
      <c r="E181" s="186" t="s">
        <v>2840</v>
      </c>
      <c r="F181" s="187" t="s">
        <v>2841</v>
      </c>
      <c r="G181" s="188" t="s">
        <v>255</v>
      </c>
      <c r="H181" s="189">
        <v>60</v>
      </c>
      <c r="I181" s="190"/>
      <c r="J181" s="191">
        <f>ROUND(I181*H181,2)</f>
        <v>0</v>
      </c>
      <c r="K181" s="192"/>
      <c r="L181" s="35"/>
      <c r="M181" s="193" t="s">
        <v>1</v>
      </c>
      <c r="N181" s="194" t="s">
        <v>45</v>
      </c>
      <c r="O181" s="78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209</v>
      </c>
      <c r="AT181" s="197" t="s">
        <v>205</v>
      </c>
      <c r="AU181" s="197" t="s">
        <v>91</v>
      </c>
      <c r="AY181" s="15" t="s">
        <v>203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209</v>
      </c>
      <c r="BM181" s="197" t="s">
        <v>650</v>
      </c>
    </row>
    <row r="182" s="2" customFormat="1" ht="16.5" customHeight="1">
      <c r="A182" s="34"/>
      <c r="B182" s="184"/>
      <c r="C182" s="185" t="s">
        <v>431</v>
      </c>
      <c r="D182" s="185" t="s">
        <v>205</v>
      </c>
      <c r="E182" s="186" t="s">
        <v>2842</v>
      </c>
      <c r="F182" s="187" t="s">
        <v>2843</v>
      </c>
      <c r="G182" s="188" t="s">
        <v>255</v>
      </c>
      <c r="H182" s="189">
        <v>10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45</v>
      </c>
      <c r="O182" s="78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209</v>
      </c>
      <c r="AT182" s="197" t="s">
        <v>205</v>
      </c>
      <c r="AU182" s="197" t="s">
        <v>91</v>
      </c>
      <c r="AY182" s="15" t="s">
        <v>203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209</v>
      </c>
      <c r="BM182" s="197" t="s">
        <v>658</v>
      </c>
    </row>
    <row r="183" s="2" customFormat="1" ht="16.5" customHeight="1">
      <c r="A183" s="34"/>
      <c r="B183" s="184"/>
      <c r="C183" s="185" t="s">
        <v>435</v>
      </c>
      <c r="D183" s="185" t="s">
        <v>205</v>
      </c>
      <c r="E183" s="186" t="s">
        <v>2844</v>
      </c>
      <c r="F183" s="187" t="s">
        <v>2845</v>
      </c>
      <c r="G183" s="188" t="s">
        <v>255</v>
      </c>
      <c r="H183" s="189">
        <v>10</v>
      </c>
      <c r="I183" s="190"/>
      <c r="J183" s="191">
        <f>ROUND(I183*H183,2)</f>
        <v>0</v>
      </c>
      <c r="K183" s="192"/>
      <c r="L183" s="35"/>
      <c r="M183" s="193" t="s">
        <v>1</v>
      </c>
      <c r="N183" s="194" t="s">
        <v>45</v>
      </c>
      <c r="O183" s="78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209</v>
      </c>
      <c r="AT183" s="197" t="s">
        <v>205</v>
      </c>
      <c r="AU183" s="197" t="s">
        <v>91</v>
      </c>
      <c r="AY183" s="15" t="s">
        <v>203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209</v>
      </c>
      <c r="BM183" s="197" t="s">
        <v>666</v>
      </c>
    </row>
    <row r="184" s="2" customFormat="1" ht="16.5" customHeight="1">
      <c r="A184" s="34"/>
      <c r="B184" s="184"/>
      <c r="C184" s="185" t="s">
        <v>439</v>
      </c>
      <c r="D184" s="185" t="s">
        <v>205</v>
      </c>
      <c r="E184" s="186" t="s">
        <v>2846</v>
      </c>
      <c r="F184" s="187" t="s">
        <v>2847</v>
      </c>
      <c r="G184" s="188" t="s">
        <v>255</v>
      </c>
      <c r="H184" s="189">
        <v>4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45</v>
      </c>
      <c r="O184" s="78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209</v>
      </c>
      <c r="AT184" s="197" t="s">
        <v>205</v>
      </c>
      <c r="AU184" s="197" t="s">
        <v>91</v>
      </c>
      <c r="AY184" s="15" t="s">
        <v>203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209</v>
      </c>
      <c r="BM184" s="197" t="s">
        <v>674</v>
      </c>
    </row>
    <row r="185" s="2" customFormat="1" ht="24.15" customHeight="1">
      <c r="A185" s="34"/>
      <c r="B185" s="184"/>
      <c r="C185" s="185" t="s">
        <v>444</v>
      </c>
      <c r="D185" s="185" t="s">
        <v>205</v>
      </c>
      <c r="E185" s="186" t="s">
        <v>2848</v>
      </c>
      <c r="F185" s="187" t="s">
        <v>2849</v>
      </c>
      <c r="G185" s="188" t="s">
        <v>1616</v>
      </c>
      <c r="H185" s="189">
        <v>1</v>
      </c>
      <c r="I185" s="190"/>
      <c r="J185" s="191">
        <f>ROUND(I185*H185,2)</f>
        <v>0</v>
      </c>
      <c r="K185" s="192"/>
      <c r="L185" s="35"/>
      <c r="M185" s="193" t="s">
        <v>1</v>
      </c>
      <c r="N185" s="194" t="s">
        <v>45</v>
      </c>
      <c r="O185" s="78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209</v>
      </c>
      <c r="AT185" s="197" t="s">
        <v>205</v>
      </c>
      <c r="AU185" s="197" t="s">
        <v>91</v>
      </c>
      <c r="AY185" s="15" t="s">
        <v>203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91</v>
      </c>
      <c r="BK185" s="198">
        <f>ROUND(I185*H185,2)</f>
        <v>0</v>
      </c>
      <c r="BL185" s="15" t="s">
        <v>209</v>
      </c>
      <c r="BM185" s="197" t="s">
        <v>682</v>
      </c>
    </row>
    <row r="186" s="2" customFormat="1" ht="24.15" customHeight="1">
      <c r="A186" s="34"/>
      <c r="B186" s="184"/>
      <c r="C186" s="185" t="s">
        <v>448</v>
      </c>
      <c r="D186" s="185" t="s">
        <v>205</v>
      </c>
      <c r="E186" s="186" t="s">
        <v>2850</v>
      </c>
      <c r="F186" s="187" t="s">
        <v>2851</v>
      </c>
      <c r="G186" s="188" t="s">
        <v>255</v>
      </c>
      <c r="H186" s="189">
        <v>1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45</v>
      </c>
      <c r="O186" s="78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209</v>
      </c>
      <c r="AT186" s="197" t="s">
        <v>205</v>
      </c>
      <c r="AU186" s="197" t="s">
        <v>91</v>
      </c>
      <c r="AY186" s="15" t="s">
        <v>203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209</v>
      </c>
      <c r="BM186" s="197" t="s">
        <v>696</v>
      </c>
    </row>
    <row r="187" s="2" customFormat="1" ht="16.5" customHeight="1">
      <c r="A187" s="34"/>
      <c r="B187" s="184"/>
      <c r="C187" s="185" t="s">
        <v>452</v>
      </c>
      <c r="D187" s="185" t="s">
        <v>205</v>
      </c>
      <c r="E187" s="186" t="s">
        <v>2852</v>
      </c>
      <c r="F187" s="187" t="s">
        <v>2853</v>
      </c>
      <c r="G187" s="188" t="s">
        <v>297</v>
      </c>
      <c r="H187" s="189">
        <v>15</v>
      </c>
      <c r="I187" s="190"/>
      <c r="J187" s="191">
        <f>ROUND(I187*H187,2)</f>
        <v>0</v>
      </c>
      <c r="K187" s="192"/>
      <c r="L187" s="35"/>
      <c r="M187" s="193" t="s">
        <v>1</v>
      </c>
      <c r="N187" s="194" t="s">
        <v>45</v>
      </c>
      <c r="O187" s="78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209</v>
      </c>
      <c r="AT187" s="197" t="s">
        <v>205</v>
      </c>
      <c r="AU187" s="197" t="s">
        <v>91</v>
      </c>
      <c r="AY187" s="15" t="s">
        <v>203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91</v>
      </c>
      <c r="BK187" s="198">
        <f>ROUND(I187*H187,2)</f>
        <v>0</v>
      </c>
      <c r="BL187" s="15" t="s">
        <v>209</v>
      </c>
      <c r="BM187" s="197" t="s">
        <v>704</v>
      </c>
    </row>
    <row r="188" s="2" customFormat="1" ht="16.5" customHeight="1">
      <c r="A188" s="34"/>
      <c r="B188" s="184"/>
      <c r="C188" s="185" t="s">
        <v>456</v>
      </c>
      <c r="D188" s="185" t="s">
        <v>205</v>
      </c>
      <c r="E188" s="186" t="s">
        <v>2854</v>
      </c>
      <c r="F188" s="187" t="s">
        <v>2855</v>
      </c>
      <c r="G188" s="188" t="s">
        <v>255</v>
      </c>
      <c r="H188" s="189">
        <v>1</v>
      </c>
      <c r="I188" s="190"/>
      <c r="J188" s="191">
        <f>ROUND(I188*H188,2)</f>
        <v>0</v>
      </c>
      <c r="K188" s="192"/>
      <c r="L188" s="35"/>
      <c r="M188" s="193" t="s">
        <v>1</v>
      </c>
      <c r="N188" s="194" t="s">
        <v>45</v>
      </c>
      <c r="O188" s="78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209</v>
      </c>
      <c r="AT188" s="197" t="s">
        <v>205</v>
      </c>
      <c r="AU188" s="197" t="s">
        <v>91</v>
      </c>
      <c r="AY188" s="15" t="s">
        <v>203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91</v>
      </c>
      <c r="BK188" s="198">
        <f>ROUND(I188*H188,2)</f>
        <v>0</v>
      </c>
      <c r="BL188" s="15" t="s">
        <v>209</v>
      </c>
      <c r="BM188" s="197" t="s">
        <v>710</v>
      </c>
    </row>
    <row r="189" s="2" customFormat="1" ht="16.5" customHeight="1">
      <c r="A189" s="34"/>
      <c r="B189" s="184"/>
      <c r="C189" s="185" t="s">
        <v>460</v>
      </c>
      <c r="D189" s="185" t="s">
        <v>205</v>
      </c>
      <c r="E189" s="186" t="s">
        <v>2856</v>
      </c>
      <c r="F189" s="187" t="s">
        <v>2857</v>
      </c>
      <c r="G189" s="188" t="s">
        <v>255</v>
      </c>
      <c r="H189" s="189">
        <v>1</v>
      </c>
      <c r="I189" s="190"/>
      <c r="J189" s="191">
        <f>ROUND(I189*H189,2)</f>
        <v>0</v>
      </c>
      <c r="K189" s="192"/>
      <c r="L189" s="35"/>
      <c r="M189" s="193" t="s">
        <v>1</v>
      </c>
      <c r="N189" s="194" t="s">
        <v>45</v>
      </c>
      <c r="O189" s="78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209</v>
      </c>
      <c r="AT189" s="197" t="s">
        <v>205</v>
      </c>
      <c r="AU189" s="197" t="s">
        <v>91</v>
      </c>
      <c r="AY189" s="15" t="s">
        <v>203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91</v>
      </c>
      <c r="BK189" s="198">
        <f>ROUND(I189*H189,2)</f>
        <v>0</v>
      </c>
      <c r="BL189" s="15" t="s">
        <v>209</v>
      </c>
      <c r="BM189" s="197" t="s">
        <v>718</v>
      </c>
    </row>
    <row r="190" s="2" customFormat="1" ht="16.5" customHeight="1">
      <c r="A190" s="34"/>
      <c r="B190" s="184"/>
      <c r="C190" s="185" t="s">
        <v>464</v>
      </c>
      <c r="D190" s="185" t="s">
        <v>205</v>
      </c>
      <c r="E190" s="186" t="s">
        <v>2858</v>
      </c>
      <c r="F190" s="187" t="s">
        <v>2859</v>
      </c>
      <c r="G190" s="188" t="s">
        <v>255</v>
      </c>
      <c r="H190" s="189">
        <v>1</v>
      </c>
      <c r="I190" s="190"/>
      <c r="J190" s="191">
        <f>ROUND(I190*H190,2)</f>
        <v>0</v>
      </c>
      <c r="K190" s="192"/>
      <c r="L190" s="35"/>
      <c r="M190" s="193" t="s">
        <v>1</v>
      </c>
      <c r="N190" s="194" t="s">
        <v>45</v>
      </c>
      <c r="O190" s="78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209</v>
      </c>
      <c r="AT190" s="197" t="s">
        <v>205</v>
      </c>
      <c r="AU190" s="197" t="s">
        <v>91</v>
      </c>
      <c r="AY190" s="15" t="s">
        <v>203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91</v>
      </c>
      <c r="BK190" s="198">
        <f>ROUND(I190*H190,2)</f>
        <v>0</v>
      </c>
      <c r="BL190" s="15" t="s">
        <v>209</v>
      </c>
      <c r="BM190" s="197" t="s">
        <v>724</v>
      </c>
    </row>
    <row r="191" s="12" customFormat="1" ht="22.8" customHeight="1">
      <c r="A191" s="12"/>
      <c r="B191" s="171"/>
      <c r="C191" s="12"/>
      <c r="D191" s="172" t="s">
        <v>78</v>
      </c>
      <c r="E191" s="182" t="s">
        <v>2860</v>
      </c>
      <c r="F191" s="182" t="s">
        <v>2861</v>
      </c>
      <c r="G191" s="12"/>
      <c r="H191" s="12"/>
      <c r="I191" s="174"/>
      <c r="J191" s="183">
        <f>BK191</f>
        <v>0</v>
      </c>
      <c r="K191" s="12"/>
      <c r="L191" s="171"/>
      <c r="M191" s="176"/>
      <c r="N191" s="177"/>
      <c r="O191" s="177"/>
      <c r="P191" s="178">
        <f>SUM(P192:P194)</f>
        <v>0</v>
      </c>
      <c r="Q191" s="177"/>
      <c r="R191" s="178">
        <f>SUM(R192:R194)</f>
        <v>0</v>
      </c>
      <c r="S191" s="177"/>
      <c r="T191" s="179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2" t="s">
        <v>86</v>
      </c>
      <c r="AT191" s="180" t="s">
        <v>78</v>
      </c>
      <c r="AU191" s="180" t="s">
        <v>86</v>
      </c>
      <c r="AY191" s="172" t="s">
        <v>203</v>
      </c>
      <c r="BK191" s="181">
        <f>SUM(BK192:BK194)</f>
        <v>0</v>
      </c>
    </row>
    <row r="192" s="2" customFormat="1" ht="16.5" customHeight="1">
      <c r="A192" s="34"/>
      <c r="B192" s="184"/>
      <c r="C192" s="185" t="s">
        <v>471</v>
      </c>
      <c r="D192" s="185" t="s">
        <v>205</v>
      </c>
      <c r="E192" s="186" t="s">
        <v>2862</v>
      </c>
      <c r="F192" s="187" t="s">
        <v>2863</v>
      </c>
      <c r="G192" s="188" t="s">
        <v>810</v>
      </c>
      <c r="H192" s="189">
        <v>1</v>
      </c>
      <c r="I192" s="190"/>
      <c r="J192" s="191">
        <f>ROUND(I192*H192,2)</f>
        <v>0</v>
      </c>
      <c r="K192" s="192"/>
      <c r="L192" s="35"/>
      <c r="M192" s="193" t="s">
        <v>1</v>
      </c>
      <c r="N192" s="194" t="s">
        <v>45</v>
      </c>
      <c r="O192" s="78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209</v>
      </c>
      <c r="AT192" s="197" t="s">
        <v>205</v>
      </c>
      <c r="AU192" s="197" t="s">
        <v>91</v>
      </c>
      <c r="AY192" s="15" t="s">
        <v>203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91</v>
      </c>
      <c r="BK192" s="198">
        <f>ROUND(I192*H192,2)</f>
        <v>0</v>
      </c>
      <c r="BL192" s="15" t="s">
        <v>209</v>
      </c>
      <c r="BM192" s="197" t="s">
        <v>740</v>
      </c>
    </row>
    <row r="193" s="2" customFormat="1" ht="16.5" customHeight="1">
      <c r="A193" s="34"/>
      <c r="B193" s="184"/>
      <c r="C193" s="185" t="s">
        <v>475</v>
      </c>
      <c r="D193" s="185" t="s">
        <v>205</v>
      </c>
      <c r="E193" s="186" t="s">
        <v>2864</v>
      </c>
      <c r="F193" s="187" t="s">
        <v>2865</v>
      </c>
      <c r="G193" s="188" t="s">
        <v>810</v>
      </c>
      <c r="H193" s="189">
        <v>1</v>
      </c>
      <c r="I193" s="190"/>
      <c r="J193" s="191">
        <f>ROUND(I193*H193,2)</f>
        <v>0</v>
      </c>
      <c r="K193" s="192"/>
      <c r="L193" s="35"/>
      <c r="M193" s="193" t="s">
        <v>1</v>
      </c>
      <c r="N193" s="194" t="s">
        <v>45</v>
      </c>
      <c r="O193" s="78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209</v>
      </c>
      <c r="AT193" s="197" t="s">
        <v>205</v>
      </c>
      <c r="AU193" s="197" t="s">
        <v>91</v>
      </c>
      <c r="AY193" s="15" t="s">
        <v>203</v>
      </c>
      <c r="BE193" s="198">
        <f>IF(N193="základná",J193,0)</f>
        <v>0</v>
      </c>
      <c r="BF193" s="198">
        <f>IF(N193="znížená",J193,0)</f>
        <v>0</v>
      </c>
      <c r="BG193" s="198">
        <f>IF(N193="zákl. prenesená",J193,0)</f>
        <v>0</v>
      </c>
      <c r="BH193" s="198">
        <f>IF(N193="zníž. prenesená",J193,0)</f>
        <v>0</v>
      </c>
      <c r="BI193" s="198">
        <f>IF(N193="nulová",J193,0)</f>
        <v>0</v>
      </c>
      <c r="BJ193" s="15" t="s">
        <v>91</v>
      </c>
      <c r="BK193" s="198">
        <f>ROUND(I193*H193,2)</f>
        <v>0</v>
      </c>
      <c r="BL193" s="15" t="s">
        <v>209</v>
      </c>
      <c r="BM193" s="197" t="s">
        <v>744</v>
      </c>
    </row>
    <row r="194" s="2" customFormat="1" ht="16.5" customHeight="1">
      <c r="A194" s="34"/>
      <c r="B194" s="184"/>
      <c r="C194" s="185" t="s">
        <v>479</v>
      </c>
      <c r="D194" s="185" t="s">
        <v>205</v>
      </c>
      <c r="E194" s="186" t="s">
        <v>2866</v>
      </c>
      <c r="F194" s="187" t="s">
        <v>2867</v>
      </c>
      <c r="G194" s="188" t="s">
        <v>255</v>
      </c>
      <c r="H194" s="189">
        <v>1</v>
      </c>
      <c r="I194" s="190"/>
      <c r="J194" s="191">
        <f>ROUND(I194*H194,2)</f>
        <v>0</v>
      </c>
      <c r="K194" s="192"/>
      <c r="L194" s="35"/>
      <c r="M194" s="219" t="s">
        <v>1</v>
      </c>
      <c r="N194" s="220" t="s">
        <v>45</v>
      </c>
      <c r="O194" s="217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209</v>
      </c>
      <c r="AT194" s="197" t="s">
        <v>205</v>
      </c>
      <c r="AU194" s="197" t="s">
        <v>91</v>
      </c>
      <c r="AY194" s="15" t="s">
        <v>203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91</v>
      </c>
      <c r="BK194" s="198">
        <f>ROUND(I194*H194,2)</f>
        <v>0</v>
      </c>
      <c r="BL194" s="15" t="s">
        <v>209</v>
      </c>
      <c r="BM194" s="197" t="s">
        <v>752</v>
      </c>
    </row>
    <row r="195" s="2" customFormat="1" ht="6.96" customHeight="1">
      <c r="A195" s="34"/>
      <c r="B195" s="61"/>
      <c r="C195" s="62"/>
      <c r="D195" s="62"/>
      <c r="E195" s="62"/>
      <c r="F195" s="62"/>
      <c r="G195" s="62"/>
      <c r="H195" s="62"/>
      <c r="I195" s="62"/>
      <c r="J195" s="62"/>
      <c r="K195" s="62"/>
      <c r="L195" s="35"/>
      <c r="M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</row>
  </sheetData>
  <autoFilter ref="C123:K1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2720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2868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2722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2722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ROUND((SUM(BE124:BE167)),  2)</f>
        <v>0</v>
      </c>
      <c r="G35" s="137"/>
      <c r="H35" s="137"/>
      <c r="I35" s="138">
        <v>0.23000000000000001</v>
      </c>
      <c r="J35" s="136">
        <f>ROUND(((SUM(BE124:BE167))*I35),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ROUND((SUM(BF124:BF167)),  2)</f>
        <v>0</v>
      </c>
      <c r="G36" s="137"/>
      <c r="H36" s="137"/>
      <c r="I36" s="138">
        <v>0.23000000000000001</v>
      </c>
      <c r="J36" s="136">
        <f>ROUND(((SUM(BF124:BF167))*I36),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ROUND((SUM(BG124:BG167)),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ROUND((SUM(BH124:BH167)),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ROUND((SUM(BI124:BI167)),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2720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02 - EZS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Ing.Pelikán Lumír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Ing.Pelikán Lumír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2869</v>
      </c>
      <c r="E99" s="154"/>
      <c r="F99" s="154"/>
      <c r="G99" s="154"/>
      <c r="H99" s="154"/>
      <c r="I99" s="154"/>
      <c r="J99" s="155">
        <f>J125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2724</v>
      </c>
      <c r="E100" s="158"/>
      <c r="F100" s="158"/>
      <c r="G100" s="158"/>
      <c r="H100" s="158"/>
      <c r="I100" s="158"/>
      <c r="J100" s="159">
        <f>J126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2725</v>
      </c>
      <c r="E101" s="158"/>
      <c r="F101" s="158"/>
      <c r="G101" s="158"/>
      <c r="H101" s="158"/>
      <c r="I101" s="158"/>
      <c r="J101" s="159">
        <f>J145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2726</v>
      </c>
      <c r="E102" s="158"/>
      <c r="F102" s="158"/>
      <c r="G102" s="158"/>
      <c r="H102" s="158"/>
      <c r="I102" s="158"/>
      <c r="J102" s="159">
        <f>J163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189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0" t="str">
        <f>E7</f>
        <v>REKONŠTRUKCIA ADMINISTRATÍVNEJ BUDOVY KOMENSKÉHO ULICA - ÚRAD BBSK (BLOK B+C)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157</v>
      </c>
      <c r="L113" s="18"/>
    </row>
    <row r="114" s="2" customFormat="1" ht="16.5" customHeight="1">
      <c r="A114" s="34"/>
      <c r="B114" s="35"/>
      <c r="C114" s="34"/>
      <c r="D114" s="34"/>
      <c r="E114" s="130" t="s">
        <v>2720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159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02 - EZS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k.ú. B. Bystrica, s.č. 837/12, p.č. KN/C - 1909/1</v>
      </c>
      <c r="G118" s="34"/>
      <c r="H118" s="34"/>
      <c r="I118" s="28" t="s">
        <v>21</v>
      </c>
      <c r="J118" s="70" t="str">
        <f>IF(J14="","",J14)</f>
        <v>21. 1. 2025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23</v>
      </c>
      <c r="D120" s="34"/>
      <c r="E120" s="34"/>
      <c r="F120" s="23" t="str">
        <f>E17</f>
        <v>Banskobystrický samosprávny kraj, Námestie SNP 23/</v>
      </c>
      <c r="G120" s="34"/>
      <c r="H120" s="34"/>
      <c r="I120" s="28" t="s">
        <v>29</v>
      </c>
      <c r="J120" s="32" t="str">
        <f>E23</f>
        <v>Ing.Pelikán Lumír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34</v>
      </c>
      <c r="J121" s="32" t="str">
        <f>E26</f>
        <v>Ing.Pelikán Lumír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0"/>
      <c r="B123" s="161"/>
      <c r="C123" s="162" t="s">
        <v>190</v>
      </c>
      <c r="D123" s="163" t="s">
        <v>64</v>
      </c>
      <c r="E123" s="163" t="s">
        <v>60</v>
      </c>
      <c r="F123" s="163" t="s">
        <v>61</v>
      </c>
      <c r="G123" s="163" t="s">
        <v>191</v>
      </c>
      <c r="H123" s="163" t="s">
        <v>192</v>
      </c>
      <c r="I123" s="163" t="s">
        <v>193</v>
      </c>
      <c r="J123" s="164" t="s">
        <v>163</v>
      </c>
      <c r="K123" s="165" t="s">
        <v>194</v>
      </c>
      <c r="L123" s="166"/>
      <c r="M123" s="87" t="s">
        <v>1</v>
      </c>
      <c r="N123" s="88" t="s">
        <v>43</v>
      </c>
      <c r="O123" s="88" t="s">
        <v>195</v>
      </c>
      <c r="P123" s="88" t="s">
        <v>196</v>
      </c>
      <c r="Q123" s="88" t="s">
        <v>197</v>
      </c>
      <c r="R123" s="88" t="s">
        <v>198</v>
      </c>
      <c r="S123" s="88" t="s">
        <v>199</v>
      </c>
      <c r="T123" s="89" t="s">
        <v>200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="2" customFormat="1" ht="22.8" customHeight="1">
      <c r="A124" s="34"/>
      <c r="B124" s="35"/>
      <c r="C124" s="94" t="s">
        <v>164</v>
      </c>
      <c r="D124" s="34"/>
      <c r="E124" s="34"/>
      <c r="F124" s="34"/>
      <c r="G124" s="34"/>
      <c r="H124" s="34"/>
      <c r="I124" s="34"/>
      <c r="J124" s="167">
        <f>BK124</f>
        <v>0</v>
      </c>
      <c r="K124" s="34"/>
      <c r="L124" s="35"/>
      <c r="M124" s="90"/>
      <c r="N124" s="74"/>
      <c r="O124" s="91"/>
      <c r="P124" s="168">
        <f>P125</f>
        <v>0</v>
      </c>
      <c r="Q124" s="91"/>
      <c r="R124" s="168">
        <f>R125</f>
        <v>0</v>
      </c>
      <c r="S124" s="91"/>
      <c r="T124" s="169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78</v>
      </c>
      <c r="AU124" s="15" t="s">
        <v>165</v>
      </c>
      <c r="BK124" s="170">
        <f>BK125</f>
        <v>0</v>
      </c>
    </row>
    <row r="125" s="12" customFormat="1" ht="25.92" customHeight="1">
      <c r="A125" s="12"/>
      <c r="B125" s="171"/>
      <c r="C125" s="12"/>
      <c r="D125" s="172" t="s">
        <v>78</v>
      </c>
      <c r="E125" s="173" t="s">
        <v>2727</v>
      </c>
      <c r="F125" s="173" t="s">
        <v>2870</v>
      </c>
      <c r="G125" s="12"/>
      <c r="H125" s="12"/>
      <c r="I125" s="174"/>
      <c r="J125" s="175">
        <f>BK125</f>
        <v>0</v>
      </c>
      <c r="K125" s="12"/>
      <c r="L125" s="171"/>
      <c r="M125" s="176"/>
      <c r="N125" s="177"/>
      <c r="O125" s="177"/>
      <c r="P125" s="178">
        <f>P126+P145+P163</f>
        <v>0</v>
      </c>
      <c r="Q125" s="177"/>
      <c r="R125" s="178">
        <f>R126+R145+R163</f>
        <v>0</v>
      </c>
      <c r="S125" s="177"/>
      <c r="T125" s="179">
        <f>T126+T145+T163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86</v>
      </c>
      <c r="AT125" s="180" t="s">
        <v>78</v>
      </c>
      <c r="AU125" s="180" t="s">
        <v>79</v>
      </c>
      <c r="AY125" s="172" t="s">
        <v>203</v>
      </c>
      <c r="BK125" s="181">
        <f>BK126+BK145+BK163</f>
        <v>0</v>
      </c>
    </row>
    <row r="126" s="12" customFormat="1" ht="22.8" customHeight="1">
      <c r="A126" s="12"/>
      <c r="B126" s="171"/>
      <c r="C126" s="12"/>
      <c r="D126" s="172" t="s">
        <v>78</v>
      </c>
      <c r="E126" s="182" t="s">
        <v>2729</v>
      </c>
      <c r="F126" s="182" t="s">
        <v>2730</v>
      </c>
      <c r="G126" s="12"/>
      <c r="H126" s="12"/>
      <c r="I126" s="174"/>
      <c r="J126" s="183">
        <f>BK126</f>
        <v>0</v>
      </c>
      <c r="K126" s="12"/>
      <c r="L126" s="171"/>
      <c r="M126" s="176"/>
      <c r="N126" s="177"/>
      <c r="O126" s="177"/>
      <c r="P126" s="178">
        <f>SUM(P127:P144)</f>
        <v>0</v>
      </c>
      <c r="Q126" s="177"/>
      <c r="R126" s="178">
        <f>SUM(R127:R144)</f>
        <v>0</v>
      </c>
      <c r="S126" s="177"/>
      <c r="T126" s="179">
        <f>SUM(T127:T144)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86</v>
      </c>
      <c r="AY126" s="172" t="s">
        <v>203</v>
      </c>
      <c r="BK126" s="181">
        <f>SUM(BK127:BK144)</f>
        <v>0</v>
      </c>
    </row>
    <row r="127" s="2" customFormat="1" ht="24.15" customHeight="1">
      <c r="A127" s="34"/>
      <c r="B127" s="184"/>
      <c r="C127" s="185" t="s">
        <v>86</v>
      </c>
      <c r="D127" s="185" t="s">
        <v>205</v>
      </c>
      <c r="E127" s="186" t="s">
        <v>2871</v>
      </c>
      <c r="F127" s="187" t="s">
        <v>2872</v>
      </c>
      <c r="G127" s="188" t="s">
        <v>255</v>
      </c>
      <c r="H127" s="189">
        <v>1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209</v>
      </c>
      <c r="AT127" s="197" t="s">
        <v>205</v>
      </c>
      <c r="AU127" s="197" t="s">
        <v>91</v>
      </c>
      <c r="AY127" s="15" t="s">
        <v>203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209</v>
      </c>
      <c r="BM127" s="197" t="s">
        <v>91</v>
      </c>
    </row>
    <row r="128" s="2" customFormat="1" ht="16.5" customHeight="1">
      <c r="A128" s="34"/>
      <c r="B128" s="184"/>
      <c r="C128" s="185" t="s">
        <v>91</v>
      </c>
      <c r="D128" s="185" t="s">
        <v>205</v>
      </c>
      <c r="E128" s="186" t="s">
        <v>2873</v>
      </c>
      <c r="F128" s="187" t="s">
        <v>2874</v>
      </c>
      <c r="G128" s="188" t="s">
        <v>255</v>
      </c>
      <c r="H128" s="189">
        <v>1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209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209</v>
      </c>
      <c r="BM128" s="197" t="s">
        <v>209</v>
      </c>
    </row>
    <row r="129" s="2" customFormat="1" ht="37.8" customHeight="1">
      <c r="A129" s="34"/>
      <c r="B129" s="184"/>
      <c r="C129" s="185" t="s">
        <v>216</v>
      </c>
      <c r="D129" s="185" t="s">
        <v>205</v>
      </c>
      <c r="E129" s="186" t="s">
        <v>2875</v>
      </c>
      <c r="F129" s="187" t="s">
        <v>2876</v>
      </c>
      <c r="G129" s="188" t="s">
        <v>255</v>
      </c>
      <c r="H129" s="189">
        <v>1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228</v>
      </c>
    </row>
    <row r="130" s="2" customFormat="1" ht="24.15" customHeight="1">
      <c r="A130" s="34"/>
      <c r="B130" s="184"/>
      <c r="C130" s="185" t="s">
        <v>209</v>
      </c>
      <c r="D130" s="185" t="s">
        <v>205</v>
      </c>
      <c r="E130" s="186" t="s">
        <v>2877</v>
      </c>
      <c r="F130" s="187" t="s">
        <v>2878</v>
      </c>
      <c r="G130" s="188" t="s">
        <v>255</v>
      </c>
      <c r="H130" s="189">
        <v>1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209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209</v>
      </c>
      <c r="BM130" s="197" t="s">
        <v>236</v>
      </c>
    </row>
    <row r="131" s="2" customFormat="1" ht="16.5" customHeight="1">
      <c r="A131" s="34"/>
      <c r="B131" s="184"/>
      <c r="C131" s="185" t="s">
        <v>224</v>
      </c>
      <c r="D131" s="185" t="s">
        <v>205</v>
      </c>
      <c r="E131" s="186" t="s">
        <v>2879</v>
      </c>
      <c r="F131" s="187" t="s">
        <v>2880</v>
      </c>
      <c r="G131" s="188" t="s">
        <v>255</v>
      </c>
      <c r="H131" s="189">
        <v>1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209</v>
      </c>
      <c r="AT131" s="197" t="s">
        <v>205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209</v>
      </c>
      <c r="BM131" s="197" t="s">
        <v>147</v>
      </c>
    </row>
    <row r="132" s="2" customFormat="1" ht="24.15" customHeight="1">
      <c r="A132" s="34"/>
      <c r="B132" s="184"/>
      <c r="C132" s="185" t="s">
        <v>228</v>
      </c>
      <c r="D132" s="185" t="s">
        <v>205</v>
      </c>
      <c r="E132" s="186" t="s">
        <v>2881</v>
      </c>
      <c r="F132" s="187" t="s">
        <v>2882</v>
      </c>
      <c r="G132" s="188" t="s">
        <v>255</v>
      </c>
      <c r="H132" s="189">
        <v>1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209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209</v>
      </c>
      <c r="BM132" s="197" t="s">
        <v>261</v>
      </c>
    </row>
    <row r="133" s="2" customFormat="1" ht="24.15" customHeight="1">
      <c r="A133" s="34"/>
      <c r="B133" s="184"/>
      <c r="C133" s="185" t="s">
        <v>232</v>
      </c>
      <c r="D133" s="185" t="s">
        <v>205</v>
      </c>
      <c r="E133" s="186" t="s">
        <v>2883</v>
      </c>
      <c r="F133" s="187" t="s">
        <v>2884</v>
      </c>
      <c r="G133" s="188" t="s">
        <v>255</v>
      </c>
      <c r="H133" s="189">
        <v>2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278</v>
      </c>
    </row>
    <row r="134" s="2" customFormat="1" ht="16.5" customHeight="1">
      <c r="A134" s="34"/>
      <c r="B134" s="184"/>
      <c r="C134" s="185" t="s">
        <v>236</v>
      </c>
      <c r="D134" s="185" t="s">
        <v>205</v>
      </c>
      <c r="E134" s="186" t="s">
        <v>2885</v>
      </c>
      <c r="F134" s="187" t="s">
        <v>2886</v>
      </c>
      <c r="G134" s="188" t="s">
        <v>255</v>
      </c>
      <c r="H134" s="189">
        <v>1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209</v>
      </c>
      <c r="AT134" s="197" t="s">
        <v>205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209</v>
      </c>
      <c r="BM134" s="197" t="s">
        <v>286</v>
      </c>
    </row>
    <row r="135" s="2" customFormat="1" ht="37.8" customHeight="1">
      <c r="A135" s="34"/>
      <c r="B135" s="184"/>
      <c r="C135" s="185" t="s">
        <v>240</v>
      </c>
      <c r="D135" s="185" t="s">
        <v>205</v>
      </c>
      <c r="E135" s="186" t="s">
        <v>2887</v>
      </c>
      <c r="F135" s="187" t="s">
        <v>2888</v>
      </c>
      <c r="G135" s="188" t="s">
        <v>255</v>
      </c>
      <c r="H135" s="189">
        <v>43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294</v>
      </c>
    </row>
    <row r="136" s="2" customFormat="1" ht="24.15" customHeight="1">
      <c r="A136" s="34"/>
      <c r="B136" s="184"/>
      <c r="C136" s="185" t="s">
        <v>147</v>
      </c>
      <c r="D136" s="185" t="s">
        <v>205</v>
      </c>
      <c r="E136" s="186" t="s">
        <v>2889</v>
      </c>
      <c r="F136" s="187" t="s">
        <v>2890</v>
      </c>
      <c r="G136" s="188" t="s">
        <v>255</v>
      </c>
      <c r="H136" s="189">
        <v>6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209</v>
      </c>
      <c r="AT136" s="197" t="s">
        <v>205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209</v>
      </c>
      <c r="BM136" s="197" t="s">
        <v>302</v>
      </c>
    </row>
    <row r="137" s="2" customFormat="1" ht="24.15" customHeight="1">
      <c r="A137" s="34"/>
      <c r="B137" s="184"/>
      <c r="C137" s="185" t="s">
        <v>150</v>
      </c>
      <c r="D137" s="185" t="s">
        <v>205</v>
      </c>
      <c r="E137" s="186" t="s">
        <v>2891</v>
      </c>
      <c r="F137" s="187" t="s">
        <v>2892</v>
      </c>
      <c r="G137" s="188" t="s">
        <v>255</v>
      </c>
      <c r="H137" s="189">
        <v>9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209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209</v>
      </c>
      <c r="BM137" s="197" t="s">
        <v>310</v>
      </c>
    </row>
    <row r="138" s="2" customFormat="1" ht="24.15" customHeight="1">
      <c r="A138" s="34"/>
      <c r="B138" s="184"/>
      <c r="C138" s="185" t="s">
        <v>153</v>
      </c>
      <c r="D138" s="185" t="s">
        <v>205</v>
      </c>
      <c r="E138" s="186" t="s">
        <v>2893</v>
      </c>
      <c r="F138" s="187" t="s">
        <v>2894</v>
      </c>
      <c r="G138" s="188" t="s">
        <v>255</v>
      </c>
      <c r="H138" s="189">
        <v>6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209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209</v>
      </c>
      <c r="BM138" s="197" t="s">
        <v>319</v>
      </c>
    </row>
    <row r="139" s="2" customFormat="1" ht="16.5" customHeight="1">
      <c r="A139" s="34"/>
      <c r="B139" s="184"/>
      <c r="C139" s="185" t="s">
        <v>257</v>
      </c>
      <c r="D139" s="185" t="s">
        <v>205</v>
      </c>
      <c r="E139" s="186" t="s">
        <v>2895</v>
      </c>
      <c r="F139" s="187" t="s">
        <v>2896</v>
      </c>
      <c r="G139" s="188" t="s">
        <v>255</v>
      </c>
      <c r="H139" s="189">
        <v>6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327</v>
      </c>
    </row>
    <row r="140" s="2" customFormat="1" ht="24.15" customHeight="1">
      <c r="A140" s="34"/>
      <c r="B140" s="184"/>
      <c r="C140" s="185" t="s">
        <v>261</v>
      </c>
      <c r="D140" s="185" t="s">
        <v>205</v>
      </c>
      <c r="E140" s="186" t="s">
        <v>2897</v>
      </c>
      <c r="F140" s="187" t="s">
        <v>2898</v>
      </c>
      <c r="G140" s="188" t="s">
        <v>255</v>
      </c>
      <c r="H140" s="189">
        <v>1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209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209</v>
      </c>
      <c r="BM140" s="197" t="s">
        <v>335</v>
      </c>
    </row>
    <row r="141" s="2" customFormat="1" ht="16.5" customHeight="1">
      <c r="A141" s="34"/>
      <c r="B141" s="184"/>
      <c r="C141" s="185" t="s">
        <v>266</v>
      </c>
      <c r="D141" s="185" t="s">
        <v>205</v>
      </c>
      <c r="E141" s="186" t="s">
        <v>2899</v>
      </c>
      <c r="F141" s="187" t="s">
        <v>2900</v>
      </c>
      <c r="G141" s="188" t="s">
        <v>255</v>
      </c>
      <c r="H141" s="189">
        <v>6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209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209</v>
      </c>
      <c r="BM141" s="197" t="s">
        <v>343</v>
      </c>
    </row>
    <row r="142" s="2" customFormat="1" ht="16.5" customHeight="1">
      <c r="A142" s="34"/>
      <c r="B142" s="184"/>
      <c r="C142" s="185" t="s">
        <v>270</v>
      </c>
      <c r="D142" s="185" t="s">
        <v>205</v>
      </c>
      <c r="E142" s="186" t="s">
        <v>2901</v>
      </c>
      <c r="F142" s="187" t="s">
        <v>2902</v>
      </c>
      <c r="G142" s="188" t="s">
        <v>255</v>
      </c>
      <c r="H142" s="189">
        <v>1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352</v>
      </c>
    </row>
    <row r="143" s="2" customFormat="1" ht="16.5" customHeight="1">
      <c r="A143" s="34"/>
      <c r="B143" s="184"/>
      <c r="C143" s="185" t="s">
        <v>274</v>
      </c>
      <c r="D143" s="185" t="s">
        <v>205</v>
      </c>
      <c r="E143" s="186" t="s">
        <v>2903</v>
      </c>
      <c r="F143" s="187" t="s">
        <v>2904</v>
      </c>
      <c r="G143" s="188" t="s">
        <v>255</v>
      </c>
      <c r="H143" s="189">
        <v>1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209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209</v>
      </c>
      <c r="BM143" s="197" t="s">
        <v>360</v>
      </c>
    </row>
    <row r="144" s="2" customFormat="1" ht="24.15" customHeight="1">
      <c r="A144" s="34"/>
      <c r="B144" s="184"/>
      <c r="C144" s="185" t="s">
        <v>278</v>
      </c>
      <c r="D144" s="185" t="s">
        <v>205</v>
      </c>
      <c r="E144" s="186" t="s">
        <v>2905</v>
      </c>
      <c r="F144" s="187" t="s">
        <v>2906</v>
      </c>
      <c r="G144" s="188" t="s">
        <v>255</v>
      </c>
      <c r="H144" s="189">
        <v>1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209</v>
      </c>
      <c r="AT144" s="197" t="s">
        <v>205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209</v>
      </c>
      <c r="BM144" s="197" t="s">
        <v>369</v>
      </c>
    </row>
    <row r="145" s="12" customFormat="1" ht="22.8" customHeight="1">
      <c r="A145" s="12"/>
      <c r="B145" s="171"/>
      <c r="C145" s="12"/>
      <c r="D145" s="172" t="s">
        <v>78</v>
      </c>
      <c r="E145" s="182" t="s">
        <v>2759</v>
      </c>
      <c r="F145" s="182" t="s">
        <v>2760</v>
      </c>
      <c r="G145" s="12"/>
      <c r="H145" s="12"/>
      <c r="I145" s="174"/>
      <c r="J145" s="183">
        <f>BK145</f>
        <v>0</v>
      </c>
      <c r="K145" s="12"/>
      <c r="L145" s="171"/>
      <c r="M145" s="176"/>
      <c r="N145" s="177"/>
      <c r="O145" s="177"/>
      <c r="P145" s="178">
        <f>SUM(P146:P162)</f>
        <v>0</v>
      </c>
      <c r="Q145" s="177"/>
      <c r="R145" s="178">
        <f>SUM(R146:R162)</f>
        <v>0</v>
      </c>
      <c r="S145" s="177"/>
      <c r="T145" s="179">
        <f>SUM(T146:T162)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2" t="s">
        <v>86</v>
      </c>
      <c r="AT145" s="180" t="s">
        <v>78</v>
      </c>
      <c r="AU145" s="180" t="s">
        <v>86</v>
      </c>
      <c r="AY145" s="172" t="s">
        <v>203</v>
      </c>
      <c r="BK145" s="181">
        <f>SUM(BK146:BK162)</f>
        <v>0</v>
      </c>
    </row>
    <row r="146" s="2" customFormat="1" ht="16.5" customHeight="1">
      <c r="A146" s="34"/>
      <c r="B146" s="184"/>
      <c r="C146" s="185" t="s">
        <v>282</v>
      </c>
      <c r="D146" s="185" t="s">
        <v>205</v>
      </c>
      <c r="E146" s="186" t="s">
        <v>2761</v>
      </c>
      <c r="F146" s="187" t="s">
        <v>2762</v>
      </c>
      <c r="G146" s="188" t="s">
        <v>297</v>
      </c>
      <c r="H146" s="189">
        <v>880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209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377</v>
      </c>
    </row>
    <row r="147" s="2" customFormat="1" ht="16.5" customHeight="1">
      <c r="A147" s="34"/>
      <c r="B147" s="184"/>
      <c r="C147" s="185" t="s">
        <v>286</v>
      </c>
      <c r="D147" s="185" t="s">
        <v>205</v>
      </c>
      <c r="E147" s="186" t="s">
        <v>2907</v>
      </c>
      <c r="F147" s="187" t="s">
        <v>2908</v>
      </c>
      <c r="G147" s="188" t="s">
        <v>297</v>
      </c>
      <c r="H147" s="189">
        <v>360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209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209</v>
      </c>
      <c r="BM147" s="197" t="s">
        <v>385</v>
      </c>
    </row>
    <row r="148" s="2" customFormat="1" ht="16.5" customHeight="1">
      <c r="A148" s="34"/>
      <c r="B148" s="184"/>
      <c r="C148" s="185" t="s">
        <v>290</v>
      </c>
      <c r="D148" s="185" t="s">
        <v>205</v>
      </c>
      <c r="E148" s="186" t="s">
        <v>2909</v>
      </c>
      <c r="F148" s="187" t="s">
        <v>2910</v>
      </c>
      <c r="G148" s="188" t="s">
        <v>297</v>
      </c>
      <c r="H148" s="189">
        <v>520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209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209</v>
      </c>
      <c r="BM148" s="197" t="s">
        <v>393</v>
      </c>
    </row>
    <row r="149" s="2" customFormat="1" ht="16.5" customHeight="1">
      <c r="A149" s="34"/>
      <c r="B149" s="184"/>
      <c r="C149" s="185" t="s">
        <v>294</v>
      </c>
      <c r="D149" s="185" t="s">
        <v>205</v>
      </c>
      <c r="E149" s="186" t="s">
        <v>2911</v>
      </c>
      <c r="F149" s="187" t="s">
        <v>2912</v>
      </c>
      <c r="G149" s="188" t="s">
        <v>297</v>
      </c>
      <c r="H149" s="189">
        <v>28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209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209</v>
      </c>
      <c r="BM149" s="197" t="s">
        <v>401</v>
      </c>
    </row>
    <row r="150" s="2" customFormat="1" ht="16.5" customHeight="1">
      <c r="A150" s="34"/>
      <c r="B150" s="184"/>
      <c r="C150" s="185" t="s">
        <v>7</v>
      </c>
      <c r="D150" s="185" t="s">
        <v>205</v>
      </c>
      <c r="E150" s="186" t="s">
        <v>2913</v>
      </c>
      <c r="F150" s="187" t="s">
        <v>2914</v>
      </c>
      <c r="G150" s="188" t="s">
        <v>297</v>
      </c>
      <c r="H150" s="189">
        <v>25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209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209</v>
      </c>
      <c r="BM150" s="197" t="s">
        <v>409</v>
      </c>
    </row>
    <row r="151" s="2" customFormat="1" ht="24.15" customHeight="1">
      <c r="A151" s="34"/>
      <c r="B151" s="184"/>
      <c r="C151" s="185" t="s">
        <v>302</v>
      </c>
      <c r="D151" s="185" t="s">
        <v>205</v>
      </c>
      <c r="E151" s="186" t="s">
        <v>2915</v>
      </c>
      <c r="F151" s="187" t="s">
        <v>2916</v>
      </c>
      <c r="G151" s="188" t="s">
        <v>297</v>
      </c>
      <c r="H151" s="189">
        <v>45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209</v>
      </c>
      <c r="AT151" s="197" t="s">
        <v>205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209</v>
      </c>
      <c r="BM151" s="197" t="s">
        <v>417</v>
      </c>
    </row>
    <row r="152" s="2" customFormat="1" ht="21.75" customHeight="1">
      <c r="A152" s="34"/>
      <c r="B152" s="184"/>
      <c r="C152" s="185" t="s">
        <v>306</v>
      </c>
      <c r="D152" s="185" t="s">
        <v>205</v>
      </c>
      <c r="E152" s="186" t="s">
        <v>2917</v>
      </c>
      <c r="F152" s="187" t="s">
        <v>2808</v>
      </c>
      <c r="G152" s="188" t="s">
        <v>255</v>
      </c>
      <c r="H152" s="189">
        <v>800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209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426</v>
      </c>
    </row>
    <row r="153" s="2" customFormat="1" ht="16.5" customHeight="1">
      <c r="A153" s="34"/>
      <c r="B153" s="184"/>
      <c r="C153" s="185" t="s">
        <v>310</v>
      </c>
      <c r="D153" s="185" t="s">
        <v>205</v>
      </c>
      <c r="E153" s="186" t="s">
        <v>2809</v>
      </c>
      <c r="F153" s="187" t="s">
        <v>2810</v>
      </c>
      <c r="G153" s="188" t="s">
        <v>255</v>
      </c>
      <c r="H153" s="189">
        <v>800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209</v>
      </c>
      <c r="AT153" s="197" t="s">
        <v>205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209</v>
      </c>
      <c r="BM153" s="197" t="s">
        <v>435</v>
      </c>
    </row>
    <row r="154" s="2" customFormat="1" ht="16.5" customHeight="1">
      <c r="A154" s="34"/>
      <c r="B154" s="184"/>
      <c r="C154" s="185" t="s">
        <v>314</v>
      </c>
      <c r="D154" s="185" t="s">
        <v>205</v>
      </c>
      <c r="E154" s="186" t="s">
        <v>2918</v>
      </c>
      <c r="F154" s="187" t="s">
        <v>2919</v>
      </c>
      <c r="G154" s="188" t="s">
        <v>255</v>
      </c>
      <c r="H154" s="189">
        <v>52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209</v>
      </c>
      <c r="AT154" s="197" t="s">
        <v>205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209</v>
      </c>
      <c r="BM154" s="197" t="s">
        <v>444</v>
      </c>
    </row>
    <row r="155" s="2" customFormat="1" ht="16.5" customHeight="1">
      <c r="A155" s="34"/>
      <c r="B155" s="184"/>
      <c r="C155" s="185" t="s">
        <v>319</v>
      </c>
      <c r="D155" s="185" t="s">
        <v>205</v>
      </c>
      <c r="E155" s="186" t="s">
        <v>2920</v>
      </c>
      <c r="F155" s="187" t="s">
        <v>2921</v>
      </c>
      <c r="G155" s="188" t="s">
        <v>255</v>
      </c>
      <c r="H155" s="189">
        <v>4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209</v>
      </c>
      <c r="AT155" s="197" t="s">
        <v>205</v>
      </c>
      <c r="AU155" s="197" t="s">
        <v>91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209</v>
      </c>
      <c r="BM155" s="197" t="s">
        <v>452</v>
      </c>
    </row>
    <row r="156" s="2" customFormat="1" ht="16.5" customHeight="1">
      <c r="A156" s="34"/>
      <c r="B156" s="184"/>
      <c r="C156" s="185" t="s">
        <v>323</v>
      </c>
      <c r="D156" s="185" t="s">
        <v>205</v>
      </c>
      <c r="E156" s="186" t="s">
        <v>2846</v>
      </c>
      <c r="F156" s="187" t="s">
        <v>2847</v>
      </c>
      <c r="G156" s="188" t="s">
        <v>255</v>
      </c>
      <c r="H156" s="189">
        <v>4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209</v>
      </c>
      <c r="AT156" s="197" t="s">
        <v>205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209</v>
      </c>
      <c r="BM156" s="197" t="s">
        <v>460</v>
      </c>
    </row>
    <row r="157" s="2" customFormat="1" ht="24.15" customHeight="1">
      <c r="A157" s="34"/>
      <c r="B157" s="184"/>
      <c r="C157" s="185" t="s">
        <v>327</v>
      </c>
      <c r="D157" s="185" t="s">
        <v>205</v>
      </c>
      <c r="E157" s="186" t="s">
        <v>2848</v>
      </c>
      <c r="F157" s="187" t="s">
        <v>2849</v>
      </c>
      <c r="G157" s="188" t="s">
        <v>1616</v>
      </c>
      <c r="H157" s="189">
        <v>1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209</v>
      </c>
      <c r="AT157" s="197" t="s">
        <v>205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209</v>
      </c>
      <c r="BM157" s="197" t="s">
        <v>468</v>
      </c>
    </row>
    <row r="158" s="2" customFormat="1" ht="16.5" customHeight="1">
      <c r="A158" s="34"/>
      <c r="B158" s="184"/>
      <c r="C158" s="185" t="s">
        <v>331</v>
      </c>
      <c r="D158" s="185" t="s">
        <v>205</v>
      </c>
      <c r="E158" s="186" t="s">
        <v>2922</v>
      </c>
      <c r="F158" s="187" t="s">
        <v>2923</v>
      </c>
      <c r="G158" s="188" t="s">
        <v>1616</v>
      </c>
      <c r="H158" s="189">
        <v>1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209</v>
      </c>
      <c r="AT158" s="197" t="s">
        <v>205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209</v>
      </c>
      <c r="BM158" s="197" t="s">
        <v>475</v>
      </c>
    </row>
    <row r="159" s="2" customFormat="1" ht="16.5" customHeight="1">
      <c r="A159" s="34"/>
      <c r="B159" s="184"/>
      <c r="C159" s="185" t="s">
        <v>335</v>
      </c>
      <c r="D159" s="185" t="s">
        <v>205</v>
      </c>
      <c r="E159" s="186" t="s">
        <v>2924</v>
      </c>
      <c r="F159" s="187" t="s">
        <v>2925</v>
      </c>
      <c r="G159" s="188" t="s">
        <v>2197</v>
      </c>
      <c r="H159" s="189">
        <v>2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209</v>
      </c>
      <c r="AT159" s="197" t="s">
        <v>205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209</v>
      </c>
      <c r="BM159" s="197" t="s">
        <v>483</v>
      </c>
    </row>
    <row r="160" s="2" customFormat="1" ht="16.5" customHeight="1">
      <c r="A160" s="34"/>
      <c r="B160" s="184"/>
      <c r="C160" s="185" t="s">
        <v>339</v>
      </c>
      <c r="D160" s="185" t="s">
        <v>205</v>
      </c>
      <c r="E160" s="186" t="s">
        <v>2854</v>
      </c>
      <c r="F160" s="187" t="s">
        <v>2855</v>
      </c>
      <c r="G160" s="188" t="s">
        <v>255</v>
      </c>
      <c r="H160" s="189">
        <v>1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209</v>
      </c>
      <c r="AT160" s="197" t="s">
        <v>205</v>
      </c>
      <c r="AU160" s="197" t="s">
        <v>91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209</v>
      </c>
      <c r="BM160" s="197" t="s">
        <v>491</v>
      </c>
    </row>
    <row r="161" s="2" customFormat="1" ht="16.5" customHeight="1">
      <c r="A161" s="34"/>
      <c r="B161" s="184"/>
      <c r="C161" s="185" t="s">
        <v>343</v>
      </c>
      <c r="D161" s="185" t="s">
        <v>205</v>
      </c>
      <c r="E161" s="186" t="s">
        <v>2926</v>
      </c>
      <c r="F161" s="187" t="s">
        <v>2927</v>
      </c>
      <c r="G161" s="188" t="s">
        <v>255</v>
      </c>
      <c r="H161" s="189">
        <v>1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209</v>
      </c>
      <c r="AT161" s="197" t="s">
        <v>205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209</v>
      </c>
      <c r="BM161" s="197" t="s">
        <v>499</v>
      </c>
    </row>
    <row r="162" s="2" customFormat="1" ht="16.5" customHeight="1">
      <c r="A162" s="34"/>
      <c r="B162" s="184"/>
      <c r="C162" s="185" t="s">
        <v>347</v>
      </c>
      <c r="D162" s="185" t="s">
        <v>205</v>
      </c>
      <c r="E162" s="186" t="s">
        <v>2858</v>
      </c>
      <c r="F162" s="187" t="s">
        <v>2859</v>
      </c>
      <c r="G162" s="188" t="s">
        <v>255</v>
      </c>
      <c r="H162" s="189">
        <v>1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209</v>
      </c>
      <c r="AT162" s="197" t="s">
        <v>205</v>
      </c>
      <c r="AU162" s="197" t="s">
        <v>91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209</v>
      </c>
      <c r="BM162" s="197" t="s">
        <v>508</v>
      </c>
    </row>
    <row r="163" s="12" customFormat="1" ht="22.8" customHeight="1">
      <c r="A163" s="12"/>
      <c r="B163" s="171"/>
      <c r="C163" s="12"/>
      <c r="D163" s="172" t="s">
        <v>78</v>
      </c>
      <c r="E163" s="182" t="s">
        <v>2860</v>
      </c>
      <c r="F163" s="182" t="s">
        <v>2861</v>
      </c>
      <c r="G163" s="12"/>
      <c r="H163" s="12"/>
      <c r="I163" s="174"/>
      <c r="J163" s="183">
        <f>BK163</f>
        <v>0</v>
      </c>
      <c r="K163" s="12"/>
      <c r="L163" s="171"/>
      <c r="M163" s="176"/>
      <c r="N163" s="177"/>
      <c r="O163" s="177"/>
      <c r="P163" s="178">
        <f>SUM(P164:P167)</f>
        <v>0</v>
      </c>
      <c r="Q163" s="177"/>
      <c r="R163" s="178">
        <f>SUM(R164:R167)</f>
        <v>0</v>
      </c>
      <c r="S163" s="177"/>
      <c r="T163" s="179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2" t="s">
        <v>86</v>
      </c>
      <c r="AT163" s="180" t="s">
        <v>78</v>
      </c>
      <c r="AU163" s="180" t="s">
        <v>86</v>
      </c>
      <c r="AY163" s="172" t="s">
        <v>203</v>
      </c>
      <c r="BK163" s="181">
        <f>SUM(BK164:BK167)</f>
        <v>0</v>
      </c>
    </row>
    <row r="164" s="2" customFormat="1" ht="16.5" customHeight="1">
      <c r="A164" s="34"/>
      <c r="B164" s="184"/>
      <c r="C164" s="185" t="s">
        <v>352</v>
      </c>
      <c r="D164" s="185" t="s">
        <v>205</v>
      </c>
      <c r="E164" s="186" t="s">
        <v>2928</v>
      </c>
      <c r="F164" s="187" t="s">
        <v>2929</v>
      </c>
      <c r="G164" s="188" t="s">
        <v>810</v>
      </c>
      <c r="H164" s="189">
        <v>1</v>
      </c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45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209</v>
      </c>
      <c r="AT164" s="197" t="s">
        <v>205</v>
      </c>
      <c r="AU164" s="197" t="s">
        <v>91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209</v>
      </c>
      <c r="BM164" s="197" t="s">
        <v>516</v>
      </c>
    </row>
    <row r="165" s="2" customFormat="1" ht="16.5" customHeight="1">
      <c r="A165" s="34"/>
      <c r="B165" s="184"/>
      <c r="C165" s="185" t="s">
        <v>360</v>
      </c>
      <c r="D165" s="185" t="s">
        <v>205</v>
      </c>
      <c r="E165" s="186" t="s">
        <v>2930</v>
      </c>
      <c r="F165" s="187" t="s">
        <v>2863</v>
      </c>
      <c r="G165" s="188" t="s">
        <v>810</v>
      </c>
      <c r="H165" s="189">
        <v>1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209</v>
      </c>
      <c r="AT165" s="197" t="s">
        <v>205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209</v>
      </c>
      <c r="BM165" s="197" t="s">
        <v>533</v>
      </c>
    </row>
    <row r="166" s="2" customFormat="1" ht="24.15" customHeight="1">
      <c r="A166" s="34"/>
      <c r="B166" s="184"/>
      <c r="C166" s="185" t="s">
        <v>364</v>
      </c>
      <c r="D166" s="185" t="s">
        <v>205</v>
      </c>
      <c r="E166" s="186" t="s">
        <v>2931</v>
      </c>
      <c r="F166" s="187" t="s">
        <v>2932</v>
      </c>
      <c r="G166" s="188" t="s">
        <v>2197</v>
      </c>
      <c r="H166" s="189">
        <v>8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209</v>
      </c>
      <c r="AT166" s="197" t="s">
        <v>205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209</v>
      </c>
      <c r="BM166" s="197" t="s">
        <v>542</v>
      </c>
    </row>
    <row r="167" s="2" customFormat="1" ht="24.15" customHeight="1">
      <c r="A167" s="34"/>
      <c r="B167" s="184"/>
      <c r="C167" s="185" t="s">
        <v>373</v>
      </c>
      <c r="D167" s="185" t="s">
        <v>205</v>
      </c>
      <c r="E167" s="186" t="s">
        <v>2933</v>
      </c>
      <c r="F167" s="187" t="s">
        <v>2934</v>
      </c>
      <c r="G167" s="188" t="s">
        <v>2197</v>
      </c>
      <c r="H167" s="189">
        <v>5</v>
      </c>
      <c r="I167" s="190"/>
      <c r="J167" s="191">
        <f>ROUND(I167*H167,2)</f>
        <v>0</v>
      </c>
      <c r="K167" s="192"/>
      <c r="L167" s="35"/>
      <c r="M167" s="219" t="s">
        <v>1</v>
      </c>
      <c r="N167" s="220" t="s">
        <v>45</v>
      </c>
      <c r="O167" s="217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209</v>
      </c>
      <c r="AT167" s="197" t="s">
        <v>205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209</v>
      </c>
      <c r="BM167" s="197" t="s">
        <v>560</v>
      </c>
    </row>
    <row r="168" s="2" customFormat="1" ht="6.96" customHeight="1">
      <c r="A168" s="34"/>
      <c r="B168" s="61"/>
      <c r="C168" s="62"/>
      <c r="D168" s="62"/>
      <c r="E168" s="62"/>
      <c r="F168" s="62"/>
      <c r="G168" s="62"/>
      <c r="H168" s="62"/>
      <c r="I168" s="62"/>
      <c r="J168" s="62"/>
      <c r="K168" s="62"/>
      <c r="L168" s="35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autoFilter ref="C123:K1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2720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2935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2722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2722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ROUND((SUM(BE124:BE152)),  2)</f>
        <v>0</v>
      </c>
      <c r="G35" s="137"/>
      <c r="H35" s="137"/>
      <c r="I35" s="138">
        <v>0.23000000000000001</v>
      </c>
      <c r="J35" s="136">
        <f>ROUND(((SUM(BE124:BE152))*I35),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ROUND((SUM(BF124:BF152)),  2)</f>
        <v>0</v>
      </c>
      <c r="G36" s="137"/>
      <c r="H36" s="137"/>
      <c r="I36" s="138">
        <v>0.23000000000000001</v>
      </c>
      <c r="J36" s="136">
        <f>ROUND(((SUM(BF124:BF152))*I36),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ROUND((SUM(BG124:BG152)),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ROUND((SUM(BH124:BH152)),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ROUND((SUM(BI124:BI152)),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2720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03 - KS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Ing.Pelikán Lumír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Ing.Pelikán Lumír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2936</v>
      </c>
      <c r="E99" s="154"/>
      <c r="F99" s="154"/>
      <c r="G99" s="154"/>
      <c r="H99" s="154"/>
      <c r="I99" s="154"/>
      <c r="J99" s="155">
        <f>J125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2937</v>
      </c>
      <c r="E100" s="158"/>
      <c r="F100" s="158"/>
      <c r="G100" s="158"/>
      <c r="H100" s="158"/>
      <c r="I100" s="158"/>
      <c r="J100" s="159">
        <f>J126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2725</v>
      </c>
      <c r="E101" s="158"/>
      <c r="F101" s="158"/>
      <c r="G101" s="158"/>
      <c r="H101" s="158"/>
      <c r="I101" s="158"/>
      <c r="J101" s="159">
        <f>J134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2726</v>
      </c>
      <c r="E102" s="158"/>
      <c r="F102" s="158"/>
      <c r="G102" s="158"/>
      <c r="H102" s="158"/>
      <c r="I102" s="158"/>
      <c r="J102" s="159">
        <f>J148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189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0" t="str">
        <f>E7</f>
        <v>REKONŠTRUKCIA ADMINISTRATÍVNEJ BUDOVY KOMENSKÉHO ULICA - ÚRAD BBSK (BLOK B+C)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157</v>
      </c>
      <c r="L113" s="18"/>
    </row>
    <row r="114" s="2" customFormat="1" ht="16.5" customHeight="1">
      <c r="A114" s="34"/>
      <c r="B114" s="35"/>
      <c r="C114" s="34"/>
      <c r="D114" s="34"/>
      <c r="E114" s="130" t="s">
        <v>2720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159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03 - KS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k.ú. B. Bystrica, s.č. 837/12, p.č. KN/C - 1909/1</v>
      </c>
      <c r="G118" s="34"/>
      <c r="H118" s="34"/>
      <c r="I118" s="28" t="s">
        <v>21</v>
      </c>
      <c r="J118" s="70" t="str">
        <f>IF(J14="","",J14)</f>
        <v>21. 1. 2025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23</v>
      </c>
      <c r="D120" s="34"/>
      <c r="E120" s="34"/>
      <c r="F120" s="23" t="str">
        <f>E17</f>
        <v>Banskobystrický samosprávny kraj, Námestie SNP 23/</v>
      </c>
      <c r="G120" s="34"/>
      <c r="H120" s="34"/>
      <c r="I120" s="28" t="s">
        <v>29</v>
      </c>
      <c r="J120" s="32" t="str">
        <f>E23</f>
        <v>Ing.Pelikán Lumír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34</v>
      </c>
      <c r="J121" s="32" t="str">
        <f>E26</f>
        <v>Ing.Pelikán Lumír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0"/>
      <c r="B123" s="161"/>
      <c r="C123" s="162" t="s">
        <v>190</v>
      </c>
      <c r="D123" s="163" t="s">
        <v>64</v>
      </c>
      <c r="E123" s="163" t="s">
        <v>60</v>
      </c>
      <c r="F123" s="163" t="s">
        <v>61</v>
      </c>
      <c r="G123" s="163" t="s">
        <v>191</v>
      </c>
      <c r="H123" s="163" t="s">
        <v>192</v>
      </c>
      <c r="I123" s="163" t="s">
        <v>193</v>
      </c>
      <c r="J123" s="164" t="s">
        <v>163</v>
      </c>
      <c r="K123" s="165" t="s">
        <v>194</v>
      </c>
      <c r="L123" s="166"/>
      <c r="M123" s="87" t="s">
        <v>1</v>
      </c>
      <c r="N123" s="88" t="s">
        <v>43</v>
      </c>
      <c r="O123" s="88" t="s">
        <v>195</v>
      </c>
      <c r="P123" s="88" t="s">
        <v>196</v>
      </c>
      <c r="Q123" s="88" t="s">
        <v>197</v>
      </c>
      <c r="R123" s="88" t="s">
        <v>198</v>
      </c>
      <c r="S123" s="88" t="s">
        <v>199</v>
      </c>
      <c r="T123" s="89" t="s">
        <v>200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="2" customFormat="1" ht="22.8" customHeight="1">
      <c r="A124" s="34"/>
      <c r="B124" s="35"/>
      <c r="C124" s="94" t="s">
        <v>164</v>
      </c>
      <c r="D124" s="34"/>
      <c r="E124" s="34"/>
      <c r="F124" s="34"/>
      <c r="G124" s="34"/>
      <c r="H124" s="34"/>
      <c r="I124" s="34"/>
      <c r="J124" s="167">
        <f>BK124</f>
        <v>0</v>
      </c>
      <c r="K124" s="34"/>
      <c r="L124" s="35"/>
      <c r="M124" s="90"/>
      <c r="N124" s="74"/>
      <c r="O124" s="91"/>
      <c r="P124" s="168">
        <f>P125</f>
        <v>0</v>
      </c>
      <c r="Q124" s="91"/>
      <c r="R124" s="168">
        <f>R125</f>
        <v>0</v>
      </c>
      <c r="S124" s="91"/>
      <c r="T124" s="169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78</v>
      </c>
      <c r="AU124" s="15" t="s">
        <v>165</v>
      </c>
      <c r="BK124" s="170">
        <f>BK125</f>
        <v>0</v>
      </c>
    </row>
    <row r="125" s="12" customFormat="1" ht="25.92" customHeight="1">
      <c r="A125" s="12"/>
      <c r="B125" s="171"/>
      <c r="C125" s="12"/>
      <c r="D125" s="172" t="s">
        <v>78</v>
      </c>
      <c r="E125" s="173" t="s">
        <v>2727</v>
      </c>
      <c r="F125" s="173" t="s">
        <v>2938</v>
      </c>
      <c r="G125" s="12"/>
      <c r="H125" s="12"/>
      <c r="I125" s="174"/>
      <c r="J125" s="175">
        <f>BK125</f>
        <v>0</v>
      </c>
      <c r="K125" s="12"/>
      <c r="L125" s="171"/>
      <c r="M125" s="176"/>
      <c r="N125" s="177"/>
      <c r="O125" s="177"/>
      <c r="P125" s="178">
        <f>P126+P134+P148</f>
        <v>0</v>
      </c>
      <c r="Q125" s="177"/>
      <c r="R125" s="178">
        <f>R126+R134+R148</f>
        <v>0</v>
      </c>
      <c r="S125" s="177"/>
      <c r="T125" s="179">
        <f>T126+T134+T148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86</v>
      </c>
      <c r="AT125" s="180" t="s">
        <v>78</v>
      </c>
      <c r="AU125" s="180" t="s">
        <v>79</v>
      </c>
      <c r="AY125" s="172" t="s">
        <v>203</v>
      </c>
      <c r="BK125" s="181">
        <f>BK126+BK134+BK148</f>
        <v>0</v>
      </c>
    </row>
    <row r="126" s="12" customFormat="1" ht="22.8" customHeight="1">
      <c r="A126" s="12"/>
      <c r="B126" s="171"/>
      <c r="C126" s="12"/>
      <c r="D126" s="172" t="s">
        <v>78</v>
      </c>
      <c r="E126" s="182" t="s">
        <v>2727</v>
      </c>
      <c r="F126" s="182" t="s">
        <v>2938</v>
      </c>
      <c r="G126" s="12"/>
      <c r="H126" s="12"/>
      <c r="I126" s="174"/>
      <c r="J126" s="183">
        <f>BK126</f>
        <v>0</v>
      </c>
      <c r="K126" s="12"/>
      <c r="L126" s="171"/>
      <c r="M126" s="176"/>
      <c r="N126" s="177"/>
      <c r="O126" s="177"/>
      <c r="P126" s="178">
        <f>SUM(P127:P133)</f>
        <v>0</v>
      </c>
      <c r="Q126" s="177"/>
      <c r="R126" s="178">
        <f>SUM(R127:R133)</f>
        <v>0</v>
      </c>
      <c r="S126" s="177"/>
      <c r="T126" s="179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86</v>
      </c>
      <c r="AY126" s="172" t="s">
        <v>203</v>
      </c>
      <c r="BK126" s="181">
        <f>SUM(BK127:BK133)</f>
        <v>0</v>
      </c>
    </row>
    <row r="127" s="2" customFormat="1" ht="66.75" customHeight="1">
      <c r="A127" s="34"/>
      <c r="B127" s="184"/>
      <c r="C127" s="185" t="s">
        <v>86</v>
      </c>
      <c r="D127" s="185" t="s">
        <v>205</v>
      </c>
      <c r="E127" s="186" t="s">
        <v>2939</v>
      </c>
      <c r="F127" s="187" t="s">
        <v>2940</v>
      </c>
      <c r="G127" s="188" t="s">
        <v>255</v>
      </c>
      <c r="H127" s="189">
        <v>13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209</v>
      </c>
      <c r="AT127" s="197" t="s">
        <v>205</v>
      </c>
      <c r="AU127" s="197" t="s">
        <v>91</v>
      </c>
      <c r="AY127" s="15" t="s">
        <v>203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209</v>
      </c>
      <c r="BM127" s="197" t="s">
        <v>91</v>
      </c>
    </row>
    <row r="128" s="2" customFormat="1" ht="16.5" customHeight="1">
      <c r="A128" s="34"/>
      <c r="B128" s="184"/>
      <c r="C128" s="185" t="s">
        <v>91</v>
      </c>
      <c r="D128" s="185" t="s">
        <v>205</v>
      </c>
      <c r="E128" s="186" t="s">
        <v>2941</v>
      </c>
      <c r="F128" s="187" t="s">
        <v>2942</v>
      </c>
      <c r="G128" s="188" t="s">
        <v>255</v>
      </c>
      <c r="H128" s="189">
        <v>13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209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209</v>
      </c>
      <c r="BM128" s="197" t="s">
        <v>209</v>
      </c>
    </row>
    <row r="129" s="2" customFormat="1" ht="66.75" customHeight="1">
      <c r="A129" s="34"/>
      <c r="B129" s="184"/>
      <c r="C129" s="185" t="s">
        <v>216</v>
      </c>
      <c r="D129" s="185" t="s">
        <v>205</v>
      </c>
      <c r="E129" s="186" t="s">
        <v>2943</v>
      </c>
      <c r="F129" s="187" t="s">
        <v>2944</v>
      </c>
      <c r="G129" s="188" t="s">
        <v>255</v>
      </c>
      <c r="H129" s="189">
        <v>4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228</v>
      </c>
    </row>
    <row r="130" s="2" customFormat="1" ht="16.5" customHeight="1">
      <c r="A130" s="34"/>
      <c r="B130" s="184"/>
      <c r="C130" s="185" t="s">
        <v>209</v>
      </c>
      <c r="D130" s="185" t="s">
        <v>205</v>
      </c>
      <c r="E130" s="186" t="s">
        <v>2945</v>
      </c>
      <c r="F130" s="187" t="s">
        <v>2946</v>
      </c>
      <c r="G130" s="188" t="s">
        <v>255</v>
      </c>
      <c r="H130" s="189">
        <v>4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209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209</v>
      </c>
      <c r="BM130" s="197" t="s">
        <v>236</v>
      </c>
    </row>
    <row r="131" s="2" customFormat="1" ht="66.75" customHeight="1">
      <c r="A131" s="34"/>
      <c r="B131" s="184"/>
      <c r="C131" s="185" t="s">
        <v>224</v>
      </c>
      <c r="D131" s="185" t="s">
        <v>205</v>
      </c>
      <c r="E131" s="186" t="s">
        <v>2947</v>
      </c>
      <c r="F131" s="187" t="s">
        <v>2948</v>
      </c>
      <c r="G131" s="188" t="s">
        <v>255</v>
      </c>
      <c r="H131" s="189">
        <v>1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209</v>
      </c>
      <c r="AT131" s="197" t="s">
        <v>205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209</v>
      </c>
      <c r="BM131" s="197" t="s">
        <v>147</v>
      </c>
    </row>
    <row r="132" s="2" customFormat="1" ht="16.5" customHeight="1">
      <c r="A132" s="34"/>
      <c r="B132" s="184"/>
      <c r="C132" s="185" t="s">
        <v>228</v>
      </c>
      <c r="D132" s="185" t="s">
        <v>205</v>
      </c>
      <c r="E132" s="186" t="s">
        <v>2949</v>
      </c>
      <c r="F132" s="187" t="s">
        <v>2950</v>
      </c>
      <c r="G132" s="188" t="s">
        <v>255</v>
      </c>
      <c r="H132" s="189">
        <v>1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209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209</v>
      </c>
      <c r="BM132" s="197" t="s">
        <v>153</v>
      </c>
    </row>
    <row r="133" s="2" customFormat="1" ht="37.8" customHeight="1">
      <c r="A133" s="34"/>
      <c r="B133" s="184"/>
      <c r="C133" s="185" t="s">
        <v>232</v>
      </c>
      <c r="D133" s="185" t="s">
        <v>205</v>
      </c>
      <c r="E133" s="186" t="s">
        <v>2951</v>
      </c>
      <c r="F133" s="187" t="s">
        <v>2952</v>
      </c>
      <c r="G133" s="188" t="s">
        <v>255</v>
      </c>
      <c r="H133" s="189">
        <v>1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261</v>
      </c>
    </row>
    <row r="134" s="12" customFormat="1" ht="22.8" customHeight="1">
      <c r="A134" s="12"/>
      <c r="B134" s="171"/>
      <c r="C134" s="12"/>
      <c r="D134" s="172" t="s">
        <v>78</v>
      </c>
      <c r="E134" s="182" t="s">
        <v>2759</v>
      </c>
      <c r="F134" s="182" t="s">
        <v>2760</v>
      </c>
      <c r="G134" s="12"/>
      <c r="H134" s="12"/>
      <c r="I134" s="174"/>
      <c r="J134" s="183">
        <f>BK134</f>
        <v>0</v>
      </c>
      <c r="K134" s="12"/>
      <c r="L134" s="171"/>
      <c r="M134" s="176"/>
      <c r="N134" s="177"/>
      <c r="O134" s="177"/>
      <c r="P134" s="178">
        <f>SUM(P135:P147)</f>
        <v>0</v>
      </c>
      <c r="Q134" s="177"/>
      <c r="R134" s="178">
        <f>SUM(R135:R147)</f>
        <v>0</v>
      </c>
      <c r="S134" s="177"/>
      <c r="T134" s="179">
        <f>SUM(T135:T147)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2" t="s">
        <v>86</v>
      </c>
      <c r="AT134" s="180" t="s">
        <v>78</v>
      </c>
      <c r="AU134" s="180" t="s">
        <v>86</v>
      </c>
      <c r="AY134" s="172" t="s">
        <v>203</v>
      </c>
      <c r="BK134" s="181">
        <f>SUM(BK135:BK147)</f>
        <v>0</v>
      </c>
    </row>
    <row r="135" s="2" customFormat="1" ht="16.5" customHeight="1">
      <c r="A135" s="34"/>
      <c r="B135" s="184"/>
      <c r="C135" s="185" t="s">
        <v>236</v>
      </c>
      <c r="D135" s="185" t="s">
        <v>205</v>
      </c>
      <c r="E135" s="186" t="s">
        <v>2761</v>
      </c>
      <c r="F135" s="187" t="s">
        <v>2762</v>
      </c>
      <c r="G135" s="188" t="s">
        <v>297</v>
      </c>
      <c r="H135" s="189">
        <v>890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270</v>
      </c>
    </row>
    <row r="136" s="2" customFormat="1" ht="16.5" customHeight="1">
      <c r="A136" s="34"/>
      <c r="B136" s="184"/>
      <c r="C136" s="185" t="s">
        <v>240</v>
      </c>
      <c r="D136" s="185" t="s">
        <v>205</v>
      </c>
      <c r="E136" s="186" t="s">
        <v>2953</v>
      </c>
      <c r="F136" s="187" t="s">
        <v>2954</v>
      </c>
      <c r="G136" s="188" t="s">
        <v>297</v>
      </c>
      <c r="H136" s="189">
        <v>890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209</v>
      </c>
      <c r="AT136" s="197" t="s">
        <v>205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209</v>
      </c>
      <c r="BM136" s="197" t="s">
        <v>278</v>
      </c>
    </row>
    <row r="137" s="2" customFormat="1">
      <c r="A137" s="34"/>
      <c r="B137" s="35"/>
      <c r="C137" s="34"/>
      <c r="D137" s="199" t="s">
        <v>211</v>
      </c>
      <c r="E137" s="34"/>
      <c r="F137" s="200" t="s">
        <v>2955</v>
      </c>
      <c r="G137" s="34"/>
      <c r="H137" s="34"/>
      <c r="I137" s="201"/>
      <c r="J137" s="34"/>
      <c r="K137" s="34"/>
      <c r="L137" s="35"/>
      <c r="M137" s="202"/>
      <c r="N137" s="203"/>
      <c r="O137" s="78"/>
      <c r="P137" s="78"/>
      <c r="Q137" s="78"/>
      <c r="R137" s="78"/>
      <c r="S137" s="78"/>
      <c r="T137" s="79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211</v>
      </c>
      <c r="AU137" s="15" t="s">
        <v>91</v>
      </c>
    </row>
    <row r="138" s="2" customFormat="1" ht="24.15" customHeight="1">
      <c r="A138" s="34"/>
      <c r="B138" s="184"/>
      <c r="C138" s="185" t="s">
        <v>147</v>
      </c>
      <c r="D138" s="185" t="s">
        <v>205</v>
      </c>
      <c r="E138" s="186" t="s">
        <v>2915</v>
      </c>
      <c r="F138" s="187" t="s">
        <v>2916</v>
      </c>
      <c r="G138" s="188" t="s">
        <v>297</v>
      </c>
      <c r="H138" s="189">
        <v>10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209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209</v>
      </c>
      <c r="BM138" s="197" t="s">
        <v>286</v>
      </c>
    </row>
    <row r="139" s="2" customFormat="1" ht="21.75" customHeight="1">
      <c r="A139" s="34"/>
      <c r="B139" s="184"/>
      <c r="C139" s="185" t="s">
        <v>150</v>
      </c>
      <c r="D139" s="185" t="s">
        <v>205</v>
      </c>
      <c r="E139" s="186" t="s">
        <v>2917</v>
      </c>
      <c r="F139" s="187" t="s">
        <v>2808</v>
      </c>
      <c r="G139" s="188" t="s">
        <v>255</v>
      </c>
      <c r="H139" s="189">
        <v>850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294</v>
      </c>
    </row>
    <row r="140" s="2" customFormat="1" ht="16.5" customHeight="1">
      <c r="A140" s="34"/>
      <c r="B140" s="184"/>
      <c r="C140" s="185" t="s">
        <v>153</v>
      </c>
      <c r="D140" s="185" t="s">
        <v>205</v>
      </c>
      <c r="E140" s="186" t="s">
        <v>2809</v>
      </c>
      <c r="F140" s="187" t="s">
        <v>2810</v>
      </c>
      <c r="G140" s="188" t="s">
        <v>255</v>
      </c>
      <c r="H140" s="189">
        <v>850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209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209</v>
      </c>
      <c r="BM140" s="197" t="s">
        <v>302</v>
      </c>
    </row>
    <row r="141" s="2" customFormat="1" ht="16.5" customHeight="1">
      <c r="A141" s="34"/>
      <c r="B141" s="184"/>
      <c r="C141" s="185" t="s">
        <v>257</v>
      </c>
      <c r="D141" s="185" t="s">
        <v>205</v>
      </c>
      <c r="E141" s="186" t="s">
        <v>2956</v>
      </c>
      <c r="F141" s="187" t="s">
        <v>2957</v>
      </c>
      <c r="G141" s="188" t="s">
        <v>255</v>
      </c>
      <c r="H141" s="189">
        <v>16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209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209</v>
      </c>
      <c r="BM141" s="197" t="s">
        <v>310</v>
      </c>
    </row>
    <row r="142" s="2" customFormat="1" ht="16.5" customHeight="1">
      <c r="A142" s="34"/>
      <c r="B142" s="184"/>
      <c r="C142" s="185" t="s">
        <v>261</v>
      </c>
      <c r="D142" s="185" t="s">
        <v>205</v>
      </c>
      <c r="E142" s="186" t="s">
        <v>2958</v>
      </c>
      <c r="F142" s="187" t="s">
        <v>2959</v>
      </c>
      <c r="G142" s="188" t="s">
        <v>255</v>
      </c>
      <c r="H142" s="189">
        <v>3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319</v>
      </c>
    </row>
    <row r="143" s="2" customFormat="1" ht="16.5" customHeight="1">
      <c r="A143" s="34"/>
      <c r="B143" s="184"/>
      <c r="C143" s="185" t="s">
        <v>266</v>
      </c>
      <c r="D143" s="185" t="s">
        <v>205</v>
      </c>
      <c r="E143" s="186" t="s">
        <v>2960</v>
      </c>
      <c r="F143" s="187" t="s">
        <v>2961</v>
      </c>
      <c r="G143" s="188" t="s">
        <v>1616</v>
      </c>
      <c r="H143" s="189">
        <v>1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209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209</v>
      </c>
      <c r="BM143" s="197" t="s">
        <v>327</v>
      </c>
    </row>
    <row r="144" s="2" customFormat="1" ht="16.5" customHeight="1">
      <c r="A144" s="34"/>
      <c r="B144" s="184"/>
      <c r="C144" s="185" t="s">
        <v>270</v>
      </c>
      <c r="D144" s="185" t="s">
        <v>205</v>
      </c>
      <c r="E144" s="186" t="s">
        <v>2962</v>
      </c>
      <c r="F144" s="187" t="s">
        <v>2963</v>
      </c>
      <c r="G144" s="188" t="s">
        <v>2197</v>
      </c>
      <c r="H144" s="189">
        <v>2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209</v>
      </c>
      <c r="AT144" s="197" t="s">
        <v>205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209</v>
      </c>
      <c r="BM144" s="197" t="s">
        <v>335</v>
      </c>
    </row>
    <row r="145" s="2" customFormat="1" ht="16.5" customHeight="1">
      <c r="A145" s="34"/>
      <c r="B145" s="184"/>
      <c r="C145" s="185" t="s">
        <v>274</v>
      </c>
      <c r="D145" s="185" t="s">
        <v>205</v>
      </c>
      <c r="E145" s="186" t="s">
        <v>2964</v>
      </c>
      <c r="F145" s="187" t="s">
        <v>2965</v>
      </c>
      <c r="G145" s="188" t="s">
        <v>255</v>
      </c>
      <c r="H145" s="189">
        <v>1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209</v>
      </c>
      <c r="AT145" s="197" t="s">
        <v>205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209</v>
      </c>
      <c r="BM145" s="197" t="s">
        <v>343</v>
      </c>
    </row>
    <row r="146" s="2" customFormat="1" ht="16.5" customHeight="1">
      <c r="A146" s="34"/>
      <c r="B146" s="184"/>
      <c r="C146" s="185" t="s">
        <v>278</v>
      </c>
      <c r="D146" s="185" t="s">
        <v>205</v>
      </c>
      <c r="E146" s="186" t="s">
        <v>2966</v>
      </c>
      <c r="F146" s="187" t="s">
        <v>2967</v>
      </c>
      <c r="G146" s="188" t="s">
        <v>255</v>
      </c>
      <c r="H146" s="189">
        <v>1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209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352</v>
      </c>
    </row>
    <row r="147" s="2" customFormat="1" ht="16.5" customHeight="1">
      <c r="A147" s="34"/>
      <c r="B147" s="184"/>
      <c r="C147" s="185" t="s">
        <v>282</v>
      </c>
      <c r="D147" s="185" t="s">
        <v>205</v>
      </c>
      <c r="E147" s="186" t="s">
        <v>2968</v>
      </c>
      <c r="F147" s="187" t="s">
        <v>2969</v>
      </c>
      <c r="G147" s="188" t="s">
        <v>255</v>
      </c>
      <c r="H147" s="189">
        <v>1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209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209</v>
      </c>
      <c r="BM147" s="197" t="s">
        <v>360</v>
      </c>
    </row>
    <row r="148" s="12" customFormat="1" ht="22.8" customHeight="1">
      <c r="A148" s="12"/>
      <c r="B148" s="171"/>
      <c r="C148" s="12"/>
      <c r="D148" s="172" t="s">
        <v>78</v>
      </c>
      <c r="E148" s="182" t="s">
        <v>2860</v>
      </c>
      <c r="F148" s="182" t="s">
        <v>2861</v>
      </c>
      <c r="G148" s="12"/>
      <c r="H148" s="12"/>
      <c r="I148" s="174"/>
      <c r="J148" s="183">
        <f>BK148</f>
        <v>0</v>
      </c>
      <c r="K148" s="12"/>
      <c r="L148" s="171"/>
      <c r="M148" s="176"/>
      <c r="N148" s="177"/>
      <c r="O148" s="177"/>
      <c r="P148" s="178">
        <f>SUM(P149:P152)</f>
        <v>0</v>
      </c>
      <c r="Q148" s="177"/>
      <c r="R148" s="178">
        <f>SUM(R149:R152)</f>
        <v>0</v>
      </c>
      <c r="S148" s="177"/>
      <c r="T148" s="179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2" t="s">
        <v>86</v>
      </c>
      <c r="AT148" s="180" t="s">
        <v>78</v>
      </c>
      <c r="AU148" s="180" t="s">
        <v>86</v>
      </c>
      <c r="AY148" s="172" t="s">
        <v>203</v>
      </c>
      <c r="BK148" s="181">
        <f>SUM(BK149:BK152)</f>
        <v>0</v>
      </c>
    </row>
    <row r="149" s="2" customFormat="1" ht="16.5" customHeight="1">
      <c r="A149" s="34"/>
      <c r="B149" s="184"/>
      <c r="C149" s="185" t="s">
        <v>286</v>
      </c>
      <c r="D149" s="185" t="s">
        <v>205</v>
      </c>
      <c r="E149" s="186" t="s">
        <v>2970</v>
      </c>
      <c r="F149" s="187" t="s">
        <v>2929</v>
      </c>
      <c r="G149" s="188" t="s">
        <v>810</v>
      </c>
      <c r="H149" s="189">
        <v>1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209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209</v>
      </c>
      <c r="BM149" s="197" t="s">
        <v>369</v>
      </c>
    </row>
    <row r="150" s="2" customFormat="1" ht="16.5" customHeight="1">
      <c r="A150" s="34"/>
      <c r="B150" s="184"/>
      <c r="C150" s="185" t="s">
        <v>294</v>
      </c>
      <c r="D150" s="185" t="s">
        <v>205</v>
      </c>
      <c r="E150" s="186" t="s">
        <v>2930</v>
      </c>
      <c r="F150" s="187" t="s">
        <v>2863</v>
      </c>
      <c r="G150" s="188" t="s">
        <v>810</v>
      </c>
      <c r="H150" s="189">
        <v>1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209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209</v>
      </c>
      <c r="BM150" s="197" t="s">
        <v>385</v>
      </c>
    </row>
    <row r="151" s="2" customFormat="1" ht="24.15" customHeight="1">
      <c r="A151" s="34"/>
      <c r="B151" s="184"/>
      <c r="C151" s="185" t="s">
        <v>7</v>
      </c>
      <c r="D151" s="185" t="s">
        <v>205</v>
      </c>
      <c r="E151" s="186" t="s">
        <v>2971</v>
      </c>
      <c r="F151" s="187" t="s">
        <v>2972</v>
      </c>
      <c r="G151" s="188" t="s">
        <v>2197</v>
      </c>
      <c r="H151" s="189">
        <v>6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209</v>
      </c>
      <c r="AT151" s="197" t="s">
        <v>205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209</v>
      </c>
      <c r="BM151" s="197" t="s">
        <v>393</v>
      </c>
    </row>
    <row r="152" s="2" customFormat="1" ht="24.15" customHeight="1">
      <c r="A152" s="34"/>
      <c r="B152" s="184"/>
      <c r="C152" s="185" t="s">
        <v>306</v>
      </c>
      <c r="D152" s="185" t="s">
        <v>205</v>
      </c>
      <c r="E152" s="186" t="s">
        <v>2973</v>
      </c>
      <c r="F152" s="187" t="s">
        <v>2974</v>
      </c>
      <c r="G152" s="188" t="s">
        <v>2197</v>
      </c>
      <c r="H152" s="189">
        <v>3</v>
      </c>
      <c r="I152" s="190"/>
      <c r="J152" s="191">
        <f>ROUND(I152*H152,2)</f>
        <v>0</v>
      </c>
      <c r="K152" s="192"/>
      <c r="L152" s="35"/>
      <c r="M152" s="219" t="s">
        <v>1</v>
      </c>
      <c r="N152" s="220" t="s">
        <v>45</v>
      </c>
      <c r="O152" s="217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209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409</v>
      </c>
    </row>
    <row r="153" s="2" customFormat="1" ht="6.96" customHeight="1">
      <c r="A153" s="34"/>
      <c r="B153" s="61"/>
      <c r="C153" s="62"/>
      <c r="D153" s="62"/>
      <c r="E153" s="62"/>
      <c r="F153" s="62"/>
      <c r="G153" s="62"/>
      <c r="H153" s="62"/>
      <c r="I153" s="62"/>
      <c r="J153" s="62"/>
      <c r="K153" s="62"/>
      <c r="L153" s="35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autoFilter ref="C123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2720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2975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2722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2722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ROUND((SUM(BE129:BE186)),  2)</f>
        <v>0</v>
      </c>
      <c r="G35" s="137"/>
      <c r="H35" s="137"/>
      <c r="I35" s="138">
        <v>0.23000000000000001</v>
      </c>
      <c r="J35" s="136">
        <f>ROUND(((SUM(BE129:BE186))*I35),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ROUND((SUM(BF129:BF186)),  2)</f>
        <v>0</v>
      </c>
      <c r="G36" s="137"/>
      <c r="H36" s="137"/>
      <c r="I36" s="138">
        <v>0.23000000000000001</v>
      </c>
      <c r="J36" s="136">
        <f>ROUND(((SUM(BF129:BF186))*I36),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ROUND((SUM(BG129:BG186)),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ROUND((SUM(BH129:BH186)),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ROUND((SUM(BI129:BI186)),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2720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04 - Závory, VV, SKV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Ing.Pelikán Lumír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Ing.Pelikán Lumír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2976</v>
      </c>
      <c r="E99" s="154"/>
      <c r="F99" s="154"/>
      <c r="G99" s="154"/>
      <c r="H99" s="154"/>
      <c r="I99" s="154"/>
      <c r="J99" s="155">
        <f>J130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2977</v>
      </c>
      <c r="E100" s="158"/>
      <c r="F100" s="158"/>
      <c r="G100" s="158"/>
      <c r="H100" s="158"/>
      <c r="I100" s="158"/>
      <c r="J100" s="159">
        <f>J131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6"/>
      <c r="C101" s="10"/>
      <c r="D101" s="157" t="s">
        <v>2978</v>
      </c>
      <c r="E101" s="158"/>
      <c r="F101" s="158"/>
      <c r="G101" s="158"/>
      <c r="H101" s="158"/>
      <c r="I101" s="158"/>
      <c r="J101" s="159">
        <f>J132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6"/>
      <c r="C102" s="10"/>
      <c r="D102" s="157" t="s">
        <v>2979</v>
      </c>
      <c r="E102" s="158"/>
      <c r="F102" s="158"/>
      <c r="G102" s="158"/>
      <c r="H102" s="158"/>
      <c r="I102" s="158"/>
      <c r="J102" s="159">
        <f>J138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56"/>
      <c r="C103" s="10"/>
      <c r="D103" s="157" t="s">
        <v>2980</v>
      </c>
      <c r="E103" s="158"/>
      <c r="F103" s="158"/>
      <c r="G103" s="158"/>
      <c r="H103" s="158"/>
      <c r="I103" s="158"/>
      <c r="J103" s="159">
        <f>J143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56"/>
      <c r="C104" s="10"/>
      <c r="D104" s="157" t="s">
        <v>2981</v>
      </c>
      <c r="E104" s="158"/>
      <c r="F104" s="158"/>
      <c r="G104" s="158"/>
      <c r="H104" s="158"/>
      <c r="I104" s="158"/>
      <c r="J104" s="159">
        <f>J148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56"/>
      <c r="C105" s="10"/>
      <c r="D105" s="157" t="s">
        <v>2982</v>
      </c>
      <c r="E105" s="158"/>
      <c r="F105" s="158"/>
      <c r="G105" s="158"/>
      <c r="H105" s="158"/>
      <c r="I105" s="158"/>
      <c r="J105" s="159">
        <f>J154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56"/>
      <c r="C106" s="10"/>
      <c r="D106" s="157" t="s">
        <v>2983</v>
      </c>
      <c r="E106" s="158"/>
      <c r="F106" s="158"/>
      <c r="G106" s="158"/>
      <c r="H106" s="158"/>
      <c r="I106" s="158"/>
      <c r="J106" s="159">
        <f>J162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2984</v>
      </c>
      <c r="E107" s="158"/>
      <c r="F107" s="158"/>
      <c r="G107" s="158"/>
      <c r="H107" s="158"/>
      <c r="I107" s="158"/>
      <c r="J107" s="159">
        <f>J182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189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0" t="str">
        <f>E7</f>
        <v>REKONŠTRUKCIA ADMINISTRATÍVNEJ BUDOVY KOMENSKÉHO ULICA - ÚRAD BBSK (BLOK B+C)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157</v>
      </c>
      <c r="L118" s="18"/>
    </row>
    <row r="119" s="2" customFormat="1" ht="16.5" customHeight="1">
      <c r="A119" s="34"/>
      <c r="B119" s="35"/>
      <c r="C119" s="34"/>
      <c r="D119" s="34"/>
      <c r="E119" s="130" t="s">
        <v>2720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159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E11</f>
        <v>04 - Závory, VV, SKV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k.ú. B. Bystrica, s.č. 837/12, p.č. KN/C - 1909/1</v>
      </c>
      <c r="G123" s="34"/>
      <c r="H123" s="34"/>
      <c r="I123" s="28" t="s">
        <v>21</v>
      </c>
      <c r="J123" s="70" t="str">
        <f>IF(J14="","",J14)</f>
        <v>21. 1. 2025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23</v>
      </c>
      <c r="D125" s="34"/>
      <c r="E125" s="34"/>
      <c r="F125" s="23" t="str">
        <f>E17</f>
        <v>Banskobystrický samosprávny kraj, Námestie SNP 23/</v>
      </c>
      <c r="G125" s="34"/>
      <c r="H125" s="34"/>
      <c r="I125" s="28" t="s">
        <v>29</v>
      </c>
      <c r="J125" s="32" t="str">
        <f>E23</f>
        <v>Ing.Pelikán Lumír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34</v>
      </c>
      <c r="J126" s="32" t="str">
        <f>E26</f>
        <v>Ing.Pelikán Lumír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0"/>
      <c r="B128" s="161"/>
      <c r="C128" s="162" t="s">
        <v>190</v>
      </c>
      <c r="D128" s="163" t="s">
        <v>64</v>
      </c>
      <c r="E128" s="163" t="s">
        <v>60</v>
      </c>
      <c r="F128" s="163" t="s">
        <v>61</v>
      </c>
      <c r="G128" s="163" t="s">
        <v>191</v>
      </c>
      <c r="H128" s="163" t="s">
        <v>192</v>
      </c>
      <c r="I128" s="163" t="s">
        <v>193</v>
      </c>
      <c r="J128" s="164" t="s">
        <v>163</v>
      </c>
      <c r="K128" s="165" t="s">
        <v>194</v>
      </c>
      <c r="L128" s="166"/>
      <c r="M128" s="87" t="s">
        <v>1</v>
      </c>
      <c r="N128" s="88" t="s">
        <v>43</v>
      </c>
      <c r="O128" s="88" t="s">
        <v>195</v>
      </c>
      <c r="P128" s="88" t="s">
        <v>196</v>
      </c>
      <c r="Q128" s="88" t="s">
        <v>197</v>
      </c>
      <c r="R128" s="88" t="s">
        <v>198</v>
      </c>
      <c r="S128" s="88" t="s">
        <v>199</v>
      </c>
      <c r="T128" s="89" t="s">
        <v>200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="2" customFormat="1" ht="22.8" customHeight="1">
      <c r="A129" s="34"/>
      <c r="B129" s="35"/>
      <c r="C129" s="94" t="s">
        <v>164</v>
      </c>
      <c r="D129" s="34"/>
      <c r="E129" s="34"/>
      <c r="F129" s="34"/>
      <c r="G129" s="34"/>
      <c r="H129" s="34"/>
      <c r="I129" s="34"/>
      <c r="J129" s="167">
        <f>BK129</f>
        <v>0</v>
      </c>
      <c r="K129" s="34"/>
      <c r="L129" s="35"/>
      <c r="M129" s="90"/>
      <c r="N129" s="74"/>
      <c r="O129" s="91"/>
      <c r="P129" s="168">
        <f>P130</f>
        <v>0</v>
      </c>
      <c r="Q129" s="91"/>
      <c r="R129" s="168">
        <f>R130</f>
        <v>0</v>
      </c>
      <c r="S129" s="91"/>
      <c r="T129" s="169">
        <f>T130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78</v>
      </c>
      <c r="AU129" s="15" t="s">
        <v>165</v>
      </c>
      <c r="BK129" s="170">
        <f>BK130</f>
        <v>0</v>
      </c>
    </row>
    <row r="130" s="12" customFormat="1" ht="25.92" customHeight="1">
      <c r="A130" s="12"/>
      <c r="B130" s="171"/>
      <c r="C130" s="12"/>
      <c r="D130" s="172" t="s">
        <v>78</v>
      </c>
      <c r="E130" s="173" t="s">
        <v>2727</v>
      </c>
      <c r="F130" s="173" t="s">
        <v>2985</v>
      </c>
      <c r="G130" s="12"/>
      <c r="H130" s="12"/>
      <c r="I130" s="174"/>
      <c r="J130" s="175">
        <f>BK130</f>
        <v>0</v>
      </c>
      <c r="K130" s="12"/>
      <c r="L130" s="171"/>
      <c r="M130" s="176"/>
      <c r="N130" s="177"/>
      <c r="O130" s="177"/>
      <c r="P130" s="178">
        <f>P131+P182</f>
        <v>0</v>
      </c>
      <c r="Q130" s="177"/>
      <c r="R130" s="178">
        <f>R131+R182</f>
        <v>0</v>
      </c>
      <c r="S130" s="177"/>
      <c r="T130" s="179">
        <f>T131+T182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2" t="s">
        <v>86</v>
      </c>
      <c r="AT130" s="180" t="s">
        <v>78</v>
      </c>
      <c r="AU130" s="180" t="s">
        <v>79</v>
      </c>
      <c r="AY130" s="172" t="s">
        <v>203</v>
      </c>
      <c r="BK130" s="181">
        <f>BK131+BK182</f>
        <v>0</v>
      </c>
    </row>
    <row r="131" s="12" customFormat="1" ht="22.8" customHeight="1">
      <c r="A131" s="12"/>
      <c r="B131" s="171"/>
      <c r="C131" s="12"/>
      <c r="D131" s="172" t="s">
        <v>78</v>
      </c>
      <c r="E131" s="182" t="s">
        <v>2759</v>
      </c>
      <c r="F131" s="182" t="s">
        <v>2986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P132+P138+P143+P148+P154+P162</f>
        <v>0</v>
      </c>
      <c r="Q131" s="177"/>
      <c r="R131" s="178">
        <f>R132+R138+R143+R148+R154+R162</f>
        <v>0</v>
      </c>
      <c r="S131" s="177"/>
      <c r="T131" s="179">
        <f>T132+T138+T143+T148+T154+T162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86</v>
      </c>
      <c r="AT131" s="180" t="s">
        <v>78</v>
      </c>
      <c r="AU131" s="180" t="s">
        <v>86</v>
      </c>
      <c r="AY131" s="172" t="s">
        <v>203</v>
      </c>
      <c r="BK131" s="181">
        <f>BK132+BK138+BK143+BK148+BK154+BK162</f>
        <v>0</v>
      </c>
    </row>
    <row r="132" s="12" customFormat="1" ht="20.88" customHeight="1">
      <c r="A132" s="12"/>
      <c r="B132" s="171"/>
      <c r="C132" s="12"/>
      <c r="D132" s="172" t="s">
        <v>78</v>
      </c>
      <c r="E132" s="182" t="s">
        <v>2860</v>
      </c>
      <c r="F132" s="182" t="s">
        <v>2987</v>
      </c>
      <c r="G132" s="12"/>
      <c r="H132" s="12"/>
      <c r="I132" s="174"/>
      <c r="J132" s="183">
        <f>BK132</f>
        <v>0</v>
      </c>
      <c r="K132" s="12"/>
      <c r="L132" s="171"/>
      <c r="M132" s="176"/>
      <c r="N132" s="177"/>
      <c r="O132" s="177"/>
      <c r="P132" s="178">
        <f>SUM(P133:P137)</f>
        <v>0</v>
      </c>
      <c r="Q132" s="177"/>
      <c r="R132" s="178">
        <f>SUM(R133:R137)</f>
        <v>0</v>
      </c>
      <c r="S132" s="177"/>
      <c r="T132" s="179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2" t="s">
        <v>86</v>
      </c>
      <c r="AT132" s="180" t="s">
        <v>78</v>
      </c>
      <c r="AU132" s="180" t="s">
        <v>91</v>
      </c>
      <c r="AY132" s="172" t="s">
        <v>203</v>
      </c>
      <c r="BK132" s="181">
        <f>SUM(BK133:BK137)</f>
        <v>0</v>
      </c>
    </row>
    <row r="133" s="2" customFormat="1" ht="44.25" customHeight="1">
      <c r="A133" s="34"/>
      <c r="B133" s="184"/>
      <c r="C133" s="185" t="s">
        <v>86</v>
      </c>
      <c r="D133" s="185" t="s">
        <v>205</v>
      </c>
      <c r="E133" s="186" t="s">
        <v>2988</v>
      </c>
      <c r="F133" s="187" t="s">
        <v>2989</v>
      </c>
      <c r="G133" s="188" t="s">
        <v>255</v>
      </c>
      <c r="H133" s="189">
        <v>2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216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91</v>
      </c>
    </row>
    <row r="134" s="2" customFormat="1" ht="24.15" customHeight="1">
      <c r="A134" s="34"/>
      <c r="B134" s="184"/>
      <c r="C134" s="185" t="s">
        <v>91</v>
      </c>
      <c r="D134" s="185" t="s">
        <v>205</v>
      </c>
      <c r="E134" s="186" t="s">
        <v>2990</v>
      </c>
      <c r="F134" s="187" t="s">
        <v>2991</v>
      </c>
      <c r="G134" s="188" t="s">
        <v>255</v>
      </c>
      <c r="H134" s="189">
        <v>2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209</v>
      </c>
      <c r="AT134" s="197" t="s">
        <v>205</v>
      </c>
      <c r="AU134" s="197" t="s">
        <v>216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209</v>
      </c>
      <c r="BM134" s="197" t="s">
        <v>209</v>
      </c>
    </row>
    <row r="135" s="2" customFormat="1" ht="33" customHeight="1">
      <c r="A135" s="34"/>
      <c r="B135" s="184"/>
      <c r="C135" s="185" t="s">
        <v>216</v>
      </c>
      <c r="D135" s="185" t="s">
        <v>205</v>
      </c>
      <c r="E135" s="186" t="s">
        <v>2992</v>
      </c>
      <c r="F135" s="187" t="s">
        <v>2993</v>
      </c>
      <c r="G135" s="188" t="s">
        <v>255</v>
      </c>
      <c r="H135" s="189">
        <v>2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216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228</v>
      </c>
    </row>
    <row r="136" s="2" customFormat="1" ht="21.75" customHeight="1">
      <c r="A136" s="34"/>
      <c r="B136" s="184"/>
      <c r="C136" s="185" t="s">
        <v>209</v>
      </c>
      <c r="D136" s="185" t="s">
        <v>205</v>
      </c>
      <c r="E136" s="186" t="s">
        <v>2994</v>
      </c>
      <c r="F136" s="187" t="s">
        <v>2995</v>
      </c>
      <c r="G136" s="188" t="s">
        <v>255</v>
      </c>
      <c r="H136" s="189">
        <v>2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209</v>
      </c>
      <c r="AT136" s="197" t="s">
        <v>205</v>
      </c>
      <c r="AU136" s="197" t="s">
        <v>216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209</v>
      </c>
      <c r="BM136" s="197" t="s">
        <v>236</v>
      </c>
    </row>
    <row r="137" s="2" customFormat="1" ht="33" customHeight="1">
      <c r="A137" s="34"/>
      <c r="B137" s="184"/>
      <c r="C137" s="185" t="s">
        <v>224</v>
      </c>
      <c r="D137" s="185" t="s">
        <v>205</v>
      </c>
      <c r="E137" s="186" t="s">
        <v>2996</v>
      </c>
      <c r="F137" s="187" t="s">
        <v>2997</v>
      </c>
      <c r="G137" s="188" t="s">
        <v>255</v>
      </c>
      <c r="H137" s="189">
        <v>1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209</v>
      </c>
      <c r="AT137" s="197" t="s">
        <v>205</v>
      </c>
      <c r="AU137" s="197" t="s">
        <v>216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209</v>
      </c>
      <c r="BM137" s="197" t="s">
        <v>147</v>
      </c>
    </row>
    <row r="138" s="12" customFormat="1" ht="20.88" customHeight="1">
      <c r="A138" s="12"/>
      <c r="B138" s="171"/>
      <c r="C138" s="12"/>
      <c r="D138" s="172" t="s">
        <v>78</v>
      </c>
      <c r="E138" s="182" t="s">
        <v>2998</v>
      </c>
      <c r="F138" s="182" t="s">
        <v>2999</v>
      </c>
      <c r="G138" s="12"/>
      <c r="H138" s="12"/>
      <c r="I138" s="174"/>
      <c r="J138" s="183">
        <f>BK138</f>
        <v>0</v>
      </c>
      <c r="K138" s="12"/>
      <c r="L138" s="171"/>
      <c r="M138" s="176"/>
      <c r="N138" s="177"/>
      <c r="O138" s="177"/>
      <c r="P138" s="178">
        <f>SUM(P139:P142)</f>
        <v>0</v>
      </c>
      <c r="Q138" s="177"/>
      <c r="R138" s="178">
        <f>SUM(R139:R142)</f>
        <v>0</v>
      </c>
      <c r="S138" s="177"/>
      <c r="T138" s="17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2" t="s">
        <v>86</v>
      </c>
      <c r="AT138" s="180" t="s">
        <v>78</v>
      </c>
      <c r="AU138" s="180" t="s">
        <v>91</v>
      </c>
      <c r="AY138" s="172" t="s">
        <v>203</v>
      </c>
      <c r="BK138" s="181">
        <f>SUM(BK139:BK142)</f>
        <v>0</v>
      </c>
    </row>
    <row r="139" s="2" customFormat="1" ht="44.25" customHeight="1">
      <c r="A139" s="34"/>
      <c r="B139" s="184"/>
      <c r="C139" s="185" t="s">
        <v>228</v>
      </c>
      <c r="D139" s="185" t="s">
        <v>205</v>
      </c>
      <c r="E139" s="186" t="s">
        <v>3000</v>
      </c>
      <c r="F139" s="187" t="s">
        <v>3001</v>
      </c>
      <c r="G139" s="188" t="s">
        <v>255</v>
      </c>
      <c r="H139" s="189">
        <v>1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216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153</v>
      </c>
    </row>
    <row r="140" s="2" customFormat="1" ht="24.15" customHeight="1">
      <c r="A140" s="34"/>
      <c r="B140" s="184"/>
      <c r="C140" s="185" t="s">
        <v>232</v>
      </c>
      <c r="D140" s="185" t="s">
        <v>205</v>
      </c>
      <c r="E140" s="186" t="s">
        <v>2990</v>
      </c>
      <c r="F140" s="187" t="s">
        <v>2991</v>
      </c>
      <c r="G140" s="188" t="s">
        <v>255</v>
      </c>
      <c r="H140" s="189">
        <v>1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209</v>
      </c>
      <c r="AT140" s="197" t="s">
        <v>205</v>
      </c>
      <c r="AU140" s="197" t="s">
        <v>216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209</v>
      </c>
      <c r="BM140" s="197" t="s">
        <v>261</v>
      </c>
    </row>
    <row r="141" s="2" customFormat="1" ht="33" customHeight="1">
      <c r="A141" s="34"/>
      <c r="B141" s="184"/>
      <c r="C141" s="185" t="s">
        <v>236</v>
      </c>
      <c r="D141" s="185" t="s">
        <v>205</v>
      </c>
      <c r="E141" s="186" t="s">
        <v>2992</v>
      </c>
      <c r="F141" s="187" t="s">
        <v>2993</v>
      </c>
      <c r="G141" s="188" t="s">
        <v>255</v>
      </c>
      <c r="H141" s="189">
        <v>1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209</v>
      </c>
      <c r="AT141" s="197" t="s">
        <v>205</v>
      </c>
      <c r="AU141" s="197" t="s">
        <v>216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209</v>
      </c>
      <c r="BM141" s="197" t="s">
        <v>270</v>
      </c>
    </row>
    <row r="142" s="2" customFormat="1" ht="21.75" customHeight="1">
      <c r="A142" s="34"/>
      <c r="B142" s="184"/>
      <c r="C142" s="185" t="s">
        <v>240</v>
      </c>
      <c r="D142" s="185" t="s">
        <v>205</v>
      </c>
      <c r="E142" s="186" t="s">
        <v>2994</v>
      </c>
      <c r="F142" s="187" t="s">
        <v>2995</v>
      </c>
      <c r="G142" s="188" t="s">
        <v>255</v>
      </c>
      <c r="H142" s="189">
        <v>1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216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278</v>
      </c>
    </row>
    <row r="143" s="12" customFormat="1" ht="20.88" customHeight="1">
      <c r="A143" s="12"/>
      <c r="B143" s="171"/>
      <c r="C143" s="12"/>
      <c r="D143" s="172" t="s">
        <v>78</v>
      </c>
      <c r="E143" s="182" t="s">
        <v>3002</v>
      </c>
      <c r="F143" s="182" t="s">
        <v>3003</v>
      </c>
      <c r="G143" s="12"/>
      <c r="H143" s="12"/>
      <c r="I143" s="174"/>
      <c r="J143" s="183">
        <f>BK143</f>
        <v>0</v>
      </c>
      <c r="K143" s="12"/>
      <c r="L143" s="171"/>
      <c r="M143" s="176"/>
      <c r="N143" s="177"/>
      <c r="O143" s="177"/>
      <c r="P143" s="178">
        <f>SUM(P144:P147)</f>
        <v>0</v>
      </c>
      <c r="Q143" s="177"/>
      <c r="R143" s="178">
        <f>SUM(R144:R147)</f>
        <v>0</v>
      </c>
      <c r="S143" s="177"/>
      <c r="T143" s="179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2" t="s">
        <v>86</v>
      </c>
      <c r="AT143" s="180" t="s">
        <v>78</v>
      </c>
      <c r="AU143" s="180" t="s">
        <v>91</v>
      </c>
      <c r="AY143" s="172" t="s">
        <v>203</v>
      </c>
      <c r="BK143" s="181">
        <f>SUM(BK144:BK147)</f>
        <v>0</v>
      </c>
    </row>
    <row r="144" s="2" customFormat="1" ht="76.35" customHeight="1">
      <c r="A144" s="34"/>
      <c r="B144" s="184"/>
      <c r="C144" s="185" t="s">
        <v>147</v>
      </c>
      <c r="D144" s="185" t="s">
        <v>205</v>
      </c>
      <c r="E144" s="186" t="s">
        <v>3004</v>
      </c>
      <c r="F144" s="187" t="s">
        <v>3005</v>
      </c>
      <c r="G144" s="188" t="s">
        <v>255</v>
      </c>
      <c r="H144" s="189">
        <v>3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209</v>
      </c>
      <c r="AT144" s="197" t="s">
        <v>205</v>
      </c>
      <c r="AU144" s="197" t="s">
        <v>216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209</v>
      </c>
      <c r="BM144" s="197" t="s">
        <v>286</v>
      </c>
    </row>
    <row r="145" s="2" customFormat="1" ht="16.5" customHeight="1">
      <c r="A145" s="34"/>
      <c r="B145" s="184"/>
      <c r="C145" s="185" t="s">
        <v>150</v>
      </c>
      <c r="D145" s="185" t="s">
        <v>205</v>
      </c>
      <c r="E145" s="186" t="s">
        <v>3006</v>
      </c>
      <c r="F145" s="187" t="s">
        <v>3007</v>
      </c>
      <c r="G145" s="188" t="s">
        <v>255</v>
      </c>
      <c r="H145" s="189">
        <v>3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209</v>
      </c>
      <c r="AT145" s="197" t="s">
        <v>205</v>
      </c>
      <c r="AU145" s="197" t="s">
        <v>216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209</v>
      </c>
      <c r="BM145" s="197" t="s">
        <v>294</v>
      </c>
    </row>
    <row r="146" s="2" customFormat="1" ht="33" customHeight="1">
      <c r="A146" s="34"/>
      <c r="B146" s="184"/>
      <c r="C146" s="185" t="s">
        <v>153</v>
      </c>
      <c r="D146" s="185" t="s">
        <v>205</v>
      </c>
      <c r="E146" s="186" t="s">
        <v>3008</v>
      </c>
      <c r="F146" s="187" t="s">
        <v>3009</v>
      </c>
      <c r="G146" s="188" t="s">
        <v>255</v>
      </c>
      <c r="H146" s="189">
        <v>1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209</v>
      </c>
      <c r="AT146" s="197" t="s">
        <v>205</v>
      </c>
      <c r="AU146" s="197" t="s">
        <v>216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302</v>
      </c>
    </row>
    <row r="147" s="2" customFormat="1" ht="21.75" customHeight="1">
      <c r="A147" s="34"/>
      <c r="B147" s="184"/>
      <c r="C147" s="185" t="s">
        <v>257</v>
      </c>
      <c r="D147" s="185" t="s">
        <v>205</v>
      </c>
      <c r="E147" s="186" t="s">
        <v>3010</v>
      </c>
      <c r="F147" s="187" t="s">
        <v>3011</v>
      </c>
      <c r="G147" s="188" t="s">
        <v>255</v>
      </c>
      <c r="H147" s="189">
        <v>0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209</v>
      </c>
      <c r="AT147" s="197" t="s">
        <v>205</v>
      </c>
      <c r="AU147" s="197" t="s">
        <v>216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209</v>
      </c>
      <c r="BM147" s="197" t="s">
        <v>310</v>
      </c>
    </row>
    <row r="148" s="12" customFormat="1" ht="20.88" customHeight="1">
      <c r="A148" s="12"/>
      <c r="B148" s="171"/>
      <c r="C148" s="12"/>
      <c r="D148" s="172" t="s">
        <v>78</v>
      </c>
      <c r="E148" s="182" t="s">
        <v>3012</v>
      </c>
      <c r="F148" s="182" t="s">
        <v>3013</v>
      </c>
      <c r="G148" s="12"/>
      <c r="H148" s="12"/>
      <c r="I148" s="174"/>
      <c r="J148" s="183">
        <f>BK148</f>
        <v>0</v>
      </c>
      <c r="K148" s="12"/>
      <c r="L148" s="171"/>
      <c r="M148" s="176"/>
      <c r="N148" s="177"/>
      <c r="O148" s="177"/>
      <c r="P148" s="178">
        <f>SUM(P149:P153)</f>
        <v>0</v>
      </c>
      <c r="Q148" s="177"/>
      <c r="R148" s="178">
        <f>SUM(R149:R153)</f>
        <v>0</v>
      </c>
      <c r="S148" s="177"/>
      <c r="T148" s="179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2" t="s">
        <v>86</v>
      </c>
      <c r="AT148" s="180" t="s">
        <v>78</v>
      </c>
      <c r="AU148" s="180" t="s">
        <v>91</v>
      </c>
      <c r="AY148" s="172" t="s">
        <v>203</v>
      </c>
      <c r="BK148" s="181">
        <f>SUM(BK149:BK153)</f>
        <v>0</v>
      </c>
    </row>
    <row r="149" s="2" customFormat="1" ht="76.35" customHeight="1">
      <c r="A149" s="34"/>
      <c r="B149" s="184"/>
      <c r="C149" s="185" t="s">
        <v>261</v>
      </c>
      <c r="D149" s="185" t="s">
        <v>205</v>
      </c>
      <c r="E149" s="186" t="s">
        <v>3014</v>
      </c>
      <c r="F149" s="187" t="s">
        <v>3015</v>
      </c>
      <c r="G149" s="188" t="s">
        <v>255</v>
      </c>
      <c r="H149" s="189">
        <v>1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209</v>
      </c>
      <c r="AT149" s="197" t="s">
        <v>205</v>
      </c>
      <c r="AU149" s="197" t="s">
        <v>216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209</v>
      </c>
      <c r="BM149" s="197" t="s">
        <v>319</v>
      </c>
    </row>
    <row r="150" s="2" customFormat="1" ht="76.35" customHeight="1">
      <c r="A150" s="34"/>
      <c r="B150" s="184"/>
      <c r="C150" s="185" t="s">
        <v>266</v>
      </c>
      <c r="D150" s="185" t="s">
        <v>205</v>
      </c>
      <c r="E150" s="186" t="s">
        <v>3016</v>
      </c>
      <c r="F150" s="187" t="s">
        <v>3017</v>
      </c>
      <c r="G150" s="188" t="s">
        <v>255</v>
      </c>
      <c r="H150" s="189">
        <v>1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209</v>
      </c>
      <c r="AT150" s="197" t="s">
        <v>205</v>
      </c>
      <c r="AU150" s="197" t="s">
        <v>216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209</v>
      </c>
      <c r="BM150" s="197" t="s">
        <v>327</v>
      </c>
    </row>
    <row r="151" s="2" customFormat="1" ht="33" customHeight="1">
      <c r="A151" s="34"/>
      <c r="B151" s="184"/>
      <c r="C151" s="185" t="s">
        <v>270</v>
      </c>
      <c r="D151" s="185" t="s">
        <v>205</v>
      </c>
      <c r="E151" s="186" t="s">
        <v>3018</v>
      </c>
      <c r="F151" s="187" t="s">
        <v>3019</v>
      </c>
      <c r="G151" s="188" t="s">
        <v>255</v>
      </c>
      <c r="H151" s="189">
        <v>1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209</v>
      </c>
      <c r="AT151" s="197" t="s">
        <v>205</v>
      </c>
      <c r="AU151" s="197" t="s">
        <v>216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209</v>
      </c>
      <c r="BM151" s="197" t="s">
        <v>335</v>
      </c>
    </row>
    <row r="152" s="2" customFormat="1" ht="16.5" customHeight="1">
      <c r="A152" s="34"/>
      <c r="B152" s="184"/>
      <c r="C152" s="185" t="s">
        <v>274</v>
      </c>
      <c r="D152" s="185" t="s">
        <v>205</v>
      </c>
      <c r="E152" s="186" t="s">
        <v>2901</v>
      </c>
      <c r="F152" s="187" t="s">
        <v>2902</v>
      </c>
      <c r="G152" s="188" t="s">
        <v>255</v>
      </c>
      <c r="H152" s="189">
        <v>1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209</v>
      </c>
      <c r="AT152" s="197" t="s">
        <v>205</v>
      </c>
      <c r="AU152" s="197" t="s">
        <v>216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343</v>
      </c>
    </row>
    <row r="153" s="2" customFormat="1" ht="49.05" customHeight="1">
      <c r="A153" s="34"/>
      <c r="B153" s="184"/>
      <c r="C153" s="185" t="s">
        <v>278</v>
      </c>
      <c r="D153" s="185" t="s">
        <v>205</v>
      </c>
      <c r="E153" s="186" t="s">
        <v>3020</v>
      </c>
      <c r="F153" s="187" t="s">
        <v>3021</v>
      </c>
      <c r="G153" s="188" t="s">
        <v>255</v>
      </c>
      <c r="H153" s="189">
        <v>2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209</v>
      </c>
      <c r="AT153" s="197" t="s">
        <v>205</v>
      </c>
      <c r="AU153" s="197" t="s">
        <v>216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209</v>
      </c>
      <c r="BM153" s="197" t="s">
        <v>352</v>
      </c>
    </row>
    <row r="154" s="12" customFormat="1" ht="20.88" customHeight="1">
      <c r="A154" s="12"/>
      <c r="B154" s="171"/>
      <c r="C154" s="12"/>
      <c r="D154" s="172" t="s">
        <v>78</v>
      </c>
      <c r="E154" s="182" t="s">
        <v>3022</v>
      </c>
      <c r="F154" s="182" t="s">
        <v>3023</v>
      </c>
      <c r="G154" s="12"/>
      <c r="H154" s="12"/>
      <c r="I154" s="174"/>
      <c r="J154" s="183">
        <f>BK154</f>
        <v>0</v>
      </c>
      <c r="K154" s="12"/>
      <c r="L154" s="171"/>
      <c r="M154" s="176"/>
      <c r="N154" s="177"/>
      <c r="O154" s="177"/>
      <c r="P154" s="178">
        <f>SUM(P155:P161)</f>
        <v>0</v>
      </c>
      <c r="Q154" s="177"/>
      <c r="R154" s="178">
        <f>SUM(R155:R161)</f>
        <v>0</v>
      </c>
      <c r="S154" s="177"/>
      <c r="T154" s="179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2" t="s">
        <v>86</v>
      </c>
      <c r="AT154" s="180" t="s">
        <v>78</v>
      </c>
      <c r="AU154" s="180" t="s">
        <v>91</v>
      </c>
      <c r="AY154" s="172" t="s">
        <v>203</v>
      </c>
      <c r="BK154" s="181">
        <f>SUM(BK155:BK161)</f>
        <v>0</v>
      </c>
    </row>
    <row r="155" s="2" customFormat="1" ht="76.35" customHeight="1">
      <c r="A155" s="34"/>
      <c r="B155" s="184"/>
      <c r="C155" s="185" t="s">
        <v>282</v>
      </c>
      <c r="D155" s="185" t="s">
        <v>205</v>
      </c>
      <c r="E155" s="186" t="s">
        <v>3016</v>
      </c>
      <c r="F155" s="187" t="s">
        <v>3017</v>
      </c>
      <c r="G155" s="188" t="s">
        <v>255</v>
      </c>
      <c r="H155" s="189">
        <v>1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209</v>
      </c>
      <c r="AT155" s="197" t="s">
        <v>205</v>
      </c>
      <c r="AU155" s="197" t="s">
        <v>216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209</v>
      </c>
      <c r="BM155" s="197" t="s">
        <v>360</v>
      </c>
    </row>
    <row r="156" s="2" customFormat="1" ht="44.25" customHeight="1">
      <c r="A156" s="34"/>
      <c r="B156" s="184"/>
      <c r="C156" s="185" t="s">
        <v>286</v>
      </c>
      <c r="D156" s="185" t="s">
        <v>205</v>
      </c>
      <c r="E156" s="186" t="s">
        <v>3024</v>
      </c>
      <c r="F156" s="187" t="s">
        <v>3025</v>
      </c>
      <c r="G156" s="188" t="s">
        <v>255</v>
      </c>
      <c r="H156" s="189">
        <v>1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209</v>
      </c>
      <c r="AT156" s="197" t="s">
        <v>205</v>
      </c>
      <c r="AU156" s="197" t="s">
        <v>216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209</v>
      </c>
      <c r="BM156" s="197" t="s">
        <v>369</v>
      </c>
    </row>
    <row r="157" s="2" customFormat="1" ht="16.5" customHeight="1">
      <c r="A157" s="34"/>
      <c r="B157" s="184"/>
      <c r="C157" s="185" t="s">
        <v>290</v>
      </c>
      <c r="D157" s="185" t="s">
        <v>205</v>
      </c>
      <c r="E157" s="186" t="s">
        <v>2901</v>
      </c>
      <c r="F157" s="187" t="s">
        <v>2902</v>
      </c>
      <c r="G157" s="188" t="s">
        <v>255</v>
      </c>
      <c r="H157" s="189">
        <v>1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209</v>
      </c>
      <c r="AT157" s="197" t="s">
        <v>205</v>
      </c>
      <c r="AU157" s="197" t="s">
        <v>216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209</v>
      </c>
      <c r="BM157" s="197" t="s">
        <v>377</v>
      </c>
    </row>
    <row r="158" s="2" customFormat="1" ht="49.05" customHeight="1">
      <c r="A158" s="34"/>
      <c r="B158" s="184"/>
      <c r="C158" s="185" t="s">
        <v>294</v>
      </c>
      <c r="D158" s="185" t="s">
        <v>205</v>
      </c>
      <c r="E158" s="186" t="s">
        <v>3020</v>
      </c>
      <c r="F158" s="187" t="s">
        <v>3021</v>
      </c>
      <c r="G158" s="188" t="s">
        <v>255</v>
      </c>
      <c r="H158" s="189">
        <v>2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209</v>
      </c>
      <c r="AT158" s="197" t="s">
        <v>205</v>
      </c>
      <c r="AU158" s="197" t="s">
        <v>216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209</v>
      </c>
      <c r="BM158" s="197" t="s">
        <v>385</v>
      </c>
    </row>
    <row r="159" s="2" customFormat="1" ht="49.05" customHeight="1">
      <c r="A159" s="34"/>
      <c r="B159" s="184"/>
      <c r="C159" s="185" t="s">
        <v>7</v>
      </c>
      <c r="D159" s="185" t="s">
        <v>205</v>
      </c>
      <c r="E159" s="186" t="s">
        <v>3026</v>
      </c>
      <c r="F159" s="187" t="s">
        <v>3027</v>
      </c>
      <c r="G159" s="188" t="s">
        <v>255</v>
      </c>
      <c r="H159" s="189">
        <v>1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209</v>
      </c>
      <c r="AT159" s="197" t="s">
        <v>205</v>
      </c>
      <c r="AU159" s="197" t="s">
        <v>216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209</v>
      </c>
      <c r="BM159" s="197" t="s">
        <v>393</v>
      </c>
    </row>
    <row r="160" s="2" customFormat="1" ht="76.35" customHeight="1">
      <c r="A160" s="34"/>
      <c r="B160" s="184"/>
      <c r="C160" s="185" t="s">
        <v>302</v>
      </c>
      <c r="D160" s="185" t="s">
        <v>205</v>
      </c>
      <c r="E160" s="186" t="s">
        <v>3028</v>
      </c>
      <c r="F160" s="187" t="s">
        <v>3029</v>
      </c>
      <c r="G160" s="188" t="s">
        <v>255</v>
      </c>
      <c r="H160" s="189">
        <v>1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209</v>
      </c>
      <c r="AT160" s="197" t="s">
        <v>205</v>
      </c>
      <c r="AU160" s="197" t="s">
        <v>216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209</v>
      </c>
      <c r="BM160" s="197" t="s">
        <v>401</v>
      </c>
    </row>
    <row r="161" s="2" customFormat="1" ht="24.15" customHeight="1">
      <c r="A161" s="34"/>
      <c r="B161" s="184"/>
      <c r="C161" s="185" t="s">
        <v>306</v>
      </c>
      <c r="D161" s="185" t="s">
        <v>205</v>
      </c>
      <c r="E161" s="186" t="s">
        <v>3030</v>
      </c>
      <c r="F161" s="187" t="s">
        <v>3031</v>
      </c>
      <c r="G161" s="188" t="s">
        <v>255</v>
      </c>
      <c r="H161" s="189">
        <v>50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209</v>
      </c>
      <c r="AT161" s="197" t="s">
        <v>205</v>
      </c>
      <c r="AU161" s="197" t="s">
        <v>216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209</v>
      </c>
      <c r="BM161" s="197" t="s">
        <v>409</v>
      </c>
    </row>
    <row r="162" s="12" customFormat="1" ht="20.88" customHeight="1">
      <c r="A162" s="12"/>
      <c r="B162" s="171"/>
      <c r="C162" s="12"/>
      <c r="D162" s="172" t="s">
        <v>78</v>
      </c>
      <c r="E162" s="182" t="s">
        <v>3032</v>
      </c>
      <c r="F162" s="182" t="s">
        <v>2760</v>
      </c>
      <c r="G162" s="12"/>
      <c r="H162" s="12"/>
      <c r="I162" s="174"/>
      <c r="J162" s="183">
        <f>BK162</f>
        <v>0</v>
      </c>
      <c r="K162" s="12"/>
      <c r="L162" s="171"/>
      <c r="M162" s="176"/>
      <c r="N162" s="177"/>
      <c r="O162" s="177"/>
      <c r="P162" s="178">
        <f>SUM(P163:P181)</f>
        <v>0</v>
      </c>
      <c r="Q162" s="177"/>
      <c r="R162" s="178">
        <f>SUM(R163:R181)</f>
        <v>0</v>
      </c>
      <c r="S162" s="177"/>
      <c r="T162" s="179">
        <f>SUM(T163:T181)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2" t="s">
        <v>86</v>
      </c>
      <c r="AT162" s="180" t="s">
        <v>78</v>
      </c>
      <c r="AU162" s="180" t="s">
        <v>91</v>
      </c>
      <c r="AY162" s="172" t="s">
        <v>203</v>
      </c>
      <c r="BK162" s="181">
        <f>SUM(BK163:BK181)</f>
        <v>0</v>
      </c>
    </row>
    <row r="163" s="2" customFormat="1" ht="16.5" customHeight="1">
      <c r="A163" s="34"/>
      <c r="B163" s="184"/>
      <c r="C163" s="185" t="s">
        <v>310</v>
      </c>
      <c r="D163" s="185" t="s">
        <v>205</v>
      </c>
      <c r="E163" s="186" t="s">
        <v>2761</v>
      </c>
      <c r="F163" s="187" t="s">
        <v>2762</v>
      </c>
      <c r="G163" s="188" t="s">
        <v>297</v>
      </c>
      <c r="H163" s="189">
        <v>360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209</v>
      </c>
      <c r="AT163" s="197" t="s">
        <v>205</v>
      </c>
      <c r="AU163" s="197" t="s">
        <v>216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209</v>
      </c>
      <c r="BM163" s="197" t="s">
        <v>417</v>
      </c>
    </row>
    <row r="164" s="2" customFormat="1">
      <c r="A164" s="34"/>
      <c r="B164" s="35"/>
      <c r="C164" s="34"/>
      <c r="D164" s="199" t="s">
        <v>211</v>
      </c>
      <c r="E164" s="34"/>
      <c r="F164" s="200" t="s">
        <v>3033</v>
      </c>
      <c r="G164" s="34"/>
      <c r="H164" s="34"/>
      <c r="I164" s="201"/>
      <c r="J164" s="34"/>
      <c r="K164" s="34"/>
      <c r="L164" s="35"/>
      <c r="M164" s="202"/>
      <c r="N164" s="203"/>
      <c r="O164" s="78"/>
      <c r="P164" s="78"/>
      <c r="Q164" s="78"/>
      <c r="R164" s="78"/>
      <c r="S164" s="78"/>
      <c r="T164" s="79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211</v>
      </c>
      <c r="AU164" s="15" t="s">
        <v>216</v>
      </c>
    </row>
    <row r="165" s="2" customFormat="1" ht="16.5" customHeight="1">
      <c r="A165" s="34"/>
      <c r="B165" s="184"/>
      <c r="C165" s="185" t="s">
        <v>314</v>
      </c>
      <c r="D165" s="185" t="s">
        <v>205</v>
      </c>
      <c r="E165" s="186" t="s">
        <v>3034</v>
      </c>
      <c r="F165" s="187" t="s">
        <v>3035</v>
      </c>
      <c r="G165" s="188" t="s">
        <v>297</v>
      </c>
      <c r="H165" s="189">
        <v>695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209</v>
      </c>
      <c r="AT165" s="197" t="s">
        <v>205</v>
      </c>
      <c r="AU165" s="197" t="s">
        <v>216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209</v>
      </c>
      <c r="BM165" s="197" t="s">
        <v>426</v>
      </c>
    </row>
    <row r="166" s="2" customFormat="1">
      <c r="A166" s="34"/>
      <c r="B166" s="35"/>
      <c r="C166" s="34"/>
      <c r="D166" s="199" t="s">
        <v>211</v>
      </c>
      <c r="E166" s="34"/>
      <c r="F166" s="200" t="s">
        <v>3036</v>
      </c>
      <c r="G166" s="34"/>
      <c r="H166" s="34"/>
      <c r="I166" s="201"/>
      <c r="J166" s="34"/>
      <c r="K166" s="34"/>
      <c r="L166" s="35"/>
      <c r="M166" s="202"/>
      <c r="N166" s="203"/>
      <c r="O166" s="78"/>
      <c r="P166" s="78"/>
      <c r="Q166" s="78"/>
      <c r="R166" s="78"/>
      <c r="S166" s="78"/>
      <c r="T166" s="79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211</v>
      </c>
      <c r="AU166" s="15" t="s">
        <v>216</v>
      </c>
    </row>
    <row r="167" s="2" customFormat="1" ht="24.15" customHeight="1">
      <c r="A167" s="34"/>
      <c r="B167" s="184"/>
      <c r="C167" s="185" t="s">
        <v>319</v>
      </c>
      <c r="D167" s="185" t="s">
        <v>205</v>
      </c>
      <c r="E167" s="186" t="s">
        <v>2915</v>
      </c>
      <c r="F167" s="187" t="s">
        <v>2916</v>
      </c>
      <c r="G167" s="188" t="s">
        <v>297</v>
      </c>
      <c r="H167" s="189">
        <v>25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209</v>
      </c>
      <c r="AT167" s="197" t="s">
        <v>205</v>
      </c>
      <c r="AU167" s="197" t="s">
        <v>216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209</v>
      </c>
      <c r="BM167" s="197" t="s">
        <v>435</v>
      </c>
    </row>
    <row r="168" s="2" customFormat="1" ht="24.15" customHeight="1">
      <c r="A168" s="34"/>
      <c r="B168" s="184"/>
      <c r="C168" s="185" t="s">
        <v>323</v>
      </c>
      <c r="D168" s="185" t="s">
        <v>205</v>
      </c>
      <c r="E168" s="186" t="s">
        <v>3037</v>
      </c>
      <c r="F168" s="187" t="s">
        <v>3038</v>
      </c>
      <c r="G168" s="188" t="s">
        <v>297</v>
      </c>
      <c r="H168" s="189">
        <v>18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209</v>
      </c>
      <c r="AT168" s="197" t="s">
        <v>205</v>
      </c>
      <c r="AU168" s="197" t="s">
        <v>216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209</v>
      </c>
      <c r="BM168" s="197" t="s">
        <v>444</v>
      </c>
    </row>
    <row r="169" s="2" customFormat="1" ht="24.15" customHeight="1">
      <c r="A169" s="34"/>
      <c r="B169" s="184"/>
      <c r="C169" s="185" t="s">
        <v>327</v>
      </c>
      <c r="D169" s="185" t="s">
        <v>205</v>
      </c>
      <c r="E169" s="186" t="s">
        <v>3039</v>
      </c>
      <c r="F169" s="187" t="s">
        <v>3040</v>
      </c>
      <c r="G169" s="188" t="s">
        <v>297</v>
      </c>
      <c r="H169" s="189">
        <v>260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45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209</v>
      </c>
      <c r="AT169" s="197" t="s">
        <v>205</v>
      </c>
      <c r="AU169" s="197" t="s">
        <v>216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209</v>
      </c>
      <c r="BM169" s="197" t="s">
        <v>452</v>
      </c>
    </row>
    <row r="170" s="2" customFormat="1" ht="16.5" customHeight="1">
      <c r="A170" s="34"/>
      <c r="B170" s="184"/>
      <c r="C170" s="185" t="s">
        <v>331</v>
      </c>
      <c r="D170" s="185" t="s">
        <v>205</v>
      </c>
      <c r="E170" s="186" t="s">
        <v>3041</v>
      </c>
      <c r="F170" s="187" t="s">
        <v>2812</v>
      </c>
      <c r="G170" s="188" t="s">
        <v>255</v>
      </c>
      <c r="H170" s="189">
        <v>1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45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209</v>
      </c>
      <c r="AT170" s="197" t="s">
        <v>205</v>
      </c>
      <c r="AU170" s="197" t="s">
        <v>216</v>
      </c>
      <c r="AY170" s="15" t="s">
        <v>203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209</v>
      </c>
      <c r="BM170" s="197" t="s">
        <v>460</v>
      </c>
    </row>
    <row r="171" s="2" customFormat="1" ht="16.5" customHeight="1">
      <c r="A171" s="34"/>
      <c r="B171" s="184"/>
      <c r="C171" s="185" t="s">
        <v>335</v>
      </c>
      <c r="D171" s="185" t="s">
        <v>205</v>
      </c>
      <c r="E171" s="186" t="s">
        <v>3042</v>
      </c>
      <c r="F171" s="187" t="s">
        <v>3043</v>
      </c>
      <c r="G171" s="188" t="s">
        <v>255</v>
      </c>
      <c r="H171" s="189">
        <v>1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209</v>
      </c>
      <c r="AT171" s="197" t="s">
        <v>205</v>
      </c>
      <c r="AU171" s="197" t="s">
        <v>216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209</v>
      </c>
      <c r="BM171" s="197" t="s">
        <v>468</v>
      </c>
    </row>
    <row r="172" s="2" customFormat="1" ht="21.75" customHeight="1">
      <c r="A172" s="34"/>
      <c r="B172" s="184"/>
      <c r="C172" s="185" t="s">
        <v>339</v>
      </c>
      <c r="D172" s="185" t="s">
        <v>205</v>
      </c>
      <c r="E172" s="186" t="s">
        <v>2917</v>
      </c>
      <c r="F172" s="187" t="s">
        <v>2808</v>
      </c>
      <c r="G172" s="188" t="s">
        <v>255</v>
      </c>
      <c r="H172" s="189">
        <v>80</v>
      </c>
      <c r="I172" s="190"/>
      <c r="J172" s="191">
        <f>ROUND(I172*H172,2)</f>
        <v>0</v>
      </c>
      <c r="K172" s="192"/>
      <c r="L172" s="35"/>
      <c r="M172" s="193" t="s">
        <v>1</v>
      </c>
      <c r="N172" s="194" t="s">
        <v>45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209</v>
      </c>
      <c r="AT172" s="197" t="s">
        <v>205</v>
      </c>
      <c r="AU172" s="197" t="s">
        <v>216</v>
      </c>
      <c r="AY172" s="15" t="s">
        <v>203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209</v>
      </c>
      <c r="BM172" s="197" t="s">
        <v>475</v>
      </c>
    </row>
    <row r="173" s="2" customFormat="1" ht="16.5" customHeight="1">
      <c r="A173" s="34"/>
      <c r="B173" s="184"/>
      <c r="C173" s="185" t="s">
        <v>343</v>
      </c>
      <c r="D173" s="185" t="s">
        <v>205</v>
      </c>
      <c r="E173" s="186" t="s">
        <v>3044</v>
      </c>
      <c r="F173" s="187" t="s">
        <v>2810</v>
      </c>
      <c r="G173" s="188" t="s">
        <v>255</v>
      </c>
      <c r="H173" s="189">
        <v>80</v>
      </c>
      <c r="I173" s="190"/>
      <c r="J173" s="191">
        <f>ROUND(I173*H173,2)</f>
        <v>0</v>
      </c>
      <c r="K173" s="192"/>
      <c r="L173" s="35"/>
      <c r="M173" s="193" t="s">
        <v>1</v>
      </c>
      <c r="N173" s="194" t="s">
        <v>45</v>
      </c>
      <c r="O173" s="78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209</v>
      </c>
      <c r="AT173" s="197" t="s">
        <v>205</v>
      </c>
      <c r="AU173" s="197" t="s">
        <v>216</v>
      </c>
      <c r="AY173" s="15" t="s">
        <v>203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209</v>
      </c>
      <c r="BM173" s="197" t="s">
        <v>483</v>
      </c>
    </row>
    <row r="174" s="2" customFormat="1" ht="16.5" customHeight="1">
      <c r="A174" s="34"/>
      <c r="B174" s="184"/>
      <c r="C174" s="185" t="s">
        <v>347</v>
      </c>
      <c r="D174" s="185" t="s">
        <v>205</v>
      </c>
      <c r="E174" s="186" t="s">
        <v>3045</v>
      </c>
      <c r="F174" s="187" t="s">
        <v>3046</v>
      </c>
      <c r="G174" s="188" t="s">
        <v>255</v>
      </c>
      <c r="H174" s="189">
        <v>2</v>
      </c>
      <c r="I174" s="190"/>
      <c r="J174" s="191">
        <f>ROUND(I174*H174,2)</f>
        <v>0</v>
      </c>
      <c r="K174" s="192"/>
      <c r="L174" s="35"/>
      <c r="M174" s="193" t="s">
        <v>1</v>
      </c>
      <c r="N174" s="194" t="s">
        <v>45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209</v>
      </c>
      <c r="AT174" s="197" t="s">
        <v>205</v>
      </c>
      <c r="AU174" s="197" t="s">
        <v>216</v>
      </c>
      <c r="AY174" s="15" t="s">
        <v>203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209</v>
      </c>
      <c r="BM174" s="197" t="s">
        <v>491</v>
      </c>
    </row>
    <row r="175" s="2" customFormat="1" ht="16.5" customHeight="1">
      <c r="A175" s="34"/>
      <c r="B175" s="184"/>
      <c r="C175" s="185" t="s">
        <v>352</v>
      </c>
      <c r="D175" s="185" t="s">
        <v>205</v>
      </c>
      <c r="E175" s="186" t="s">
        <v>3047</v>
      </c>
      <c r="F175" s="187" t="s">
        <v>2957</v>
      </c>
      <c r="G175" s="188" t="s">
        <v>255</v>
      </c>
      <c r="H175" s="189">
        <v>3</v>
      </c>
      <c r="I175" s="190"/>
      <c r="J175" s="191">
        <f>ROUND(I175*H175,2)</f>
        <v>0</v>
      </c>
      <c r="K175" s="192"/>
      <c r="L175" s="35"/>
      <c r="M175" s="193" t="s">
        <v>1</v>
      </c>
      <c r="N175" s="194" t="s">
        <v>45</v>
      </c>
      <c r="O175" s="78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209</v>
      </c>
      <c r="AT175" s="197" t="s">
        <v>205</v>
      </c>
      <c r="AU175" s="197" t="s">
        <v>216</v>
      </c>
      <c r="AY175" s="15" t="s">
        <v>203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91</v>
      </c>
      <c r="BK175" s="198">
        <f>ROUND(I175*H175,2)</f>
        <v>0</v>
      </c>
      <c r="BL175" s="15" t="s">
        <v>209</v>
      </c>
      <c r="BM175" s="197" t="s">
        <v>499</v>
      </c>
    </row>
    <row r="176" s="2" customFormat="1" ht="16.5" customHeight="1">
      <c r="A176" s="34"/>
      <c r="B176" s="184"/>
      <c r="C176" s="185" t="s">
        <v>356</v>
      </c>
      <c r="D176" s="185" t="s">
        <v>205</v>
      </c>
      <c r="E176" s="186" t="s">
        <v>2958</v>
      </c>
      <c r="F176" s="187" t="s">
        <v>2959</v>
      </c>
      <c r="G176" s="188" t="s">
        <v>255</v>
      </c>
      <c r="H176" s="189">
        <v>1</v>
      </c>
      <c r="I176" s="190"/>
      <c r="J176" s="191">
        <f>ROUND(I176*H176,2)</f>
        <v>0</v>
      </c>
      <c r="K176" s="192"/>
      <c r="L176" s="35"/>
      <c r="M176" s="193" t="s">
        <v>1</v>
      </c>
      <c r="N176" s="194" t="s">
        <v>45</v>
      </c>
      <c r="O176" s="78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209</v>
      </c>
      <c r="AT176" s="197" t="s">
        <v>205</v>
      </c>
      <c r="AU176" s="197" t="s">
        <v>216</v>
      </c>
      <c r="AY176" s="15" t="s">
        <v>203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91</v>
      </c>
      <c r="BK176" s="198">
        <f>ROUND(I176*H176,2)</f>
        <v>0</v>
      </c>
      <c r="BL176" s="15" t="s">
        <v>209</v>
      </c>
      <c r="BM176" s="197" t="s">
        <v>508</v>
      </c>
    </row>
    <row r="177" s="2" customFormat="1">
      <c r="A177" s="34"/>
      <c r="B177" s="35"/>
      <c r="C177" s="34"/>
      <c r="D177" s="199" t="s">
        <v>211</v>
      </c>
      <c r="E177" s="34"/>
      <c r="F177" s="200" t="s">
        <v>3048</v>
      </c>
      <c r="G177" s="34"/>
      <c r="H177" s="34"/>
      <c r="I177" s="201"/>
      <c r="J177" s="34"/>
      <c r="K177" s="34"/>
      <c r="L177" s="35"/>
      <c r="M177" s="202"/>
      <c r="N177" s="203"/>
      <c r="O177" s="78"/>
      <c r="P177" s="78"/>
      <c r="Q177" s="78"/>
      <c r="R177" s="78"/>
      <c r="S177" s="78"/>
      <c r="T177" s="79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5" t="s">
        <v>211</v>
      </c>
      <c r="AU177" s="15" t="s">
        <v>216</v>
      </c>
    </row>
    <row r="178" s="2" customFormat="1" ht="16.5" customHeight="1">
      <c r="A178" s="34"/>
      <c r="B178" s="184"/>
      <c r="C178" s="185" t="s">
        <v>360</v>
      </c>
      <c r="D178" s="185" t="s">
        <v>205</v>
      </c>
      <c r="E178" s="186" t="s">
        <v>3049</v>
      </c>
      <c r="F178" s="187" t="s">
        <v>3050</v>
      </c>
      <c r="G178" s="188" t="s">
        <v>2197</v>
      </c>
      <c r="H178" s="189">
        <v>5</v>
      </c>
      <c r="I178" s="190"/>
      <c r="J178" s="191">
        <f>ROUND(I178*H178,2)</f>
        <v>0</v>
      </c>
      <c r="K178" s="192"/>
      <c r="L178" s="35"/>
      <c r="M178" s="193" t="s">
        <v>1</v>
      </c>
      <c r="N178" s="194" t="s">
        <v>45</v>
      </c>
      <c r="O178" s="78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209</v>
      </c>
      <c r="AT178" s="197" t="s">
        <v>205</v>
      </c>
      <c r="AU178" s="197" t="s">
        <v>216</v>
      </c>
      <c r="AY178" s="15" t="s">
        <v>203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209</v>
      </c>
      <c r="BM178" s="197" t="s">
        <v>516</v>
      </c>
    </row>
    <row r="179" s="2" customFormat="1" ht="16.5" customHeight="1">
      <c r="A179" s="34"/>
      <c r="B179" s="184"/>
      <c r="C179" s="185" t="s">
        <v>364</v>
      </c>
      <c r="D179" s="185" t="s">
        <v>205</v>
      </c>
      <c r="E179" s="186" t="s">
        <v>3051</v>
      </c>
      <c r="F179" s="187" t="s">
        <v>2965</v>
      </c>
      <c r="G179" s="188" t="s">
        <v>255</v>
      </c>
      <c r="H179" s="189">
        <v>1</v>
      </c>
      <c r="I179" s="190"/>
      <c r="J179" s="191">
        <f>ROUND(I179*H179,2)</f>
        <v>0</v>
      </c>
      <c r="K179" s="192"/>
      <c r="L179" s="35"/>
      <c r="M179" s="193" t="s">
        <v>1</v>
      </c>
      <c r="N179" s="194" t="s">
        <v>45</v>
      </c>
      <c r="O179" s="78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209</v>
      </c>
      <c r="AT179" s="197" t="s">
        <v>205</v>
      </c>
      <c r="AU179" s="197" t="s">
        <v>216</v>
      </c>
      <c r="AY179" s="15" t="s">
        <v>203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91</v>
      </c>
      <c r="BK179" s="198">
        <f>ROUND(I179*H179,2)</f>
        <v>0</v>
      </c>
      <c r="BL179" s="15" t="s">
        <v>209</v>
      </c>
      <c r="BM179" s="197" t="s">
        <v>525</v>
      </c>
    </row>
    <row r="180" s="2" customFormat="1" ht="16.5" customHeight="1">
      <c r="A180" s="34"/>
      <c r="B180" s="184"/>
      <c r="C180" s="185" t="s">
        <v>369</v>
      </c>
      <c r="D180" s="185" t="s">
        <v>205</v>
      </c>
      <c r="E180" s="186" t="s">
        <v>3052</v>
      </c>
      <c r="F180" s="187" t="s">
        <v>2967</v>
      </c>
      <c r="G180" s="188" t="s">
        <v>255</v>
      </c>
      <c r="H180" s="189">
        <v>1</v>
      </c>
      <c r="I180" s="190"/>
      <c r="J180" s="191">
        <f>ROUND(I180*H180,2)</f>
        <v>0</v>
      </c>
      <c r="K180" s="192"/>
      <c r="L180" s="35"/>
      <c r="M180" s="193" t="s">
        <v>1</v>
      </c>
      <c r="N180" s="194" t="s">
        <v>45</v>
      </c>
      <c r="O180" s="78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209</v>
      </c>
      <c r="AT180" s="197" t="s">
        <v>205</v>
      </c>
      <c r="AU180" s="197" t="s">
        <v>216</v>
      </c>
      <c r="AY180" s="15" t="s">
        <v>203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209</v>
      </c>
      <c r="BM180" s="197" t="s">
        <v>533</v>
      </c>
    </row>
    <row r="181" s="2" customFormat="1" ht="16.5" customHeight="1">
      <c r="A181" s="34"/>
      <c r="B181" s="184"/>
      <c r="C181" s="185" t="s">
        <v>373</v>
      </c>
      <c r="D181" s="185" t="s">
        <v>205</v>
      </c>
      <c r="E181" s="186" t="s">
        <v>3053</v>
      </c>
      <c r="F181" s="187" t="s">
        <v>2969</v>
      </c>
      <c r="G181" s="188" t="s">
        <v>255</v>
      </c>
      <c r="H181" s="189">
        <v>1</v>
      </c>
      <c r="I181" s="190"/>
      <c r="J181" s="191">
        <f>ROUND(I181*H181,2)</f>
        <v>0</v>
      </c>
      <c r="K181" s="192"/>
      <c r="L181" s="35"/>
      <c r="M181" s="193" t="s">
        <v>1</v>
      </c>
      <c r="N181" s="194" t="s">
        <v>45</v>
      </c>
      <c r="O181" s="78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209</v>
      </c>
      <c r="AT181" s="197" t="s">
        <v>205</v>
      </c>
      <c r="AU181" s="197" t="s">
        <v>216</v>
      </c>
      <c r="AY181" s="15" t="s">
        <v>203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209</v>
      </c>
      <c r="BM181" s="197" t="s">
        <v>542</v>
      </c>
    </row>
    <row r="182" s="12" customFormat="1" ht="22.8" customHeight="1">
      <c r="A182" s="12"/>
      <c r="B182" s="171"/>
      <c r="C182" s="12"/>
      <c r="D182" s="172" t="s">
        <v>78</v>
      </c>
      <c r="E182" s="182" t="s">
        <v>3054</v>
      </c>
      <c r="F182" s="182" t="s">
        <v>2861</v>
      </c>
      <c r="G182" s="12"/>
      <c r="H182" s="12"/>
      <c r="I182" s="174"/>
      <c r="J182" s="183">
        <f>BK182</f>
        <v>0</v>
      </c>
      <c r="K182" s="12"/>
      <c r="L182" s="171"/>
      <c r="M182" s="176"/>
      <c r="N182" s="177"/>
      <c r="O182" s="177"/>
      <c r="P182" s="178">
        <f>SUM(P183:P186)</f>
        <v>0</v>
      </c>
      <c r="Q182" s="177"/>
      <c r="R182" s="178">
        <f>SUM(R183:R186)</f>
        <v>0</v>
      </c>
      <c r="S182" s="177"/>
      <c r="T182" s="179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72" t="s">
        <v>86</v>
      </c>
      <c r="AT182" s="180" t="s">
        <v>78</v>
      </c>
      <c r="AU182" s="180" t="s">
        <v>86</v>
      </c>
      <c r="AY182" s="172" t="s">
        <v>203</v>
      </c>
      <c r="BK182" s="181">
        <f>SUM(BK183:BK186)</f>
        <v>0</v>
      </c>
    </row>
    <row r="183" s="2" customFormat="1" ht="16.5" customHeight="1">
      <c r="A183" s="34"/>
      <c r="B183" s="184"/>
      <c r="C183" s="185" t="s">
        <v>377</v>
      </c>
      <c r="D183" s="185" t="s">
        <v>205</v>
      </c>
      <c r="E183" s="186" t="s">
        <v>3055</v>
      </c>
      <c r="F183" s="187" t="s">
        <v>2929</v>
      </c>
      <c r="G183" s="188" t="s">
        <v>810</v>
      </c>
      <c r="H183" s="189">
        <v>1</v>
      </c>
      <c r="I183" s="190"/>
      <c r="J183" s="191">
        <f>ROUND(I183*H183,2)</f>
        <v>0</v>
      </c>
      <c r="K183" s="192"/>
      <c r="L183" s="35"/>
      <c r="M183" s="193" t="s">
        <v>1</v>
      </c>
      <c r="N183" s="194" t="s">
        <v>45</v>
      </c>
      <c r="O183" s="78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209</v>
      </c>
      <c r="AT183" s="197" t="s">
        <v>205</v>
      </c>
      <c r="AU183" s="197" t="s">
        <v>91</v>
      </c>
      <c r="AY183" s="15" t="s">
        <v>203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209</v>
      </c>
      <c r="BM183" s="197" t="s">
        <v>552</v>
      </c>
    </row>
    <row r="184" s="2" customFormat="1" ht="16.5" customHeight="1">
      <c r="A184" s="34"/>
      <c r="B184" s="184"/>
      <c r="C184" s="185" t="s">
        <v>385</v>
      </c>
      <c r="D184" s="185" t="s">
        <v>205</v>
      </c>
      <c r="E184" s="186" t="s">
        <v>3056</v>
      </c>
      <c r="F184" s="187" t="s">
        <v>2863</v>
      </c>
      <c r="G184" s="188" t="s">
        <v>810</v>
      </c>
      <c r="H184" s="189">
        <v>1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45</v>
      </c>
      <c r="O184" s="78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209</v>
      </c>
      <c r="AT184" s="197" t="s">
        <v>205</v>
      </c>
      <c r="AU184" s="197" t="s">
        <v>91</v>
      </c>
      <c r="AY184" s="15" t="s">
        <v>203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209</v>
      </c>
      <c r="BM184" s="197" t="s">
        <v>568</v>
      </c>
    </row>
    <row r="185" s="2" customFormat="1" ht="24.15" customHeight="1">
      <c r="A185" s="34"/>
      <c r="B185" s="184"/>
      <c r="C185" s="185" t="s">
        <v>389</v>
      </c>
      <c r="D185" s="185" t="s">
        <v>205</v>
      </c>
      <c r="E185" s="186" t="s">
        <v>3057</v>
      </c>
      <c r="F185" s="187" t="s">
        <v>3058</v>
      </c>
      <c r="G185" s="188" t="s">
        <v>2197</v>
      </c>
      <c r="H185" s="189">
        <v>12</v>
      </c>
      <c r="I185" s="190"/>
      <c r="J185" s="191">
        <f>ROUND(I185*H185,2)</f>
        <v>0</v>
      </c>
      <c r="K185" s="192"/>
      <c r="L185" s="35"/>
      <c r="M185" s="193" t="s">
        <v>1</v>
      </c>
      <c r="N185" s="194" t="s">
        <v>45</v>
      </c>
      <c r="O185" s="78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209</v>
      </c>
      <c r="AT185" s="197" t="s">
        <v>205</v>
      </c>
      <c r="AU185" s="197" t="s">
        <v>91</v>
      </c>
      <c r="AY185" s="15" t="s">
        <v>203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91</v>
      </c>
      <c r="BK185" s="198">
        <f>ROUND(I185*H185,2)</f>
        <v>0</v>
      </c>
      <c r="BL185" s="15" t="s">
        <v>209</v>
      </c>
      <c r="BM185" s="197" t="s">
        <v>577</v>
      </c>
    </row>
    <row r="186" s="2" customFormat="1" ht="24.15" customHeight="1">
      <c r="A186" s="34"/>
      <c r="B186" s="184"/>
      <c r="C186" s="185" t="s">
        <v>397</v>
      </c>
      <c r="D186" s="185" t="s">
        <v>205</v>
      </c>
      <c r="E186" s="186" t="s">
        <v>3059</v>
      </c>
      <c r="F186" s="187" t="s">
        <v>2974</v>
      </c>
      <c r="G186" s="188" t="s">
        <v>2197</v>
      </c>
      <c r="H186" s="189">
        <v>3</v>
      </c>
      <c r="I186" s="190"/>
      <c r="J186" s="191">
        <f>ROUND(I186*H186,2)</f>
        <v>0</v>
      </c>
      <c r="K186" s="192"/>
      <c r="L186" s="35"/>
      <c r="M186" s="219" t="s">
        <v>1</v>
      </c>
      <c r="N186" s="220" t="s">
        <v>45</v>
      </c>
      <c r="O186" s="217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209</v>
      </c>
      <c r="AT186" s="197" t="s">
        <v>205</v>
      </c>
      <c r="AU186" s="197" t="s">
        <v>91</v>
      </c>
      <c r="AY186" s="15" t="s">
        <v>203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209</v>
      </c>
      <c r="BM186" s="197" t="s">
        <v>594</v>
      </c>
    </row>
    <row r="187" s="2" customFormat="1" ht="6.96" customHeight="1">
      <c r="A187" s="34"/>
      <c r="B187" s="61"/>
      <c r="C187" s="62"/>
      <c r="D187" s="62"/>
      <c r="E187" s="62"/>
      <c r="F187" s="62"/>
      <c r="G187" s="62"/>
      <c r="H187" s="62"/>
      <c r="I187" s="62"/>
      <c r="J187" s="62"/>
      <c r="K187" s="62"/>
      <c r="L187" s="35"/>
      <c r="M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</row>
  </sheetData>
  <autoFilter ref="C128:K1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2720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3060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2722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2722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ROUND((SUM(BE124:BE142)),  2)</f>
        <v>0</v>
      </c>
      <c r="G35" s="137"/>
      <c r="H35" s="137"/>
      <c r="I35" s="138">
        <v>0.23000000000000001</v>
      </c>
      <c r="J35" s="136">
        <f>ROUND(((SUM(BE124:BE142))*I35),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ROUND((SUM(BF124:BF142)),  2)</f>
        <v>0</v>
      </c>
      <c r="G36" s="137"/>
      <c r="H36" s="137"/>
      <c r="I36" s="138">
        <v>0.23000000000000001</v>
      </c>
      <c r="J36" s="136">
        <f>ROUND(((SUM(BF124:BF142))*I36),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ROUND((SUM(BG124:BG142)),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ROUND((SUM(BH124:BH142)),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ROUND((SUM(BI124:BI142)),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2720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05 - Konfer.systém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Ing.Pelikán Lumír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Ing.Pelikán Lumír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3061</v>
      </c>
      <c r="E99" s="154"/>
      <c r="F99" s="154"/>
      <c r="G99" s="154"/>
      <c r="H99" s="154"/>
      <c r="I99" s="154"/>
      <c r="J99" s="155">
        <f>J125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3062</v>
      </c>
      <c r="E100" s="158"/>
      <c r="F100" s="158"/>
      <c r="G100" s="158"/>
      <c r="H100" s="158"/>
      <c r="I100" s="158"/>
      <c r="J100" s="159">
        <f>J126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3063</v>
      </c>
      <c r="E101" s="158"/>
      <c r="F101" s="158"/>
      <c r="G101" s="158"/>
      <c r="H101" s="158"/>
      <c r="I101" s="158"/>
      <c r="J101" s="159">
        <f>J131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3064</v>
      </c>
      <c r="E102" s="158"/>
      <c r="F102" s="158"/>
      <c r="G102" s="158"/>
      <c r="H102" s="158"/>
      <c r="I102" s="158"/>
      <c r="J102" s="159">
        <f>J140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189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0" t="str">
        <f>E7</f>
        <v>REKONŠTRUKCIA ADMINISTRATÍVNEJ BUDOVY KOMENSKÉHO ULICA - ÚRAD BBSK (BLOK B+C)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157</v>
      </c>
      <c r="L113" s="18"/>
    </row>
    <row r="114" s="2" customFormat="1" ht="16.5" customHeight="1">
      <c r="A114" s="34"/>
      <c r="B114" s="35"/>
      <c r="C114" s="34"/>
      <c r="D114" s="34"/>
      <c r="E114" s="130" t="s">
        <v>2720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159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05 - Konfer.systém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k.ú. B. Bystrica, s.č. 837/12, p.č. KN/C - 1909/1</v>
      </c>
      <c r="G118" s="34"/>
      <c r="H118" s="34"/>
      <c r="I118" s="28" t="s">
        <v>21</v>
      </c>
      <c r="J118" s="70" t="str">
        <f>IF(J14="","",J14)</f>
        <v>21. 1. 2025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23</v>
      </c>
      <c r="D120" s="34"/>
      <c r="E120" s="34"/>
      <c r="F120" s="23" t="str">
        <f>E17</f>
        <v>Banskobystrický samosprávny kraj, Námestie SNP 23/</v>
      </c>
      <c r="G120" s="34"/>
      <c r="H120" s="34"/>
      <c r="I120" s="28" t="s">
        <v>29</v>
      </c>
      <c r="J120" s="32" t="str">
        <f>E23</f>
        <v>Ing.Pelikán Lumír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34</v>
      </c>
      <c r="J121" s="32" t="str">
        <f>E26</f>
        <v>Ing.Pelikán Lumír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0"/>
      <c r="B123" s="161"/>
      <c r="C123" s="162" t="s">
        <v>190</v>
      </c>
      <c r="D123" s="163" t="s">
        <v>64</v>
      </c>
      <c r="E123" s="163" t="s">
        <v>60</v>
      </c>
      <c r="F123" s="163" t="s">
        <v>61</v>
      </c>
      <c r="G123" s="163" t="s">
        <v>191</v>
      </c>
      <c r="H123" s="163" t="s">
        <v>192</v>
      </c>
      <c r="I123" s="163" t="s">
        <v>193</v>
      </c>
      <c r="J123" s="164" t="s">
        <v>163</v>
      </c>
      <c r="K123" s="165" t="s">
        <v>194</v>
      </c>
      <c r="L123" s="166"/>
      <c r="M123" s="87" t="s">
        <v>1</v>
      </c>
      <c r="N123" s="88" t="s">
        <v>43</v>
      </c>
      <c r="O123" s="88" t="s">
        <v>195</v>
      </c>
      <c r="P123" s="88" t="s">
        <v>196</v>
      </c>
      <c r="Q123" s="88" t="s">
        <v>197</v>
      </c>
      <c r="R123" s="88" t="s">
        <v>198</v>
      </c>
      <c r="S123" s="88" t="s">
        <v>199</v>
      </c>
      <c r="T123" s="89" t="s">
        <v>200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="2" customFormat="1" ht="22.8" customHeight="1">
      <c r="A124" s="34"/>
      <c r="B124" s="35"/>
      <c r="C124" s="94" t="s">
        <v>164</v>
      </c>
      <c r="D124" s="34"/>
      <c r="E124" s="34"/>
      <c r="F124" s="34"/>
      <c r="G124" s="34"/>
      <c r="H124" s="34"/>
      <c r="I124" s="34"/>
      <c r="J124" s="167">
        <f>BK124</f>
        <v>0</v>
      </c>
      <c r="K124" s="34"/>
      <c r="L124" s="35"/>
      <c r="M124" s="90"/>
      <c r="N124" s="74"/>
      <c r="O124" s="91"/>
      <c r="P124" s="168">
        <f>P125</f>
        <v>0</v>
      </c>
      <c r="Q124" s="91"/>
      <c r="R124" s="168">
        <f>R125</f>
        <v>0</v>
      </c>
      <c r="S124" s="91"/>
      <c r="T124" s="169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78</v>
      </c>
      <c r="AU124" s="15" t="s">
        <v>165</v>
      </c>
      <c r="BK124" s="170">
        <f>BK125</f>
        <v>0</v>
      </c>
    </row>
    <row r="125" s="12" customFormat="1" ht="25.92" customHeight="1">
      <c r="A125" s="12"/>
      <c r="B125" s="171"/>
      <c r="C125" s="12"/>
      <c r="D125" s="172" t="s">
        <v>78</v>
      </c>
      <c r="E125" s="173" t="s">
        <v>2727</v>
      </c>
      <c r="F125" s="173" t="s">
        <v>3065</v>
      </c>
      <c r="G125" s="12"/>
      <c r="H125" s="12"/>
      <c r="I125" s="174"/>
      <c r="J125" s="175">
        <f>BK125</f>
        <v>0</v>
      </c>
      <c r="K125" s="12"/>
      <c r="L125" s="171"/>
      <c r="M125" s="176"/>
      <c r="N125" s="177"/>
      <c r="O125" s="177"/>
      <c r="P125" s="178">
        <f>P126+P131+P140</f>
        <v>0</v>
      </c>
      <c r="Q125" s="177"/>
      <c r="R125" s="178">
        <f>R126+R131+R140</f>
        <v>0</v>
      </c>
      <c r="S125" s="177"/>
      <c r="T125" s="179">
        <f>T126+T131+T140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86</v>
      </c>
      <c r="AT125" s="180" t="s">
        <v>78</v>
      </c>
      <c r="AU125" s="180" t="s">
        <v>79</v>
      </c>
      <c r="AY125" s="172" t="s">
        <v>203</v>
      </c>
      <c r="BK125" s="181">
        <f>BK126+BK131+BK140</f>
        <v>0</v>
      </c>
    </row>
    <row r="126" s="12" customFormat="1" ht="22.8" customHeight="1">
      <c r="A126" s="12"/>
      <c r="B126" s="171"/>
      <c r="C126" s="12"/>
      <c r="D126" s="172" t="s">
        <v>78</v>
      </c>
      <c r="E126" s="182" t="s">
        <v>2759</v>
      </c>
      <c r="F126" s="182" t="s">
        <v>3066</v>
      </c>
      <c r="G126" s="12"/>
      <c r="H126" s="12"/>
      <c r="I126" s="174"/>
      <c r="J126" s="183">
        <f>BK126</f>
        <v>0</v>
      </c>
      <c r="K126" s="12"/>
      <c r="L126" s="171"/>
      <c r="M126" s="176"/>
      <c r="N126" s="177"/>
      <c r="O126" s="177"/>
      <c r="P126" s="178">
        <f>SUM(P127:P130)</f>
        <v>0</v>
      </c>
      <c r="Q126" s="177"/>
      <c r="R126" s="178">
        <f>SUM(R127:R130)</f>
        <v>0</v>
      </c>
      <c r="S126" s="177"/>
      <c r="T126" s="179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86</v>
      </c>
      <c r="AY126" s="172" t="s">
        <v>203</v>
      </c>
      <c r="BK126" s="181">
        <f>SUM(BK127:BK130)</f>
        <v>0</v>
      </c>
    </row>
    <row r="127" s="2" customFormat="1" ht="16.5" customHeight="1">
      <c r="A127" s="34"/>
      <c r="B127" s="184"/>
      <c r="C127" s="185" t="s">
        <v>86</v>
      </c>
      <c r="D127" s="185" t="s">
        <v>205</v>
      </c>
      <c r="E127" s="186" t="s">
        <v>3067</v>
      </c>
      <c r="F127" s="187" t="s">
        <v>3068</v>
      </c>
      <c r="G127" s="188" t="s">
        <v>255</v>
      </c>
      <c r="H127" s="189">
        <v>71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209</v>
      </c>
      <c r="AT127" s="197" t="s">
        <v>205</v>
      </c>
      <c r="AU127" s="197" t="s">
        <v>91</v>
      </c>
      <c r="AY127" s="15" t="s">
        <v>203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209</v>
      </c>
      <c r="BM127" s="197" t="s">
        <v>91</v>
      </c>
    </row>
    <row r="128" s="2" customFormat="1" ht="16.5" customHeight="1">
      <c r="A128" s="34"/>
      <c r="B128" s="184"/>
      <c r="C128" s="185" t="s">
        <v>91</v>
      </c>
      <c r="D128" s="185" t="s">
        <v>205</v>
      </c>
      <c r="E128" s="186" t="s">
        <v>3069</v>
      </c>
      <c r="F128" s="187" t="s">
        <v>3070</v>
      </c>
      <c r="G128" s="188" t="s">
        <v>255</v>
      </c>
      <c r="H128" s="189">
        <v>71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209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209</v>
      </c>
      <c r="BM128" s="197" t="s">
        <v>209</v>
      </c>
    </row>
    <row r="129" s="2" customFormat="1" ht="16.5" customHeight="1">
      <c r="A129" s="34"/>
      <c r="B129" s="184"/>
      <c r="C129" s="185" t="s">
        <v>216</v>
      </c>
      <c r="D129" s="185" t="s">
        <v>205</v>
      </c>
      <c r="E129" s="186" t="s">
        <v>3071</v>
      </c>
      <c r="F129" s="187" t="s">
        <v>3072</v>
      </c>
      <c r="G129" s="188" t="s">
        <v>255</v>
      </c>
      <c r="H129" s="189">
        <v>1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228</v>
      </c>
    </row>
    <row r="130" s="2" customFormat="1" ht="16.5" customHeight="1">
      <c r="A130" s="34"/>
      <c r="B130" s="184"/>
      <c r="C130" s="185" t="s">
        <v>209</v>
      </c>
      <c r="D130" s="185" t="s">
        <v>205</v>
      </c>
      <c r="E130" s="186" t="s">
        <v>3073</v>
      </c>
      <c r="F130" s="187" t="s">
        <v>3074</v>
      </c>
      <c r="G130" s="188" t="s">
        <v>255</v>
      </c>
      <c r="H130" s="189">
        <v>71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209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209</v>
      </c>
      <c r="BM130" s="197" t="s">
        <v>236</v>
      </c>
    </row>
    <row r="131" s="12" customFormat="1" ht="22.8" customHeight="1">
      <c r="A131" s="12"/>
      <c r="B131" s="171"/>
      <c r="C131" s="12"/>
      <c r="D131" s="172" t="s">
        <v>78</v>
      </c>
      <c r="E131" s="182" t="s">
        <v>2860</v>
      </c>
      <c r="F131" s="182" t="s">
        <v>2760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SUM(P132:P139)</f>
        <v>0</v>
      </c>
      <c r="Q131" s="177"/>
      <c r="R131" s="178">
        <f>SUM(R132:R139)</f>
        <v>0</v>
      </c>
      <c r="S131" s="177"/>
      <c r="T131" s="179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86</v>
      </c>
      <c r="AT131" s="180" t="s">
        <v>78</v>
      </c>
      <c r="AU131" s="180" t="s">
        <v>86</v>
      </c>
      <c r="AY131" s="172" t="s">
        <v>203</v>
      </c>
      <c r="BK131" s="181">
        <f>SUM(BK132:BK139)</f>
        <v>0</v>
      </c>
    </row>
    <row r="132" s="2" customFormat="1" ht="16.5" customHeight="1">
      <c r="A132" s="34"/>
      <c r="B132" s="184"/>
      <c r="C132" s="185" t="s">
        <v>224</v>
      </c>
      <c r="D132" s="185" t="s">
        <v>205</v>
      </c>
      <c r="E132" s="186" t="s">
        <v>3034</v>
      </c>
      <c r="F132" s="187" t="s">
        <v>3035</v>
      </c>
      <c r="G132" s="188" t="s">
        <v>297</v>
      </c>
      <c r="H132" s="189">
        <v>180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209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209</v>
      </c>
      <c r="BM132" s="197" t="s">
        <v>147</v>
      </c>
    </row>
    <row r="133" s="2" customFormat="1" ht="24.15" customHeight="1">
      <c r="A133" s="34"/>
      <c r="B133" s="184"/>
      <c r="C133" s="185" t="s">
        <v>228</v>
      </c>
      <c r="D133" s="185" t="s">
        <v>205</v>
      </c>
      <c r="E133" s="186" t="s">
        <v>3075</v>
      </c>
      <c r="F133" s="187" t="s">
        <v>3076</v>
      </c>
      <c r="G133" s="188" t="s">
        <v>297</v>
      </c>
      <c r="H133" s="189">
        <v>145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153</v>
      </c>
    </row>
    <row r="134" s="2" customFormat="1" ht="21.75" customHeight="1">
      <c r="A134" s="34"/>
      <c r="B134" s="184"/>
      <c r="C134" s="185" t="s">
        <v>232</v>
      </c>
      <c r="D134" s="185" t="s">
        <v>205</v>
      </c>
      <c r="E134" s="186" t="s">
        <v>2917</v>
      </c>
      <c r="F134" s="187" t="s">
        <v>2808</v>
      </c>
      <c r="G134" s="188" t="s">
        <v>255</v>
      </c>
      <c r="H134" s="189">
        <v>50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209</v>
      </c>
      <c r="AT134" s="197" t="s">
        <v>205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209</v>
      </c>
      <c r="BM134" s="197" t="s">
        <v>261</v>
      </c>
    </row>
    <row r="135" s="2" customFormat="1" ht="16.5" customHeight="1">
      <c r="A135" s="34"/>
      <c r="B135" s="184"/>
      <c r="C135" s="185" t="s">
        <v>236</v>
      </c>
      <c r="D135" s="185" t="s">
        <v>205</v>
      </c>
      <c r="E135" s="186" t="s">
        <v>2809</v>
      </c>
      <c r="F135" s="187" t="s">
        <v>2810</v>
      </c>
      <c r="G135" s="188" t="s">
        <v>255</v>
      </c>
      <c r="H135" s="189">
        <v>50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270</v>
      </c>
    </row>
    <row r="136" s="2" customFormat="1" ht="16.5" customHeight="1">
      <c r="A136" s="34"/>
      <c r="B136" s="184"/>
      <c r="C136" s="185" t="s">
        <v>240</v>
      </c>
      <c r="D136" s="185" t="s">
        <v>205</v>
      </c>
      <c r="E136" s="186" t="s">
        <v>2924</v>
      </c>
      <c r="F136" s="187" t="s">
        <v>2925</v>
      </c>
      <c r="G136" s="188" t="s">
        <v>2197</v>
      </c>
      <c r="H136" s="189">
        <v>4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209</v>
      </c>
      <c r="AT136" s="197" t="s">
        <v>205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209</v>
      </c>
      <c r="BM136" s="197" t="s">
        <v>278</v>
      </c>
    </row>
    <row r="137" s="2" customFormat="1" ht="16.5" customHeight="1">
      <c r="A137" s="34"/>
      <c r="B137" s="184"/>
      <c r="C137" s="185" t="s">
        <v>147</v>
      </c>
      <c r="D137" s="185" t="s">
        <v>205</v>
      </c>
      <c r="E137" s="186" t="s">
        <v>3077</v>
      </c>
      <c r="F137" s="187" t="s">
        <v>2965</v>
      </c>
      <c r="G137" s="188" t="s">
        <v>255</v>
      </c>
      <c r="H137" s="189">
        <v>1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209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209</v>
      </c>
      <c r="BM137" s="197" t="s">
        <v>286</v>
      </c>
    </row>
    <row r="138" s="2" customFormat="1" ht="16.5" customHeight="1">
      <c r="A138" s="34"/>
      <c r="B138" s="184"/>
      <c r="C138" s="185" t="s">
        <v>150</v>
      </c>
      <c r="D138" s="185" t="s">
        <v>205</v>
      </c>
      <c r="E138" s="186" t="s">
        <v>3078</v>
      </c>
      <c r="F138" s="187" t="s">
        <v>2967</v>
      </c>
      <c r="G138" s="188" t="s">
        <v>255</v>
      </c>
      <c r="H138" s="189">
        <v>1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209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209</v>
      </c>
      <c r="BM138" s="197" t="s">
        <v>294</v>
      </c>
    </row>
    <row r="139" s="2" customFormat="1" ht="16.5" customHeight="1">
      <c r="A139" s="34"/>
      <c r="B139" s="184"/>
      <c r="C139" s="185" t="s">
        <v>153</v>
      </c>
      <c r="D139" s="185" t="s">
        <v>205</v>
      </c>
      <c r="E139" s="186" t="s">
        <v>3079</v>
      </c>
      <c r="F139" s="187" t="s">
        <v>2969</v>
      </c>
      <c r="G139" s="188" t="s">
        <v>255</v>
      </c>
      <c r="H139" s="189">
        <v>1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302</v>
      </c>
    </row>
    <row r="140" s="12" customFormat="1" ht="22.8" customHeight="1">
      <c r="A140" s="12"/>
      <c r="B140" s="171"/>
      <c r="C140" s="12"/>
      <c r="D140" s="172" t="s">
        <v>78</v>
      </c>
      <c r="E140" s="182" t="s">
        <v>2998</v>
      </c>
      <c r="F140" s="182" t="s">
        <v>2861</v>
      </c>
      <c r="G140" s="12"/>
      <c r="H140" s="12"/>
      <c r="I140" s="174"/>
      <c r="J140" s="183">
        <f>BK140</f>
        <v>0</v>
      </c>
      <c r="K140" s="12"/>
      <c r="L140" s="171"/>
      <c r="M140" s="176"/>
      <c r="N140" s="177"/>
      <c r="O140" s="177"/>
      <c r="P140" s="178">
        <f>SUM(P141:P142)</f>
        <v>0</v>
      </c>
      <c r="Q140" s="177"/>
      <c r="R140" s="178">
        <f>SUM(R141:R142)</f>
        <v>0</v>
      </c>
      <c r="S140" s="177"/>
      <c r="T140" s="179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2" t="s">
        <v>86</v>
      </c>
      <c r="AT140" s="180" t="s">
        <v>78</v>
      </c>
      <c r="AU140" s="180" t="s">
        <v>86</v>
      </c>
      <c r="AY140" s="172" t="s">
        <v>203</v>
      </c>
      <c r="BK140" s="181">
        <f>SUM(BK141:BK142)</f>
        <v>0</v>
      </c>
    </row>
    <row r="141" s="2" customFormat="1" ht="21.75" customHeight="1">
      <c r="A141" s="34"/>
      <c r="B141" s="184"/>
      <c r="C141" s="185" t="s">
        <v>261</v>
      </c>
      <c r="D141" s="185" t="s">
        <v>205</v>
      </c>
      <c r="E141" s="186" t="s">
        <v>3080</v>
      </c>
      <c r="F141" s="187" t="s">
        <v>3081</v>
      </c>
      <c r="G141" s="188" t="s">
        <v>2197</v>
      </c>
      <c r="H141" s="189">
        <v>6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209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209</v>
      </c>
      <c r="BM141" s="197" t="s">
        <v>319</v>
      </c>
    </row>
    <row r="142" s="2" customFormat="1" ht="16.5" customHeight="1">
      <c r="A142" s="34"/>
      <c r="B142" s="184"/>
      <c r="C142" s="185" t="s">
        <v>266</v>
      </c>
      <c r="D142" s="185" t="s">
        <v>205</v>
      </c>
      <c r="E142" s="186" t="s">
        <v>3082</v>
      </c>
      <c r="F142" s="187" t="s">
        <v>2867</v>
      </c>
      <c r="G142" s="188" t="s">
        <v>255</v>
      </c>
      <c r="H142" s="189">
        <v>1</v>
      </c>
      <c r="I142" s="190"/>
      <c r="J142" s="191">
        <f>ROUND(I142*H142,2)</f>
        <v>0</v>
      </c>
      <c r="K142" s="192"/>
      <c r="L142" s="35"/>
      <c r="M142" s="219" t="s">
        <v>1</v>
      </c>
      <c r="N142" s="220" t="s">
        <v>45</v>
      </c>
      <c r="O142" s="217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327</v>
      </c>
    </row>
    <row r="143" s="2" customFormat="1" ht="6.96" customHeight="1">
      <c r="A143" s="34"/>
      <c r="B143" s="61"/>
      <c r="C143" s="62"/>
      <c r="D143" s="62"/>
      <c r="E143" s="62"/>
      <c r="F143" s="62"/>
      <c r="G143" s="62"/>
      <c r="H143" s="62"/>
      <c r="I143" s="62"/>
      <c r="J143" s="62"/>
      <c r="K143" s="62"/>
      <c r="L143" s="35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3083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3084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3085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ROUND((SUM(BE118:BE122)),  2)</f>
        <v>0</v>
      </c>
      <c r="G33" s="137"/>
      <c r="H33" s="137"/>
      <c r="I33" s="138">
        <v>0.23000000000000001</v>
      </c>
      <c r="J33" s="136">
        <f>ROUND(((SUM(BE118:BE122))*I33),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ROUND((SUM(BF118:BF122)),  2)</f>
        <v>0</v>
      </c>
      <c r="G34" s="137"/>
      <c r="H34" s="137"/>
      <c r="I34" s="138">
        <v>0.23000000000000001</v>
      </c>
      <c r="J34" s="136">
        <f>ROUND(((SUM(BF118:BF122))*I34),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ROUND((SUM(BG118:BG122)),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ROUND((SUM(BH118:BH122)),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ROUND((SUM(BI118:BI122)),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 xml:space="preserve">05 - E5_Vykurovanie 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0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i5 projekt s.r.o., Dunajská 1060/31; 93101 Šamorín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i5 projekt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162</v>
      </c>
      <c r="D94" s="141"/>
      <c r="E94" s="141"/>
      <c r="F94" s="141"/>
      <c r="G94" s="141"/>
      <c r="H94" s="141"/>
      <c r="I94" s="141"/>
      <c r="J94" s="150" t="s">
        <v>163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164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165</v>
      </c>
    </row>
    <row r="97" s="9" customFormat="1" ht="24.96" customHeight="1">
      <c r="A97" s="9"/>
      <c r="B97" s="152"/>
      <c r="C97" s="9"/>
      <c r="D97" s="153" t="s">
        <v>174</v>
      </c>
      <c r="E97" s="154"/>
      <c r="F97" s="154"/>
      <c r="G97" s="154"/>
      <c r="H97" s="154"/>
      <c r="I97" s="154"/>
      <c r="J97" s="155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3086</v>
      </c>
      <c r="E98" s="158"/>
      <c r="F98" s="158"/>
      <c r="G98" s="158"/>
      <c r="H98" s="158"/>
      <c r="I98" s="158"/>
      <c r="J98" s="159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189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30" t="str">
        <f>E7</f>
        <v>REKONŠTRUKCIA ADMINISTRATÍVNEJ BUDOVY KOMENSKÉHO ULICA - ÚRAD BBSK (BLOK B+C)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157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 xml:space="preserve">05 - E5_Vykurovanie 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>k.ú. B. Bystrica, s.č. 837/12, p.č. KN/C - 1909/1</v>
      </c>
      <c r="G112" s="34"/>
      <c r="H112" s="34"/>
      <c r="I112" s="28" t="s">
        <v>21</v>
      </c>
      <c r="J112" s="70" t="str">
        <f>IF(J12="","",J12)</f>
        <v>21. 1. 2025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40.05" customHeight="1">
      <c r="A114" s="34"/>
      <c r="B114" s="35"/>
      <c r="C114" s="28" t="s">
        <v>23</v>
      </c>
      <c r="D114" s="34"/>
      <c r="E114" s="34"/>
      <c r="F114" s="23" t="str">
        <f>E15</f>
        <v>Banskobystrický samosprávny kraj, Námestie SNP 23/</v>
      </c>
      <c r="G114" s="34"/>
      <c r="H114" s="34"/>
      <c r="I114" s="28" t="s">
        <v>29</v>
      </c>
      <c r="J114" s="32" t="str">
        <f>E21</f>
        <v>i5 projekt s.r.o., Dunajská 1060/31; 93101 Šamorín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34</v>
      </c>
      <c r="J115" s="32" t="str">
        <f>E24</f>
        <v>i5 projekt s.r.o.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60"/>
      <c r="B117" s="161"/>
      <c r="C117" s="162" t="s">
        <v>190</v>
      </c>
      <c r="D117" s="163" t="s">
        <v>64</v>
      </c>
      <c r="E117" s="163" t="s">
        <v>60</v>
      </c>
      <c r="F117" s="163" t="s">
        <v>61</v>
      </c>
      <c r="G117" s="163" t="s">
        <v>191</v>
      </c>
      <c r="H117" s="163" t="s">
        <v>192</v>
      </c>
      <c r="I117" s="163" t="s">
        <v>193</v>
      </c>
      <c r="J117" s="164" t="s">
        <v>163</v>
      </c>
      <c r="K117" s="165" t="s">
        <v>194</v>
      </c>
      <c r="L117" s="166"/>
      <c r="M117" s="87" t="s">
        <v>1</v>
      </c>
      <c r="N117" s="88" t="s">
        <v>43</v>
      </c>
      <c r="O117" s="88" t="s">
        <v>195</v>
      </c>
      <c r="P117" s="88" t="s">
        <v>196</v>
      </c>
      <c r="Q117" s="88" t="s">
        <v>197</v>
      </c>
      <c r="R117" s="88" t="s">
        <v>198</v>
      </c>
      <c r="S117" s="88" t="s">
        <v>199</v>
      </c>
      <c r="T117" s="89" t="s">
        <v>200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="2" customFormat="1" ht="22.8" customHeight="1">
      <c r="A118" s="34"/>
      <c r="B118" s="35"/>
      <c r="C118" s="94" t="s">
        <v>164</v>
      </c>
      <c r="D118" s="34"/>
      <c r="E118" s="34"/>
      <c r="F118" s="34"/>
      <c r="G118" s="34"/>
      <c r="H118" s="34"/>
      <c r="I118" s="34"/>
      <c r="J118" s="167">
        <f>BK118</f>
        <v>0</v>
      </c>
      <c r="K118" s="34"/>
      <c r="L118" s="35"/>
      <c r="M118" s="90"/>
      <c r="N118" s="74"/>
      <c r="O118" s="91"/>
      <c r="P118" s="168">
        <f>P119</f>
        <v>0</v>
      </c>
      <c r="Q118" s="91"/>
      <c r="R118" s="168">
        <f>R119</f>
        <v>0</v>
      </c>
      <c r="S118" s="91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78</v>
      </c>
      <c r="AU118" s="15" t="s">
        <v>165</v>
      </c>
      <c r="BK118" s="170">
        <f>BK119</f>
        <v>0</v>
      </c>
    </row>
    <row r="119" s="12" customFormat="1" ht="25.92" customHeight="1">
      <c r="A119" s="12"/>
      <c r="B119" s="171"/>
      <c r="C119" s="12"/>
      <c r="D119" s="172" t="s">
        <v>78</v>
      </c>
      <c r="E119" s="173" t="s">
        <v>692</v>
      </c>
      <c r="F119" s="173" t="s">
        <v>693</v>
      </c>
      <c r="G119" s="12"/>
      <c r="H119" s="12"/>
      <c r="I119" s="174"/>
      <c r="J119" s="175">
        <f>BK119</f>
        <v>0</v>
      </c>
      <c r="K119" s="12"/>
      <c r="L119" s="171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2" t="s">
        <v>91</v>
      </c>
      <c r="AT119" s="180" t="s">
        <v>78</v>
      </c>
      <c r="AU119" s="180" t="s">
        <v>79</v>
      </c>
      <c r="AY119" s="172" t="s">
        <v>203</v>
      </c>
      <c r="BK119" s="181">
        <f>BK120</f>
        <v>0</v>
      </c>
    </row>
    <row r="120" s="12" customFormat="1" ht="22.8" customHeight="1">
      <c r="A120" s="12"/>
      <c r="B120" s="171"/>
      <c r="C120" s="12"/>
      <c r="D120" s="172" t="s">
        <v>78</v>
      </c>
      <c r="E120" s="182" t="s">
        <v>3087</v>
      </c>
      <c r="F120" s="182" t="s">
        <v>3088</v>
      </c>
      <c r="G120" s="12"/>
      <c r="H120" s="12"/>
      <c r="I120" s="174"/>
      <c r="J120" s="183">
        <f>BK120</f>
        <v>0</v>
      </c>
      <c r="K120" s="12"/>
      <c r="L120" s="171"/>
      <c r="M120" s="176"/>
      <c r="N120" s="177"/>
      <c r="O120" s="177"/>
      <c r="P120" s="178">
        <f>SUM(P121:P122)</f>
        <v>0</v>
      </c>
      <c r="Q120" s="177"/>
      <c r="R120" s="178">
        <f>SUM(R121:R122)</f>
        <v>0</v>
      </c>
      <c r="S120" s="177"/>
      <c r="T120" s="17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91</v>
      </c>
      <c r="AT120" s="180" t="s">
        <v>78</v>
      </c>
      <c r="AU120" s="180" t="s">
        <v>86</v>
      </c>
      <c r="AY120" s="172" t="s">
        <v>203</v>
      </c>
      <c r="BK120" s="181">
        <f>SUM(BK121:BK122)</f>
        <v>0</v>
      </c>
    </row>
    <row r="121" s="2" customFormat="1" ht="16.5" customHeight="1">
      <c r="A121" s="34"/>
      <c r="B121" s="184"/>
      <c r="C121" s="185" t="s">
        <v>86</v>
      </c>
      <c r="D121" s="185" t="s">
        <v>205</v>
      </c>
      <c r="E121" s="186" t="s">
        <v>3087</v>
      </c>
      <c r="F121" s="187" t="s">
        <v>3089</v>
      </c>
      <c r="G121" s="188" t="s">
        <v>2211</v>
      </c>
      <c r="H121" s="189">
        <v>1</v>
      </c>
      <c r="I121" s="190"/>
      <c r="J121" s="191">
        <f>ROUND(I121*H121,2)</f>
        <v>0</v>
      </c>
      <c r="K121" s="192"/>
      <c r="L121" s="35"/>
      <c r="M121" s="193" t="s">
        <v>1</v>
      </c>
      <c r="N121" s="194" t="s">
        <v>45</v>
      </c>
      <c r="O121" s="78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270</v>
      </c>
      <c r="AT121" s="197" t="s">
        <v>205</v>
      </c>
      <c r="AU121" s="197" t="s">
        <v>91</v>
      </c>
      <c r="AY121" s="15" t="s">
        <v>203</v>
      </c>
      <c r="BE121" s="198">
        <f>IF(N121="základná",J121,0)</f>
        <v>0</v>
      </c>
      <c r="BF121" s="198">
        <f>IF(N121="znížená",J121,0)</f>
        <v>0</v>
      </c>
      <c r="BG121" s="198">
        <f>IF(N121="zákl. prenesená",J121,0)</f>
        <v>0</v>
      </c>
      <c r="BH121" s="198">
        <f>IF(N121="zníž. prenesená",J121,0)</f>
        <v>0</v>
      </c>
      <c r="BI121" s="198">
        <f>IF(N121="nulová",J121,0)</f>
        <v>0</v>
      </c>
      <c r="BJ121" s="15" t="s">
        <v>91</v>
      </c>
      <c r="BK121" s="198">
        <f>ROUND(I121*H121,2)</f>
        <v>0</v>
      </c>
      <c r="BL121" s="15" t="s">
        <v>270</v>
      </c>
      <c r="BM121" s="197" t="s">
        <v>3090</v>
      </c>
    </row>
    <row r="122" s="2" customFormat="1">
      <c r="A122" s="34"/>
      <c r="B122" s="35"/>
      <c r="C122" s="34"/>
      <c r="D122" s="199" t="s">
        <v>211</v>
      </c>
      <c r="E122" s="34"/>
      <c r="F122" s="200" t="s">
        <v>3091</v>
      </c>
      <c r="G122" s="34"/>
      <c r="H122" s="34"/>
      <c r="I122" s="201"/>
      <c r="J122" s="34"/>
      <c r="K122" s="34"/>
      <c r="L122" s="35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211</v>
      </c>
      <c r="AU122" s="15" t="s">
        <v>91</v>
      </c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158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160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30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26</v>
      </c>
      <c r="J23" s="23" t="s">
        <v>32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35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36</v>
      </c>
      <c r="F26" s="34"/>
      <c r="G26" s="34"/>
      <c r="H26" s="34"/>
      <c r="I26" s="28" t="s">
        <v>26</v>
      </c>
      <c r="J26" s="23" t="s">
        <v>37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ROUND(J143,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ROUND((SUM(BE143:BE475)),  2)</f>
        <v>0</v>
      </c>
      <c r="G35" s="137"/>
      <c r="H35" s="137"/>
      <c r="I35" s="138">
        <v>0.23000000000000001</v>
      </c>
      <c r="J35" s="136">
        <f>ROUND(((SUM(BE143:BE475))*I35),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ROUND((SUM(BF143:BF475)),  2)</f>
        <v>0</v>
      </c>
      <c r="G36" s="137"/>
      <c r="H36" s="137"/>
      <c r="I36" s="138">
        <v>0.23000000000000001</v>
      </c>
      <c r="J36" s="136">
        <f>ROUND(((SUM(BF143:BF475))*I36),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ROUND((SUM(BG143:BG475)),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ROUND((SUM(BH143:BH475)),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ROUND((SUM(BI143:BI475)),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158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01 - STAVEBNÉ ÚPRAVY BLOK B+C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HLINA s.r.o.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STAVCEN s.r.o., www.rozpoctar.org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J143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166</v>
      </c>
      <c r="E99" s="154"/>
      <c r="F99" s="154"/>
      <c r="G99" s="154"/>
      <c r="H99" s="154"/>
      <c r="I99" s="154"/>
      <c r="J99" s="155">
        <f>J144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167</v>
      </c>
      <c r="E100" s="158"/>
      <c r="F100" s="158"/>
      <c r="G100" s="158"/>
      <c r="H100" s="158"/>
      <c r="I100" s="158"/>
      <c r="J100" s="159">
        <f>J145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168</v>
      </c>
      <c r="E101" s="158"/>
      <c r="F101" s="158"/>
      <c r="G101" s="158"/>
      <c r="H101" s="158"/>
      <c r="I101" s="158"/>
      <c r="J101" s="159">
        <f>J157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169</v>
      </c>
      <c r="E102" s="158"/>
      <c r="F102" s="158"/>
      <c r="G102" s="158"/>
      <c r="H102" s="158"/>
      <c r="I102" s="158"/>
      <c r="J102" s="159">
        <f>J160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170</v>
      </c>
      <c r="E103" s="158"/>
      <c r="F103" s="158"/>
      <c r="G103" s="158"/>
      <c r="H103" s="158"/>
      <c r="I103" s="158"/>
      <c r="J103" s="159">
        <f>J185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6"/>
      <c r="C104" s="10"/>
      <c r="D104" s="157" t="s">
        <v>171</v>
      </c>
      <c r="E104" s="158"/>
      <c r="F104" s="158"/>
      <c r="G104" s="158"/>
      <c r="H104" s="158"/>
      <c r="I104" s="158"/>
      <c r="J104" s="159">
        <f>J190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6"/>
      <c r="C105" s="10"/>
      <c r="D105" s="157" t="s">
        <v>172</v>
      </c>
      <c r="E105" s="158"/>
      <c r="F105" s="158"/>
      <c r="G105" s="158"/>
      <c r="H105" s="158"/>
      <c r="I105" s="158"/>
      <c r="J105" s="159">
        <f>J227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173</v>
      </c>
      <c r="E106" s="158"/>
      <c r="F106" s="158"/>
      <c r="G106" s="158"/>
      <c r="H106" s="158"/>
      <c r="I106" s="158"/>
      <c r="J106" s="159">
        <f>J280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2"/>
      <c r="C107" s="9"/>
      <c r="D107" s="153" t="s">
        <v>174</v>
      </c>
      <c r="E107" s="154"/>
      <c r="F107" s="154"/>
      <c r="G107" s="154"/>
      <c r="H107" s="154"/>
      <c r="I107" s="154"/>
      <c r="J107" s="155">
        <f>J282</f>
        <v>0</v>
      </c>
      <c r="K107" s="9"/>
      <c r="L107" s="15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6"/>
      <c r="C108" s="10"/>
      <c r="D108" s="157" t="s">
        <v>175</v>
      </c>
      <c r="E108" s="158"/>
      <c r="F108" s="158"/>
      <c r="G108" s="158"/>
      <c r="H108" s="158"/>
      <c r="I108" s="158"/>
      <c r="J108" s="159">
        <f>J283</f>
        <v>0</v>
      </c>
      <c r="K108" s="10"/>
      <c r="L108" s="15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6"/>
      <c r="C109" s="10"/>
      <c r="D109" s="157" t="s">
        <v>176</v>
      </c>
      <c r="E109" s="158"/>
      <c r="F109" s="158"/>
      <c r="G109" s="158"/>
      <c r="H109" s="158"/>
      <c r="I109" s="158"/>
      <c r="J109" s="159">
        <f>J304</f>
        <v>0</v>
      </c>
      <c r="K109" s="10"/>
      <c r="L109" s="15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6"/>
      <c r="C110" s="10"/>
      <c r="D110" s="157" t="s">
        <v>177</v>
      </c>
      <c r="E110" s="158"/>
      <c r="F110" s="158"/>
      <c r="G110" s="158"/>
      <c r="H110" s="158"/>
      <c r="I110" s="158"/>
      <c r="J110" s="159">
        <f>J320</f>
        <v>0</v>
      </c>
      <c r="K110" s="10"/>
      <c r="L110" s="15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6"/>
      <c r="C111" s="10"/>
      <c r="D111" s="157" t="s">
        <v>178</v>
      </c>
      <c r="E111" s="158"/>
      <c r="F111" s="158"/>
      <c r="G111" s="158"/>
      <c r="H111" s="158"/>
      <c r="I111" s="158"/>
      <c r="J111" s="159">
        <f>J325</f>
        <v>0</v>
      </c>
      <c r="K111" s="10"/>
      <c r="L111" s="15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6"/>
      <c r="C112" s="10"/>
      <c r="D112" s="157" t="s">
        <v>179</v>
      </c>
      <c r="E112" s="158"/>
      <c r="F112" s="158"/>
      <c r="G112" s="158"/>
      <c r="H112" s="158"/>
      <c r="I112" s="158"/>
      <c r="J112" s="159">
        <f>J347</f>
        <v>0</v>
      </c>
      <c r="K112" s="10"/>
      <c r="L112" s="15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6"/>
      <c r="C113" s="10"/>
      <c r="D113" s="157" t="s">
        <v>180</v>
      </c>
      <c r="E113" s="158"/>
      <c r="F113" s="158"/>
      <c r="G113" s="158"/>
      <c r="H113" s="158"/>
      <c r="I113" s="158"/>
      <c r="J113" s="159">
        <f>J391</f>
        <v>0</v>
      </c>
      <c r="K113" s="10"/>
      <c r="L113" s="15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6"/>
      <c r="C114" s="10"/>
      <c r="D114" s="157" t="s">
        <v>181</v>
      </c>
      <c r="E114" s="158"/>
      <c r="F114" s="158"/>
      <c r="G114" s="158"/>
      <c r="H114" s="158"/>
      <c r="I114" s="158"/>
      <c r="J114" s="159">
        <f>J427</f>
        <v>0</v>
      </c>
      <c r="K114" s="10"/>
      <c r="L114" s="15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6"/>
      <c r="C115" s="10"/>
      <c r="D115" s="157" t="s">
        <v>182</v>
      </c>
      <c r="E115" s="158"/>
      <c r="F115" s="158"/>
      <c r="G115" s="158"/>
      <c r="H115" s="158"/>
      <c r="I115" s="158"/>
      <c r="J115" s="159">
        <f>J433</f>
        <v>0</v>
      </c>
      <c r="K115" s="10"/>
      <c r="L115" s="15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6"/>
      <c r="C116" s="10"/>
      <c r="D116" s="157" t="s">
        <v>183</v>
      </c>
      <c r="E116" s="158"/>
      <c r="F116" s="158"/>
      <c r="G116" s="158"/>
      <c r="H116" s="158"/>
      <c r="I116" s="158"/>
      <c r="J116" s="159">
        <f>J447</f>
        <v>0</v>
      </c>
      <c r="K116" s="10"/>
      <c r="L116" s="15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6"/>
      <c r="C117" s="10"/>
      <c r="D117" s="157" t="s">
        <v>184</v>
      </c>
      <c r="E117" s="158"/>
      <c r="F117" s="158"/>
      <c r="G117" s="158"/>
      <c r="H117" s="158"/>
      <c r="I117" s="158"/>
      <c r="J117" s="159">
        <f>J451</f>
        <v>0</v>
      </c>
      <c r="K117" s="10"/>
      <c r="L117" s="15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6"/>
      <c r="C118" s="10"/>
      <c r="D118" s="157" t="s">
        <v>185</v>
      </c>
      <c r="E118" s="158"/>
      <c r="F118" s="158"/>
      <c r="G118" s="158"/>
      <c r="H118" s="158"/>
      <c r="I118" s="158"/>
      <c r="J118" s="159">
        <f>J455</f>
        <v>0</v>
      </c>
      <c r="K118" s="10"/>
      <c r="L118" s="15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6"/>
      <c r="C119" s="10"/>
      <c r="D119" s="157" t="s">
        <v>186</v>
      </c>
      <c r="E119" s="158"/>
      <c r="F119" s="158"/>
      <c r="G119" s="158"/>
      <c r="H119" s="158"/>
      <c r="I119" s="158"/>
      <c r="J119" s="159">
        <f>J467</f>
        <v>0</v>
      </c>
      <c r="K119" s="10"/>
      <c r="L119" s="15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52"/>
      <c r="C120" s="9"/>
      <c r="D120" s="153" t="s">
        <v>187</v>
      </c>
      <c r="E120" s="154"/>
      <c r="F120" s="154"/>
      <c r="G120" s="154"/>
      <c r="H120" s="154"/>
      <c r="I120" s="154"/>
      <c r="J120" s="155">
        <f>J470</f>
        <v>0</v>
      </c>
      <c r="K120" s="9"/>
      <c r="L120" s="152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56"/>
      <c r="C121" s="10"/>
      <c r="D121" s="157" t="s">
        <v>188</v>
      </c>
      <c r="E121" s="158"/>
      <c r="F121" s="158"/>
      <c r="G121" s="158"/>
      <c r="H121" s="158"/>
      <c r="I121" s="158"/>
      <c r="J121" s="159">
        <f>J471</f>
        <v>0</v>
      </c>
      <c r="K121" s="10"/>
      <c r="L121" s="15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7" s="2" customFormat="1" ht="6.96" customHeight="1">
      <c r="A127" s="34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24.96" customHeight="1">
      <c r="A128" s="34"/>
      <c r="B128" s="35"/>
      <c r="C128" s="19" t="s">
        <v>189</v>
      </c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2" customHeight="1">
      <c r="A130" s="34"/>
      <c r="B130" s="35"/>
      <c r="C130" s="28" t="s">
        <v>15</v>
      </c>
      <c r="D130" s="34"/>
      <c r="E130" s="34"/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26.25" customHeight="1">
      <c r="A131" s="34"/>
      <c r="B131" s="35"/>
      <c r="C131" s="34"/>
      <c r="D131" s="34"/>
      <c r="E131" s="130" t="str">
        <f>E7</f>
        <v>REKONŠTRUKCIA ADMINISTRATÍVNEJ BUDOVY KOMENSKÉHO ULICA - ÚRAD BBSK (BLOK B+C)</v>
      </c>
      <c r="F131" s="28"/>
      <c r="G131" s="28"/>
      <c r="H131" s="28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1" customFormat="1" ht="12" customHeight="1">
      <c r="B132" s="18"/>
      <c r="C132" s="28" t="s">
        <v>157</v>
      </c>
      <c r="L132" s="18"/>
    </row>
    <row r="133" s="2" customFormat="1" ht="16.5" customHeight="1">
      <c r="A133" s="34"/>
      <c r="B133" s="35"/>
      <c r="C133" s="34"/>
      <c r="D133" s="34"/>
      <c r="E133" s="130" t="s">
        <v>158</v>
      </c>
      <c r="F133" s="34"/>
      <c r="G133" s="34"/>
      <c r="H133" s="34"/>
      <c r="I133" s="34"/>
      <c r="J133" s="34"/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2" customHeight="1">
      <c r="A134" s="34"/>
      <c r="B134" s="35"/>
      <c r="C134" s="28" t="s">
        <v>159</v>
      </c>
      <c r="D134" s="34"/>
      <c r="E134" s="34"/>
      <c r="F134" s="34"/>
      <c r="G134" s="34"/>
      <c r="H134" s="34"/>
      <c r="I134" s="34"/>
      <c r="J134" s="34"/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16.5" customHeight="1">
      <c r="A135" s="34"/>
      <c r="B135" s="35"/>
      <c r="C135" s="34"/>
      <c r="D135" s="34"/>
      <c r="E135" s="68" t="str">
        <f>E11</f>
        <v>01 - STAVEBNÉ ÚPRAVY BLOK B+C</v>
      </c>
      <c r="F135" s="34"/>
      <c r="G135" s="34"/>
      <c r="H135" s="34"/>
      <c r="I135" s="34"/>
      <c r="J135" s="34"/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2" customFormat="1" ht="6.96" customHeight="1">
      <c r="A136" s="34"/>
      <c r="B136" s="35"/>
      <c r="C136" s="34"/>
      <c r="D136" s="34"/>
      <c r="E136" s="34"/>
      <c r="F136" s="34"/>
      <c r="G136" s="34"/>
      <c r="H136" s="34"/>
      <c r="I136" s="34"/>
      <c r="J136" s="34"/>
      <c r="K136" s="34"/>
      <c r="L136" s="56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="2" customFormat="1" ht="12" customHeight="1">
      <c r="A137" s="34"/>
      <c r="B137" s="35"/>
      <c r="C137" s="28" t="s">
        <v>19</v>
      </c>
      <c r="D137" s="34"/>
      <c r="E137" s="34"/>
      <c r="F137" s="23" t="str">
        <f>F14</f>
        <v>k.ú. B. Bystrica, s.č. 837/12, p.č. KN/C - 1909/1</v>
      </c>
      <c r="G137" s="34"/>
      <c r="H137" s="34"/>
      <c r="I137" s="28" t="s">
        <v>21</v>
      </c>
      <c r="J137" s="70" t="str">
        <f>IF(J14="","",J14)</f>
        <v>21. 1. 2025</v>
      </c>
      <c r="K137" s="34"/>
      <c r="L137" s="56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="2" customFormat="1" ht="6.96" customHeight="1">
      <c r="A138" s="34"/>
      <c r="B138" s="35"/>
      <c r="C138" s="34"/>
      <c r="D138" s="34"/>
      <c r="E138" s="34"/>
      <c r="F138" s="34"/>
      <c r="G138" s="34"/>
      <c r="H138" s="34"/>
      <c r="I138" s="34"/>
      <c r="J138" s="34"/>
      <c r="K138" s="34"/>
      <c r="L138" s="56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="2" customFormat="1" ht="15.15" customHeight="1">
      <c r="A139" s="34"/>
      <c r="B139" s="35"/>
      <c r="C139" s="28" t="s">
        <v>23</v>
      </c>
      <c r="D139" s="34"/>
      <c r="E139" s="34"/>
      <c r="F139" s="23" t="str">
        <f>E17</f>
        <v>Banskobystrický samosprávny kraj, Námestie SNP 23/</v>
      </c>
      <c r="G139" s="34"/>
      <c r="H139" s="34"/>
      <c r="I139" s="28" t="s">
        <v>29</v>
      </c>
      <c r="J139" s="32" t="str">
        <f>E23</f>
        <v>HLINA s.r.o.</v>
      </c>
      <c r="K139" s="34"/>
      <c r="L139" s="56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="2" customFormat="1" ht="25.65" customHeight="1">
      <c r="A140" s="34"/>
      <c r="B140" s="35"/>
      <c r="C140" s="28" t="s">
        <v>27</v>
      </c>
      <c r="D140" s="34"/>
      <c r="E140" s="34"/>
      <c r="F140" s="23" t="str">
        <f>IF(E20="","",E20)</f>
        <v>Vyplň údaj</v>
      </c>
      <c r="G140" s="34"/>
      <c r="H140" s="34"/>
      <c r="I140" s="28" t="s">
        <v>34</v>
      </c>
      <c r="J140" s="32" t="str">
        <f>E26</f>
        <v>STAVCEN s.r.o., www.rozpoctar.org</v>
      </c>
      <c r="K140" s="34"/>
      <c r="L140" s="56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="2" customFormat="1" ht="10.32" customHeight="1">
      <c r="A141" s="34"/>
      <c r="B141" s="35"/>
      <c r="C141" s="34"/>
      <c r="D141" s="34"/>
      <c r="E141" s="34"/>
      <c r="F141" s="34"/>
      <c r="G141" s="34"/>
      <c r="H141" s="34"/>
      <c r="I141" s="34"/>
      <c r="J141" s="34"/>
      <c r="K141" s="34"/>
      <c r="L141" s="56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="11" customFormat="1" ht="29.28" customHeight="1">
      <c r="A142" s="160"/>
      <c r="B142" s="161"/>
      <c r="C142" s="162" t="s">
        <v>190</v>
      </c>
      <c r="D142" s="163" t="s">
        <v>64</v>
      </c>
      <c r="E142" s="163" t="s">
        <v>60</v>
      </c>
      <c r="F142" s="163" t="s">
        <v>61</v>
      </c>
      <c r="G142" s="163" t="s">
        <v>191</v>
      </c>
      <c r="H142" s="163" t="s">
        <v>192</v>
      </c>
      <c r="I142" s="163" t="s">
        <v>193</v>
      </c>
      <c r="J142" s="164" t="s">
        <v>163</v>
      </c>
      <c r="K142" s="165" t="s">
        <v>194</v>
      </c>
      <c r="L142" s="166"/>
      <c r="M142" s="87" t="s">
        <v>1</v>
      </c>
      <c r="N142" s="88" t="s">
        <v>43</v>
      </c>
      <c r="O142" s="88" t="s">
        <v>195</v>
      </c>
      <c r="P142" s="88" t="s">
        <v>196</v>
      </c>
      <c r="Q142" s="88" t="s">
        <v>197</v>
      </c>
      <c r="R142" s="88" t="s">
        <v>198</v>
      </c>
      <c r="S142" s="88" t="s">
        <v>199</v>
      </c>
      <c r="T142" s="89" t="s">
        <v>200</v>
      </c>
      <c r="U142" s="160"/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/>
    </row>
    <row r="143" s="2" customFormat="1" ht="22.8" customHeight="1">
      <c r="A143" s="34"/>
      <c r="B143" s="35"/>
      <c r="C143" s="94" t="s">
        <v>164</v>
      </c>
      <c r="D143" s="34"/>
      <c r="E143" s="34"/>
      <c r="F143" s="34"/>
      <c r="G143" s="34"/>
      <c r="H143" s="34"/>
      <c r="I143" s="34"/>
      <c r="J143" s="167">
        <f>BK143</f>
        <v>0</v>
      </c>
      <c r="K143" s="34"/>
      <c r="L143" s="35"/>
      <c r="M143" s="90"/>
      <c r="N143" s="74"/>
      <c r="O143" s="91"/>
      <c r="P143" s="168">
        <f>P144+P282+P470</f>
        <v>0</v>
      </c>
      <c r="Q143" s="91"/>
      <c r="R143" s="168">
        <f>R144+R282+R470</f>
        <v>512.64628282505805</v>
      </c>
      <c r="S143" s="91"/>
      <c r="T143" s="169">
        <f>T144+T282+T470</f>
        <v>349.46053588000001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5" t="s">
        <v>78</v>
      </c>
      <c r="AU143" s="15" t="s">
        <v>165</v>
      </c>
      <c r="BK143" s="170">
        <f>BK144+BK282+BK470</f>
        <v>0</v>
      </c>
    </row>
    <row r="144" s="12" customFormat="1" ht="25.92" customHeight="1">
      <c r="A144" s="12"/>
      <c r="B144" s="171"/>
      <c r="C144" s="12"/>
      <c r="D144" s="172" t="s">
        <v>78</v>
      </c>
      <c r="E144" s="173" t="s">
        <v>201</v>
      </c>
      <c r="F144" s="173" t="s">
        <v>202</v>
      </c>
      <c r="G144" s="12"/>
      <c r="H144" s="12"/>
      <c r="I144" s="174"/>
      <c r="J144" s="175">
        <f>BK144</f>
        <v>0</v>
      </c>
      <c r="K144" s="12"/>
      <c r="L144" s="171"/>
      <c r="M144" s="176"/>
      <c r="N144" s="177"/>
      <c r="O144" s="177"/>
      <c r="P144" s="178">
        <f>P145+P157+P160+P185+P190+P227+P280</f>
        <v>0</v>
      </c>
      <c r="Q144" s="177"/>
      <c r="R144" s="178">
        <f>R145+R157+R160+R185+R190+R227+R280</f>
        <v>402.82892117539001</v>
      </c>
      <c r="S144" s="177"/>
      <c r="T144" s="179">
        <f>T145+T157+T160+T185+T190+T227+T280</f>
        <v>333.10877299999999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72" t="s">
        <v>86</v>
      </c>
      <c r="AT144" s="180" t="s">
        <v>78</v>
      </c>
      <c r="AU144" s="180" t="s">
        <v>79</v>
      </c>
      <c r="AY144" s="172" t="s">
        <v>203</v>
      </c>
      <c r="BK144" s="181">
        <f>BK145+BK157+BK160+BK185+BK190+BK227+BK280</f>
        <v>0</v>
      </c>
    </row>
    <row r="145" s="12" customFormat="1" ht="22.8" customHeight="1">
      <c r="A145" s="12"/>
      <c r="B145" s="171"/>
      <c r="C145" s="12"/>
      <c r="D145" s="172" t="s">
        <v>78</v>
      </c>
      <c r="E145" s="182" t="s">
        <v>86</v>
      </c>
      <c r="F145" s="182" t="s">
        <v>204</v>
      </c>
      <c r="G145" s="12"/>
      <c r="H145" s="12"/>
      <c r="I145" s="174"/>
      <c r="J145" s="183">
        <f>BK145</f>
        <v>0</v>
      </c>
      <c r="K145" s="12"/>
      <c r="L145" s="171"/>
      <c r="M145" s="176"/>
      <c r="N145" s="177"/>
      <c r="O145" s="177"/>
      <c r="P145" s="178">
        <f>SUM(P146:P156)</f>
        <v>0</v>
      </c>
      <c r="Q145" s="177"/>
      <c r="R145" s="178">
        <f>SUM(R146:R156)</f>
        <v>0</v>
      </c>
      <c r="S145" s="177"/>
      <c r="T145" s="179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2" t="s">
        <v>86</v>
      </c>
      <c r="AT145" s="180" t="s">
        <v>78</v>
      </c>
      <c r="AU145" s="180" t="s">
        <v>86</v>
      </c>
      <c r="AY145" s="172" t="s">
        <v>203</v>
      </c>
      <c r="BK145" s="181">
        <f>SUM(BK146:BK156)</f>
        <v>0</v>
      </c>
    </row>
    <row r="146" s="2" customFormat="1" ht="24.15" customHeight="1">
      <c r="A146" s="34"/>
      <c r="B146" s="184"/>
      <c r="C146" s="185" t="s">
        <v>86</v>
      </c>
      <c r="D146" s="185" t="s">
        <v>205</v>
      </c>
      <c r="E146" s="186" t="s">
        <v>206</v>
      </c>
      <c r="F146" s="187" t="s">
        <v>207</v>
      </c>
      <c r="G146" s="188" t="s">
        <v>208</v>
      </c>
      <c r="H146" s="189">
        <v>24.806000000000001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209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210</v>
      </c>
    </row>
    <row r="147" s="2" customFormat="1">
      <c r="A147" s="34"/>
      <c r="B147" s="35"/>
      <c r="C147" s="34"/>
      <c r="D147" s="199" t="s">
        <v>211</v>
      </c>
      <c r="E147" s="34"/>
      <c r="F147" s="200" t="s">
        <v>212</v>
      </c>
      <c r="G147" s="34"/>
      <c r="H147" s="34"/>
      <c r="I147" s="201"/>
      <c r="J147" s="34"/>
      <c r="K147" s="34"/>
      <c r="L147" s="35"/>
      <c r="M147" s="202"/>
      <c r="N147" s="203"/>
      <c r="O147" s="78"/>
      <c r="P147" s="78"/>
      <c r="Q147" s="78"/>
      <c r="R147" s="78"/>
      <c r="S147" s="78"/>
      <c r="T147" s="79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211</v>
      </c>
      <c r="AU147" s="15" t="s">
        <v>91</v>
      </c>
    </row>
    <row r="148" s="2" customFormat="1" ht="24.15" customHeight="1">
      <c r="A148" s="34"/>
      <c r="B148" s="184"/>
      <c r="C148" s="185" t="s">
        <v>91</v>
      </c>
      <c r="D148" s="185" t="s">
        <v>205</v>
      </c>
      <c r="E148" s="186" t="s">
        <v>213</v>
      </c>
      <c r="F148" s="187" t="s">
        <v>214</v>
      </c>
      <c r="G148" s="188" t="s">
        <v>208</v>
      </c>
      <c r="H148" s="189">
        <v>8.2690000000000001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209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209</v>
      </c>
      <c r="BM148" s="197" t="s">
        <v>215</v>
      </c>
    </row>
    <row r="149" s="2" customFormat="1" ht="24.15" customHeight="1">
      <c r="A149" s="34"/>
      <c r="B149" s="184"/>
      <c r="C149" s="185" t="s">
        <v>216</v>
      </c>
      <c r="D149" s="185" t="s">
        <v>205</v>
      </c>
      <c r="E149" s="186" t="s">
        <v>217</v>
      </c>
      <c r="F149" s="187" t="s">
        <v>218</v>
      </c>
      <c r="G149" s="188" t="s">
        <v>208</v>
      </c>
      <c r="H149" s="189">
        <v>0.94199999999999995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209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209</v>
      </c>
      <c r="BM149" s="197" t="s">
        <v>219</v>
      </c>
    </row>
    <row r="150" s="2" customFormat="1">
      <c r="A150" s="34"/>
      <c r="B150" s="35"/>
      <c r="C150" s="34"/>
      <c r="D150" s="199" t="s">
        <v>211</v>
      </c>
      <c r="E150" s="34"/>
      <c r="F150" s="200" t="s">
        <v>220</v>
      </c>
      <c r="G150" s="34"/>
      <c r="H150" s="34"/>
      <c r="I150" s="201"/>
      <c r="J150" s="34"/>
      <c r="K150" s="34"/>
      <c r="L150" s="35"/>
      <c r="M150" s="202"/>
      <c r="N150" s="203"/>
      <c r="O150" s="78"/>
      <c r="P150" s="78"/>
      <c r="Q150" s="78"/>
      <c r="R150" s="78"/>
      <c r="S150" s="78"/>
      <c r="T150" s="79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211</v>
      </c>
      <c r="AU150" s="15" t="s">
        <v>91</v>
      </c>
    </row>
    <row r="151" s="2" customFormat="1" ht="24.15" customHeight="1">
      <c r="A151" s="34"/>
      <c r="B151" s="184"/>
      <c r="C151" s="185" t="s">
        <v>209</v>
      </c>
      <c r="D151" s="185" t="s">
        <v>205</v>
      </c>
      <c r="E151" s="186" t="s">
        <v>221</v>
      </c>
      <c r="F151" s="187" t="s">
        <v>222</v>
      </c>
      <c r="G151" s="188" t="s">
        <v>208</v>
      </c>
      <c r="H151" s="189">
        <v>0.314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209</v>
      </c>
      <c r="AT151" s="197" t="s">
        <v>205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209</v>
      </c>
      <c r="BM151" s="197" t="s">
        <v>223</v>
      </c>
    </row>
    <row r="152" s="2" customFormat="1" ht="33" customHeight="1">
      <c r="A152" s="34"/>
      <c r="B152" s="184"/>
      <c r="C152" s="185" t="s">
        <v>224</v>
      </c>
      <c r="D152" s="185" t="s">
        <v>205</v>
      </c>
      <c r="E152" s="186" t="s">
        <v>225</v>
      </c>
      <c r="F152" s="187" t="s">
        <v>226</v>
      </c>
      <c r="G152" s="188" t="s">
        <v>208</v>
      </c>
      <c r="H152" s="189">
        <v>25.748000000000001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209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227</v>
      </c>
    </row>
    <row r="153" s="2" customFormat="1" ht="37.8" customHeight="1">
      <c r="A153" s="34"/>
      <c r="B153" s="184"/>
      <c r="C153" s="185" t="s">
        <v>228</v>
      </c>
      <c r="D153" s="185" t="s">
        <v>205</v>
      </c>
      <c r="E153" s="186" t="s">
        <v>229</v>
      </c>
      <c r="F153" s="187" t="s">
        <v>230</v>
      </c>
      <c r="G153" s="188" t="s">
        <v>208</v>
      </c>
      <c r="H153" s="189">
        <v>257.48000000000002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209</v>
      </c>
      <c r="AT153" s="197" t="s">
        <v>205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209</v>
      </c>
      <c r="BM153" s="197" t="s">
        <v>231</v>
      </c>
    </row>
    <row r="154" s="2" customFormat="1" ht="24.15" customHeight="1">
      <c r="A154" s="34"/>
      <c r="B154" s="184"/>
      <c r="C154" s="185" t="s">
        <v>232</v>
      </c>
      <c r="D154" s="185" t="s">
        <v>205</v>
      </c>
      <c r="E154" s="186" t="s">
        <v>233</v>
      </c>
      <c r="F154" s="187" t="s">
        <v>234</v>
      </c>
      <c r="G154" s="188" t="s">
        <v>208</v>
      </c>
      <c r="H154" s="189">
        <v>25.748000000000001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209</v>
      </c>
      <c r="AT154" s="197" t="s">
        <v>205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209</v>
      </c>
      <c r="BM154" s="197" t="s">
        <v>235</v>
      </c>
    </row>
    <row r="155" s="2" customFormat="1" ht="16.5" customHeight="1">
      <c r="A155" s="34"/>
      <c r="B155" s="184"/>
      <c r="C155" s="185" t="s">
        <v>236</v>
      </c>
      <c r="D155" s="185" t="s">
        <v>205</v>
      </c>
      <c r="E155" s="186" t="s">
        <v>237</v>
      </c>
      <c r="F155" s="187" t="s">
        <v>238</v>
      </c>
      <c r="G155" s="188" t="s">
        <v>208</v>
      </c>
      <c r="H155" s="189">
        <v>25.748000000000001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209</v>
      </c>
      <c r="AT155" s="197" t="s">
        <v>205</v>
      </c>
      <c r="AU155" s="197" t="s">
        <v>91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209</v>
      </c>
      <c r="BM155" s="197" t="s">
        <v>239</v>
      </c>
    </row>
    <row r="156" s="2" customFormat="1" ht="24.15" customHeight="1">
      <c r="A156" s="34"/>
      <c r="B156" s="184"/>
      <c r="C156" s="185" t="s">
        <v>240</v>
      </c>
      <c r="D156" s="185" t="s">
        <v>205</v>
      </c>
      <c r="E156" s="186" t="s">
        <v>241</v>
      </c>
      <c r="F156" s="187" t="s">
        <v>242</v>
      </c>
      <c r="G156" s="188" t="s">
        <v>243</v>
      </c>
      <c r="H156" s="189">
        <v>25.748000000000001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209</v>
      </c>
      <c r="AT156" s="197" t="s">
        <v>205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209</v>
      </c>
      <c r="BM156" s="197" t="s">
        <v>244</v>
      </c>
    </row>
    <row r="157" s="12" customFormat="1" ht="22.8" customHeight="1">
      <c r="A157" s="12"/>
      <c r="B157" s="171"/>
      <c r="C157" s="12"/>
      <c r="D157" s="172" t="s">
        <v>78</v>
      </c>
      <c r="E157" s="182" t="s">
        <v>91</v>
      </c>
      <c r="F157" s="182" t="s">
        <v>245</v>
      </c>
      <c r="G157" s="12"/>
      <c r="H157" s="12"/>
      <c r="I157" s="174"/>
      <c r="J157" s="183">
        <f>BK157</f>
        <v>0</v>
      </c>
      <c r="K157" s="12"/>
      <c r="L157" s="171"/>
      <c r="M157" s="176"/>
      <c r="N157" s="177"/>
      <c r="O157" s="177"/>
      <c r="P157" s="178">
        <f>SUM(P158:P159)</f>
        <v>0</v>
      </c>
      <c r="Q157" s="177"/>
      <c r="R157" s="178">
        <f>SUM(R158:R159)</f>
        <v>1.8315699673200001</v>
      </c>
      <c r="S157" s="177"/>
      <c r="T157" s="179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2" t="s">
        <v>86</v>
      </c>
      <c r="AT157" s="180" t="s">
        <v>78</v>
      </c>
      <c r="AU157" s="180" t="s">
        <v>86</v>
      </c>
      <c r="AY157" s="172" t="s">
        <v>203</v>
      </c>
      <c r="BK157" s="181">
        <f>SUM(BK158:BK159)</f>
        <v>0</v>
      </c>
    </row>
    <row r="158" s="2" customFormat="1" ht="16.5" customHeight="1">
      <c r="A158" s="34"/>
      <c r="B158" s="184"/>
      <c r="C158" s="185" t="s">
        <v>147</v>
      </c>
      <c r="D158" s="185" t="s">
        <v>205</v>
      </c>
      <c r="E158" s="186" t="s">
        <v>246</v>
      </c>
      <c r="F158" s="187" t="s">
        <v>247</v>
      </c>
      <c r="G158" s="188" t="s">
        <v>208</v>
      </c>
      <c r="H158" s="189">
        <v>0.33200000000000002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2.1940757039999998</v>
      </c>
      <c r="R158" s="195">
        <f>Q158*H158</f>
        <v>0.728433133728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209</v>
      </c>
      <c r="AT158" s="197" t="s">
        <v>205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209</v>
      </c>
      <c r="BM158" s="197" t="s">
        <v>248</v>
      </c>
    </row>
    <row r="159" s="2" customFormat="1" ht="24.15" customHeight="1">
      <c r="A159" s="34"/>
      <c r="B159" s="184"/>
      <c r="C159" s="185" t="s">
        <v>150</v>
      </c>
      <c r="D159" s="185" t="s">
        <v>205</v>
      </c>
      <c r="E159" s="186" t="s">
        <v>249</v>
      </c>
      <c r="F159" s="187" t="s">
        <v>250</v>
      </c>
      <c r="G159" s="188" t="s">
        <v>208</v>
      </c>
      <c r="H159" s="189">
        <v>0.498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2.2151342039999999</v>
      </c>
      <c r="R159" s="195">
        <f>Q159*H159</f>
        <v>1.103136833592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209</v>
      </c>
      <c r="AT159" s="197" t="s">
        <v>205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209</v>
      </c>
      <c r="BM159" s="197" t="s">
        <v>251</v>
      </c>
    </row>
    <row r="160" s="12" customFormat="1" ht="22.8" customHeight="1">
      <c r="A160" s="12"/>
      <c r="B160" s="171"/>
      <c r="C160" s="12"/>
      <c r="D160" s="172" t="s">
        <v>78</v>
      </c>
      <c r="E160" s="182" t="s">
        <v>216</v>
      </c>
      <c r="F160" s="182" t="s">
        <v>252</v>
      </c>
      <c r="G160" s="12"/>
      <c r="H160" s="12"/>
      <c r="I160" s="174"/>
      <c r="J160" s="183">
        <f>BK160</f>
        <v>0</v>
      </c>
      <c r="K160" s="12"/>
      <c r="L160" s="171"/>
      <c r="M160" s="176"/>
      <c r="N160" s="177"/>
      <c r="O160" s="177"/>
      <c r="P160" s="178">
        <f>SUM(P161:P184)</f>
        <v>0</v>
      </c>
      <c r="Q160" s="177"/>
      <c r="R160" s="178">
        <f>SUM(R161:R184)</f>
        <v>34.535468447699998</v>
      </c>
      <c r="S160" s="177"/>
      <c r="T160" s="179">
        <f>SUM(T161:T184)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2" t="s">
        <v>86</v>
      </c>
      <c r="AT160" s="180" t="s">
        <v>78</v>
      </c>
      <c r="AU160" s="180" t="s">
        <v>86</v>
      </c>
      <c r="AY160" s="172" t="s">
        <v>203</v>
      </c>
      <c r="BK160" s="181">
        <f>SUM(BK161:BK184)</f>
        <v>0</v>
      </c>
    </row>
    <row r="161" s="2" customFormat="1" ht="24.15" customHeight="1">
      <c r="A161" s="34"/>
      <c r="B161" s="184"/>
      <c r="C161" s="185" t="s">
        <v>153</v>
      </c>
      <c r="D161" s="185" t="s">
        <v>205</v>
      </c>
      <c r="E161" s="186" t="s">
        <v>253</v>
      </c>
      <c r="F161" s="187" t="s">
        <v>254</v>
      </c>
      <c r="G161" s="188" t="s">
        <v>255</v>
      </c>
      <c r="H161" s="189">
        <v>2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0.039870000000000003</v>
      </c>
      <c r="R161" s="195">
        <f>Q161*H161</f>
        <v>0.079740000000000005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209</v>
      </c>
      <c r="AT161" s="197" t="s">
        <v>205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209</v>
      </c>
      <c r="BM161" s="197" t="s">
        <v>256</v>
      </c>
    </row>
    <row r="162" s="2" customFormat="1" ht="33" customHeight="1">
      <c r="A162" s="34"/>
      <c r="B162" s="184"/>
      <c r="C162" s="185" t="s">
        <v>257</v>
      </c>
      <c r="D162" s="185" t="s">
        <v>205</v>
      </c>
      <c r="E162" s="186" t="s">
        <v>258</v>
      </c>
      <c r="F162" s="187" t="s">
        <v>259</v>
      </c>
      <c r="G162" s="188" t="s">
        <v>243</v>
      </c>
      <c r="H162" s="189">
        <v>2.2080000000000002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0.017104000000000001</v>
      </c>
      <c r="R162" s="195">
        <f>Q162*H162</f>
        <v>0.037765632000000007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209</v>
      </c>
      <c r="AT162" s="197" t="s">
        <v>205</v>
      </c>
      <c r="AU162" s="197" t="s">
        <v>91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209</v>
      </c>
      <c r="BM162" s="197" t="s">
        <v>260</v>
      </c>
    </row>
    <row r="163" s="2" customFormat="1" ht="33" customHeight="1">
      <c r="A163" s="34"/>
      <c r="B163" s="184"/>
      <c r="C163" s="204" t="s">
        <v>261</v>
      </c>
      <c r="D163" s="204" t="s">
        <v>262</v>
      </c>
      <c r="E163" s="205" t="s">
        <v>263</v>
      </c>
      <c r="F163" s="206" t="s">
        <v>264</v>
      </c>
      <c r="G163" s="207" t="s">
        <v>243</v>
      </c>
      <c r="H163" s="208">
        <v>1.294</v>
      </c>
      <c r="I163" s="209"/>
      <c r="J163" s="210">
        <f>ROUND(I163*H163,2)</f>
        <v>0</v>
      </c>
      <c r="K163" s="211"/>
      <c r="L163" s="212"/>
      <c r="M163" s="213" t="s">
        <v>1</v>
      </c>
      <c r="N163" s="214" t="s">
        <v>45</v>
      </c>
      <c r="O163" s="78"/>
      <c r="P163" s="195">
        <f>O163*H163</f>
        <v>0</v>
      </c>
      <c r="Q163" s="195">
        <v>1</v>
      </c>
      <c r="R163" s="195">
        <f>Q163*H163</f>
        <v>1.294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236</v>
      </c>
      <c r="AT163" s="197" t="s">
        <v>262</v>
      </c>
      <c r="AU163" s="197" t="s">
        <v>91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209</v>
      </c>
      <c r="BM163" s="197" t="s">
        <v>265</v>
      </c>
    </row>
    <row r="164" s="2" customFormat="1" ht="33" customHeight="1">
      <c r="A164" s="34"/>
      <c r="B164" s="184"/>
      <c r="C164" s="204" t="s">
        <v>266</v>
      </c>
      <c r="D164" s="204" t="s">
        <v>262</v>
      </c>
      <c r="E164" s="205" t="s">
        <v>267</v>
      </c>
      <c r="F164" s="206" t="s">
        <v>268</v>
      </c>
      <c r="G164" s="207" t="s">
        <v>243</v>
      </c>
      <c r="H164" s="208">
        <v>0.14899999999999999</v>
      </c>
      <c r="I164" s="209"/>
      <c r="J164" s="210">
        <f>ROUND(I164*H164,2)</f>
        <v>0</v>
      </c>
      <c r="K164" s="211"/>
      <c r="L164" s="212"/>
      <c r="M164" s="213" t="s">
        <v>1</v>
      </c>
      <c r="N164" s="214" t="s">
        <v>45</v>
      </c>
      <c r="O164" s="78"/>
      <c r="P164" s="195">
        <f>O164*H164</f>
        <v>0</v>
      </c>
      <c r="Q164" s="195">
        <v>1</v>
      </c>
      <c r="R164" s="195">
        <f>Q164*H164</f>
        <v>0.14899999999999999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236</v>
      </c>
      <c r="AT164" s="197" t="s">
        <v>262</v>
      </c>
      <c r="AU164" s="197" t="s">
        <v>91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209</v>
      </c>
      <c r="BM164" s="197" t="s">
        <v>269</v>
      </c>
    </row>
    <row r="165" s="2" customFormat="1" ht="24.15" customHeight="1">
      <c r="A165" s="34"/>
      <c r="B165" s="184"/>
      <c r="C165" s="204" t="s">
        <v>270</v>
      </c>
      <c r="D165" s="204" t="s">
        <v>262</v>
      </c>
      <c r="E165" s="205" t="s">
        <v>271</v>
      </c>
      <c r="F165" s="206" t="s">
        <v>272</v>
      </c>
      <c r="G165" s="207" t="s">
        <v>243</v>
      </c>
      <c r="H165" s="208">
        <v>0.16700000000000001</v>
      </c>
      <c r="I165" s="209"/>
      <c r="J165" s="210">
        <f>ROUND(I165*H165,2)</f>
        <v>0</v>
      </c>
      <c r="K165" s="211"/>
      <c r="L165" s="212"/>
      <c r="M165" s="213" t="s">
        <v>1</v>
      </c>
      <c r="N165" s="214" t="s">
        <v>45</v>
      </c>
      <c r="O165" s="78"/>
      <c r="P165" s="195">
        <f>O165*H165</f>
        <v>0</v>
      </c>
      <c r="Q165" s="195">
        <v>1</v>
      </c>
      <c r="R165" s="195">
        <f>Q165*H165</f>
        <v>0.16700000000000001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236</v>
      </c>
      <c r="AT165" s="197" t="s">
        <v>262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209</v>
      </c>
      <c r="BM165" s="197" t="s">
        <v>273</v>
      </c>
    </row>
    <row r="166" s="2" customFormat="1" ht="24.15" customHeight="1">
      <c r="A166" s="34"/>
      <c r="B166" s="184"/>
      <c r="C166" s="204" t="s">
        <v>274</v>
      </c>
      <c r="D166" s="204" t="s">
        <v>262</v>
      </c>
      <c r="E166" s="205" t="s">
        <v>275</v>
      </c>
      <c r="F166" s="206" t="s">
        <v>276</v>
      </c>
      <c r="G166" s="207" t="s">
        <v>243</v>
      </c>
      <c r="H166" s="208">
        <v>0.70899999999999996</v>
      </c>
      <c r="I166" s="209"/>
      <c r="J166" s="210">
        <f>ROUND(I166*H166,2)</f>
        <v>0</v>
      </c>
      <c r="K166" s="211"/>
      <c r="L166" s="212"/>
      <c r="M166" s="213" t="s">
        <v>1</v>
      </c>
      <c r="N166" s="214" t="s">
        <v>45</v>
      </c>
      <c r="O166" s="78"/>
      <c r="P166" s="195">
        <f>O166*H166</f>
        <v>0</v>
      </c>
      <c r="Q166" s="195">
        <v>1</v>
      </c>
      <c r="R166" s="195">
        <f>Q166*H166</f>
        <v>0.70899999999999996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236</v>
      </c>
      <c r="AT166" s="197" t="s">
        <v>262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209</v>
      </c>
      <c r="BM166" s="197" t="s">
        <v>277</v>
      </c>
    </row>
    <row r="167" s="2" customFormat="1" ht="33" customHeight="1">
      <c r="A167" s="34"/>
      <c r="B167" s="184"/>
      <c r="C167" s="185" t="s">
        <v>278</v>
      </c>
      <c r="D167" s="185" t="s">
        <v>205</v>
      </c>
      <c r="E167" s="186" t="s">
        <v>279</v>
      </c>
      <c r="F167" s="187" t="s">
        <v>280</v>
      </c>
      <c r="G167" s="188" t="s">
        <v>243</v>
      </c>
      <c r="H167" s="189">
        <v>3.1619999999999999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0.014966</v>
      </c>
      <c r="R167" s="195">
        <f>Q167*H167</f>
        <v>0.047322492000000001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209</v>
      </c>
      <c r="AT167" s="197" t="s">
        <v>205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209</v>
      </c>
      <c r="BM167" s="197" t="s">
        <v>281</v>
      </c>
    </row>
    <row r="168" s="2" customFormat="1" ht="37.8" customHeight="1">
      <c r="A168" s="34"/>
      <c r="B168" s="184"/>
      <c r="C168" s="204" t="s">
        <v>282</v>
      </c>
      <c r="D168" s="204" t="s">
        <v>262</v>
      </c>
      <c r="E168" s="205" t="s">
        <v>283</v>
      </c>
      <c r="F168" s="206" t="s">
        <v>284</v>
      </c>
      <c r="G168" s="207" t="s">
        <v>243</v>
      </c>
      <c r="H168" s="208">
        <v>0.58199999999999996</v>
      </c>
      <c r="I168" s="209"/>
      <c r="J168" s="210">
        <f>ROUND(I168*H168,2)</f>
        <v>0</v>
      </c>
      <c r="K168" s="211"/>
      <c r="L168" s="212"/>
      <c r="M168" s="213" t="s">
        <v>1</v>
      </c>
      <c r="N168" s="214" t="s">
        <v>45</v>
      </c>
      <c r="O168" s="78"/>
      <c r="P168" s="195">
        <f>O168*H168</f>
        <v>0</v>
      </c>
      <c r="Q168" s="195">
        <v>1</v>
      </c>
      <c r="R168" s="195">
        <f>Q168*H168</f>
        <v>0.58199999999999996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236</v>
      </c>
      <c r="AT168" s="197" t="s">
        <v>262</v>
      </c>
      <c r="AU168" s="197" t="s">
        <v>91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209</v>
      </c>
      <c r="BM168" s="197" t="s">
        <v>285</v>
      </c>
    </row>
    <row r="169" s="2" customFormat="1" ht="37.8" customHeight="1">
      <c r="A169" s="34"/>
      <c r="B169" s="184"/>
      <c r="C169" s="204" t="s">
        <v>286</v>
      </c>
      <c r="D169" s="204" t="s">
        <v>262</v>
      </c>
      <c r="E169" s="205" t="s">
        <v>287</v>
      </c>
      <c r="F169" s="206" t="s">
        <v>288</v>
      </c>
      <c r="G169" s="207" t="s">
        <v>243</v>
      </c>
      <c r="H169" s="208">
        <v>0.39500000000000002</v>
      </c>
      <c r="I169" s="209"/>
      <c r="J169" s="210">
        <f>ROUND(I169*H169,2)</f>
        <v>0</v>
      </c>
      <c r="K169" s="211"/>
      <c r="L169" s="212"/>
      <c r="M169" s="213" t="s">
        <v>1</v>
      </c>
      <c r="N169" s="214" t="s">
        <v>45</v>
      </c>
      <c r="O169" s="78"/>
      <c r="P169" s="195">
        <f>O169*H169</f>
        <v>0</v>
      </c>
      <c r="Q169" s="195">
        <v>1</v>
      </c>
      <c r="R169" s="195">
        <f>Q169*H169</f>
        <v>0.39500000000000002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236</v>
      </c>
      <c r="AT169" s="197" t="s">
        <v>262</v>
      </c>
      <c r="AU169" s="197" t="s">
        <v>91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209</v>
      </c>
      <c r="BM169" s="197" t="s">
        <v>289</v>
      </c>
    </row>
    <row r="170" s="2" customFormat="1" ht="24.15" customHeight="1">
      <c r="A170" s="34"/>
      <c r="B170" s="184"/>
      <c r="C170" s="204" t="s">
        <v>290</v>
      </c>
      <c r="D170" s="204" t="s">
        <v>262</v>
      </c>
      <c r="E170" s="205" t="s">
        <v>291</v>
      </c>
      <c r="F170" s="206" t="s">
        <v>292</v>
      </c>
      <c r="G170" s="207" t="s">
        <v>243</v>
      </c>
      <c r="H170" s="208">
        <v>0.44500000000000001</v>
      </c>
      <c r="I170" s="209"/>
      <c r="J170" s="210">
        <f>ROUND(I170*H170,2)</f>
        <v>0</v>
      </c>
      <c r="K170" s="211"/>
      <c r="L170" s="212"/>
      <c r="M170" s="213" t="s">
        <v>1</v>
      </c>
      <c r="N170" s="214" t="s">
        <v>45</v>
      </c>
      <c r="O170" s="78"/>
      <c r="P170" s="195">
        <f>O170*H170</f>
        <v>0</v>
      </c>
      <c r="Q170" s="195">
        <v>1</v>
      </c>
      <c r="R170" s="195">
        <f>Q170*H170</f>
        <v>0.44500000000000001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236</v>
      </c>
      <c r="AT170" s="197" t="s">
        <v>262</v>
      </c>
      <c r="AU170" s="197" t="s">
        <v>91</v>
      </c>
      <c r="AY170" s="15" t="s">
        <v>203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209</v>
      </c>
      <c r="BM170" s="197" t="s">
        <v>293</v>
      </c>
    </row>
    <row r="171" s="2" customFormat="1" ht="21.75" customHeight="1">
      <c r="A171" s="34"/>
      <c r="B171" s="184"/>
      <c r="C171" s="204" t="s">
        <v>294</v>
      </c>
      <c r="D171" s="204" t="s">
        <v>262</v>
      </c>
      <c r="E171" s="205" t="s">
        <v>295</v>
      </c>
      <c r="F171" s="206" t="s">
        <v>296</v>
      </c>
      <c r="G171" s="207" t="s">
        <v>297</v>
      </c>
      <c r="H171" s="208">
        <v>6.9299999999999997</v>
      </c>
      <c r="I171" s="209"/>
      <c r="J171" s="210">
        <f>ROUND(I171*H171,2)</f>
        <v>0</v>
      </c>
      <c r="K171" s="211"/>
      <c r="L171" s="212"/>
      <c r="M171" s="213" t="s">
        <v>1</v>
      </c>
      <c r="N171" s="214" t="s">
        <v>45</v>
      </c>
      <c r="O171" s="78"/>
      <c r="P171" s="195">
        <f>O171*H171</f>
        <v>0</v>
      </c>
      <c r="Q171" s="195">
        <v>0.051200000000000002</v>
      </c>
      <c r="R171" s="195">
        <f>Q171*H171</f>
        <v>0.35481600000000002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236</v>
      </c>
      <c r="AT171" s="197" t="s">
        <v>262</v>
      </c>
      <c r="AU171" s="197" t="s">
        <v>91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209</v>
      </c>
      <c r="BM171" s="197" t="s">
        <v>298</v>
      </c>
    </row>
    <row r="172" s="2" customFormat="1" ht="21.75" customHeight="1">
      <c r="A172" s="34"/>
      <c r="B172" s="184"/>
      <c r="C172" s="204" t="s">
        <v>7</v>
      </c>
      <c r="D172" s="204" t="s">
        <v>262</v>
      </c>
      <c r="E172" s="205" t="s">
        <v>299</v>
      </c>
      <c r="F172" s="206" t="s">
        <v>300</v>
      </c>
      <c r="G172" s="207" t="s">
        <v>297</v>
      </c>
      <c r="H172" s="208">
        <v>34.965000000000003</v>
      </c>
      <c r="I172" s="209"/>
      <c r="J172" s="210">
        <f>ROUND(I172*H172,2)</f>
        <v>0</v>
      </c>
      <c r="K172" s="211"/>
      <c r="L172" s="212"/>
      <c r="M172" s="213" t="s">
        <v>1</v>
      </c>
      <c r="N172" s="214" t="s">
        <v>45</v>
      </c>
      <c r="O172" s="78"/>
      <c r="P172" s="195">
        <f>O172*H172</f>
        <v>0</v>
      </c>
      <c r="Q172" s="195">
        <v>0.033700000000000001</v>
      </c>
      <c r="R172" s="195">
        <f>Q172*H172</f>
        <v>1.1783205000000001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236</v>
      </c>
      <c r="AT172" s="197" t="s">
        <v>262</v>
      </c>
      <c r="AU172" s="197" t="s">
        <v>91</v>
      </c>
      <c r="AY172" s="15" t="s">
        <v>203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209</v>
      </c>
      <c r="BM172" s="197" t="s">
        <v>301</v>
      </c>
    </row>
    <row r="173" s="2" customFormat="1" ht="21.75" customHeight="1">
      <c r="A173" s="34"/>
      <c r="B173" s="184"/>
      <c r="C173" s="204" t="s">
        <v>302</v>
      </c>
      <c r="D173" s="204" t="s">
        <v>262</v>
      </c>
      <c r="E173" s="205" t="s">
        <v>303</v>
      </c>
      <c r="F173" s="206" t="s">
        <v>304</v>
      </c>
      <c r="G173" s="207" t="s">
        <v>243</v>
      </c>
      <c r="H173" s="208">
        <v>0.36499999999999999</v>
      </c>
      <c r="I173" s="209"/>
      <c r="J173" s="210">
        <f>ROUND(I173*H173,2)</f>
        <v>0</v>
      </c>
      <c r="K173" s="211"/>
      <c r="L173" s="212"/>
      <c r="M173" s="213" t="s">
        <v>1</v>
      </c>
      <c r="N173" s="214" t="s">
        <v>45</v>
      </c>
      <c r="O173" s="78"/>
      <c r="P173" s="195">
        <f>O173*H173</f>
        <v>0</v>
      </c>
      <c r="Q173" s="195">
        <v>1</v>
      </c>
      <c r="R173" s="195">
        <f>Q173*H173</f>
        <v>0.36499999999999999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236</v>
      </c>
      <c r="AT173" s="197" t="s">
        <v>262</v>
      </c>
      <c r="AU173" s="197" t="s">
        <v>91</v>
      </c>
      <c r="AY173" s="15" t="s">
        <v>203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209</v>
      </c>
      <c r="BM173" s="197" t="s">
        <v>305</v>
      </c>
    </row>
    <row r="174" s="2" customFormat="1" ht="33" customHeight="1">
      <c r="A174" s="34"/>
      <c r="B174" s="184"/>
      <c r="C174" s="185" t="s">
        <v>306</v>
      </c>
      <c r="D174" s="185" t="s">
        <v>205</v>
      </c>
      <c r="E174" s="186" t="s">
        <v>307</v>
      </c>
      <c r="F174" s="187" t="s">
        <v>308</v>
      </c>
      <c r="G174" s="188" t="s">
        <v>243</v>
      </c>
      <c r="H174" s="189">
        <v>0.51400000000000001</v>
      </c>
      <c r="I174" s="190"/>
      <c r="J174" s="191">
        <f>ROUND(I174*H174,2)</f>
        <v>0</v>
      </c>
      <c r="K174" s="192"/>
      <c r="L174" s="35"/>
      <c r="M174" s="193" t="s">
        <v>1</v>
      </c>
      <c r="N174" s="194" t="s">
        <v>45</v>
      </c>
      <c r="O174" s="78"/>
      <c r="P174" s="195">
        <f>O174*H174</f>
        <v>0</v>
      </c>
      <c r="Q174" s="195">
        <v>0.01069</v>
      </c>
      <c r="R174" s="195">
        <f>Q174*H174</f>
        <v>0.0054946600000000002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209</v>
      </c>
      <c r="AT174" s="197" t="s">
        <v>205</v>
      </c>
      <c r="AU174" s="197" t="s">
        <v>91</v>
      </c>
      <c r="AY174" s="15" t="s">
        <v>203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209</v>
      </c>
      <c r="BM174" s="197" t="s">
        <v>309</v>
      </c>
    </row>
    <row r="175" s="2" customFormat="1" ht="24.15" customHeight="1">
      <c r="A175" s="34"/>
      <c r="B175" s="184"/>
      <c r="C175" s="204" t="s">
        <v>310</v>
      </c>
      <c r="D175" s="204" t="s">
        <v>262</v>
      </c>
      <c r="E175" s="205" t="s">
        <v>311</v>
      </c>
      <c r="F175" s="206" t="s">
        <v>312</v>
      </c>
      <c r="G175" s="207" t="s">
        <v>243</v>
      </c>
      <c r="H175" s="208">
        <v>0.54000000000000004</v>
      </c>
      <c r="I175" s="209"/>
      <c r="J175" s="210">
        <f>ROUND(I175*H175,2)</f>
        <v>0</v>
      </c>
      <c r="K175" s="211"/>
      <c r="L175" s="212"/>
      <c r="M175" s="213" t="s">
        <v>1</v>
      </c>
      <c r="N175" s="214" t="s">
        <v>45</v>
      </c>
      <c r="O175" s="78"/>
      <c r="P175" s="195">
        <f>O175*H175</f>
        <v>0</v>
      </c>
      <c r="Q175" s="195">
        <v>1</v>
      </c>
      <c r="R175" s="195">
        <f>Q175*H175</f>
        <v>0.54000000000000004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236</v>
      </c>
      <c r="AT175" s="197" t="s">
        <v>262</v>
      </c>
      <c r="AU175" s="197" t="s">
        <v>91</v>
      </c>
      <c r="AY175" s="15" t="s">
        <v>203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91</v>
      </c>
      <c r="BK175" s="198">
        <f>ROUND(I175*H175,2)</f>
        <v>0</v>
      </c>
      <c r="BL175" s="15" t="s">
        <v>209</v>
      </c>
      <c r="BM175" s="197" t="s">
        <v>313</v>
      </c>
    </row>
    <row r="176" s="2" customFormat="1" ht="24.15" customHeight="1">
      <c r="A176" s="34"/>
      <c r="B176" s="184"/>
      <c r="C176" s="185" t="s">
        <v>314</v>
      </c>
      <c r="D176" s="185" t="s">
        <v>205</v>
      </c>
      <c r="E176" s="186" t="s">
        <v>315</v>
      </c>
      <c r="F176" s="187" t="s">
        <v>316</v>
      </c>
      <c r="G176" s="188" t="s">
        <v>317</v>
      </c>
      <c r="H176" s="189">
        <v>0.83999999999999997</v>
      </c>
      <c r="I176" s="190"/>
      <c r="J176" s="191">
        <f>ROUND(I176*H176,2)</f>
        <v>0</v>
      </c>
      <c r="K176" s="192"/>
      <c r="L176" s="35"/>
      <c r="M176" s="193" t="s">
        <v>1</v>
      </c>
      <c r="N176" s="194" t="s">
        <v>45</v>
      </c>
      <c r="O176" s="78"/>
      <c r="P176" s="195">
        <f>O176*H176</f>
        <v>0</v>
      </c>
      <c r="Q176" s="195">
        <v>0.21689849999999999</v>
      </c>
      <c r="R176" s="195">
        <f>Q176*H176</f>
        <v>0.18219473999999999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209</v>
      </c>
      <c r="AT176" s="197" t="s">
        <v>205</v>
      </c>
      <c r="AU176" s="197" t="s">
        <v>91</v>
      </c>
      <c r="AY176" s="15" t="s">
        <v>203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91</v>
      </c>
      <c r="BK176" s="198">
        <f>ROUND(I176*H176,2)</f>
        <v>0</v>
      </c>
      <c r="BL176" s="15" t="s">
        <v>209</v>
      </c>
      <c r="BM176" s="197" t="s">
        <v>318</v>
      </c>
    </row>
    <row r="177" s="2" customFormat="1" ht="33" customHeight="1">
      <c r="A177" s="34"/>
      <c r="B177" s="184"/>
      <c r="C177" s="185" t="s">
        <v>319</v>
      </c>
      <c r="D177" s="185" t="s">
        <v>205</v>
      </c>
      <c r="E177" s="186" t="s">
        <v>320</v>
      </c>
      <c r="F177" s="187" t="s">
        <v>321</v>
      </c>
      <c r="G177" s="188" t="s">
        <v>317</v>
      </c>
      <c r="H177" s="189">
        <v>7.0209999999999999</v>
      </c>
      <c r="I177" s="190"/>
      <c r="J177" s="191">
        <f>ROUND(I177*H177,2)</f>
        <v>0</v>
      </c>
      <c r="K177" s="192"/>
      <c r="L177" s="35"/>
      <c r="M177" s="193" t="s">
        <v>1</v>
      </c>
      <c r="N177" s="194" t="s">
        <v>45</v>
      </c>
      <c r="O177" s="78"/>
      <c r="P177" s="195">
        <f>O177*H177</f>
        <v>0</v>
      </c>
      <c r="Q177" s="195">
        <v>0.038997799999999999</v>
      </c>
      <c r="R177" s="195">
        <f>Q177*H177</f>
        <v>0.27380355379999999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209</v>
      </c>
      <c r="AT177" s="197" t="s">
        <v>205</v>
      </c>
      <c r="AU177" s="197" t="s">
        <v>91</v>
      </c>
      <c r="AY177" s="15" t="s">
        <v>203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91</v>
      </c>
      <c r="BK177" s="198">
        <f>ROUND(I177*H177,2)</f>
        <v>0</v>
      </c>
      <c r="BL177" s="15" t="s">
        <v>209</v>
      </c>
      <c r="BM177" s="197" t="s">
        <v>322</v>
      </c>
    </row>
    <row r="178" s="2" customFormat="1" ht="24.15" customHeight="1">
      <c r="A178" s="34"/>
      <c r="B178" s="184"/>
      <c r="C178" s="185" t="s">
        <v>323</v>
      </c>
      <c r="D178" s="185" t="s">
        <v>205</v>
      </c>
      <c r="E178" s="186" t="s">
        <v>324</v>
      </c>
      <c r="F178" s="187" t="s">
        <v>325</v>
      </c>
      <c r="G178" s="188" t="s">
        <v>317</v>
      </c>
      <c r="H178" s="189">
        <v>5.7599999999999998</v>
      </c>
      <c r="I178" s="190"/>
      <c r="J178" s="191">
        <f>ROUND(I178*H178,2)</f>
        <v>0</v>
      </c>
      <c r="K178" s="192"/>
      <c r="L178" s="35"/>
      <c r="M178" s="193" t="s">
        <v>1</v>
      </c>
      <c r="N178" s="194" t="s">
        <v>45</v>
      </c>
      <c r="O178" s="78"/>
      <c r="P178" s="195">
        <f>O178*H178</f>
        <v>0</v>
      </c>
      <c r="Q178" s="195">
        <v>0.2231398</v>
      </c>
      <c r="R178" s="195">
        <f>Q178*H178</f>
        <v>1.2852852479999999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209</v>
      </c>
      <c r="AT178" s="197" t="s">
        <v>205</v>
      </c>
      <c r="AU178" s="197" t="s">
        <v>91</v>
      </c>
      <c r="AY178" s="15" t="s">
        <v>203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209</v>
      </c>
      <c r="BM178" s="197" t="s">
        <v>326</v>
      </c>
    </row>
    <row r="179" s="2" customFormat="1" ht="24.15" customHeight="1">
      <c r="A179" s="34"/>
      <c r="B179" s="184"/>
      <c r="C179" s="185" t="s">
        <v>327</v>
      </c>
      <c r="D179" s="185" t="s">
        <v>205</v>
      </c>
      <c r="E179" s="186" t="s">
        <v>328</v>
      </c>
      <c r="F179" s="187" t="s">
        <v>329</v>
      </c>
      <c r="G179" s="188" t="s">
        <v>317</v>
      </c>
      <c r="H179" s="189">
        <v>17.484999999999999</v>
      </c>
      <c r="I179" s="190"/>
      <c r="J179" s="191">
        <f>ROUND(I179*H179,2)</f>
        <v>0</v>
      </c>
      <c r="K179" s="192"/>
      <c r="L179" s="35"/>
      <c r="M179" s="193" t="s">
        <v>1</v>
      </c>
      <c r="N179" s="194" t="s">
        <v>45</v>
      </c>
      <c r="O179" s="78"/>
      <c r="P179" s="195">
        <f>O179*H179</f>
        <v>0</v>
      </c>
      <c r="Q179" s="195">
        <v>0.21689849999999999</v>
      </c>
      <c r="R179" s="195">
        <f>Q179*H179</f>
        <v>3.7924702724999997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209</v>
      </c>
      <c r="AT179" s="197" t="s">
        <v>205</v>
      </c>
      <c r="AU179" s="197" t="s">
        <v>91</v>
      </c>
      <c r="AY179" s="15" t="s">
        <v>203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91</v>
      </c>
      <c r="BK179" s="198">
        <f>ROUND(I179*H179,2)</f>
        <v>0</v>
      </c>
      <c r="BL179" s="15" t="s">
        <v>209</v>
      </c>
      <c r="BM179" s="197" t="s">
        <v>330</v>
      </c>
    </row>
    <row r="180" s="2" customFormat="1" ht="33" customHeight="1">
      <c r="A180" s="34"/>
      <c r="B180" s="184"/>
      <c r="C180" s="185" t="s">
        <v>331</v>
      </c>
      <c r="D180" s="185" t="s">
        <v>205</v>
      </c>
      <c r="E180" s="186" t="s">
        <v>332</v>
      </c>
      <c r="F180" s="187" t="s">
        <v>333</v>
      </c>
      <c r="G180" s="188" t="s">
        <v>317</v>
      </c>
      <c r="H180" s="189">
        <v>1.4139999999999999</v>
      </c>
      <c r="I180" s="190"/>
      <c r="J180" s="191">
        <f>ROUND(I180*H180,2)</f>
        <v>0</v>
      </c>
      <c r="K180" s="192"/>
      <c r="L180" s="35"/>
      <c r="M180" s="193" t="s">
        <v>1</v>
      </c>
      <c r="N180" s="194" t="s">
        <v>45</v>
      </c>
      <c r="O180" s="78"/>
      <c r="P180" s="195">
        <f>O180*H180</f>
        <v>0</v>
      </c>
      <c r="Q180" s="195">
        <v>0.082803000000000002</v>
      </c>
      <c r="R180" s="195">
        <f>Q180*H180</f>
        <v>0.117083442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209</v>
      </c>
      <c r="AT180" s="197" t="s">
        <v>205</v>
      </c>
      <c r="AU180" s="197" t="s">
        <v>91</v>
      </c>
      <c r="AY180" s="15" t="s">
        <v>203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209</v>
      </c>
      <c r="BM180" s="197" t="s">
        <v>334</v>
      </c>
    </row>
    <row r="181" s="2" customFormat="1" ht="24.15" customHeight="1">
      <c r="A181" s="34"/>
      <c r="B181" s="184"/>
      <c r="C181" s="185" t="s">
        <v>335</v>
      </c>
      <c r="D181" s="185" t="s">
        <v>205</v>
      </c>
      <c r="E181" s="186" t="s">
        <v>336</v>
      </c>
      <c r="F181" s="187" t="s">
        <v>337</v>
      </c>
      <c r="G181" s="188" t="s">
        <v>317</v>
      </c>
      <c r="H181" s="189">
        <v>58.307000000000002</v>
      </c>
      <c r="I181" s="190"/>
      <c r="J181" s="191">
        <f>ROUND(I181*H181,2)</f>
        <v>0</v>
      </c>
      <c r="K181" s="192"/>
      <c r="L181" s="35"/>
      <c r="M181" s="193" t="s">
        <v>1</v>
      </c>
      <c r="N181" s="194" t="s">
        <v>45</v>
      </c>
      <c r="O181" s="78"/>
      <c r="P181" s="195">
        <f>O181*H181</f>
        <v>0</v>
      </c>
      <c r="Q181" s="195">
        <v>0.108124</v>
      </c>
      <c r="R181" s="195">
        <f>Q181*H181</f>
        <v>6.3043860680000003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209</v>
      </c>
      <c r="AT181" s="197" t="s">
        <v>205</v>
      </c>
      <c r="AU181" s="197" t="s">
        <v>91</v>
      </c>
      <c r="AY181" s="15" t="s">
        <v>203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209</v>
      </c>
      <c r="BM181" s="197" t="s">
        <v>338</v>
      </c>
    </row>
    <row r="182" s="2" customFormat="1" ht="24.15" customHeight="1">
      <c r="A182" s="34"/>
      <c r="B182" s="184"/>
      <c r="C182" s="185" t="s">
        <v>339</v>
      </c>
      <c r="D182" s="185" t="s">
        <v>205</v>
      </c>
      <c r="E182" s="186" t="s">
        <v>340</v>
      </c>
      <c r="F182" s="187" t="s">
        <v>341</v>
      </c>
      <c r="G182" s="188" t="s">
        <v>317</v>
      </c>
      <c r="H182" s="189">
        <v>5.5369999999999999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45</v>
      </c>
      <c r="O182" s="78"/>
      <c r="P182" s="195">
        <f>O182*H182</f>
        <v>0</v>
      </c>
      <c r="Q182" s="195">
        <v>0.204822</v>
      </c>
      <c r="R182" s="195">
        <f>Q182*H182</f>
        <v>1.134099414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209</v>
      </c>
      <c r="AT182" s="197" t="s">
        <v>205</v>
      </c>
      <c r="AU182" s="197" t="s">
        <v>91</v>
      </c>
      <c r="AY182" s="15" t="s">
        <v>203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209</v>
      </c>
      <c r="BM182" s="197" t="s">
        <v>342</v>
      </c>
    </row>
    <row r="183" s="2" customFormat="1" ht="24.15" customHeight="1">
      <c r="A183" s="34"/>
      <c r="B183" s="184"/>
      <c r="C183" s="185" t="s">
        <v>343</v>
      </c>
      <c r="D183" s="185" t="s">
        <v>205</v>
      </c>
      <c r="E183" s="186" t="s">
        <v>344</v>
      </c>
      <c r="F183" s="187" t="s">
        <v>345</v>
      </c>
      <c r="G183" s="188" t="s">
        <v>317</v>
      </c>
      <c r="H183" s="189">
        <v>16.242999999999999</v>
      </c>
      <c r="I183" s="190"/>
      <c r="J183" s="191">
        <f>ROUND(I183*H183,2)</f>
        <v>0</v>
      </c>
      <c r="K183" s="192"/>
      <c r="L183" s="35"/>
      <c r="M183" s="193" t="s">
        <v>1</v>
      </c>
      <c r="N183" s="194" t="s">
        <v>45</v>
      </c>
      <c r="O183" s="78"/>
      <c r="P183" s="195">
        <f>O183*H183</f>
        <v>0</v>
      </c>
      <c r="Q183" s="195">
        <v>0.038997799999999999</v>
      </c>
      <c r="R183" s="195">
        <f>Q183*H183</f>
        <v>0.6334412653999999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209</v>
      </c>
      <c r="AT183" s="197" t="s">
        <v>205</v>
      </c>
      <c r="AU183" s="197" t="s">
        <v>91</v>
      </c>
      <c r="AY183" s="15" t="s">
        <v>203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209</v>
      </c>
      <c r="BM183" s="197" t="s">
        <v>346</v>
      </c>
    </row>
    <row r="184" s="2" customFormat="1" ht="16.5" customHeight="1">
      <c r="A184" s="34"/>
      <c r="B184" s="184"/>
      <c r="C184" s="185" t="s">
        <v>347</v>
      </c>
      <c r="D184" s="185" t="s">
        <v>205</v>
      </c>
      <c r="E184" s="186" t="s">
        <v>348</v>
      </c>
      <c r="F184" s="187" t="s">
        <v>349</v>
      </c>
      <c r="G184" s="188" t="s">
        <v>208</v>
      </c>
      <c r="H184" s="189">
        <v>5.8760000000000003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45</v>
      </c>
      <c r="O184" s="78"/>
      <c r="P184" s="195">
        <f>O184*H184</f>
        <v>0</v>
      </c>
      <c r="Q184" s="195">
        <v>2.4614099999999999</v>
      </c>
      <c r="R184" s="195">
        <f>Q184*H184</f>
        <v>14.46324516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209</v>
      </c>
      <c r="AT184" s="197" t="s">
        <v>205</v>
      </c>
      <c r="AU184" s="197" t="s">
        <v>91</v>
      </c>
      <c r="AY184" s="15" t="s">
        <v>203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209</v>
      </c>
      <c r="BM184" s="197" t="s">
        <v>350</v>
      </c>
    </row>
    <row r="185" s="12" customFormat="1" ht="22.8" customHeight="1">
      <c r="A185" s="12"/>
      <c r="B185" s="171"/>
      <c r="C185" s="12"/>
      <c r="D185" s="172" t="s">
        <v>78</v>
      </c>
      <c r="E185" s="182" t="s">
        <v>209</v>
      </c>
      <c r="F185" s="182" t="s">
        <v>351</v>
      </c>
      <c r="G185" s="12"/>
      <c r="H185" s="12"/>
      <c r="I185" s="174"/>
      <c r="J185" s="183">
        <f>BK185</f>
        <v>0</v>
      </c>
      <c r="K185" s="12"/>
      <c r="L185" s="171"/>
      <c r="M185" s="176"/>
      <c r="N185" s="177"/>
      <c r="O185" s="177"/>
      <c r="P185" s="178">
        <f>SUM(P186:P189)</f>
        <v>0</v>
      </c>
      <c r="Q185" s="177"/>
      <c r="R185" s="178">
        <f>SUM(R186:R189)</f>
        <v>1.3264679022599997</v>
      </c>
      <c r="S185" s="177"/>
      <c r="T185" s="179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72" t="s">
        <v>86</v>
      </c>
      <c r="AT185" s="180" t="s">
        <v>78</v>
      </c>
      <c r="AU185" s="180" t="s">
        <v>86</v>
      </c>
      <c r="AY185" s="172" t="s">
        <v>203</v>
      </c>
      <c r="BK185" s="181">
        <f>SUM(BK186:BK189)</f>
        <v>0</v>
      </c>
    </row>
    <row r="186" s="2" customFormat="1" ht="21.75" customHeight="1">
      <c r="A186" s="34"/>
      <c r="B186" s="184"/>
      <c r="C186" s="185" t="s">
        <v>352</v>
      </c>
      <c r="D186" s="185" t="s">
        <v>205</v>
      </c>
      <c r="E186" s="186" t="s">
        <v>353</v>
      </c>
      <c r="F186" s="187" t="s">
        <v>354</v>
      </c>
      <c r="G186" s="188" t="s">
        <v>208</v>
      </c>
      <c r="H186" s="189">
        <v>0.48799999999999999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45</v>
      </c>
      <c r="O186" s="78"/>
      <c r="P186" s="195">
        <f>O186*H186</f>
        <v>0</v>
      </c>
      <c r="Q186" s="195">
        <v>2.4018647999999998</v>
      </c>
      <c r="R186" s="195">
        <f>Q186*H186</f>
        <v>1.1721100223999998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209</v>
      </c>
      <c r="AT186" s="197" t="s">
        <v>205</v>
      </c>
      <c r="AU186" s="197" t="s">
        <v>91</v>
      </c>
      <c r="AY186" s="15" t="s">
        <v>203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209</v>
      </c>
      <c r="BM186" s="197" t="s">
        <v>355</v>
      </c>
    </row>
    <row r="187" s="2" customFormat="1" ht="24.15" customHeight="1">
      <c r="A187" s="34"/>
      <c r="B187" s="184"/>
      <c r="C187" s="185" t="s">
        <v>356</v>
      </c>
      <c r="D187" s="185" t="s">
        <v>205</v>
      </c>
      <c r="E187" s="186" t="s">
        <v>357</v>
      </c>
      <c r="F187" s="187" t="s">
        <v>358</v>
      </c>
      <c r="G187" s="188" t="s">
        <v>317</v>
      </c>
      <c r="H187" s="189">
        <v>5.8499999999999996</v>
      </c>
      <c r="I187" s="190"/>
      <c r="J187" s="191">
        <f>ROUND(I187*H187,2)</f>
        <v>0</v>
      </c>
      <c r="K187" s="192"/>
      <c r="L187" s="35"/>
      <c r="M187" s="193" t="s">
        <v>1</v>
      </c>
      <c r="N187" s="194" t="s">
        <v>45</v>
      </c>
      <c r="O187" s="78"/>
      <c r="P187" s="195">
        <f>O187*H187</f>
        <v>0</v>
      </c>
      <c r="Q187" s="195">
        <v>0.018392260000000001</v>
      </c>
      <c r="R187" s="195">
        <f>Q187*H187</f>
        <v>0.10759472099999999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209</v>
      </c>
      <c r="AT187" s="197" t="s">
        <v>205</v>
      </c>
      <c r="AU187" s="197" t="s">
        <v>91</v>
      </c>
      <c r="AY187" s="15" t="s">
        <v>203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91</v>
      </c>
      <c r="BK187" s="198">
        <f>ROUND(I187*H187,2)</f>
        <v>0</v>
      </c>
      <c r="BL187" s="15" t="s">
        <v>209</v>
      </c>
      <c r="BM187" s="197" t="s">
        <v>359</v>
      </c>
    </row>
    <row r="188" s="2" customFormat="1" ht="24.15" customHeight="1">
      <c r="A188" s="34"/>
      <c r="B188" s="184"/>
      <c r="C188" s="185" t="s">
        <v>360</v>
      </c>
      <c r="D188" s="185" t="s">
        <v>205</v>
      </c>
      <c r="E188" s="186" t="s">
        <v>361</v>
      </c>
      <c r="F188" s="187" t="s">
        <v>362</v>
      </c>
      <c r="G188" s="188" t="s">
        <v>317</v>
      </c>
      <c r="H188" s="189">
        <v>5.8499999999999996</v>
      </c>
      <c r="I188" s="190"/>
      <c r="J188" s="191">
        <f>ROUND(I188*H188,2)</f>
        <v>0</v>
      </c>
      <c r="K188" s="192"/>
      <c r="L188" s="35"/>
      <c r="M188" s="193" t="s">
        <v>1</v>
      </c>
      <c r="N188" s="194" t="s">
        <v>45</v>
      </c>
      <c r="O188" s="78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209</v>
      </c>
      <c r="AT188" s="197" t="s">
        <v>205</v>
      </c>
      <c r="AU188" s="197" t="s">
        <v>91</v>
      </c>
      <c r="AY188" s="15" t="s">
        <v>203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91</v>
      </c>
      <c r="BK188" s="198">
        <f>ROUND(I188*H188,2)</f>
        <v>0</v>
      </c>
      <c r="BL188" s="15" t="s">
        <v>209</v>
      </c>
      <c r="BM188" s="197" t="s">
        <v>363</v>
      </c>
    </row>
    <row r="189" s="2" customFormat="1" ht="24.15" customHeight="1">
      <c r="A189" s="34"/>
      <c r="B189" s="184"/>
      <c r="C189" s="185" t="s">
        <v>364</v>
      </c>
      <c r="D189" s="185" t="s">
        <v>205</v>
      </c>
      <c r="E189" s="186" t="s">
        <v>365</v>
      </c>
      <c r="F189" s="187" t="s">
        <v>366</v>
      </c>
      <c r="G189" s="188" t="s">
        <v>243</v>
      </c>
      <c r="H189" s="189">
        <v>0.045999999999999999</v>
      </c>
      <c r="I189" s="190"/>
      <c r="J189" s="191">
        <f>ROUND(I189*H189,2)</f>
        <v>0</v>
      </c>
      <c r="K189" s="192"/>
      <c r="L189" s="35"/>
      <c r="M189" s="193" t="s">
        <v>1</v>
      </c>
      <c r="N189" s="194" t="s">
        <v>45</v>
      </c>
      <c r="O189" s="78"/>
      <c r="P189" s="195">
        <f>O189*H189</f>
        <v>0</v>
      </c>
      <c r="Q189" s="195">
        <v>1.0165904100000001</v>
      </c>
      <c r="R189" s="195">
        <f>Q189*H189</f>
        <v>0.046763158860000001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209</v>
      </c>
      <c r="AT189" s="197" t="s">
        <v>205</v>
      </c>
      <c r="AU189" s="197" t="s">
        <v>91</v>
      </c>
      <c r="AY189" s="15" t="s">
        <v>203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91</v>
      </c>
      <c r="BK189" s="198">
        <f>ROUND(I189*H189,2)</f>
        <v>0</v>
      </c>
      <c r="BL189" s="15" t="s">
        <v>209</v>
      </c>
      <c r="BM189" s="197" t="s">
        <v>367</v>
      </c>
    </row>
    <row r="190" s="12" customFormat="1" ht="22.8" customHeight="1">
      <c r="A190" s="12"/>
      <c r="B190" s="171"/>
      <c r="C190" s="12"/>
      <c r="D190" s="172" t="s">
        <v>78</v>
      </c>
      <c r="E190" s="182" t="s">
        <v>228</v>
      </c>
      <c r="F190" s="182" t="s">
        <v>368</v>
      </c>
      <c r="G190" s="12"/>
      <c r="H190" s="12"/>
      <c r="I190" s="174"/>
      <c r="J190" s="183">
        <f>BK190</f>
        <v>0</v>
      </c>
      <c r="K190" s="12"/>
      <c r="L190" s="171"/>
      <c r="M190" s="176"/>
      <c r="N190" s="177"/>
      <c r="O190" s="177"/>
      <c r="P190" s="178">
        <f>SUM(P191:P226)</f>
        <v>0</v>
      </c>
      <c r="Q190" s="177"/>
      <c r="R190" s="178">
        <f>SUM(R191:R226)</f>
        <v>228.68732696236</v>
      </c>
      <c r="S190" s="177"/>
      <c r="T190" s="179">
        <f>SUM(T191:T226)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72" t="s">
        <v>86</v>
      </c>
      <c r="AT190" s="180" t="s">
        <v>78</v>
      </c>
      <c r="AU190" s="180" t="s">
        <v>86</v>
      </c>
      <c r="AY190" s="172" t="s">
        <v>203</v>
      </c>
      <c r="BK190" s="181">
        <f>SUM(BK191:BK226)</f>
        <v>0</v>
      </c>
    </row>
    <row r="191" s="2" customFormat="1" ht="24.15" customHeight="1">
      <c r="A191" s="34"/>
      <c r="B191" s="184"/>
      <c r="C191" s="185" t="s">
        <v>369</v>
      </c>
      <c r="D191" s="185" t="s">
        <v>205</v>
      </c>
      <c r="E191" s="186" t="s">
        <v>370</v>
      </c>
      <c r="F191" s="187" t="s">
        <v>371</v>
      </c>
      <c r="G191" s="188" t="s">
        <v>317</v>
      </c>
      <c r="H191" s="189">
        <v>512.49599999999998</v>
      </c>
      <c r="I191" s="190"/>
      <c r="J191" s="191">
        <f>ROUND(I191*H191,2)</f>
        <v>0</v>
      </c>
      <c r="K191" s="192"/>
      <c r="L191" s="35"/>
      <c r="M191" s="193" t="s">
        <v>1</v>
      </c>
      <c r="N191" s="194" t="s">
        <v>45</v>
      </c>
      <c r="O191" s="78"/>
      <c r="P191" s="195">
        <f>O191*H191</f>
        <v>0</v>
      </c>
      <c r="Q191" s="195">
        <v>0.00020471000000000001</v>
      </c>
      <c r="R191" s="195">
        <f>Q191*H191</f>
        <v>0.10491305616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270</v>
      </c>
      <c r="AT191" s="197" t="s">
        <v>205</v>
      </c>
      <c r="AU191" s="197" t="s">
        <v>91</v>
      </c>
      <c r="AY191" s="15" t="s">
        <v>203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91</v>
      </c>
      <c r="BK191" s="198">
        <f>ROUND(I191*H191,2)</f>
        <v>0</v>
      </c>
      <c r="BL191" s="15" t="s">
        <v>270</v>
      </c>
      <c r="BM191" s="197" t="s">
        <v>372</v>
      </c>
    </row>
    <row r="192" s="2" customFormat="1" ht="37.8" customHeight="1">
      <c r="A192" s="34"/>
      <c r="B192" s="184"/>
      <c r="C192" s="185" t="s">
        <v>373</v>
      </c>
      <c r="D192" s="185" t="s">
        <v>205</v>
      </c>
      <c r="E192" s="186" t="s">
        <v>374</v>
      </c>
      <c r="F192" s="187" t="s">
        <v>375</v>
      </c>
      <c r="G192" s="188" t="s">
        <v>317</v>
      </c>
      <c r="H192" s="189">
        <v>812.70000000000005</v>
      </c>
      <c r="I192" s="190"/>
      <c r="J192" s="191">
        <f>ROUND(I192*H192,2)</f>
        <v>0</v>
      </c>
      <c r="K192" s="192"/>
      <c r="L192" s="35"/>
      <c r="M192" s="193" t="s">
        <v>1</v>
      </c>
      <c r="N192" s="194" t="s">
        <v>45</v>
      </c>
      <c r="O192" s="78"/>
      <c r="P192" s="195">
        <f>O192*H192</f>
        <v>0</v>
      </c>
      <c r="Q192" s="195">
        <v>0.012607200000000001</v>
      </c>
      <c r="R192" s="195">
        <f>Q192*H192</f>
        <v>10.245871440000002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209</v>
      </c>
      <c r="AT192" s="197" t="s">
        <v>205</v>
      </c>
      <c r="AU192" s="197" t="s">
        <v>91</v>
      </c>
      <c r="AY192" s="15" t="s">
        <v>203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91</v>
      </c>
      <c r="BK192" s="198">
        <f>ROUND(I192*H192,2)</f>
        <v>0</v>
      </c>
      <c r="BL192" s="15" t="s">
        <v>209</v>
      </c>
      <c r="BM192" s="197" t="s">
        <v>376</v>
      </c>
    </row>
    <row r="193" s="2" customFormat="1" ht="24.15" customHeight="1">
      <c r="A193" s="34"/>
      <c r="B193" s="184"/>
      <c r="C193" s="185" t="s">
        <v>377</v>
      </c>
      <c r="D193" s="185" t="s">
        <v>205</v>
      </c>
      <c r="E193" s="186" t="s">
        <v>378</v>
      </c>
      <c r="F193" s="187" t="s">
        <v>379</v>
      </c>
      <c r="G193" s="188" t="s">
        <v>317</v>
      </c>
      <c r="H193" s="189">
        <v>1551.9749999999999</v>
      </c>
      <c r="I193" s="190"/>
      <c r="J193" s="191">
        <f>ROUND(I193*H193,2)</f>
        <v>0</v>
      </c>
      <c r="K193" s="192"/>
      <c r="L193" s="35"/>
      <c r="M193" s="193" t="s">
        <v>1</v>
      </c>
      <c r="N193" s="194" t="s">
        <v>45</v>
      </c>
      <c r="O193" s="78"/>
      <c r="P193" s="195">
        <f>O193*H193</f>
        <v>0</v>
      </c>
      <c r="Q193" s="195">
        <v>0.00022499999999999999</v>
      </c>
      <c r="R193" s="195">
        <f>Q193*H193</f>
        <v>0.34919437499999995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209</v>
      </c>
      <c r="AT193" s="197" t="s">
        <v>205</v>
      </c>
      <c r="AU193" s="197" t="s">
        <v>91</v>
      </c>
      <c r="AY193" s="15" t="s">
        <v>203</v>
      </c>
      <c r="BE193" s="198">
        <f>IF(N193="základná",J193,0)</f>
        <v>0</v>
      </c>
      <c r="BF193" s="198">
        <f>IF(N193="znížená",J193,0)</f>
        <v>0</v>
      </c>
      <c r="BG193" s="198">
        <f>IF(N193="zákl. prenesená",J193,0)</f>
        <v>0</v>
      </c>
      <c r="BH193" s="198">
        <f>IF(N193="zníž. prenesená",J193,0)</f>
        <v>0</v>
      </c>
      <c r="BI193" s="198">
        <f>IF(N193="nulová",J193,0)</f>
        <v>0</v>
      </c>
      <c r="BJ193" s="15" t="s">
        <v>91</v>
      </c>
      <c r="BK193" s="198">
        <f>ROUND(I193*H193,2)</f>
        <v>0</v>
      </c>
      <c r="BL193" s="15" t="s">
        <v>209</v>
      </c>
      <c r="BM193" s="197" t="s">
        <v>380</v>
      </c>
    </row>
    <row r="194" s="2" customFormat="1" ht="24.15" customHeight="1">
      <c r="A194" s="34"/>
      <c r="B194" s="184"/>
      <c r="C194" s="185" t="s">
        <v>381</v>
      </c>
      <c r="D194" s="185" t="s">
        <v>205</v>
      </c>
      <c r="E194" s="186" t="s">
        <v>382</v>
      </c>
      <c r="F194" s="187" t="s">
        <v>383</v>
      </c>
      <c r="G194" s="188" t="s">
        <v>317</v>
      </c>
      <c r="H194" s="189">
        <v>812.70000000000005</v>
      </c>
      <c r="I194" s="190"/>
      <c r="J194" s="191">
        <f>ROUND(I194*H194,2)</f>
        <v>0</v>
      </c>
      <c r="K194" s="192"/>
      <c r="L194" s="35"/>
      <c r="M194" s="193" t="s">
        <v>1</v>
      </c>
      <c r="N194" s="194" t="s">
        <v>45</v>
      </c>
      <c r="O194" s="78"/>
      <c r="P194" s="195">
        <f>O194*H194</f>
        <v>0</v>
      </c>
      <c r="Q194" s="195">
        <v>0.0073299999999999997</v>
      </c>
      <c r="R194" s="195">
        <f>Q194*H194</f>
        <v>5.9570910000000001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209</v>
      </c>
      <c r="AT194" s="197" t="s">
        <v>205</v>
      </c>
      <c r="AU194" s="197" t="s">
        <v>91</v>
      </c>
      <c r="AY194" s="15" t="s">
        <v>203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91</v>
      </c>
      <c r="BK194" s="198">
        <f>ROUND(I194*H194,2)</f>
        <v>0</v>
      </c>
      <c r="BL194" s="15" t="s">
        <v>209</v>
      </c>
      <c r="BM194" s="197" t="s">
        <v>384</v>
      </c>
    </row>
    <row r="195" s="2" customFormat="1" ht="24.15" customHeight="1">
      <c r="A195" s="34"/>
      <c r="B195" s="184"/>
      <c r="C195" s="185" t="s">
        <v>385</v>
      </c>
      <c r="D195" s="185" t="s">
        <v>205</v>
      </c>
      <c r="E195" s="186" t="s">
        <v>386</v>
      </c>
      <c r="F195" s="187" t="s">
        <v>387</v>
      </c>
      <c r="G195" s="188" t="s">
        <v>317</v>
      </c>
      <c r="H195" s="189">
        <v>812.70000000000005</v>
      </c>
      <c r="I195" s="190"/>
      <c r="J195" s="191">
        <f>ROUND(I195*H195,2)</f>
        <v>0</v>
      </c>
      <c r="K195" s="192"/>
      <c r="L195" s="35"/>
      <c r="M195" s="193" t="s">
        <v>1</v>
      </c>
      <c r="N195" s="194" t="s">
        <v>45</v>
      </c>
      <c r="O195" s="78"/>
      <c r="P195" s="195">
        <f>O195*H195</f>
        <v>0</v>
      </c>
      <c r="Q195" s="195">
        <v>0.0051539999999999997</v>
      </c>
      <c r="R195" s="195">
        <f>Q195*H195</f>
        <v>4.1886558000000003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209</v>
      </c>
      <c r="AT195" s="197" t="s">
        <v>205</v>
      </c>
      <c r="AU195" s="197" t="s">
        <v>91</v>
      </c>
      <c r="AY195" s="15" t="s">
        <v>203</v>
      </c>
      <c r="BE195" s="198">
        <f>IF(N195="základná",J195,0)</f>
        <v>0</v>
      </c>
      <c r="BF195" s="198">
        <f>IF(N195="znížená",J195,0)</f>
        <v>0</v>
      </c>
      <c r="BG195" s="198">
        <f>IF(N195="zákl. prenesená",J195,0)</f>
        <v>0</v>
      </c>
      <c r="BH195" s="198">
        <f>IF(N195="zníž. prenesená",J195,0)</f>
        <v>0</v>
      </c>
      <c r="BI195" s="198">
        <f>IF(N195="nulová",J195,0)</f>
        <v>0</v>
      </c>
      <c r="BJ195" s="15" t="s">
        <v>91</v>
      </c>
      <c r="BK195" s="198">
        <f>ROUND(I195*H195,2)</f>
        <v>0</v>
      </c>
      <c r="BL195" s="15" t="s">
        <v>209</v>
      </c>
      <c r="BM195" s="197" t="s">
        <v>388</v>
      </c>
    </row>
    <row r="196" s="2" customFormat="1" ht="33" customHeight="1">
      <c r="A196" s="34"/>
      <c r="B196" s="184"/>
      <c r="C196" s="185" t="s">
        <v>389</v>
      </c>
      <c r="D196" s="185" t="s">
        <v>205</v>
      </c>
      <c r="E196" s="186" t="s">
        <v>390</v>
      </c>
      <c r="F196" s="187" t="s">
        <v>391</v>
      </c>
      <c r="G196" s="188" t="s">
        <v>317</v>
      </c>
      <c r="H196" s="189">
        <v>6154.6210000000001</v>
      </c>
      <c r="I196" s="190"/>
      <c r="J196" s="191">
        <f>ROUND(I196*H196,2)</f>
        <v>0</v>
      </c>
      <c r="K196" s="192"/>
      <c r="L196" s="35"/>
      <c r="M196" s="193" t="s">
        <v>1</v>
      </c>
      <c r="N196" s="194" t="s">
        <v>45</v>
      </c>
      <c r="O196" s="78"/>
      <c r="P196" s="195">
        <f>O196*H196</f>
        <v>0</v>
      </c>
      <c r="Q196" s="195">
        <v>0.0111912</v>
      </c>
      <c r="R196" s="195">
        <f>Q196*H196</f>
        <v>68.877594535200004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209</v>
      </c>
      <c r="AT196" s="197" t="s">
        <v>205</v>
      </c>
      <c r="AU196" s="197" t="s">
        <v>91</v>
      </c>
      <c r="AY196" s="15" t="s">
        <v>203</v>
      </c>
      <c r="BE196" s="198">
        <f>IF(N196="základná",J196,0)</f>
        <v>0</v>
      </c>
      <c r="BF196" s="198">
        <f>IF(N196="znížená",J196,0)</f>
        <v>0</v>
      </c>
      <c r="BG196" s="198">
        <f>IF(N196="zákl. prenesená",J196,0)</f>
        <v>0</v>
      </c>
      <c r="BH196" s="198">
        <f>IF(N196="zníž. prenesená",J196,0)</f>
        <v>0</v>
      </c>
      <c r="BI196" s="198">
        <f>IF(N196="nulová",J196,0)</f>
        <v>0</v>
      </c>
      <c r="BJ196" s="15" t="s">
        <v>91</v>
      </c>
      <c r="BK196" s="198">
        <f>ROUND(I196*H196,2)</f>
        <v>0</v>
      </c>
      <c r="BL196" s="15" t="s">
        <v>209</v>
      </c>
      <c r="BM196" s="197" t="s">
        <v>392</v>
      </c>
    </row>
    <row r="197" s="2" customFormat="1" ht="24.15" customHeight="1">
      <c r="A197" s="34"/>
      <c r="B197" s="184"/>
      <c r="C197" s="185" t="s">
        <v>393</v>
      </c>
      <c r="D197" s="185" t="s">
        <v>205</v>
      </c>
      <c r="E197" s="186" t="s">
        <v>394</v>
      </c>
      <c r="F197" s="187" t="s">
        <v>395</v>
      </c>
      <c r="G197" s="188" t="s">
        <v>317</v>
      </c>
      <c r="H197" s="189">
        <v>144.494</v>
      </c>
      <c r="I197" s="190"/>
      <c r="J197" s="191">
        <f>ROUND(I197*H197,2)</f>
        <v>0</v>
      </c>
      <c r="K197" s="192"/>
      <c r="L197" s="35"/>
      <c r="M197" s="193" t="s">
        <v>1</v>
      </c>
      <c r="N197" s="194" t="s">
        <v>45</v>
      </c>
      <c r="O197" s="78"/>
      <c r="P197" s="195">
        <f>O197*H197</f>
        <v>0</v>
      </c>
      <c r="Q197" s="195">
        <v>0.063539999999999999</v>
      </c>
      <c r="R197" s="195">
        <f>Q197*H197</f>
        <v>9.1811487599999992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209</v>
      </c>
      <c r="AT197" s="197" t="s">
        <v>205</v>
      </c>
      <c r="AU197" s="197" t="s">
        <v>91</v>
      </c>
      <c r="AY197" s="15" t="s">
        <v>203</v>
      </c>
      <c r="BE197" s="198">
        <f>IF(N197="základná",J197,0)</f>
        <v>0</v>
      </c>
      <c r="BF197" s="198">
        <f>IF(N197="znížená",J197,0)</f>
        <v>0</v>
      </c>
      <c r="BG197" s="198">
        <f>IF(N197="zákl. prenesená",J197,0)</f>
        <v>0</v>
      </c>
      <c r="BH197" s="198">
        <f>IF(N197="zníž. prenesená",J197,0)</f>
        <v>0</v>
      </c>
      <c r="BI197" s="198">
        <f>IF(N197="nulová",J197,0)</f>
        <v>0</v>
      </c>
      <c r="BJ197" s="15" t="s">
        <v>91</v>
      </c>
      <c r="BK197" s="198">
        <f>ROUND(I197*H197,2)</f>
        <v>0</v>
      </c>
      <c r="BL197" s="15" t="s">
        <v>209</v>
      </c>
      <c r="BM197" s="197" t="s">
        <v>396</v>
      </c>
    </row>
    <row r="198" s="2" customFormat="1" ht="24.15" customHeight="1">
      <c r="A198" s="34"/>
      <c r="B198" s="184"/>
      <c r="C198" s="185" t="s">
        <v>397</v>
      </c>
      <c r="D198" s="185" t="s">
        <v>205</v>
      </c>
      <c r="E198" s="186" t="s">
        <v>398</v>
      </c>
      <c r="F198" s="187" t="s">
        <v>399</v>
      </c>
      <c r="G198" s="188" t="s">
        <v>317</v>
      </c>
      <c r="H198" s="189">
        <v>196.934</v>
      </c>
      <c r="I198" s="190"/>
      <c r="J198" s="191">
        <f>ROUND(I198*H198,2)</f>
        <v>0</v>
      </c>
      <c r="K198" s="192"/>
      <c r="L198" s="35"/>
      <c r="M198" s="193" t="s">
        <v>1</v>
      </c>
      <c r="N198" s="194" t="s">
        <v>45</v>
      </c>
      <c r="O198" s="78"/>
      <c r="P198" s="195">
        <f>O198*H198</f>
        <v>0</v>
      </c>
      <c r="Q198" s="195">
        <v>0.037555999999999999</v>
      </c>
      <c r="R198" s="195">
        <f>Q198*H198</f>
        <v>7.3960533039999996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209</v>
      </c>
      <c r="AT198" s="197" t="s">
        <v>205</v>
      </c>
      <c r="AU198" s="197" t="s">
        <v>91</v>
      </c>
      <c r="AY198" s="15" t="s">
        <v>203</v>
      </c>
      <c r="BE198" s="198">
        <f>IF(N198="základná",J198,0)</f>
        <v>0</v>
      </c>
      <c r="BF198" s="198">
        <f>IF(N198="znížená",J198,0)</f>
        <v>0</v>
      </c>
      <c r="BG198" s="198">
        <f>IF(N198="zákl. prenesená",J198,0)</f>
        <v>0</v>
      </c>
      <c r="BH198" s="198">
        <f>IF(N198="zníž. prenesená",J198,0)</f>
        <v>0</v>
      </c>
      <c r="BI198" s="198">
        <f>IF(N198="nulová",J198,0)</f>
        <v>0</v>
      </c>
      <c r="BJ198" s="15" t="s">
        <v>91</v>
      </c>
      <c r="BK198" s="198">
        <f>ROUND(I198*H198,2)</f>
        <v>0</v>
      </c>
      <c r="BL198" s="15" t="s">
        <v>209</v>
      </c>
      <c r="BM198" s="197" t="s">
        <v>400</v>
      </c>
    </row>
    <row r="199" s="2" customFormat="1" ht="24.15" customHeight="1">
      <c r="A199" s="34"/>
      <c r="B199" s="184"/>
      <c r="C199" s="185" t="s">
        <v>401</v>
      </c>
      <c r="D199" s="185" t="s">
        <v>205</v>
      </c>
      <c r="E199" s="186" t="s">
        <v>402</v>
      </c>
      <c r="F199" s="187" t="s">
        <v>403</v>
      </c>
      <c r="G199" s="188" t="s">
        <v>317</v>
      </c>
      <c r="H199" s="189">
        <v>6120.4830000000002</v>
      </c>
      <c r="I199" s="190"/>
      <c r="J199" s="191">
        <f>ROUND(I199*H199,2)</f>
        <v>0</v>
      </c>
      <c r="K199" s="192"/>
      <c r="L199" s="35"/>
      <c r="M199" s="193" t="s">
        <v>1</v>
      </c>
      <c r="N199" s="194" t="s">
        <v>45</v>
      </c>
      <c r="O199" s="78"/>
      <c r="P199" s="195">
        <f>O199*H199</f>
        <v>0</v>
      </c>
      <c r="Q199" s="195">
        <v>0.00022499999999999999</v>
      </c>
      <c r="R199" s="195">
        <f>Q199*H199</f>
        <v>1.3771086749999999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209</v>
      </c>
      <c r="AT199" s="197" t="s">
        <v>205</v>
      </c>
      <c r="AU199" s="197" t="s">
        <v>91</v>
      </c>
      <c r="AY199" s="15" t="s">
        <v>203</v>
      </c>
      <c r="BE199" s="198">
        <f>IF(N199="základná",J199,0)</f>
        <v>0</v>
      </c>
      <c r="BF199" s="198">
        <f>IF(N199="znížená",J199,0)</f>
        <v>0</v>
      </c>
      <c r="BG199" s="198">
        <f>IF(N199="zákl. prenesená",J199,0)</f>
        <v>0</v>
      </c>
      <c r="BH199" s="198">
        <f>IF(N199="zníž. prenesená",J199,0)</f>
        <v>0</v>
      </c>
      <c r="BI199" s="198">
        <f>IF(N199="nulová",J199,0)</f>
        <v>0</v>
      </c>
      <c r="BJ199" s="15" t="s">
        <v>91</v>
      </c>
      <c r="BK199" s="198">
        <f>ROUND(I199*H199,2)</f>
        <v>0</v>
      </c>
      <c r="BL199" s="15" t="s">
        <v>209</v>
      </c>
      <c r="BM199" s="197" t="s">
        <v>404</v>
      </c>
    </row>
    <row r="200" s="2" customFormat="1" ht="24.15" customHeight="1">
      <c r="A200" s="34"/>
      <c r="B200" s="184"/>
      <c r="C200" s="185" t="s">
        <v>405</v>
      </c>
      <c r="D200" s="185" t="s">
        <v>205</v>
      </c>
      <c r="E200" s="186" t="s">
        <v>406</v>
      </c>
      <c r="F200" s="187" t="s">
        <v>407</v>
      </c>
      <c r="G200" s="188" t="s">
        <v>317</v>
      </c>
      <c r="H200" s="189">
        <v>5705.2920000000004</v>
      </c>
      <c r="I200" s="190"/>
      <c r="J200" s="191">
        <f>ROUND(I200*H200,2)</f>
        <v>0</v>
      </c>
      <c r="K200" s="192"/>
      <c r="L200" s="35"/>
      <c r="M200" s="193" t="s">
        <v>1</v>
      </c>
      <c r="N200" s="194" t="s">
        <v>45</v>
      </c>
      <c r="O200" s="78"/>
      <c r="P200" s="195">
        <f>O200*H200</f>
        <v>0</v>
      </c>
      <c r="Q200" s="195">
        <v>0.0070000000000000001</v>
      </c>
      <c r="R200" s="195">
        <f>Q200*H200</f>
        <v>39.937044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209</v>
      </c>
      <c r="AT200" s="197" t="s">
        <v>205</v>
      </c>
      <c r="AU200" s="197" t="s">
        <v>91</v>
      </c>
      <c r="AY200" s="15" t="s">
        <v>203</v>
      </c>
      <c r="BE200" s="198">
        <f>IF(N200="základná",J200,0)</f>
        <v>0</v>
      </c>
      <c r="BF200" s="198">
        <f>IF(N200="znížená",J200,0)</f>
        <v>0</v>
      </c>
      <c r="BG200" s="198">
        <f>IF(N200="zákl. prenesená",J200,0)</f>
        <v>0</v>
      </c>
      <c r="BH200" s="198">
        <f>IF(N200="zníž. prenesená",J200,0)</f>
        <v>0</v>
      </c>
      <c r="BI200" s="198">
        <f>IF(N200="nulová",J200,0)</f>
        <v>0</v>
      </c>
      <c r="BJ200" s="15" t="s">
        <v>91</v>
      </c>
      <c r="BK200" s="198">
        <f>ROUND(I200*H200,2)</f>
        <v>0</v>
      </c>
      <c r="BL200" s="15" t="s">
        <v>209</v>
      </c>
      <c r="BM200" s="197" t="s">
        <v>408</v>
      </c>
    </row>
    <row r="201" s="2" customFormat="1" ht="24.15" customHeight="1">
      <c r="A201" s="34"/>
      <c r="B201" s="184"/>
      <c r="C201" s="185" t="s">
        <v>409</v>
      </c>
      <c r="D201" s="185" t="s">
        <v>205</v>
      </c>
      <c r="E201" s="186" t="s">
        <v>410</v>
      </c>
      <c r="F201" s="187" t="s">
        <v>411</v>
      </c>
      <c r="G201" s="188" t="s">
        <v>297</v>
      </c>
      <c r="H201" s="189">
        <v>412.83999999999998</v>
      </c>
      <c r="I201" s="190"/>
      <c r="J201" s="191">
        <f>ROUND(I201*H201,2)</f>
        <v>0</v>
      </c>
      <c r="K201" s="192"/>
      <c r="L201" s="35"/>
      <c r="M201" s="193" t="s">
        <v>1</v>
      </c>
      <c r="N201" s="194" t="s">
        <v>45</v>
      </c>
      <c r="O201" s="78"/>
      <c r="P201" s="195">
        <f>O201*H201</f>
        <v>0</v>
      </c>
      <c r="Q201" s="195">
        <v>0.0019109999999999999</v>
      </c>
      <c r="R201" s="195">
        <f>Q201*H201</f>
        <v>0.78893723999999987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209</v>
      </c>
      <c r="AT201" s="197" t="s">
        <v>205</v>
      </c>
      <c r="AU201" s="197" t="s">
        <v>91</v>
      </c>
      <c r="AY201" s="15" t="s">
        <v>203</v>
      </c>
      <c r="BE201" s="198">
        <f>IF(N201="základná",J201,0)</f>
        <v>0</v>
      </c>
      <c r="BF201" s="198">
        <f>IF(N201="znížená",J201,0)</f>
        <v>0</v>
      </c>
      <c r="BG201" s="198">
        <f>IF(N201="zákl. prenesená",J201,0)</f>
        <v>0</v>
      </c>
      <c r="BH201" s="198">
        <f>IF(N201="zníž. prenesená",J201,0)</f>
        <v>0</v>
      </c>
      <c r="BI201" s="198">
        <f>IF(N201="nulová",J201,0)</f>
        <v>0</v>
      </c>
      <c r="BJ201" s="15" t="s">
        <v>91</v>
      </c>
      <c r="BK201" s="198">
        <f>ROUND(I201*H201,2)</f>
        <v>0</v>
      </c>
      <c r="BL201" s="15" t="s">
        <v>209</v>
      </c>
      <c r="BM201" s="197" t="s">
        <v>412</v>
      </c>
    </row>
    <row r="202" s="2" customFormat="1" ht="24.15" customHeight="1">
      <c r="A202" s="34"/>
      <c r="B202" s="184"/>
      <c r="C202" s="185" t="s">
        <v>413</v>
      </c>
      <c r="D202" s="185" t="s">
        <v>205</v>
      </c>
      <c r="E202" s="186" t="s">
        <v>414</v>
      </c>
      <c r="F202" s="187" t="s">
        <v>415</v>
      </c>
      <c r="G202" s="188" t="s">
        <v>317</v>
      </c>
      <c r="H202" s="189">
        <v>6120.4830000000002</v>
      </c>
      <c r="I202" s="190"/>
      <c r="J202" s="191">
        <f>ROUND(I202*H202,2)</f>
        <v>0</v>
      </c>
      <c r="K202" s="192"/>
      <c r="L202" s="35"/>
      <c r="M202" s="193" t="s">
        <v>1</v>
      </c>
      <c r="N202" s="194" t="s">
        <v>45</v>
      </c>
      <c r="O202" s="78"/>
      <c r="P202" s="195">
        <f>O202*H202</f>
        <v>0</v>
      </c>
      <c r="Q202" s="195">
        <v>0.0051539999999999997</v>
      </c>
      <c r="R202" s="195">
        <f>Q202*H202</f>
        <v>31.544969381999998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209</v>
      </c>
      <c r="AT202" s="197" t="s">
        <v>205</v>
      </c>
      <c r="AU202" s="197" t="s">
        <v>91</v>
      </c>
      <c r="AY202" s="15" t="s">
        <v>203</v>
      </c>
      <c r="BE202" s="198">
        <f>IF(N202="základná",J202,0)</f>
        <v>0</v>
      </c>
      <c r="BF202" s="198">
        <f>IF(N202="znížená",J202,0)</f>
        <v>0</v>
      </c>
      <c r="BG202" s="198">
        <f>IF(N202="zákl. prenesená",J202,0)</f>
        <v>0</v>
      </c>
      <c r="BH202" s="198">
        <f>IF(N202="zníž. prenesená",J202,0)</f>
        <v>0</v>
      </c>
      <c r="BI202" s="198">
        <f>IF(N202="nulová",J202,0)</f>
        <v>0</v>
      </c>
      <c r="BJ202" s="15" t="s">
        <v>91</v>
      </c>
      <c r="BK202" s="198">
        <f>ROUND(I202*H202,2)</f>
        <v>0</v>
      </c>
      <c r="BL202" s="15" t="s">
        <v>209</v>
      </c>
      <c r="BM202" s="197" t="s">
        <v>416</v>
      </c>
    </row>
    <row r="203" s="2" customFormat="1" ht="24.15" customHeight="1">
      <c r="A203" s="34"/>
      <c r="B203" s="184"/>
      <c r="C203" s="185" t="s">
        <v>417</v>
      </c>
      <c r="D203" s="185" t="s">
        <v>205</v>
      </c>
      <c r="E203" s="186" t="s">
        <v>418</v>
      </c>
      <c r="F203" s="187" t="s">
        <v>419</v>
      </c>
      <c r="G203" s="188" t="s">
        <v>317</v>
      </c>
      <c r="H203" s="189">
        <v>52.439999999999998</v>
      </c>
      <c r="I203" s="190"/>
      <c r="J203" s="191">
        <f>ROUND(I203*H203,2)</f>
        <v>0</v>
      </c>
      <c r="K203" s="192"/>
      <c r="L203" s="35"/>
      <c r="M203" s="193" t="s">
        <v>1</v>
      </c>
      <c r="N203" s="194" t="s">
        <v>45</v>
      </c>
      <c r="O203" s="78"/>
      <c r="P203" s="195">
        <f>O203*H203</f>
        <v>0</v>
      </c>
      <c r="Q203" s="195">
        <v>0.010548999999999999</v>
      </c>
      <c r="R203" s="195">
        <f>Q203*H203</f>
        <v>0.55318955999999997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209</v>
      </c>
      <c r="AT203" s="197" t="s">
        <v>205</v>
      </c>
      <c r="AU203" s="197" t="s">
        <v>91</v>
      </c>
      <c r="AY203" s="15" t="s">
        <v>203</v>
      </c>
      <c r="BE203" s="198">
        <f>IF(N203="základná",J203,0)</f>
        <v>0</v>
      </c>
      <c r="BF203" s="198">
        <f>IF(N203="znížená",J203,0)</f>
        <v>0</v>
      </c>
      <c r="BG203" s="198">
        <f>IF(N203="zákl. prenesená",J203,0)</f>
        <v>0</v>
      </c>
      <c r="BH203" s="198">
        <f>IF(N203="zníž. prenesená",J203,0)</f>
        <v>0</v>
      </c>
      <c r="BI203" s="198">
        <f>IF(N203="nulová",J203,0)</f>
        <v>0</v>
      </c>
      <c r="BJ203" s="15" t="s">
        <v>91</v>
      </c>
      <c r="BK203" s="198">
        <f>ROUND(I203*H203,2)</f>
        <v>0</v>
      </c>
      <c r="BL203" s="15" t="s">
        <v>209</v>
      </c>
      <c r="BM203" s="197" t="s">
        <v>420</v>
      </c>
    </row>
    <row r="204" s="2" customFormat="1" ht="24.15" customHeight="1">
      <c r="A204" s="34"/>
      <c r="B204" s="184"/>
      <c r="C204" s="185" t="s">
        <v>421</v>
      </c>
      <c r="D204" s="185" t="s">
        <v>205</v>
      </c>
      <c r="E204" s="186" t="s">
        <v>422</v>
      </c>
      <c r="F204" s="187" t="s">
        <v>423</v>
      </c>
      <c r="G204" s="188" t="s">
        <v>317</v>
      </c>
      <c r="H204" s="189">
        <v>739.27499999999998</v>
      </c>
      <c r="I204" s="190"/>
      <c r="J204" s="191">
        <f>ROUND(I204*H204,2)</f>
        <v>0</v>
      </c>
      <c r="K204" s="192"/>
      <c r="L204" s="35"/>
      <c r="M204" s="193" t="s">
        <v>1</v>
      </c>
      <c r="N204" s="194" t="s">
        <v>45</v>
      </c>
      <c r="O204" s="78"/>
      <c r="P204" s="195">
        <f>O204*H204</f>
        <v>0</v>
      </c>
      <c r="Q204" s="195">
        <v>0.020809000000000001</v>
      </c>
      <c r="R204" s="195">
        <f>Q204*H204</f>
        <v>15.383573475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209</v>
      </c>
      <c r="AT204" s="197" t="s">
        <v>205</v>
      </c>
      <c r="AU204" s="197" t="s">
        <v>91</v>
      </c>
      <c r="AY204" s="15" t="s">
        <v>203</v>
      </c>
      <c r="BE204" s="198">
        <f>IF(N204="základná",J204,0)</f>
        <v>0</v>
      </c>
      <c r="BF204" s="198">
        <f>IF(N204="znížená",J204,0)</f>
        <v>0</v>
      </c>
      <c r="BG204" s="198">
        <f>IF(N204="zákl. prenesená",J204,0)</f>
        <v>0</v>
      </c>
      <c r="BH204" s="198">
        <f>IF(N204="zníž. prenesená",J204,0)</f>
        <v>0</v>
      </c>
      <c r="BI204" s="198">
        <f>IF(N204="nulová",J204,0)</f>
        <v>0</v>
      </c>
      <c r="BJ204" s="15" t="s">
        <v>91</v>
      </c>
      <c r="BK204" s="198">
        <f>ROUND(I204*H204,2)</f>
        <v>0</v>
      </c>
      <c r="BL204" s="15" t="s">
        <v>209</v>
      </c>
      <c r="BM204" s="197" t="s">
        <v>424</v>
      </c>
    </row>
    <row r="205" s="2" customFormat="1">
      <c r="A205" s="34"/>
      <c r="B205" s="35"/>
      <c r="C205" s="34"/>
      <c r="D205" s="199" t="s">
        <v>211</v>
      </c>
      <c r="E205" s="34"/>
      <c r="F205" s="200" t="s">
        <v>425</v>
      </c>
      <c r="G205" s="34"/>
      <c r="H205" s="34"/>
      <c r="I205" s="201"/>
      <c r="J205" s="34"/>
      <c r="K205" s="34"/>
      <c r="L205" s="35"/>
      <c r="M205" s="202"/>
      <c r="N205" s="203"/>
      <c r="O205" s="78"/>
      <c r="P205" s="78"/>
      <c r="Q205" s="78"/>
      <c r="R205" s="78"/>
      <c r="S205" s="78"/>
      <c r="T205" s="79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5" t="s">
        <v>211</v>
      </c>
      <c r="AU205" s="15" t="s">
        <v>91</v>
      </c>
    </row>
    <row r="206" s="2" customFormat="1" ht="16.5" customHeight="1">
      <c r="A206" s="34"/>
      <c r="B206" s="184"/>
      <c r="C206" s="185" t="s">
        <v>426</v>
      </c>
      <c r="D206" s="185" t="s">
        <v>205</v>
      </c>
      <c r="E206" s="186" t="s">
        <v>427</v>
      </c>
      <c r="F206" s="187" t="s">
        <v>428</v>
      </c>
      <c r="G206" s="188" t="s">
        <v>297</v>
      </c>
      <c r="H206" s="189">
        <v>8</v>
      </c>
      <c r="I206" s="190"/>
      <c r="J206" s="191">
        <f>ROUND(I206*H206,2)</f>
        <v>0</v>
      </c>
      <c r="K206" s="192"/>
      <c r="L206" s="35"/>
      <c r="M206" s="193" t="s">
        <v>1</v>
      </c>
      <c r="N206" s="194" t="s">
        <v>45</v>
      </c>
      <c r="O206" s="78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209</v>
      </c>
      <c r="AT206" s="197" t="s">
        <v>205</v>
      </c>
      <c r="AU206" s="197" t="s">
        <v>91</v>
      </c>
      <c r="AY206" s="15" t="s">
        <v>203</v>
      </c>
      <c r="BE206" s="198">
        <f>IF(N206="základná",J206,0)</f>
        <v>0</v>
      </c>
      <c r="BF206" s="198">
        <f>IF(N206="znížená",J206,0)</f>
        <v>0</v>
      </c>
      <c r="BG206" s="198">
        <f>IF(N206="zákl. prenesená",J206,0)</f>
        <v>0</v>
      </c>
      <c r="BH206" s="198">
        <f>IF(N206="zníž. prenesená",J206,0)</f>
        <v>0</v>
      </c>
      <c r="BI206" s="198">
        <f>IF(N206="nulová",J206,0)</f>
        <v>0</v>
      </c>
      <c r="BJ206" s="15" t="s">
        <v>91</v>
      </c>
      <c r="BK206" s="198">
        <f>ROUND(I206*H206,2)</f>
        <v>0</v>
      </c>
      <c r="BL206" s="15" t="s">
        <v>209</v>
      </c>
      <c r="BM206" s="197" t="s">
        <v>429</v>
      </c>
    </row>
    <row r="207" s="2" customFormat="1">
      <c r="A207" s="34"/>
      <c r="B207" s="35"/>
      <c r="C207" s="34"/>
      <c r="D207" s="199" t="s">
        <v>211</v>
      </c>
      <c r="E207" s="34"/>
      <c r="F207" s="200" t="s">
        <v>430</v>
      </c>
      <c r="G207" s="34"/>
      <c r="H207" s="34"/>
      <c r="I207" s="201"/>
      <c r="J207" s="34"/>
      <c r="K207" s="34"/>
      <c r="L207" s="35"/>
      <c r="M207" s="202"/>
      <c r="N207" s="203"/>
      <c r="O207" s="78"/>
      <c r="P207" s="78"/>
      <c r="Q207" s="78"/>
      <c r="R207" s="78"/>
      <c r="S207" s="78"/>
      <c r="T207" s="79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5" t="s">
        <v>211</v>
      </c>
      <c r="AU207" s="15" t="s">
        <v>91</v>
      </c>
    </row>
    <row r="208" s="2" customFormat="1" ht="33" customHeight="1">
      <c r="A208" s="34"/>
      <c r="B208" s="184"/>
      <c r="C208" s="204" t="s">
        <v>431</v>
      </c>
      <c r="D208" s="204" t="s">
        <v>262</v>
      </c>
      <c r="E208" s="205" t="s">
        <v>432</v>
      </c>
      <c r="F208" s="206" t="s">
        <v>433</v>
      </c>
      <c r="G208" s="207" t="s">
        <v>297</v>
      </c>
      <c r="H208" s="208">
        <v>8.0800000000000001</v>
      </c>
      <c r="I208" s="209"/>
      <c r="J208" s="210">
        <f>ROUND(I208*H208,2)</f>
        <v>0</v>
      </c>
      <c r="K208" s="211"/>
      <c r="L208" s="212"/>
      <c r="M208" s="213" t="s">
        <v>1</v>
      </c>
      <c r="N208" s="214" t="s">
        <v>45</v>
      </c>
      <c r="O208" s="78"/>
      <c r="P208" s="195">
        <f>O208*H208</f>
        <v>0</v>
      </c>
      <c r="Q208" s="195">
        <v>0.00014999999999999999</v>
      </c>
      <c r="R208" s="195">
        <f>Q208*H208</f>
        <v>0.001212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236</v>
      </c>
      <c r="AT208" s="197" t="s">
        <v>262</v>
      </c>
      <c r="AU208" s="197" t="s">
        <v>91</v>
      </c>
      <c r="AY208" s="15" t="s">
        <v>203</v>
      </c>
      <c r="BE208" s="198">
        <f>IF(N208="základná",J208,0)</f>
        <v>0</v>
      </c>
      <c r="BF208" s="198">
        <f>IF(N208="znížená",J208,0)</f>
        <v>0</v>
      </c>
      <c r="BG208" s="198">
        <f>IF(N208="zákl. prenesená",J208,0)</f>
        <v>0</v>
      </c>
      <c r="BH208" s="198">
        <f>IF(N208="zníž. prenesená",J208,0)</f>
        <v>0</v>
      </c>
      <c r="BI208" s="198">
        <f>IF(N208="nulová",J208,0)</f>
        <v>0</v>
      </c>
      <c r="BJ208" s="15" t="s">
        <v>91</v>
      </c>
      <c r="BK208" s="198">
        <f>ROUND(I208*H208,2)</f>
        <v>0</v>
      </c>
      <c r="BL208" s="15" t="s">
        <v>209</v>
      </c>
      <c r="BM208" s="197" t="s">
        <v>434</v>
      </c>
    </row>
    <row r="209" s="2" customFormat="1" ht="24.15" customHeight="1">
      <c r="A209" s="34"/>
      <c r="B209" s="184"/>
      <c r="C209" s="185" t="s">
        <v>435</v>
      </c>
      <c r="D209" s="185" t="s">
        <v>205</v>
      </c>
      <c r="E209" s="186" t="s">
        <v>436</v>
      </c>
      <c r="F209" s="187" t="s">
        <v>437</v>
      </c>
      <c r="G209" s="188" t="s">
        <v>317</v>
      </c>
      <c r="H209" s="189">
        <v>806.5</v>
      </c>
      <c r="I209" s="190"/>
      <c r="J209" s="191">
        <f>ROUND(I209*H209,2)</f>
        <v>0</v>
      </c>
      <c r="K209" s="192"/>
      <c r="L209" s="35"/>
      <c r="M209" s="193" t="s">
        <v>1</v>
      </c>
      <c r="N209" s="194" t="s">
        <v>45</v>
      </c>
      <c r="O209" s="78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209</v>
      </c>
      <c r="AT209" s="197" t="s">
        <v>205</v>
      </c>
      <c r="AU209" s="197" t="s">
        <v>91</v>
      </c>
      <c r="AY209" s="15" t="s">
        <v>203</v>
      </c>
      <c r="BE209" s="198">
        <f>IF(N209="základná",J209,0)</f>
        <v>0</v>
      </c>
      <c r="BF209" s="198">
        <f>IF(N209="znížená",J209,0)</f>
        <v>0</v>
      </c>
      <c r="BG209" s="198">
        <f>IF(N209="zákl. prenesená",J209,0)</f>
        <v>0</v>
      </c>
      <c r="BH209" s="198">
        <f>IF(N209="zníž. prenesená",J209,0)</f>
        <v>0</v>
      </c>
      <c r="BI209" s="198">
        <f>IF(N209="nulová",J209,0)</f>
        <v>0</v>
      </c>
      <c r="BJ209" s="15" t="s">
        <v>91</v>
      </c>
      <c r="BK209" s="198">
        <f>ROUND(I209*H209,2)</f>
        <v>0</v>
      </c>
      <c r="BL209" s="15" t="s">
        <v>209</v>
      </c>
      <c r="BM209" s="197" t="s">
        <v>438</v>
      </c>
    </row>
    <row r="210" s="2" customFormat="1" ht="24.15" customHeight="1">
      <c r="A210" s="34"/>
      <c r="B210" s="184"/>
      <c r="C210" s="204" t="s">
        <v>439</v>
      </c>
      <c r="D210" s="204" t="s">
        <v>262</v>
      </c>
      <c r="E210" s="205" t="s">
        <v>440</v>
      </c>
      <c r="F210" s="206" t="s">
        <v>441</v>
      </c>
      <c r="G210" s="207" t="s">
        <v>442</v>
      </c>
      <c r="H210" s="208">
        <v>166.13900000000001</v>
      </c>
      <c r="I210" s="209"/>
      <c r="J210" s="210">
        <f>ROUND(I210*H210,2)</f>
        <v>0</v>
      </c>
      <c r="K210" s="211"/>
      <c r="L210" s="212"/>
      <c r="M210" s="213" t="s">
        <v>1</v>
      </c>
      <c r="N210" s="214" t="s">
        <v>45</v>
      </c>
      <c r="O210" s="78"/>
      <c r="P210" s="195">
        <f>O210*H210</f>
        <v>0</v>
      </c>
      <c r="Q210" s="195">
        <v>0.001</v>
      </c>
      <c r="R210" s="195">
        <f>Q210*H210</f>
        <v>0.16613900000000001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236</v>
      </c>
      <c r="AT210" s="197" t="s">
        <v>262</v>
      </c>
      <c r="AU210" s="197" t="s">
        <v>91</v>
      </c>
      <c r="AY210" s="15" t="s">
        <v>203</v>
      </c>
      <c r="BE210" s="198">
        <f>IF(N210="základná",J210,0)</f>
        <v>0</v>
      </c>
      <c r="BF210" s="198">
        <f>IF(N210="znížená",J210,0)</f>
        <v>0</v>
      </c>
      <c r="BG210" s="198">
        <f>IF(N210="zákl. prenesená",J210,0)</f>
        <v>0</v>
      </c>
      <c r="BH210" s="198">
        <f>IF(N210="zníž. prenesená",J210,0)</f>
        <v>0</v>
      </c>
      <c r="BI210" s="198">
        <f>IF(N210="nulová",J210,0)</f>
        <v>0</v>
      </c>
      <c r="BJ210" s="15" t="s">
        <v>91</v>
      </c>
      <c r="BK210" s="198">
        <f>ROUND(I210*H210,2)</f>
        <v>0</v>
      </c>
      <c r="BL210" s="15" t="s">
        <v>209</v>
      </c>
      <c r="BM210" s="197" t="s">
        <v>443</v>
      </c>
    </row>
    <row r="211" s="2" customFormat="1" ht="24.15" customHeight="1">
      <c r="A211" s="34"/>
      <c r="B211" s="184"/>
      <c r="C211" s="185" t="s">
        <v>444</v>
      </c>
      <c r="D211" s="185" t="s">
        <v>205</v>
      </c>
      <c r="E211" s="186" t="s">
        <v>445</v>
      </c>
      <c r="F211" s="187" t="s">
        <v>446</v>
      </c>
      <c r="G211" s="188" t="s">
        <v>317</v>
      </c>
      <c r="H211" s="189">
        <v>3.2000000000000002</v>
      </c>
      <c r="I211" s="190"/>
      <c r="J211" s="191">
        <f>ROUND(I211*H211,2)</f>
        <v>0</v>
      </c>
      <c r="K211" s="192"/>
      <c r="L211" s="35"/>
      <c r="M211" s="193" t="s">
        <v>1</v>
      </c>
      <c r="N211" s="194" t="s">
        <v>45</v>
      </c>
      <c r="O211" s="78"/>
      <c r="P211" s="195">
        <f>O211*H211</f>
        <v>0</v>
      </c>
      <c r="Q211" s="195">
        <v>0.10815</v>
      </c>
      <c r="R211" s="195">
        <f>Q211*H211</f>
        <v>0.34608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209</v>
      </c>
      <c r="AT211" s="197" t="s">
        <v>205</v>
      </c>
      <c r="AU211" s="197" t="s">
        <v>91</v>
      </c>
      <c r="AY211" s="15" t="s">
        <v>203</v>
      </c>
      <c r="BE211" s="198">
        <f>IF(N211="základná",J211,0)</f>
        <v>0</v>
      </c>
      <c r="BF211" s="198">
        <f>IF(N211="znížená",J211,0)</f>
        <v>0</v>
      </c>
      <c r="BG211" s="198">
        <f>IF(N211="zákl. prenesená",J211,0)</f>
        <v>0</v>
      </c>
      <c r="BH211" s="198">
        <f>IF(N211="zníž. prenesená",J211,0)</f>
        <v>0</v>
      </c>
      <c r="BI211" s="198">
        <f>IF(N211="nulová",J211,0)</f>
        <v>0</v>
      </c>
      <c r="BJ211" s="15" t="s">
        <v>91</v>
      </c>
      <c r="BK211" s="198">
        <f>ROUND(I211*H211,2)</f>
        <v>0</v>
      </c>
      <c r="BL211" s="15" t="s">
        <v>209</v>
      </c>
      <c r="BM211" s="197" t="s">
        <v>447</v>
      </c>
    </row>
    <row r="212" s="2" customFormat="1">
      <c r="A212" s="34"/>
      <c r="B212" s="35"/>
      <c r="C212" s="34"/>
      <c r="D212" s="199" t="s">
        <v>211</v>
      </c>
      <c r="E212" s="34"/>
      <c r="F212" s="200" t="s">
        <v>430</v>
      </c>
      <c r="G212" s="34"/>
      <c r="H212" s="34"/>
      <c r="I212" s="201"/>
      <c r="J212" s="34"/>
      <c r="K212" s="34"/>
      <c r="L212" s="35"/>
      <c r="M212" s="202"/>
      <c r="N212" s="203"/>
      <c r="O212" s="78"/>
      <c r="P212" s="78"/>
      <c r="Q212" s="78"/>
      <c r="R212" s="78"/>
      <c r="S212" s="78"/>
      <c r="T212" s="79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5" t="s">
        <v>211</v>
      </c>
      <c r="AU212" s="15" t="s">
        <v>91</v>
      </c>
    </row>
    <row r="213" s="2" customFormat="1" ht="24.15" customHeight="1">
      <c r="A213" s="34"/>
      <c r="B213" s="184"/>
      <c r="C213" s="185" t="s">
        <v>448</v>
      </c>
      <c r="D213" s="185" t="s">
        <v>205</v>
      </c>
      <c r="E213" s="186" t="s">
        <v>449</v>
      </c>
      <c r="F213" s="187" t="s">
        <v>450</v>
      </c>
      <c r="G213" s="188" t="s">
        <v>317</v>
      </c>
      <c r="H213" s="189">
        <v>2202.5</v>
      </c>
      <c r="I213" s="190"/>
      <c r="J213" s="191">
        <f>ROUND(I213*H213,2)</f>
        <v>0</v>
      </c>
      <c r="K213" s="192"/>
      <c r="L213" s="35"/>
      <c r="M213" s="193" t="s">
        <v>1</v>
      </c>
      <c r="N213" s="194" t="s">
        <v>45</v>
      </c>
      <c r="O213" s="78"/>
      <c r="P213" s="195">
        <f>O213*H213</f>
        <v>0</v>
      </c>
      <c r="Q213" s="195">
        <v>0.0086700000000000006</v>
      </c>
      <c r="R213" s="195">
        <f>Q213*H213</f>
        <v>19.095675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209</v>
      </c>
      <c r="AT213" s="197" t="s">
        <v>205</v>
      </c>
      <c r="AU213" s="197" t="s">
        <v>91</v>
      </c>
      <c r="AY213" s="15" t="s">
        <v>203</v>
      </c>
      <c r="BE213" s="198">
        <f>IF(N213="základná",J213,0)</f>
        <v>0</v>
      </c>
      <c r="BF213" s="198">
        <f>IF(N213="znížená",J213,0)</f>
        <v>0</v>
      </c>
      <c r="BG213" s="198">
        <f>IF(N213="zákl. prenesená",J213,0)</f>
        <v>0</v>
      </c>
      <c r="BH213" s="198">
        <f>IF(N213="zníž. prenesená",J213,0)</f>
        <v>0</v>
      </c>
      <c r="BI213" s="198">
        <f>IF(N213="nulová",J213,0)</f>
        <v>0</v>
      </c>
      <c r="BJ213" s="15" t="s">
        <v>91</v>
      </c>
      <c r="BK213" s="198">
        <f>ROUND(I213*H213,2)</f>
        <v>0</v>
      </c>
      <c r="BL213" s="15" t="s">
        <v>209</v>
      </c>
      <c r="BM213" s="197" t="s">
        <v>451</v>
      </c>
    </row>
    <row r="214" s="2" customFormat="1" ht="24.15" customHeight="1">
      <c r="A214" s="34"/>
      <c r="B214" s="184"/>
      <c r="C214" s="185" t="s">
        <v>452</v>
      </c>
      <c r="D214" s="185" t="s">
        <v>205</v>
      </c>
      <c r="E214" s="186" t="s">
        <v>453</v>
      </c>
      <c r="F214" s="187" t="s">
        <v>454</v>
      </c>
      <c r="G214" s="188" t="s">
        <v>255</v>
      </c>
      <c r="H214" s="189">
        <v>74</v>
      </c>
      <c r="I214" s="190"/>
      <c r="J214" s="191">
        <f>ROUND(I214*H214,2)</f>
        <v>0</v>
      </c>
      <c r="K214" s="192"/>
      <c r="L214" s="35"/>
      <c r="M214" s="193" t="s">
        <v>1</v>
      </c>
      <c r="N214" s="194" t="s">
        <v>45</v>
      </c>
      <c r="O214" s="78"/>
      <c r="P214" s="195">
        <f>O214*H214</f>
        <v>0</v>
      </c>
      <c r="Q214" s="195">
        <v>0.039640000000000002</v>
      </c>
      <c r="R214" s="195">
        <f>Q214*H214</f>
        <v>2.93336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209</v>
      </c>
      <c r="AT214" s="197" t="s">
        <v>205</v>
      </c>
      <c r="AU214" s="197" t="s">
        <v>91</v>
      </c>
      <c r="AY214" s="15" t="s">
        <v>203</v>
      </c>
      <c r="BE214" s="198">
        <f>IF(N214="základná",J214,0)</f>
        <v>0</v>
      </c>
      <c r="BF214" s="198">
        <f>IF(N214="znížená",J214,0)</f>
        <v>0</v>
      </c>
      <c r="BG214" s="198">
        <f>IF(N214="zákl. prenesená",J214,0)</f>
        <v>0</v>
      </c>
      <c r="BH214" s="198">
        <f>IF(N214="zníž. prenesená",J214,0)</f>
        <v>0</v>
      </c>
      <c r="BI214" s="198">
        <f>IF(N214="nulová",J214,0)</f>
        <v>0</v>
      </c>
      <c r="BJ214" s="15" t="s">
        <v>91</v>
      </c>
      <c r="BK214" s="198">
        <f>ROUND(I214*H214,2)</f>
        <v>0</v>
      </c>
      <c r="BL214" s="15" t="s">
        <v>209</v>
      </c>
      <c r="BM214" s="197" t="s">
        <v>455</v>
      </c>
    </row>
    <row r="215" s="2" customFormat="1" ht="24.15" customHeight="1">
      <c r="A215" s="34"/>
      <c r="B215" s="184"/>
      <c r="C215" s="204" t="s">
        <v>456</v>
      </c>
      <c r="D215" s="204" t="s">
        <v>262</v>
      </c>
      <c r="E215" s="205" t="s">
        <v>457</v>
      </c>
      <c r="F215" s="206" t="s">
        <v>458</v>
      </c>
      <c r="G215" s="207" t="s">
        <v>255</v>
      </c>
      <c r="H215" s="208">
        <v>59</v>
      </c>
      <c r="I215" s="209"/>
      <c r="J215" s="210">
        <f>ROUND(I215*H215,2)</f>
        <v>0</v>
      </c>
      <c r="K215" s="211"/>
      <c r="L215" s="212"/>
      <c r="M215" s="213" t="s">
        <v>1</v>
      </c>
      <c r="N215" s="214" t="s">
        <v>45</v>
      </c>
      <c r="O215" s="78"/>
      <c r="P215" s="195">
        <f>O215*H215</f>
        <v>0</v>
      </c>
      <c r="Q215" s="195">
        <v>0.01</v>
      </c>
      <c r="R215" s="195">
        <f>Q215*H215</f>
        <v>0.58999999999999997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236</v>
      </c>
      <c r="AT215" s="197" t="s">
        <v>262</v>
      </c>
      <c r="AU215" s="197" t="s">
        <v>91</v>
      </c>
      <c r="AY215" s="15" t="s">
        <v>203</v>
      </c>
      <c r="BE215" s="198">
        <f>IF(N215="základná",J215,0)</f>
        <v>0</v>
      </c>
      <c r="BF215" s="198">
        <f>IF(N215="znížená",J215,0)</f>
        <v>0</v>
      </c>
      <c r="BG215" s="198">
        <f>IF(N215="zákl. prenesená",J215,0)</f>
        <v>0</v>
      </c>
      <c r="BH215" s="198">
        <f>IF(N215="zníž. prenesená",J215,0)</f>
        <v>0</v>
      </c>
      <c r="BI215" s="198">
        <f>IF(N215="nulová",J215,0)</f>
        <v>0</v>
      </c>
      <c r="BJ215" s="15" t="s">
        <v>91</v>
      </c>
      <c r="BK215" s="198">
        <f>ROUND(I215*H215,2)</f>
        <v>0</v>
      </c>
      <c r="BL215" s="15" t="s">
        <v>209</v>
      </c>
      <c r="BM215" s="197" t="s">
        <v>459</v>
      </c>
    </row>
    <row r="216" s="2" customFormat="1" ht="24.15" customHeight="1">
      <c r="A216" s="34"/>
      <c r="B216" s="184"/>
      <c r="C216" s="204" t="s">
        <v>460</v>
      </c>
      <c r="D216" s="204" t="s">
        <v>262</v>
      </c>
      <c r="E216" s="205" t="s">
        <v>461</v>
      </c>
      <c r="F216" s="206" t="s">
        <v>462</v>
      </c>
      <c r="G216" s="207" t="s">
        <v>255</v>
      </c>
      <c r="H216" s="208">
        <v>8</v>
      </c>
      <c r="I216" s="209"/>
      <c r="J216" s="210">
        <f>ROUND(I216*H216,2)</f>
        <v>0</v>
      </c>
      <c r="K216" s="211"/>
      <c r="L216" s="212"/>
      <c r="M216" s="213" t="s">
        <v>1</v>
      </c>
      <c r="N216" s="214" t="s">
        <v>45</v>
      </c>
      <c r="O216" s="78"/>
      <c r="P216" s="195">
        <f>O216*H216</f>
        <v>0</v>
      </c>
      <c r="Q216" s="195">
        <v>0.01</v>
      </c>
      <c r="R216" s="195">
        <f>Q216*H216</f>
        <v>0.080000000000000002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236</v>
      </c>
      <c r="AT216" s="197" t="s">
        <v>262</v>
      </c>
      <c r="AU216" s="197" t="s">
        <v>91</v>
      </c>
      <c r="AY216" s="15" t="s">
        <v>203</v>
      </c>
      <c r="BE216" s="198">
        <f>IF(N216="základná",J216,0)</f>
        <v>0</v>
      </c>
      <c r="BF216" s="198">
        <f>IF(N216="znížená",J216,0)</f>
        <v>0</v>
      </c>
      <c r="BG216" s="198">
        <f>IF(N216="zákl. prenesená",J216,0)</f>
        <v>0</v>
      </c>
      <c r="BH216" s="198">
        <f>IF(N216="zníž. prenesená",J216,0)</f>
        <v>0</v>
      </c>
      <c r="BI216" s="198">
        <f>IF(N216="nulová",J216,0)</f>
        <v>0</v>
      </c>
      <c r="BJ216" s="15" t="s">
        <v>91</v>
      </c>
      <c r="BK216" s="198">
        <f>ROUND(I216*H216,2)</f>
        <v>0</v>
      </c>
      <c r="BL216" s="15" t="s">
        <v>209</v>
      </c>
      <c r="BM216" s="197" t="s">
        <v>463</v>
      </c>
    </row>
    <row r="217" s="2" customFormat="1" ht="24.15" customHeight="1">
      <c r="A217" s="34"/>
      <c r="B217" s="184"/>
      <c r="C217" s="204" t="s">
        <v>464</v>
      </c>
      <c r="D217" s="204" t="s">
        <v>262</v>
      </c>
      <c r="E217" s="205" t="s">
        <v>465</v>
      </c>
      <c r="F217" s="206" t="s">
        <v>466</v>
      </c>
      <c r="G217" s="207" t="s">
        <v>255</v>
      </c>
      <c r="H217" s="208">
        <v>6</v>
      </c>
      <c r="I217" s="209"/>
      <c r="J217" s="210">
        <f>ROUND(I217*H217,2)</f>
        <v>0</v>
      </c>
      <c r="K217" s="211"/>
      <c r="L217" s="212"/>
      <c r="M217" s="213" t="s">
        <v>1</v>
      </c>
      <c r="N217" s="214" t="s">
        <v>45</v>
      </c>
      <c r="O217" s="78"/>
      <c r="P217" s="195">
        <f>O217*H217</f>
        <v>0</v>
      </c>
      <c r="Q217" s="195">
        <v>0.01</v>
      </c>
      <c r="R217" s="195">
        <f>Q217*H217</f>
        <v>0.059999999999999998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236</v>
      </c>
      <c r="AT217" s="197" t="s">
        <v>262</v>
      </c>
      <c r="AU217" s="197" t="s">
        <v>91</v>
      </c>
      <c r="AY217" s="15" t="s">
        <v>203</v>
      </c>
      <c r="BE217" s="198">
        <f>IF(N217="základná",J217,0)</f>
        <v>0</v>
      </c>
      <c r="BF217" s="198">
        <f>IF(N217="znížená",J217,0)</f>
        <v>0</v>
      </c>
      <c r="BG217" s="198">
        <f>IF(N217="zákl. prenesená",J217,0)</f>
        <v>0</v>
      </c>
      <c r="BH217" s="198">
        <f>IF(N217="zníž. prenesená",J217,0)</f>
        <v>0</v>
      </c>
      <c r="BI217" s="198">
        <f>IF(N217="nulová",J217,0)</f>
        <v>0</v>
      </c>
      <c r="BJ217" s="15" t="s">
        <v>91</v>
      </c>
      <c r="BK217" s="198">
        <f>ROUND(I217*H217,2)</f>
        <v>0</v>
      </c>
      <c r="BL217" s="15" t="s">
        <v>209</v>
      </c>
      <c r="BM217" s="197" t="s">
        <v>467</v>
      </c>
    </row>
    <row r="218" s="2" customFormat="1" ht="24.15" customHeight="1">
      <c r="A218" s="34"/>
      <c r="B218" s="184"/>
      <c r="C218" s="204" t="s">
        <v>468</v>
      </c>
      <c r="D218" s="204" t="s">
        <v>262</v>
      </c>
      <c r="E218" s="205" t="s">
        <v>469</v>
      </c>
      <c r="F218" s="206" t="s">
        <v>458</v>
      </c>
      <c r="G218" s="207" t="s">
        <v>255</v>
      </c>
      <c r="H218" s="208">
        <v>1</v>
      </c>
      <c r="I218" s="209"/>
      <c r="J218" s="210">
        <f>ROUND(I218*H218,2)</f>
        <v>0</v>
      </c>
      <c r="K218" s="211"/>
      <c r="L218" s="212"/>
      <c r="M218" s="213" t="s">
        <v>1</v>
      </c>
      <c r="N218" s="214" t="s">
        <v>45</v>
      </c>
      <c r="O218" s="78"/>
      <c r="P218" s="195">
        <f>O218*H218</f>
        <v>0</v>
      </c>
      <c r="Q218" s="195">
        <v>0.01</v>
      </c>
      <c r="R218" s="195">
        <f>Q218*H218</f>
        <v>0.01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236</v>
      </c>
      <c r="AT218" s="197" t="s">
        <v>262</v>
      </c>
      <c r="AU218" s="197" t="s">
        <v>91</v>
      </c>
      <c r="AY218" s="15" t="s">
        <v>203</v>
      </c>
      <c r="BE218" s="198">
        <f>IF(N218="základná",J218,0)</f>
        <v>0</v>
      </c>
      <c r="BF218" s="198">
        <f>IF(N218="znížená",J218,0)</f>
        <v>0</v>
      </c>
      <c r="BG218" s="198">
        <f>IF(N218="zákl. prenesená",J218,0)</f>
        <v>0</v>
      </c>
      <c r="BH218" s="198">
        <f>IF(N218="zníž. prenesená",J218,0)</f>
        <v>0</v>
      </c>
      <c r="BI218" s="198">
        <f>IF(N218="nulová",J218,0)</f>
        <v>0</v>
      </c>
      <c r="BJ218" s="15" t="s">
        <v>91</v>
      </c>
      <c r="BK218" s="198">
        <f>ROUND(I218*H218,2)</f>
        <v>0</v>
      </c>
      <c r="BL218" s="15" t="s">
        <v>209</v>
      </c>
      <c r="BM218" s="197" t="s">
        <v>470</v>
      </c>
    </row>
    <row r="219" s="2" customFormat="1" ht="24.15" customHeight="1">
      <c r="A219" s="34"/>
      <c r="B219" s="184"/>
      <c r="C219" s="185" t="s">
        <v>471</v>
      </c>
      <c r="D219" s="185" t="s">
        <v>205</v>
      </c>
      <c r="E219" s="186" t="s">
        <v>472</v>
      </c>
      <c r="F219" s="187" t="s">
        <v>473</v>
      </c>
      <c r="G219" s="188" t="s">
        <v>255</v>
      </c>
      <c r="H219" s="189">
        <v>1</v>
      </c>
      <c r="I219" s="190"/>
      <c r="J219" s="191">
        <f>ROUND(I219*H219,2)</f>
        <v>0</v>
      </c>
      <c r="K219" s="192"/>
      <c r="L219" s="35"/>
      <c r="M219" s="193" t="s">
        <v>1</v>
      </c>
      <c r="N219" s="194" t="s">
        <v>45</v>
      </c>
      <c r="O219" s="78"/>
      <c r="P219" s="195">
        <f>O219*H219</f>
        <v>0</v>
      </c>
      <c r="Q219" s="195">
        <v>0.045481000000000001</v>
      </c>
      <c r="R219" s="195">
        <f>Q219*H219</f>
        <v>0.045481000000000001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209</v>
      </c>
      <c r="AT219" s="197" t="s">
        <v>205</v>
      </c>
      <c r="AU219" s="197" t="s">
        <v>91</v>
      </c>
      <c r="AY219" s="15" t="s">
        <v>203</v>
      </c>
      <c r="BE219" s="198">
        <f>IF(N219="základná",J219,0)</f>
        <v>0</v>
      </c>
      <c r="BF219" s="198">
        <f>IF(N219="znížená",J219,0)</f>
        <v>0</v>
      </c>
      <c r="BG219" s="198">
        <f>IF(N219="zákl. prenesená",J219,0)</f>
        <v>0</v>
      </c>
      <c r="BH219" s="198">
        <f>IF(N219="zníž. prenesená",J219,0)</f>
        <v>0</v>
      </c>
      <c r="BI219" s="198">
        <f>IF(N219="nulová",J219,0)</f>
        <v>0</v>
      </c>
      <c r="BJ219" s="15" t="s">
        <v>91</v>
      </c>
      <c r="BK219" s="198">
        <f>ROUND(I219*H219,2)</f>
        <v>0</v>
      </c>
      <c r="BL219" s="15" t="s">
        <v>209</v>
      </c>
      <c r="BM219" s="197" t="s">
        <v>474</v>
      </c>
    </row>
    <row r="220" s="2" customFormat="1" ht="24.15" customHeight="1">
      <c r="A220" s="34"/>
      <c r="B220" s="184"/>
      <c r="C220" s="204" t="s">
        <v>475</v>
      </c>
      <c r="D220" s="204" t="s">
        <v>262</v>
      </c>
      <c r="E220" s="205" t="s">
        <v>476</v>
      </c>
      <c r="F220" s="206" t="s">
        <v>477</v>
      </c>
      <c r="G220" s="207" t="s">
        <v>255</v>
      </c>
      <c r="H220" s="208">
        <v>1</v>
      </c>
      <c r="I220" s="209"/>
      <c r="J220" s="210">
        <f>ROUND(I220*H220,2)</f>
        <v>0</v>
      </c>
      <c r="K220" s="211"/>
      <c r="L220" s="212"/>
      <c r="M220" s="213" t="s">
        <v>1</v>
      </c>
      <c r="N220" s="214" t="s">
        <v>45</v>
      </c>
      <c r="O220" s="78"/>
      <c r="P220" s="195">
        <f>O220*H220</f>
        <v>0</v>
      </c>
      <c r="Q220" s="195">
        <v>0.02</v>
      </c>
      <c r="R220" s="195">
        <f>Q220*H220</f>
        <v>0.02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236</v>
      </c>
      <c r="AT220" s="197" t="s">
        <v>262</v>
      </c>
      <c r="AU220" s="197" t="s">
        <v>91</v>
      </c>
      <c r="AY220" s="15" t="s">
        <v>203</v>
      </c>
      <c r="BE220" s="198">
        <f>IF(N220="základná",J220,0)</f>
        <v>0</v>
      </c>
      <c r="BF220" s="198">
        <f>IF(N220="znížená",J220,0)</f>
        <v>0</v>
      </c>
      <c r="BG220" s="198">
        <f>IF(N220="zákl. prenesená",J220,0)</f>
        <v>0</v>
      </c>
      <c r="BH220" s="198">
        <f>IF(N220="zníž. prenesená",J220,0)</f>
        <v>0</v>
      </c>
      <c r="BI220" s="198">
        <f>IF(N220="nulová",J220,0)</f>
        <v>0</v>
      </c>
      <c r="BJ220" s="15" t="s">
        <v>91</v>
      </c>
      <c r="BK220" s="198">
        <f>ROUND(I220*H220,2)</f>
        <v>0</v>
      </c>
      <c r="BL220" s="15" t="s">
        <v>209</v>
      </c>
      <c r="BM220" s="197" t="s">
        <v>478</v>
      </c>
    </row>
    <row r="221" s="2" customFormat="1" ht="24.15" customHeight="1">
      <c r="A221" s="34"/>
      <c r="B221" s="184"/>
      <c r="C221" s="185" t="s">
        <v>479</v>
      </c>
      <c r="D221" s="185" t="s">
        <v>205</v>
      </c>
      <c r="E221" s="186" t="s">
        <v>480</v>
      </c>
      <c r="F221" s="187" t="s">
        <v>481</v>
      </c>
      <c r="G221" s="188" t="s">
        <v>255</v>
      </c>
      <c r="H221" s="189">
        <v>15</v>
      </c>
      <c r="I221" s="190"/>
      <c r="J221" s="191">
        <f>ROUND(I221*H221,2)</f>
        <v>0</v>
      </c>
      <c r="K221" s="192"/>
      <c r="L221" s="35"/>
      <c r="M221" s="193" t="s">
        <v>1</v>
      </c>
      <c r="N221" s="194" t="s">
        <v>45</v>
      </c>
      <c r="O221" s="78"/>
      <c r="P221" s="195">
        <f>O221*H221</f>
        <v>0</v>
      </c>
      <c r="Q221" s="195">
        <v>0.43752495000000002</v>
      </c>
      <c r="R221" s="195">
        <f>Q221*H221</f>
        <v>6.5628742500000001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209</v>
      </c>
      <c r="AT221" s="197" t="s">
        <v>205</v>
      </c>
      <c r="AU221" s="197" t="s">
        <v>91</v>
      </c>
      <c r="AY221" s="15" t="s">
        <v>203</v>
      </c>
      <c r="BE221" s="198">
        <f>IF(N221="základná",J221,0)</f>
        <v>0</v>
      </c>
      <c r="BF221" s="198">
        <f>IF(N221="znížená",J221,0)</f>
        <v>0</v>
      </c>
      <c r="BG221" s="198">
        <f>IF(N221="zákl. prenesená",J221,0)</f>
        <v>0</v>
      </c>
      <c r="BH221" s="198">
        <f>IF(N221="zníž. prenesená",J221,0)</f>
        <v>0</v>
      </c>
      <c r="BI221" s="198">
        <f>IF(N221="nulová",J221,0)</f>
        <v>0</v>
      </c>
      <c r="BJ221" s="15" t="s">
        <v>91</v>
      </c>
      <c r="BK221" s="198">
        <f>ROUND(I221*H221,2)</f>
        <v>0</v>
      </c>
      <c r="BL221" s="15" t="s">
        <v>209</v>
      </c>
      <c r="BM221" s="197" t="s">
        <v>482</v>
      </c>
    </row>
    <row r="222" s="2" customFormat="1" ht="37.8" customHeight="1">
      <c r="A222" s="34"/>
      <c r="B222" s="184"/>
      <c r="C222" s="204" t="s">
        <v>483</v>
      </c>
      <c r="D222" s="204" t="s">
        <v>262</v>
      </c>
      <c r="E222" s="205" t="s">
        <v>484</v>
      </c>
      <c r="F222" s="206" t="s">
        <v>485</v>
      </c>
      <c r="G222" s="207" t="s">
        <v>255</v>
      </c>
      <c r="H222" s="208">
        <v>11</v>
      </c>
      <c r="I222" s="209"/>
      <c r="J222" s="210">
        <f>ROUND(I222*H222,2)</f>
        <v>0</v>
      </c>
      <c r="K222" s="211"/>
      <c r="L222" s="212"/>
      <c r="M222" s="213" t="s">
        <v>1</v>
      </c>
      <c r="N222" s="214" t="s">
        <v>45</v>
      </c>
      <c r="O222" s="78"/>
      <c r="P222" s="195">
        <f>O222*H222</f>
        <v>0</v>
      </c>
      <c r="Q222" s="195">
        <v>0.012</v>
      </c>
      <c r="R222" s="195">
        <f>Q222*H222</f>
        <v>0.13200000000000001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236</v>
      </c>
      <c r="AT222" s="197" t="s">
        <v>262</v>
      </c>
      <c r="AU222" s="197" t="s">
        <v>91</v>
      </c>
      <c r="AY222" s="15" t="s">
        <v>203</v>
      </c>
      <c r="BE222" s="198">
        <f>IF(N222="základná",J222,0)</f>
        <v>0</v>
      </c>
      <c r="BF222" s="198">
        <f>IF(N222="znížená",J222,0)</f>
        <v>0</v>
      </c>
      <c r="BG222" s="198">
        <f>IF(N222="zákl. prenesená",J222,0)</f>
        <v>0</v>
      </c>
      <c r="BH222" s="198">
        <f>IF(N222="zníž. prenesená",J222,0)</f>
        <v>0</v>
      </c>
      <c r="BI222" s="198">
        <f>IF(N222="nulová",J222,0)</f>
        <v>0</v>
      </c>
      <c r="BJ222" s="15" t="s">
        <v>91</v>
      </c>
      <c r="BK222" s="198">
        <f>ROUND(I222*H222,2)</f>
        <v>0</v>
      </c>
      <c r="BL222" s="15" t="s">
        <v>209</v>
      </c>
      <c r="BM222" s="197" t="s">
        <v>486</v>
      </c>
    </row>
    <row r="223" s="2" customFormat="1" ht="37.8" customHeight="1">
      <c r="A223" s="34"/>
      <c r="B223" s="184"/>
      <c r="C223" s="204" t="s">
        <v>487</v>
      </c>
      <c r="D223" s="204" t="s">
        <v>262</v>
      </c>
      <c r="E223" s="205" t="s">
        <v>488</v>
      </c>
      <c r="F223" s="206" t="s">
        <v>489</v>
      </c>
      <c r="G223" s="207" t="s">
        <v>255</v>
      </c>
      <c r="H223" s="208">
        <v>4</v>
      </c>
      <c r="I223" s="209"/>
      <c r="J223" s="210">
        <f>ROUND(I223*H223,2)</f>
        <v>0</v>
      </c>
      <c r="K223" s="211"/>
      <c r="L223" s="212"/>
      <c r="M223" s="213" t="s">
        <v>1</v>
      </c>
      <c r="N223" s="214" t="s">
        <v>45</v>
      </c>
      <c r="O223" s="78"/>
      <c r="P223" s="195">
        <f>O223*H223</f>
        <v>0</v>
      </c>
      <c r="Q223" s="195">
        <v>0.012</v>
      </c>
      <c r="R223" s="195">
        <f>Q223*H223</f>
        <v>0.048000000000000001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236</v>
      </c>
      <c r="AT223" s="197" t="s">
        <v>262</v>
      </c>
      <c r="AU223" s="197" t="s">
        <v>91</v>
      </c>
      <c r="AY223" s="15" t="s">
        <v>203</v>
      </c>
      <c r="BE223" s="198">
        <f>IF(N223="základná",J223,0)</f>
        <v>0</v>
      </c>
      <c r="BF223" s="198">
        <f>IF(N223="znížená",J223,0)</f>
        <v>0</v>
      </c>
      <c r="BG223" s="198">
        <f>IF(N223="zákl. prenesená",J223,0)</f>
        <v>0</v>
      </c>
      <c r="BH223" s="198">
        <f>IF(N223="zníž. prenesená",J223,0)</f>
        <v>0</v>
      </c>
      <c r="BI223" s="198">
        <f>IF(N223="nulová",J223,0)</f>
        <v>0</v>
      </c>
      <c r="BJ223" s="15" t="s">
        <v>91</v>
      </c>
      <c r="BK223" s="198">
        <f>ROUND(I223*H223,2)</f>
        <v>0</v>
      </c>
      <c r="BL223" s="15" t="s">
        <v>209</v>
      </c>
      <c r="BM223" s="197" t="s">
        <v>490</v>
      </c>
    </row>
    <row r="224" s="2" customFormat="1" ht="24.15" customHeight="1">
      <c r="A224" s="34"/>
      <c r="B224" s="184"/>
      <c r="C224" s="185" t="s">
        <v>491</v>
      </c>
      <c r="D224" s="185" t="s">
        <v>205</v>
      </c>
      <c r="E224" s="186" t="s">
        <v>492</v>
      </c>
      <c r="F224" s="187" t="s">
        <v>493</v>
      </c>
      <c r="G224" s="188" t="s">
        <v>255</v>
      </c>
      <c r="H224" s="189">
        <v>5</v>
      </c>
      <c r="I224" s="190"/>
      <c r="J224" s="191">
        <f>ROUND(I224*H224,2)</f>
        <v>0</v>
      </c>
      <c r="K224" s="192"/>
      <c r="L224" s="35"/>
      <c r="M224" s="193" t="s">
        <v>1</v>
      </c>
      <c r="N224" s="194" t="s">
        <v>45</v>
      </c>
      <c r="O224" s="78"/>
      <c r="P224" s="195">
        <f>O224*H224</f>
        <v>0</v>
      </c>
      <c r="Q224" s="195">
        <v>0.54223222199999999</v>
      </c>
      <c r="R224" s="195">
        <f>Q224*H224</f>
        <v>2.7111611099999999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209</v>
      </c>
      <c r="AT224" s="197" t="s">
        <v>205</v>
      </c>
      <c r="AU224" s="197" t="s">
        <v>91</v>
      </c>
      <c r="AY224" s="15" t="s">
        <v>203</v>
      </c>
      <c r="BE224" s="198">
        <f>IF(N224="základná",J224,0)</f>
        <v>0</v>
      </c>
      <c r="BF224" s="198">
        <f>IF(N224="znížená",J224,0)</f>
        <v>0</v>
      </c>
      <c r="BG224" s="198">
        <f>IF(N224="zákl. prenesená",J224,0)</f>
        <v>0</v>
      </c>
      <c r="BH224" s="198">
        <f>IF(N224="zníž. prenesená",J224,0)</f>
        <v>0</v>
      </c>
      <c r="BI224" s="198">
        <f>IF(N224="nulová",J224,0)</f>
        <v>0</v>
      </c>
      <c r="BJ224" s="15" t="s">
        <v>91</v>
      </c>
      <c r="BK224" s="198">
        <f>ROUND(I224*H224,2)</f>
        <v>0</v>
      </c>
      <c r="BL224" s="15" t="s">
        <v>209</v>
      </c>
      <c r="BM224" s="197" t="s">
        <v>494</v>
      </c>
    </row>
    <row r="225" s="2" customFormat="1" ht="24.15" customHeight="1">
      <c r="A225" s="34"/>
      <c r="B225" s="184"/>
      <c r="C225" s="204" t="s">
        <v>495</v>
      </c>
      <c r="D225" s="204" t="s">
        <v>262</v>
      </c>
      <c r="E225" s="205" t="s">
        <v>496</v>
      </c>
      <c r="F225" s="206" t="s">
        <v>497</v>
      </c>
      <c r="G225" s="207" t="s">
        <v>255</v>
      </c>
      <c r="H225" s="208">
        <v>4</v>
      </c>
      <c r="I225" s="209"/>
      <c r="J225" s="210">
        <f>ROUND(I225*H225,2)</f>
        <v>0</v>
      </c>
      <c r="K225" s="211"/>
      <c r="L225" s="212"/>
      <c r="M225" s="213" t="s">
        <v>1</v>
      </c>
      <c r="N225" s="214" t="s">
        <v>45</v>
      </c>
      <c r="O225" s="78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236</v>
      </c>
      <c r="AT225" s="197" t="s">
        <v>262</v>
      </c>
      <c r="AU225" s="197" t="s">
        <v>91</v>
      </c>
      <c r="AY225" s="15" t="s">
        <v>203</v>
      </c>
      <c r="BE225" s="198">
        <f>IF(N225="základná",J225,0)</f>
        <v>0</v>
      </c>
      <c r="BF225" s="198">
        <f>IF(N225="znížená",J225,0)</f>
        <v>0</v>
      </c>
      <c r="BG225" s="198">
        <f>IF(N225="zákl. prenesená",J225,0)</f>
        <v>0</v>
      </c>
      <c r="BH225" s="198">
        <f>IF(N225="zníž. prenesená",J225,0)</f>
        <v>0</v>
      </c>
      <c r="BI225" s="198">
        <f>IF(N225="nulová",J225,0)</f>
        <v>0</v>
      </c>
      <c r="BJ225" s="15" t="s">
        <v>91</v>
      </c>
      <c r="BK225" s="198">
        <f>ROUND(I225*H225,2)</f>
        <v>0</v>
      </c>
      <c r="BL225" s="15" t="s">
        <v>209</v>
      </c>
      <c r="BM225" s="197" t="s">
        <v>498</v>
      </c>
    </row>
    <row r="226" s="2" customFormat="1" ht="24.15" customHeight="1">
      <c r="A226" s="34"/>
      <c r="B226" s="184"/>
      <c r="C226" s="204" t="s">
        <v>499</v>
      </c>
      <c r="D226" s="204" t="s">
        <v>262</v>
      </c>
      <c r="E226" s="205" t="s">
        <v>500</v>
      </c>
      <c r="F226" s="206" t="s">
        <v>501</v>
      </c>
      <c r="G226" s="207" t="s">
        <v>255</v>
      </c>
      <c r="H226" s="208">
        <v>1</v>
      </c>
      <c r="I226" s="209"/>
      <c r="J226" s="210">
        <f>ROUND(I226*H226,2)</f>
        <v>0</v>
      </c>
      <c r="K226" s="211"/>
      <c r="L226" s="212"/>
      <c r="M226" s="213" t="s">
        <v>1</v>
      </c>
      <c r="N226" s="214" t="s">
        <v>45</v>
      </c>
      <c r="O226" s="78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236</v>
      </c>
      <c r="AT226" s="197" t="s">
        <v>262</v>
      </c>
      <c r="AU226" s="197" t="s">
        <v>91</v>
      </c>
      <c r="AY226" s="15" t="s">
        <v>203</v>
      </c>
      <c r="BE226" s="198">
        <f>IF(N226="základná",J226,0)</f>
        <v>0</v>
      </c>
      <c r="BF226" s="198">
        <f>IF(N226="znížená",J226,0)</f>
        <v>0</v>
      </c>
      <c r="BG226" s="198">
        <f>IF(N226="zákl. prenesená",J226,0)</f>
        <v>0</v>
      </c>
      <c r="BH226" s="198">
        <f>IF(N226="zníž. prenesená",J226,0)</f>
        <v>0</v>
      </c>
      <c r="BI226" s="198">
        <f>IF(N226="nulová",J226,0)</f>
        <v>0</v>
      </c>
      <c r="BJ226" s="15" t="s">
        <v>91</v>
      </c>
      <c r="BK226" s="198">
        <f>ROUND(I226*H226,2)</f>
        <v>0</v>
      </c>
      <c r="BL226" s="15" t="s">
        <v>209</v>
      </c>
      <c r="BM226" s="197" t="s">
        <v>502</v>
      </c>
    </row>
    <row r="227" s="12" customFormat="1" ht="22.8" customHeight="1">
      <c r="A227" s="12"/>
      <c r="B227" s="171"/>
      <c r="C227" s="12"/>
      <c r="D227" s="172" t="s">
        <v>78</v>
      </c>
      <c r="E227" s="182" t="s">
        <v>240</v>
      </c>
      <c r="F227" s="182" t="s">
        <v>503</v>
      </c>
      <c r="G227" s="12"/>
      <c r="H227" s="12"/>
      <c r="I227" s="174"/>
      <c r="J227" s="183">
        <f>BK227</f>
        <v>0</v>
      </c>
      <c r="K227" s="12"/>
      <c r="L227" s="171"/>
      <c r="M227" s="176"/>
      <c r="N227" s="177"/>
      <c r="O227" s="177"/>
      <c r="P227" s="178">
        <f>SUM(P228:P279)</f>
        <v>0</v>
      </c>
      <c r="Q227" s="177"/>
      <c r="R227" s="178">
        <f>SUM(R228:R279)</f>
        <v>136.44808789575001</v>
      </c>
      <c r="S227" s="177"/>
      <c r="T227" s="179">
        <f>SUM(T228:T279)</f>
        <v>333.10877299999999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72" t="s">
        <v>86</v>
      </c>
      <c r="AT227" s="180" t="s">
        <v>78</v>
      </c>
      <c r="AU227" s="180" t="s">
        <v>86</v>
      </c>
      <c r="AY227" s="172" t="s">
        <v>203</v>
      </c>
      <c r="BK227" s="181">
        <f>SUM(BK228:BK279)</f>
        <v>0</v>
      </c>
    </row>
    <row r="228" s="2" customFormat="1" ht="24.15" customHeight="1">
      <c r="A228" s="34"/>
      <c r="B228" s="184"/>
      <c r="C228" s="185" t="s">
        <v>504</v>
      </c>
      <c r="D228" s="185" t="s">
        <v>205</v>
      </c>
      <c r="E228" s="186" t="s">
        <v>505</v>
      </c>
      <c r="F228" s="187" t="s">
        <v>506</v>
      </c>
      <c r="G228" s="188" t="s">
        <v>317</v>
      </c>
      <c r="H228" s="189">
        <v>3071.4749999999999</v>
      </c>
      <c r="I228" s="190"/>
      <c r="J228" s="191">
        <f>ROUND(I228*H228,2)</f>
        <v>0</v>
      </c>
      <c r="K228" s="192"/>
      <c r="L228" s="35"/>
      <c r="M228" s="193" t="s">
        <v>1</v>
      </c>
      <c r="N228" s="194" t="s">
        <v>45</v>
      </c>
      <c r="O228" s="78"/>
      <c r="P228" s="195">
        <f>O228*H228</f>
        <v>0</v>
      </c>
      <c r="Q228" s="195">
        <v>0.042198630000000001</v>
      </c>
      <c r="R228" s="195">
        <f>Q228*H228</f>
        <v>129.61203707925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209</v>
      </c>
      <c r="AT228" s="197" t="s">
        <v>205</v>
      </c>
      <c r="AU228" s="197" t="s">
        <v>91</v>
      </c>
      <c r="AY228" s="15" t="s">
        <v>203</v>
      </c>
      <c r="BE228" s="198">
        <f>IF(N228="základná",J228,0)</f>
        <v>0</v>
      </c>
      <c r="BF228" s="198">
        <f>IF(N228="znížená",J228,0)</f>
        <v>0</v>
      </c>
      <c r="BG228" s="198">
        <f>IF(N228="zákl. prenesená",J228,0)</f>
        <v>0</v>
      </c>
      <c r="BH228" s="198">
        <f>IF(N228="zníž. prenesená",J228,0)</f>
        <v>0</v>
      </c>
      <c r="BI228" s="198">
        <f>IF(N228="nulová",J228,0)</f>
        <v>0</v>
      </c>
      <c r="BJ228" s="15" t="s">
        <v>91</v>
      </c>
      <c r="BK228" s="198">
        <f>ROUND(I228*H228,2)</f>
        <v>0</v>
      </c>
      <c r="BL228" s="15" t="s">
        <v>209</v>
      </c>
      <c r="BM228" s="197" t="s">
        <v>507</v>
      </c>
    </row>
    <row r="229" s="2" customFormat="1" ht="24.15" customHeight="1">
      <c r="A229" s="34"/>
      <c r="B229" s="184"/>
      <c r="C229" s="185" t="s">
        <v>508</v>
      </c>
      <c r="D229" s="185" t="s">
        <v>205</v>
      </c>
      <c r="E229" s="186" t="s">
        <v>509</v>
      </c>
      <c r="F229" s="187" t="s">
        <v>510</v>
      </c>
      <c r="G229" s="188" t="s">
        <v>317</v>
      </c>
      <c r="H229" s="189">
        <v>130.80000000000001</v>
      </c>
      <c r="I229" s="190"/>
      <c r="J229" s="191">
        <f>ROUND(I229*H229,2)</f>
        <v>0</v>
      </c>
      <c r="K229" s="192"/>
      <c r="L229" s="35"/>
      <c r="M229" s="193" t="s">
        <v>1</v>
      </c>
      <c r="N229" s="194" t="s">
        <v>45</v>
      </c>
      <c r="O229" s="78"/>
      <c r="P229" s="195">
        <f>O229*H229</f>
        <v>0</v>
      </c>
      <c r="Q229" s="195">
        <v>0.051385979999999998</v>
      </c>
      <c r="R229" s="195">
        <f>Q229*H229</f>
        <v>6.7212861840000002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209</v>
      </c>
      <c r="AT229" s="197" t="s">
        <v>205</v>
      </c>
      <c r="AU229" s="197" t="s">
        <v>91</v>
      </c>
      <c r="AY229" s="15" t="s">
        <v>203</v>
      </c>
      <c r="BE229" s="198">
        <f>IF(N229="základná",J229,0)</f>
        <v>0</v>
      </c>
      <c r="BF229" s="198">
        <f>IF(N229="znížená",J229,0)</f>
        <v>0</v>
      </c>
      <c r="BG229" s="198">
        <f>IF(N229="zákl. prenesená",J229,0)</f>
        <v>0</v>
      </c>
      <c r="BH229" s="198">
        <f>IF(N229="zníž. prenesená",J229,0)</f>
        <v>0</v>
      </c>
      <c r="BI229" s="198">
        <f>IF(N229="nulová",J229,0)</f>
        <v>0</v>
      </c>
      <c r="BJ229" s="15" t="s">
        <v>91</v>
      </c>
      <c r="BK229" s="198">
        <f>ROUND(I229*H229,2)</f>
        <v>0</v>
      </c>
      <c r="BL229" s="15" t="s">
        <v>209</v>
      </c>
      <c r="BM229" s="197" t="s">
        <v>511</v>
      </c>
    </row>
    <row r="230" s="2" customFormat="1" ht="16.5" customHeight="1">
      <c r="A230" s="34"/>
      <c r="B230" s="184"/>
      <c r="C230" s="185" t="s">
        <v>512</v>
      </c>
      <c r="D230" s="185" t="s">
        <v>205</v>
      </c>
      <c r="E230" s="186" t="s">
        <v>513</v>
      </c>
      <c r="F230" s="187" t="s">
        <v>514</v>
      </c>
      <c r="G230" s="188" t="s">
        <v>297</v>
      </c>
      <c r="H230" s="189">
        <v>131.09999999999999</v>
      </c>
      <c r="I230" s="190"/>
      <c r="J230" s="191">
        <f>ROUND(I230*H230,2)</f>
        <v>0</v>
      </c>
      <c r="K230" s="192"/>
      <c r="L230" s="35"/>
      <c r="M230" s="193" t="s">
        <v>1</v>
      </c>
      <c r="N230" s="194" t="s">
        <v>45</v>
      </c>
      <c r="O230" s="78"/>
      <c r="P230" s="195">
        <f>O230*H230</f>
        <v>0</v>
      </c>
      <c r="Q230" s="195">
        <v>0.000231</v>
      </c>
      <c r="R230" s="195">
        <f>Q230*H230</f>
        <v>0.030284099999999998</v>
      </c>
      <c r="S230" s="195">
        <v>0</v>
      </c>
      <c r="T230" s="19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209</v>
      </c>
      <c r="AT230" s="197" t="s">
        <v>205</v>
      </c>
      <c r="AU230" s="197" t="s">
        <v>91</v>
      </c>
      <c r="AY230" s="15" t="s">
        <v>203</v>
      </c>
      <c r="BE230" s="198">
        <f>IF(N230="základná",J230,0)</f>
        <v>0</v>
      </c>
      <c r="BF230" s="198">
        <f>IF(N230="znížená",J230,0)</f>
        <v>0</v>
      </c>
      <c r="BG230" s="198">
        <f>IF(N230="zákl. prenesená",J230,0)</f>
        <v>0</v>
      </c>
      <c r="BH230" s="198">
        <f>IF(N230="zníž. prenesená",J230,0)</f>
        <v>0</v>
      </c>
      <c r="BI230" s="198">
        <f>IF(N230="nulová",J230,0)</f>
        <v>0</v>
      </c>
      <c r="BJ230" s="15" t="s">
        <v>91</v>
      </c>
      <c r="BK230" s="198">
        <f>ROUND(I230*H230,2)</f>
        <v>0</v>
      </c>
      <c r="BL230" s="15" t="s">
        <v>209</v>
      </c>
      <c r="BM230" s="197" t="s">
        <v>515</v>
      </c>
    </row>
    <row r="231" s="2" customFormat="1" ht="16.5" customHeight="1">
      <c r="A231" s="34"/>
      <c r="B231" s="184"/>
      <c r="C231" s="185" t="s">
        <v>516</v>
      </c>
      <c r="D231" s="185" t="s">
        <v>205</v>
      </c>
      <c r="E231" s="186" t="s">
        <v>517</v>
      </c>
      <c r="F231" s="187" t="s">
        <v>518</v>
      </c>
      <c r="G231" s="188" t="s">
        <v>297</v>
      </c>
      <c r="H231" s="189">
        <v>712.70000000000005</v>
      </c>
      <c r="I231" s="190"/>
      <c r="J231" s="191">
        <f>ROUND(I231*H231,2)</f>
        <v>0</v>
      </c>
      <c r="K231" s="192"/>
      <c r="L231" s="35"/>
      <c r="M231" s="193" t="s">
        <v>1</v>
      </c>
      <c r="N231" s="194" t="s">
        <v>45</v>
      </c>
      <c r="O231" s="78"/>
      <c r="P231" s="195">
        <f>O231*H231</f>
        <v>0</v>
      </c>
      <c r="Q231" s="195">
        <v>7.3499999999999998E-05</v>
      </c>
      <c r="R231" s="195">
        <f>Q231*H231</f>
        <v>0.052383450000000005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209</v>
      </c>
      <c r="AT231" s="197" t="s">
        <v>205</v>
      </c>
      <c r="AU231" s="197" t="s">
        <v>91</v>
      </c>
      <c r="AY231" s="15" t="s">
        <v>203</v>
      </c>
      <c r="BE231" s="198">
        <f>IF(N231="základná",J231,0)</f>
        <v>0</v>
      </c>
      <c r="BF231" s="198">
        <f>IF(N231="znížená",J231,0)</f>
        <v>0</v>
      </c>
      <c r="BG231" s="198">
        <f>IF(N231="zákl. prenesená",J231,0)</f>
        <v>0</v>
      </c>
      <c r="BH231" s="198">
        <f>IF(N231="zníž. prenesená",J231,0)</f>
        <v>0</v>
      </c>
      <c r="BI231" s="198">
        <f>IF(N231="nulová",J231,0)</f>
        <v>0</v>
      </c>
      <c r="BJ231" s="15" t="s">
        <v>91</v>
      </c>
      <c r="BK231" s="198">
        <f>ROUND(I231*H231,2)</f>
        <v>0</v>
      </c>
      <c r="BL231" s="15" t="s">
        <v>209</v>
      </c>
      <c r="BM231" s="197" t="s">
        <v>519</v>
      </c>
    </row>
    <row r="232" s="2" customFormat="1" ht="16.5" customHeight="1">
      <c r="A232" s="34"/>
      <c r="B232" s="184"/>
      <c r="C232" s="185" t="s">
        <v>520</v>
      </c>
      <c r="D232" s="185" t="s">
        <v>205</v>
      </c>
      <c r="E232" s="186" t="s">
        <v>521</v>
      </c>
      <c r="F232" s="187" t="s">
        <v>522</v>
      </c>
      <c r="G232" s="188" t="s">
        <v>208</v>
      </c>
      <c r="H232" s="189">
        <v>2.1840000000000002</v>
      </c>
      <c r="I232" s="190"/>
      <c r="J232" s="191">
        <f>ROUND(I232*H232,2)</f>
        <v>0</v>
      </c>
      <c r="K232" s="192"/>
      <c r="L232" s="35"/>
      <c r="M232" s="193" t="s">
        <v>1</v>
      </c>
      <c r="N232" s="194" t="s">
        <v>45</v>
      </c>
      <c r="O232" s="78"/>
      <c r="P232" s="195">
        <f>O232*H232</f>
        <v>0</v>
      </c>
      <c r="Q232" s="195">
        <v>0</v>
      </c>
      <c r="R232" s="195">
        <f>Q232*H232</f>
        <v>0</v>
      </c>
      <c r="S232" s="195">
        <v>2.5</v>
      </c>
      <c r="T232" s="196">
        <f>S232*H232</f>
        <v>5.4600000000000009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209</v>
      </c>
      <c r="AT232" s="197" t="s">
        <v>205</v>
      </c>
      <c r="AU232" s="197" t="s">
        <v>91</v>
      </c>
      <c r="AY232" s="15" t="s">
        <v>203</v>
      </c>
      <c r="BE232" s="198">
        <f>IF(N232="základná",J232,0)</f>
        <v>0</v>
      </c>
      <c r="BF232" s="198">
        <f>IF(N232="znížená",J232,0)</f>
        <v>0</v>
      </c>
      <c r="BG232" s="198">
        <f>IF(N232="zákl. prenesená",J232,0)</f>
        <v>0</v>
      </c>
      <c r="BH232" s="198">
        <f>IF(N232="zníž. prenesená",J232,0)</f>
        <v>0</v>
      </c>
      <c r="BI232" s="198">
        <f>IF(N232="nulová",J232,0)</f>
        <v>0</v>
      </c>
      <c r="BJ232" s="15" t="s">
        <v>91</v>
      </c>
      <c r="BK232" s="198">
        <f>ROUND(I232*H232,2)</f>
        <v>0</v>
      </c>
      <c r="BL232" s="15" t="s">
        <v>209</v>
      </c>
      <c r="BM232" s="197" t="s">
        <v>523</v>
      </c>
    </row>
    <row r="233" s="2" customFormat="1">
      <c r="A233" s="34"/>
      <c r="B233" s="35"/>
      <c r="C233" s="34"/>
      <c r="D233" s="199" t="s">
        <v>211</v>
      </c>
      <c r="E233" s="34"/>
      <c r="F233" s="200" t="s">
        <v>524</v>
      </c>
      <c r="G233" s="34"/>
      <c r="H233" s="34"/>
      <c r="I233" s="201"/>
      <c r="J233" s="34"/>
      <c r="K233" s="34"/>
      <c r="L233" s="35"/>
      <c r="M233" s="202"/>
      <c r="N233" s="203"/>
      <c r="O233" s="78"/>
      <c r="P233" s="78"/>
      <c r="Q233" s="78"/>
      <c r="R233" s="78"/>
      <c r="S233" s="78"/>
      <c r="T233" s="79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5" t="s">
        <v>211</v>
      </c>
      <c r="AU233" s="15" t="s">
        <v>91</v>
      </c>
    </row>
    <row r="234" s="2" customFormat="1" ht="55.5" customHeight="1">
      <c r="A234" s="34"/>
      <c r="B234" s="184"/>
      <c r="C234" s="185" t="s">
        <v>525</v>
      </c>
      <c r="D234" s="185" t="s">
        <v>205</v>
      </c>
      <c r="E234" s="186" t="s">
        <v>526</v>
      </c>
      <c r="F234" s="187" t="s">
        <v>527</v>
      </c>
      <c r="G234" s="188" t="s">
        <v>317</v>
      </c>
      <c r="H234" s="189">
        <v>323.48399999999998</v>
      </c>
      <c r="I234" s="190"/>
      <c r="J234" s="191">
        <f>ROUND(I234*H234,2)</f>
        <v>0</v>
      </c>
      <c r="K234" s="192"/>
      <c r="L234" s="35"/>
      <c r="M234" s="193" t="s">
        <v>1</v>
      </c>
      <c r="N234" s="194" t="s">
        <v>45</v>
      </c>
      <c r="O234" s="78"/>
      <c r="P234" s="195">
        <f>O234*H234</f>
        <v>0</v>
      </c>
      <c r="Q234" s="195">
        <v>0</v>
      </c>
      <c r="R234" s="195">
        <f>Q234*H234</f>
        <v>0</v>
      </c>
      <c r="S234" s="195">
        <v>0.26100000000000001</v>
      </c>
      <c r="T234" s="196">
        <f>S234*H234</f>
        <v>84.429323999999994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209</v>
      </c>
      <c r="AT234" s="197" t="s">
        <v>205</v>
      </c>
      <c r="AU234" s="197" t="s">
        <v>91</v>
      </c>
      <c r="AY234" s="15" t="s">
        <v>203</v>
      </c>
      <c r="BE234" s="198">
        <f>IF(N234="základná",J234,0)</f>
        <v>0</v>
      </c>
      <c r="BF234" s="198">
        <f>IF(N234="znížená",J234,0)</f>
        <v>0</v>
      </c>
      <c r="BG234" s="198">
        <f>IF(N234="zákl. prenesená",J234,0)</f>
        <v>0</v>
      </c>
      <c r="BH234" s="198">
        <f>IF(N234="zníž. prenesená",J234,0)</f>
        <v>0</v>
      </c>
      <c r="BI234" s="198">
        <f>IF(N234="nulová",J234,0)</f>
        <v>0</v>
      </c>
      <c r="BJ234" s="15" t="s">
        <v>91</v>
      </c>
      <c r="BK234" s="198">
        <f>ROUND(I234*H234,2)</f>
        <v>0</v>
      </c>
      <c r="BL234" s="15" t="s">
        <v>209</v>
      </c>
      <c r="BM234" s="197" t="s">
        <v>528</v>
      </c>
    </row>
    <row r="235" s="2" customFormat="1" ht="49.05" customHeight="1">
      <c r="A235" s="34"/>
      <c r="B235" s="184"/>
      <c r="C235" s="185" t="s">
        <v>529</v>
      </c>
      <c r="D235" s="185" t="s">
        <v>205</v>
      </c>
      <c r="E235" s="186" t="s">
        <v>530</v>
      </c>
      <c r="F235" s="187" t="s">
        <v>531</v>
      </c>
      <c r="G235" s="188" t="s">
        <v>208</v>
      </c>
      <c r="H235" s="189">
        <v>8.8699999999999992</v>
      </c>
      <c r="I235" s="190"/>
      <c r="J235" s="191">
        <f>ROUND(I235*H235,2)</f>
        <v>0</v>
      </c>
      <c r="K235" s="192"/>
      <c r="L235" s="35"/>
      <c r="M235" s="193" t="s">
        <v>1</v>
      </c>
      <c r="N235" s="194" t="s">
        <v>45</v>
      </c>
      <c r="O235" s="78"/>
      <c r="P235" s="195">
        <f>O235*H235</f>
        <v>0</v>
      </c>
      <c r="Q235" s="195">
        <v>0</v>
      </c>
      <c r="R235" s="195">
        <f>Q235*H235</f>
        <v>0</v>
      </c>
      <c r="S235" s="195">
        <v>1.95</v>
      </c>
      <c r="T235" s="196">
        <f>S235*H235</f>
        <v>17.296499999999998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209</v>
      </c>
      <c r="AT235" s="197" t="s">
        <v>205</v>
      </c>
      <c r="AU235" s="197" t="s">
        <v>91</v>
      </c>
      <c r="AY235" s="15" t="s">
        <v>203</v>
      </c>
      <c r="BE235" s="198">
        <f>IF(N235="základná",J235,0)</f>
        <v>0</v>
      </c>
      <c r="BF235" s="198">
        <f>IF(N235="znížená",J235,0)</f>
        <v>0</v>
      </c>
      <c r="BG235" s="198">
        <f>IF(N235="zákl. prenesená",J235,0)</f>
        <v>0</v>
      </c>
      <c r="BH235" s="198">
        <f>IF(N235="zníž. prenesená",J235,0)</f>
        <v>0</v>
      </c>
      <c r="BI235" s="198">
        <f>IF(N235="nulová",J235,0)</f>
        <v>0</v>
      </c>
      <c r="BJ235" s="15" t="s">
        <v>91</v>
      </c>
      <c r="BK235" s="198">
        <f>ROUND(I235*H235,2)</f>
        <v>0</v>
      </c>
      <c r="BL235" s="15" t="s">
        <v>209</v>
      </c>
      <c r="BM235" s="197" t="s">
        <v>532</v>
      </c>
    </row>
    <row r="236" s="2" customFormat="1" ht="37.8" customHeight="1">
      <c r="A236" s="34"/>
      <c r="B236" s="184"/>
      <c r="C236" s="185" t="s">
        <v>533</v>
      </c>
      <c r="D236" s="185" t="s">
        <v>205</v>
      </c>
      <c r="E236" s="186" t="s">
        <v>534</v>
      </c>
      <c r="F236" s="187" t="s">
        <v>535</v>
      </c>
      <c r="G236" s="188" t="s">
        <v>208</v>
      </c>
      <c r="H236" s="189">
        <v>17.867999999999999</v>
      </c>
      <c r="I236" s="190"/>
      <c r="J236" s="191">
        <f>ROUND(I236*H236,2)</f>
        <v>0</v>
      </c>
      <c r="K236" s="192"/>
      <c r="L236" s="35"/>
      <c r="M236" s="193" t="s">
        <v>1</v>
      </c>
      <c r="N236" s="194" t="s">
        <v>45</v>
      </c>
      <c r="O236" s="78"/>
      <c r="P236" s="195">
        <f>O236*H236</f>
        <v>0</v>
      </c>
      <c r="Q236" s="195">
        <v>0</v>
      </c>
      <c r="R236" s="195">
        <f>Q236*H236</f>
        <v>0</v>
      </c>
      <c r="S236" s="195">
        <v>1.671</v>
      </c>
      <c r="T236" s="196">
        <f>S236*H236</f>
        <v>29.857427999999999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209</v>
      </c>
      <c r="AT236" s="197" t="s">
        <v>205</v>
      </c>
      <c r="AU236" s="197" t="s">
        <v>91</v>
      </c>
      <c r="AY236" s="15" t="s">
        <v>203</v>
      </c>
      <c r="BE236" s="198">
        <f>IF(N236="základná",J236,0)</f>
        <v>0</v>
      </c>
      <c r="BF236" s="198">
        <f>IF(N236="znížená",J236,0)</f>
        <v>0</v>
      </c>
      <c r="BG236" s="198">
        <f>IF(N236="zákl. prenesená",J236,0)</f>
        <v>0</v>
      </c>
      <c r="BH236" s="198">
        <f>IF(N236="zníž. prenesená",J236,0)</f>
        <v>0</v>
      </c>
      <c r="BI236" s="198">
        <f>IF(N236="nulová",J236,0)</f>
        <v>0</v>
      </c>
      <c r="BJ236" s="15" t="s">
        <v>91</v>
      </c>
      <c r="BK236" s="198">
        <f>ROUND(I236*H236,2)</f>
        <v>0</v>
      </c>
      <c r="BL236" s="15" t="s">
        <v>209</v>
      </c>
      <c r="BM236" s="197" t="s">
        <v>536</v>
      </c>
    </row>
    <row r="237" s="2" customFormat="1" ht="24.15" customHeight="1">
      <c r="A237" s="34"/>
      <c r="B237" s="184"/>
      <c r="C237" s="185" t="s">
        <v>537</v>
      </c>
      <c r="D237" s="185" t="s">
        <v>205</v>
      </c>
      <c r="E237" s="186" t="s">
        <v>538</v>
      </c>
      <c r="F237" s="187" t="s">
        <v>539</v>
      </c>
      <c r="G237" s="188" t="s">
        <v>317</v>
      </c>
      <c r="H237" s="189">
        <v>3.02</v>
      </c>
      <c r="I237" s="190"/>
      <c r="J237" s="191">
        <f>ROUND(I237*H237,2)</f>
        <v>0</v>
      </c>
      <c r="K237" s="192"/>
      <c r="L237" s="35"/>
      <c r="M237" s="193" t="s">
        <v>1</v>
      </c>
      <c r="N237" s="194" t="s">
        <v>45</v>
      </c>
      <c r="O237" s="78"/>
      <c r="P237" s="195">
        <f>O237*H237</f>
        <v>0</v>
      </c>
      <c r="Q237" s="195">
        <v>0</v>
      </c>
      <c r="R237" s="195">
        <f>Q237*H237</f>
        <v>0</v>
      </c>
      <c r="S237" s="195">
        <v>0.39200000000000002</v>
      </c>
      <c r="T237" s="196">
        <f>S237*H237</f>
        <v>1.18384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209</v>
      </c>
      <c r="AT237" s="197" t="s">
        <v>205</v>
      </c>
      <c r="AU237" s="197" t="s">
        <v>91</v>
      </c>
      <c r="AY237" s="15" t="s">
        <v>203</v>
      </c>
      <c r="BE237" s="198">
        <f>IF(N237="základná",J237,0)</f>
        <v>0</v>
      </c>
      <c r="BF237" s="198">
        <f>IF(N237="znížená",J237,0)</f>
        <v>0</v>
      </c>
      <c r="BG237" s="198">
        <f>IF(N237="zákl. prenesená",J237,0)</f>
        <v>0</v>
      </c>
      <c r="BH237" s="198">
        <f>IF(N237="zníž. prenesená",J237,0)</f>
        <v>0</v>
      </c>
      <c r="BI237" s="198">
        <f>IF(N237="nulová",J237,0)</f>
        <v>0</v>
      </c>
      <c r="BJ237" s="15" t="s">
        <v>91</v>
      </c>
      <c r="BK237" s="198">
        <f>ROUND(I237*H237,2)</f>
        <v>0</v>
      </c>
      <c r="BL237" s="15" t="s">
        <v>209</v>
      </c>
      <c r="BM237" s="197" t="s">
        <v>540</v>
      </c>
    </row>
    <row r="238" s="2" customFormat="1">
      <c r="A238" s="34"/>
      <c r="B238" s="35"/>
      <c r="C238" s="34"/>
      <c r="D238" s="199" t="s">
        <v>211</v>
      </c>
      <c r="E238" s="34"/>
      <c r="F238" s="200" t="s">
        <v>541</v>
      </c>
      <c r="G238" s="34"/>
      <c r="H238" s="34"/>
      <c r="I238" s="201"/>
      <c r="J238" s="34"/>
      <c r="K238" s="34"/>
      <c r="L238" s="35"/>
      <c r="M238" s="202"/>
      <c r="N238" s="203"/>
      <c r="O238" s="78"/>
      <c r="P238" s="78"/>
      <c r="Q238" s="78"/>
      <c r="R238" s="78"/>
      <c r="S238" s="78"/>
      <c r="T238" s="79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5" t="s">
        <v>211</v>
      </c>
      <c r="AU238" s="15" t="s">
        <v>91</v>
      </c>
    </row>
    <row r="239" s="2" customFormat="1" ht="37.8" customHeight="1">
      <c r="A239" s="34"/>
      <c r="B239" s="184"/>
      <c r="C239" s="185" t="s">
        <v>542</v>
      </c>
      <c r="D239" s="185" t="s">
        <v>205</v>
      </c>
      <c r="E239" s="186" t="s">
        <v>543</v>
      </c>
      <c r="F239" s="187" t="s">
        <v>544</v>
      </c>
      <c r="G239" s="188" t="s">
        <v>208</v>
      </c>
      <c r="H239" s="189">
        <v>0.192</v>
      </c>
      <c r="I239" s="190"/>
      <c r="J239" s="191">
        <f>ROUND(I239*H239,2)</f>
        <v>0</v>
      </c>
      <c r="K239" s="192"/>
      <c r="L239" s="35"/>
      <c r="M239" s="193" t="s">
        <v>1</v>
      </c>
      <c r="N239" s="194" t="s">
        <v>45</v>
      </c>
      <c r="O239" s="78"/>
      <c r="P239" s="195">
        <f>O239*H239</f>
        <v>0</v>
      </c>
      <c r="Q239" s="195">
        <v>0</v>
      </c>
      <c r="R239" s="195">
        <f>Q239*H239</f>
        <v>0</v>
      </c>
      <c r="S239" s="195">
        <v>2.2000000000000002</v>
      </c>
      <c r="T239" s="196">
        <f>S239*H239</f>
        <v>0.42240000000000005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209</v>
      </c>
      <c r="AT239" s="197" t="s">
        <v>205</v>
      </c>
      <c r="AU239" s="197" t="s">
        <v>91</v>
      </c>
      <c r="AY239" s="15" t="s">
        <v>203</v>
      </c>
      <c r="BE239" s="198">
        <f>IF(N239="základná",J239,0)</f>
        <v>0</v>
      </c>
      <c r="BF239" s="198">
        <f>IF(N239="znížená",J239,0)</f>
        <v>0</v>
      </c>
      <c r="BG239" s="198">
        <f>IF(N239="zákl. prenesená",J239,0)</f>
        <v>0</v>
      </c>
      <c r="BH239" s="198">
        <f>IF(N239="zníž. prenesená",J239,0)</f>
        <v>0</v>
      </c>
      <c r="BI239" s="198">
        <f>IF(N239="nulová",J239,0)</f>
        <v>0</v>
      </c>
      <c r="BJ239" s="15" t="s">
        <v>91</v>
      </c>
      <c r="BK239" s="198">
        <f>ROUND(I239*H239,2)</f>
        <v>0</v>
      </c>
      <c r="BL239" s="15" t="s">
        <v>209</v>
      </c>
      <c r="BM239" s="197" t="s">
        <v>545</v>
      </c>
    </row>
    <row r="240" s="2" customFormat="1">
      <c r="A240" s="34"/>
      <c r="B240" s="35"/>
      <c r="C240" s="34"/>
      <c r="D240" s="199" t="s">
        <v>211</v>
      </c>
      <c r="E240" s="34"/>
      <c r="F240" s="200" t="s">
        <v>546</v>
      </c>
      <c r="G240" s="34"/>
      <c r="H240" s="34"/>
      <c r="I240" s="201"/>
      <c r="J240" s="34"/>
      <c r="K240" s="34"/>
      <c r="L240" s="35"/>
      <c r="M240" s="202"/>
      <c r="N240" s="203"/>
      <c r="O240" s="78"/>
      <c r="P240" s="78"/>
      <c r="Q240" s="78"/>
      <c r="R240" s="78"/>
      <c r="S240" s="78"/>
      <c r="T240" s="79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5" t="s">
        <v>211</v>
      </c>
      <c r="AU240" s="15" t="s">
        <v>91</v>
      </c>
    </row>
    <row r="241" s="2" customFormat="1" ht="37.8" customHeight="1">
      <c r="A241" s="34"/>
      <c r="B241" s="184"/>
      <c r="C241" s="185" t="s">
        <v>547</v>
      </c>
      <c r="D241" s="185" t="s">
        <v>205</v>
      </c>
      <c r="E241" s="186" t="s">
        <v>548</v>
      </c>
      <c r="F241" s="187" t="s">
        <v>549</v>
      </c>
      <c r="G241" s="188" t="s">
        <v>208</v>
      </c>
      <c r="H241" s="189">
        <v>29.849</v>
      </c>
      <c r="I241" s="190"/>
      <c r="J241" s="191">
        <f>ROUND(I241*H241,2)</f>
        <v>0</v>
      </c>
      <c r="K241" s="192"/>
      <c r="L241" s="35"/>
      <c r="M241" s="193" t="s">
        <v>1</v>
      </c>
      <c r="N241" s="194" t="s">
        <v>45</v>
      </c>
      <c r="O241" s="78"/>
      <c r="P241" s="195">
        <f>O241*H241</f>
        <v>0</v>
      </c>
      <c r="Q241" s="195">
        <v>0</v>
      </c>
      <c r="R241" s="195">
        <f>Q241*H241</f>
        <v>0</v>
      </c>
      <c r="S241" s="195">
        <v>2.2000000000000002</v>
      </c>
      <c r="T241" s="196">
        <f>S241*H241</f>
        <v>65.6678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209</v>
      </c>
      <c r="AT241" s="197" t="s">
        <v>205</v>
      </c>
      <c r="AU241" s="197" t="s">
        <v>91</v>
      </c>
      <c r="AY241" s="15" t="s">
        <v>203</v>
      </c>
      <c r="BE241" s="198">
        <f>IF(N241="základná",J241,0)</f>
        <v>0</v>
      </c>
      <c r="BF241" s="198">
        <f>IF(N241="znížená",J241,0)</f>
        <v>0</v>
      </c>
      <c r="BG241" s="198">
        <f>IF(N241="zákl. prenesená",J241,0)</f>
        <v>0</v>
      </c>
      <c r="BH241" s="198">
        <f>IF(N241="zníž. prenesená",J241,0)</f>
        <v>0</v>
      </c>
      <c r="BI241" s="198">
        <f>IF(N241="nulová",J241,0)</f>
        <v>0</v>
      </c>
      <c r="BJ241" s="15" t="s">
        <v>91</v>
      </c>
      <c r="BK241" s="198">
        <f>ROUND(I241*H241,2)</f>
        <v>0</v>
      </c>
      <c r="BL241" s="15" t="s">
        <v>209</v>
      </c>
      <c r="BM241" s="197" t="s">
        <v>550</v>
      </c>
    </row>
    <row r="242" s="2" customFormat="1">
      <c r="A242" s="34"/>
      <c r="B242" s="35"/>
      <c r="C242" s="34"/>
      <c r="D242" s="199" t="s">
        <v>211</v>
      </c>
      <c r="E242" s="34"/>
      <c r="F242" s="200" t="s">
        <v>551</v>
      </c>
      <c r="G242" s="34"/>
      <c r="H242" s="34"/>
      <c r="I242" s="201"/>
      <c r="J242" s="34"/>
      <c r="K242" s="34"/>
      <c r="L242" s="35"/>
      <c r="M242" s="202"/>
      <c r="N242" s="203"/>
      <c r="O242" s="78"/>
      <c r="P242" s="78"/>
      <c r="Q242" s="78"/>
      <c r="R242" s="78"/>
      <c r="S242" s="78"/>
      <c r="T242" s="79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5" t="s">
        <v>211</v>
      </c>
      <c r="AU242" s="15" t="s">
        <v>91</v>
      </c>
    </row>
    <row r="243" s="2" customFormat="1" ht="37.8" customHeight="1">
      <c r="A243" s="34"/>
      <c r="B243" s="184"/>
      <c r="C243" s="185" t="s">
        <v>552</v>
      </c>
      <c r="D243" s="185" t="s">
        <v>205</v>
      </c>
      <c r="E243" s="186" t="s">
        <v>553</v>
      </c>
      <c r="F243" s="187" t="s">
        <v>554</v>
      </c>
      <c r="G243" s="188" t="s">
        <v>208</v>
      </c>
      <c r="H243" s="189">
        <v>4.6100000000000003</v>
      </c>
      <c r="I243" s="190"/>
      <c r="J243" s="191">
        <f>ROUND(I243*H243,2)</f>
        <v>0</v>
      </c>
      <c r="K243" s="192"/>
      <c r="L243" s="35"/>
      <c r="M243" s="193" t="s">
        <v>1</v>
      </c>
      <c r="N243" s="194" t="s">
        <v>45</v>
      </c>
      <c r="O243" s="78"/>
      <c r="P243" s="195">
        <f>O243*H243</f>
        <v>0</v>
      </c>
      <c r="Q243" s="195">
        <v>0</v>
      </c>
      <c r="R243" s="195">
        <f>Q243*H243</f>
        <v>0</v>
      </c>
      <c r="S243" s="195">
        <v>2.2000000000000002</v>
      </c>
      <c r="T243" s="196">
        <f>S243*H243</f>
        <v>10.142000000000001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209</v>
      </c>
      <c r="AT243" s="197" t="s">
        <v>205</v>
      </c>
      <c r="AU243" s="197" t="s">
        <v>91</v>
      </c>
      <c r="AY243" s="15" t="s">
        <v>203</v>
      </c>
      <c r="BE243" s="198">
        <f>IF(N243="základná",J243,0)</f>
        <v>0</v>
      </c>
      <c r="BF243" s="198">
        <f>IF(N243="znížená",J243,0)</f>
        <v>0</v>
      </c>
      <c r="BG243" s="198">
        <f>IF(N243="zákl. prenesená",J243,0)</f>
        <v>0</v>
      </c>
      <c r="BH243" s="198">
        <f>IF(N243="zníž. prenesená",J243,0)</f>
        <v>0</v>
      </c>
      <c r="BI243" s="198">
        <f>IF(N243="nulová",J243,0)</f>
        <v>0</v>
      </c>
      <c r="BJ243" s="15" t="s">
        <v>91</v>
      </c>
      <c r="BK243" s="198">
        <f>ROUND(I243*H243,2)</f>
        <v>0</v>
      </c>
      <c r="BL243" s="15" t="s">
        <v>209</v>
      </c>
      <c r="BM243" s="197" t="s">
        <v>555</v>
      </c>
    </row>
    <row r="244" s="2" customFormat="1" ht="24.15" customHeight="1">
      <c r="A244" s="34"/>
      <c r="B244" s="184"/>
      <c r="C244" s="185" t="s">
        <v>556</v>
      </c>
      <c r="D244" s="185" t="s">
        <v>205</v>
      </c>
      <c r="E244" s="186" t="s">
        <v>557</v>
      </c>
      <c r="F244" s="187" t="s">
        <v>558</v>
      </c>
      <c r="G244" s="188" t="s">
        <v>317</v>
      </c>
      <c r="H244" s="189">
        <v>2911.3000000000002</v>
      </c>
      <c r="I244" s="190"/>
      <c r="J244" s="191">
        <f>ROUND(I244*H244,2)</f>
        <v>0</v>
      </c>
      <c r="K244" s="192"/>
      <c r="L244" s="35"/>
      <c r="M244" s="193" t="s">
        <v>1</v>
      </c>
      <c r="N244" s="194" t="s">
        <v>45</v>
      </c>
      <c r="O244" s="78"/>
      <c r="P244" s="195">
        <f>O244*H244</f>
        <v>0</v>
      </c>
      <c r="Q244" s="195">
        <v>1.1025E-05</v>
      </c>
      <c r="R244" s="195">
        <f>Q244*H244</f>
        <v>0.032097082500000006</v>
      </c>
      <c r="S244" s="195">
        <v>0.0060000000000000001</v>
      </c>
      <c r="T244" s="196">
        <f>S244*H244</f>
        <v>17.4678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209</v>
      </c>
      <c r="AT244" s="197" t="s">
        <v>205</v>
      </c>
      <c r="AU244" s="197" t="s">
        <v>91</v>
      </c>
      <c r="AY244" s="15" t="s">
        <v>203</v>
      </c>
      <c r="BE244" s="198">
        <f>IF(N244="základná",J244,0)</f>
        <v>0</v>
      </c>
      <c r="BF244" s="198">
        <f>IF(N244="znížená",J244,0)</f>
        <v>0</v>
      </c>
      <c r="BG244" s="198">
        <f>IF(N244="zákl. prenesená",J244,0)</f>
        <v>0</v>
      </c>
      <c r="BH244" s="198">
        <f>IF(N244="zníž. prenesená",J244,0)</f>
        <v>0</v>
      </c>
      <c r="BI244" s="198">
        <f>IF(N244="nulová",J244,0)</f>
        <v>0</v>
      </c>
      <c r="BJ244" s="15" t="s">
        <v>91</v>
      </c>
      <c r="BK244" s="198">
        <f>ROUND(I244*H244,2)</f>
        <v>0</v>
      </c>
      <c r="BL244" s="15" t="s">
        <v>209</v>
      </c>
      <c r="BM244" s="197" t="s">
        <v>559</v>
      </c>
    </row>
    <row r="245" s="2" customFormat="1" ht="33" customHeight="1">
      <c r="A245" s="34"/>
      <c r="B245" s="184"/>
      <c r="C245" s="185" t="s">
        <v>560</v>
      </c>
      <c r="D245" s="185" t="s">
        <v>205</v>
      </c>
      <c r="E245" s="186" t="s">
        <v>561</v>
      </c>
      <c r="F245" s="187" t="s">
        <v>562</v>
      </c>
      <c r="G245" s="188" t="s">
        <v>317</v>
      </c>
      <c r="H245" s="189">
        <v>186.09</v>
      </c>
      <c r="I245" s="190"/>
      <c r="J245" s="191">
        <f>ROUND(I245*H245,2)</f>
        <v>0</v>
      </c>
      <c r="K245" s="192"/>
      <c r="L245" s="35"/>
      <c r="M245" s="193" t="s">
        <v>1</v>
      </c>
      <c r="N245" s="194" t="s">
        <v>45</v>
      </c>
      <c r="O245" s="78"/>
      <c r="P245" s="195">
        <f>O245*H245</f>
        <v>0</v>
      </c>
      <c r="Q245" s="195">
        <v>0</v>
      </c>
      <c r="R245" s="195">
        <f>Q245*H245</f>
        <v>0</v>
      </c>
      <c r="S245" s="195">
        <v>0.02</v>
      </c>
      <c r="T245" s="196">
        <f>S245*H245</f>
        <v>3.7218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209</v>
      </c>
      <c r="AT245" s="197" t="s">
        <v>205</v>
      </c>
      <c r="AU245" s="197" t="s">
        <v>91</v>
      </c>
      <c r="AY245" s="15" t="s">
        <v>203</v>
      </c>
      <c r="BE245" s="198">
        <f>IF(N245="základná",J245,0)</f>
        <v>0</v>
      </c>
      <c r="BF245" s="198">
        <f>IF(N245="znížená",J245,0)</f>
        <v>0</v>
      </c>
      <c r="BG245" s="198">
        <f>IF(N245="zákl. prenesená",J245,0)</f>
        <v>0</v>
      </c>
      <c r="BH245" s="198">
        <f>IF(N245="zníž. prenesená",J245,0)</f>
        <v>0</v>
      </c>
      <c r="BI245" s="198">
        <f>IF(N245="nulová",J245,0)</f>
        <v>0</v>
      </c>
      <c r="BJ245" s="15" t="s">
        <v>91</v>
      </c>
      <c r="BK245" s="198">
        <f>ROUND(I245*H245,2)</f>
        <v>0</v>
      </c>
      <c r="BL245" s="15" t="s">
        <v>209</v>
      </c>
      <c r="BM245" s="197" t="s">
        <v>563</v>
      </c>
    </row>
    <row r="246" s="2" customFormat="1" ht="24.15" customHeight="1">
      <c r="A246" s="34"/>
      <c r="B246" s="184"/>
      <c r="C246" s="185" t="s">
        <v>564</v>
      </c>
      <c r="D246" s="185" t="s">
        <v>205</v>
      </c>
      <c r="E246" s="186" t="s">
        <v>565</v>
      </c>
      <c r="F246" s="187" t="s">
        <v>566</v>
      </c>
      <c r="G246" s="188" t="s">
        <v>208</v>
      </c>
      <c r="H246" s="189">
        <v>0.57599999999999996</v>
      </c>
      <c r="I246" s="190"/>
      <c r="J246" s="191">
        <f>ROUND(I246*H246,2)</f>
        <v>0</v>
      </c>
      <c r="K246" s="192"/>
      <c r="L246" s="35"/>
      <c r="M246" s="193" t="s">
        <v>1</v>
      </c>
      <c r="N246" s="194" t="s">
        <v>45</v>
      </c>
      <c r="O246" s="78"/>
      <c r="P246" s="195">
        <f>O246*H246</f>
        <v>0</v>
      </c>
      <c r="Q246" s="195">
        <v>0</v>
      </c>
      <c r="R246" s="195">
        <f>Q246*H246</f>
        <v>0</v>
      </c>
      <c r="S246" s="195">
        <v>1.3999999999999999</v>
      </c>
      <c r="T246" s="196">
        <f>S246*H246</f>
        <v>0.80639999999999989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209</v>
      </c>
      <c r="AT246" s="197" t="s">
        <v>205</v>
      </c>
      <c r="AU246" s="197" t="s">
        <v>91</v>
      </c>
      <c r="AY246" s="15" t="s">
        <v>203</v>
      </c>
      <c r="BE246" s="198">
        <f>IF(N246="základná",J246,0)</f>
        <v>0</v>
      </c>
      <c r="BF246" s="198">
        <f>IF(N246="znížená",J246,0)</f>
        <v>0</v>
      </c>
      <c r="BG246" s="198">
        <f>IF(N246="zákl. prenesená",J246,0)</f>
        <v>0</v>
      </c>
      <c r="BH246" s="198">
        <f>IF(N246="zníž. prenesená",J246,0)</f>
        <v>0</v>
      </c>
      <c r="BI246" s="198">
        <f>IF(N246="nulová",J246,0)</f>
        <v>0</v>
      </c>
      <c r="BJ246" s="15" t="s">
        <v>91</v>
      </c>
      <c r="BK246" s="198">
        <f>ROUND(I246*H246,2)</f>
        <v>0</v>
      </c>
      <c r="BL246" s="15" t="s">
        <v>209</v>
      </c>
      <c r="BM246" s="197" t="s">
        <v>567</v>
      </c>
    </row>
    <row r="247" s="2" customFormat="1">
      <c r="A247" s="34"/>
      <c r="B247" s="35"/>
      <c r="C247" s="34"/>
      <c r="D247" s="199" t="s">
        <v>211</v>
      </c>
      <c r="E247" s="34"/>
      <c r="F247" s="200" t="s">
        <v>546</v>
      </c>
      <c r="G247" s="34"/>
      <c r="H247" s="34"/>
      <c r="I247" s="201"/>
      <c r="J247" s="34"/>
      <c r="K247" s="34"/>
      <c r="L247" s="35"/>
      <c r="M247" s="202"/>
      <c r="N247" s="203"/>
      <c r="O247" s="78"/>
      <c r="P247" s="78"/>
      <c r="Q247" s="78"/>
      <c r="R247" s="78"/>
      <c r="S247" s="78"/>
      <c r="T247" s="79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5" t="s">
        <v>211</v>
      </c>
      <c r="AU247" s="15" t="s">
        <v>91</v>
      </c>
    </row>
    <row r="248" s="2" customFormat="1" ht="33" customHeight="1">
      <c r="A248" s="34"/>
      <c r="B248" s="184"/>
      <c r="C248" s="185" t="s">
        <v>568</v>
      </c>
      <c r="D248" s="185" t="s">
        <v>205</v>
      </c>
      <c r="E248" s="186" t="s">
        <v>569</v>
      </c>
      <c r="F248" s="187" t="s">
        <v>570</v>
      </c>
      <c r="G248" s="188" t="s">
        <v>317</v>
      </c>
      <c r="H248" s="189">
        <v>32.161999999999999</v>
      </c>
      <c r="I248" s="190"/>
      <c r="J248" s="191">
        <f>ROUND(I248*H248,2)</f>
        <v>0</v>
      </c>
      <c r="K248" s="192"/>
      <c r="L248" s="35"/>
      <c r="M248" s="193" t="s">
        <v>1</v>
      </c>
      <c r="N248" s="194" t="s">
        <v>45</v>
      </c>
      <c r="O248" s="78"/>
      <c r="P248" s="195">
        <f>O248*H248</f>
        <v>0</v>
      </c>
      <c r="Q248" s="195">
        <v>0</v>
      </c>
      <c r="R248" s="195">
        <f>Q248*H248</f>
        <v>0</v>
      </c>
      <c r="S248" s="195">
        <v>0.057000000000000002</v>
      </c>
      <c r="T248" s="196">
        <f>S248*H248</f>
        <v>1.833234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209</v>
      </c>
      <c r="AT248" s="197" t="s">
        <v>205</v>
      </c>
      <c r="AU248" s="197" t="s">
        <v>91</v>
      </c>
      <c r="AY248" s="15" t="s">
        <v>203</v>
      </c>
      <c r="BE248" s="198">
        <f>IF(N248="základná",J248,0)</f>
        <v>0</v>
      </c>
      <c r="BF248" s="198">
        <f>IF(N248="znížená",J248,0)</f>
        <v>0</v>
      </c>
      <c r="BG248" s="198">
        <f>IF(N248="zákl. prenesená",J248,0)</f>
        <v>0</v>
      </c>
      <c r="BH248" s="198">
        <f>IF(N248="zníž. prenesená",J248,0)</f>
        <v>0</v>
      </c>
      <c r="BI248" s="198">
        <f>IF(N248="nulová",J248,0)</f>
        <v>0</v>
      </c>
      <c r="BJ248" s="15" t="s">
        <v>91</v>
      </c>
      <c r="BK248" s="198">
        <f>ROUND(I248*H248,2)</f>
        <v>0</v>
      </c>
      <c r="BL248" s="15" t="s">
        <v>209</v>
      </c>
      <c r="BM248" s="197" t="s">
        <v>571</v>
      </c>
    </row>
    <row r="249" s="2" customFormat="1" ht="24.15" customHeight="1">
      <c r="A249" s="34"/>
      <c r="B249" s="184"/>
      <c r="C249" s="185" t="s">
        <v>572</v>
      </c>
      <c r="D249" s="185" t="s">
        <v>205</v>
      </c>
      <c r="E249" s="186" t="s">
        <v>573</v>
      </c>
      <c r="F249" s="187" t="s">
        <v>574</v>
      </c>
      <c r="G249" s="188" t="s">
        <v>317</v>
      </c>
      <c r="H249" s="189">
        <v>30.225000000000001</v>
      </c>
      <c r="I249" s="190"/>
      <c r="J249" s="191">
        <f>ROUND(I249*H249,2)</f>
        <v>0</v>
      </c>
      <c r="K249" s="192"/>
      <c r="L249" s="35"/>
      <c r="M249" s="193" t="s">
        <v>1</v>
      </c>
      <c r="N249" s="194" t="s">
        <v>45</v>
      </c>
      <c r="O249" s="78"/>
      <c r="P249" s="195">
        <f>O249*H249</f>
        <v>0</v>
      </c>
      <c r="Q249" s="195">
        <v>0</v>
      </c>
      <c r="R249" s="195">
        <f>Q249*H249</f>
        <v>0</v>
      </c>
      <c r="S249" s="195">
        <v>0.012999999999999999</v>
      </c>
      <c r="T249" s="196">
        <f>S249*H249</f>
        <v>0.39292500000000002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209</v>
      </c>
      <c r="AT249" s="197" t="s">
        <v>205</v>
      </c>
      <c r="AU249" s="197" t="s">
        <v>91</v>
      </c>
      <c r="AY249" s="15" t="s">
        <v>203</v>
      </c>
      <c r="BE249" s="198">
        <f>IF(N249="základná",J249,0)</f>
        <v>0</v>
      </c>
      <c r="BF249" s="198">
        <f>IF(N249="znížená",J249,0)</f>
        <v>0</v>
      </c>
      <c r="BG249" s="198">
        <f>IF(N249="zákl. prenesená",J249,0)</f>
        <v>0</v>
      </c>
      <c r="BH249" s="198">
        <f>IF(N249="zníž. prenesená",J249,0)</f>
        <v>0</v>
      </c>
      <c r="BI249" s="198">
        <f>IF(N249="nulová",J249,0)</f>
        <v>0</v>
      </c>
      <c r="BJ249" s="15" t="s">
        <v>91</v>
      </c>
      <c r="BK249" s="198">
        <f>ROUND(I249*H249,2)</f>
        <v>0</v>
      </c>
      <c r="BL249" s="15" t="s">
        <v>209</v>
      </c>
      <c r="BM249" s="197" t="s">
        <v>575</v>
      </c>
    </row>
    <row r="250" s="2" customFormat="1">
      <c r="A250" s="34"/>
      <c r="B250" s="35"/>
      <c r="C250" s="34"/>
      <c r="D250" s="199" t="s">
        <v>211</v>
      </c>
      <c r="E250" s="34"/>
      <c r="F250" s="200" t="s">
        <v>576</v>
      </c>
      <c r="G250" s="34"/>
      <c r="H250" s="34"/>
      <c r="I250" s="201"/>
      <c r="J250" s="34"/>
      <c r="K250" s="34"/>
      <c r="L250" s="35"/>
      <c r="M250" s="202"/>
      <c r="N250" s="203"/>
      <c r="O250" s="78"/>
      <c r="P250" s="78"/>
      <c r="Q250" s="78"/>
      <c r="R250" s="78"/>
      <c r="S250" s="78"/>
      <c r="T250" s="79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5" t="s">
        <v>211</v>
      </c>
      <c r="AU250" s="15" t="s">
        <v>91</v>
      </c>
    </row>
    <row r="251" s="2" customFormat="1" ht="24.15" customHeight="1">
      <c r="A251" s="34"/>
      <c r="B251" s="184"/>
      <c r="C251" s="185" t="s">
        <v>577</v>
      </c>
      <c r="D251" s="185" t="s">
        <v>205</v>
      </c>
      <c r="E251" s="186" t="s">
        <v>578</v>
      </c>
      <c r="F251" s="187" t="s">
        <v>579</v>
      </c>
      <c r="G251" s="188" t="s">
        <v>317</v>
      </c>
      <c r="H251" s="189">
        <v>11.539999999999999</v>
      </c>
      <c r="I251" s="190"/>
      <c r="J251" s="191">
        <f>ROUND(I251*H251,2)</f>
        <v>0</v>
      </c>
      <c r="K251" s="192"/>
      <c r="L251" s="35"/>
      <c r="M251" s="193" t="s">
        <v>1</v>
      </c>
      <c r="N251" s="194" t="s">
        <v>45</v>
      </c>
      <c r="O251" s="78"/>
      <c r="P251" s="195">
        <f>O251*H251</f>
        <v>0</v>
      </c>
      <c r="Q251" s="195">
        <v>0</v>
      </c>
      <c r="R251" s="195">
        <f>Q251*H251</f>
        <v>0</v>
      </c>
      <c r="S251" s="195">
        <v>0.25</v>
      </c>
      <c r="T251" s="196">
        <f>S251*H251</f>
        <v>2.8849999999999998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209</v>
      </c>
      <c r="AT251" s="197" t="s">
        <v>205</v>
      </c>
      <c r="AU251" s="197" t="s">
        <v>91</v>
      </c>
      <c r="AY251" s="15" t="s">
        <v>203</v>
      </c>
      <c r="BE251" s="198">
        <f>IF(N251="základná",J251,0)</f>
        <v>0</v>
      </c>
      <c r="BF251" s="198">
        <f>IF(N251="znížená",J251,0)</f>
        <v>0</v>
      </c>
      <c r="BG251" s="198">
        <f>IF(N251="zákl. prenesená",J251,0)</f>
        <v>0</v>
      </c>
      <c r="BH251" s="198">
        <f>IF(N251="zníž. prenesená",J251,0)</f>
        <v>0</v>
      </c>
      <c r="BI251" s="198">
        <f>IF(N251="nulová",J251,0)</f>
        <v>0</v>
      </c>
      <c r="BJ251" s="15" t="s">
        <v>91</v>
      </c>
      <c r="BK251" s="198">
        <f>ROUND(I251*H251,2)</f>
        <v>0</v>
      </c>
      <c r="BL251" s="15" t="s">
        <v>209</v>
      </c>
      <c r="BM251" s="197" t="s">
        <v>580</v>
      </c>
    </row>
    <row r="252" s="2" customFormat="1">
      <c r="A252" s="34"/>
      <c r="B252" s="35"/>
      <c r="C252" s="34"/>
      <c r="D252" s="199" t="s">
        <v>211</v>
      </c>
      <c r="E252" s="34"/>
      <c r="F252" s="200" t="s">
        <v>581</v>
      </c>
      <c r="G252" s="34"/>
      <c r="H252" s="34"/>
      <c r="I252" s="201"/>
      <c r="J252" s="34"/>
      <c r="K252" s="34"/>
      <c r="L252" s="35"/>
      <c r="M252" s="202"/>
      <c r="N252" s="203"/>
      <c r="O252" s="78"/>
      <c r="P252" s="78"/>
      <c r="Q252" s="78"/>
      <c r="R252" s="78"/>
      <c r="S252" s="78"/>
      <c r="T252" s="79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5" t="s">
        <v>211</v>
      </c>
      <c r="AU252" s="15" t="s">
        <v>91</v>
      </c>
    </row>
    <row r="253" s="2" customFormat="1" ht="24.15" customHeight="1">
      <c r="A253" s="34"/>
      <c r="B253" s="184"/>
      <c r="C253" s="185" t="s">
        <v>582</v>
      </c>
      <c r="D253" s="185" t="s">
        <v>205</v>
      </c>
      <c r="E253" s="186" t="s">
        <v>583</v>
      </c>
      <c r="F253" s="187" t="s">
        <v>584</v>
      </c>
      <c r="G253" s="188" t="s">
        <v>297</v>
      </c>
      <c r="H253" s="189">
        <v>7.9000000000000004</v>
      </c>
      <c r="I253" s="190"/>
      <c r="J253" s="191">
        <f>ROUND(I253*H253,2)</f>
        <v>0</v>
      </c>
      <c r="K253" s="192"/>
      <c r="L253" s="35"/>
      <c r="M253" s="193" t="s">
        <v>1</v>
      </c>
      <c r="N253" s="194" t="s">
        <v>45</v>
      </c>
      <c r="O253" s="78"/>
      <c r="P253" s="195">
        <f>O253*H253</f>
        <v>0</v>
      </c>
      <c r="Q253" s="195">
        <v>0</v>
      </c>
      <c r="R253" s="195">
        <f>Q253*H253</f>
        <v>0</v>
      </c>
      <c r="S253" s="195">
        <v>0.012</v>
      </c>
      <c r="T253" s="196">
        <f>S253*H253</f>
        <v>0.094800000000000009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209</v>
      </c>
      <c r="AT253" s="197" t="s">
        <v>205</v>
      </c>
      <c r="AU253" s="197" t="s">
        <v>91</v>
      </c>
      <c r="AY253" s="15" t="s">
        <v>203</v>
      </c>
      <c r="BE253" s="198">
        <f>IF(N253="základná",J253,0)</f>
        <v>0</v>
      </c>
      <c r="BF253" s="198">
        <f>IF(N253="znížená",J253,0)</f>
        <v>0</v>
      </c>
      <c r="BG253" s="198">
        <f>IF(N253="zákl. prenesená",J253,0)</f>
        <v>0</v>
      </c>
      <c r="BH253" s="198">
        <f>IF(N253="zníž. prenesená",J253,0)</f>
        <v>0</v>
      </c>
      <c r="BI253" s="198">
        <f>IF(N253="nulová",J253,0)</f>
        <v>0</v>
      </c>
      <c r="BJ253" s="15" t="s">
        <v>91</v>
      </c>
      <c r="BK253" s="198">
        <f>ROUND(I253*H253,2)</f>
        <v>0</v>
      </c>
      <c r="BL253" s="15" t="s">
        <v>209</v>
      </c>
      <c r="BM253" s="197" t="s">
        <v>585</v>
      </c>
    </row>
    <row r="254" s="2" customFormat="1" ht="24.15" customHeight="1">
      <c r="A254" s="34"/>
      <c r="B254" s="184"/>
      <c r="C254" s="185" t="s">
        <v>586</v>
      </c>
      <c r="D254" s="185" t="s">
        <v>205</v>
      </c>
      <c r="E254" s="186" t="s">
        <v>587</v>
      </c>
      <c r="F254" s="187" t="s">
        <v>588</v>
      </c>
      <c r="G254" s="188" t="s">
        <v>255</v>
      </c>
      <c r="H254" s="189">
        <v>156</v>
      </c>
      <c r="I254" s="190"/>
      <c r="J254" s="191">
        <f>ROUND(I254*H254,2)</f>
        <v>0</v>
      </c>
      <c r="K254" s="192"/>
      <c r="L254" s="35"/>
      <c r="M254" s="193" t="s">
        <v>1</v>
      </c>
      <c r="N254" s="194" t="s">
        <v>45</v>
      </c>
      <c r="O254" s="78"/>
      <c r="P254" s="195">
        <f>O254*H254</f>
        <v>0</v>
      </c>
      <c r="Q254" s="195">
        <v>0</v>
      </c>
      <c r="R254" s="195">
        <f>Q254*H254</f>
        <v>0</v>
      </c>
      <c r="S254" s="195">
        <v>0.024</v>
      </c>
      <c r="T254" s="196">
        <f>S254*H254</f>
        <v>3.7440000000000002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209</v>
      </c>
      <c r="AT254" s="197" t="s">
        <v>205</v>
      </c>
      <c r="AU254" s="197" t="s">
        <v>91</v>
      </c>
      <c r="AY254" s="15" t="s">
        <v>203</v>
      </c>
      <c r="BE254" s="198">
        <f>IF(N254="základná",J254,0)</f>
        <v>0</v>
      </c>
      <c r="BF254" s="198">
        <f>IF(N254="znížená",J254,0)</f>
        <v>0</v>
      </c>
      <c r="BG254" s="198">
        <f>IF(N254="zákl. prenesená",J254,0)</f>
        <v>0</v>
      </c>
      <c r="BH254" s="198">
        <f>IF(N254="zníž. prenesená",J254,0)</f>
        <v>0</v>
      </c>
      <c r="BI254" s="198">
        <f>IF(N254="nulová",J254,0)</f>
        <v>0</v>
      </c>
      <c r="BJ254" s="15" t="s">
        <v>91</v>
      </c>
      <c r="BK254" s="198">
        <f>ROUND(I254*H254,2)</f>
        <v>0</v>
      </c>
      <c r="BL254" s="15" t="s">
        <v>209</v>
      </c>
      <c r="BM254" s="197" t="s">
        <v>589</v>
      </c>
    </row>
    <row r="255" s="2" customFormat="1" ht="24.15" customHeight="1">
      <c r="A255" s="34"/>
      <c r="B255" s="184"/>
      <c r="C255" s="185" t="s">
        <v>590</v>
      </c>
      <c r="D255" s="185" t="s">
        <v>205</v>
      </c>
      <c r="E255" s="186" t="s">
        <v>591</v>
      </c>
      <c r="F255" s="187" t="s">
        <v>592</v>
      </c>
      <c r="G255" s="188" t="s">
        <v>317</v>
      </c>
      <c r="H255" s="189">
        <v>199.09999999999999</v>
      </c>
      <c r="I255" s="190"/>
      <c r="J255" s="191">
        <f>ROUND(I255*H255,2)</f>
        <v>0</v>
      </c>
      <c r="K255" s="192"/>
      <c r="L255" s="35"/>
      <c r="M255" s="193" t="s">
        <v>1</v>
      </c>
      <c r="N255" s="194" t="s">
        <v>45</v>
      </c>
      <c r="O255" s="78"/>
      <c r="P255" s="195">
        <f>O255*H255</f>
        <v>0</v>
      </c>
      <c r="Q255" s="195">
        <v>0</v>
      </c>
      <c r="R255" s="195">
        <f>Q255*H255</f>
        <v>0</v>
      </c>
      <c r="S255" s="195">
        <v>0.075999999999999998</v>
      </c>
      <c r="T255" s="196">
        <f>S255*H255</f>
        <v>15.131599999999999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209</v>
      </c>
      <c r="AT255" s="197" t="s">
        <v>205</v>
      </c>
      <c r="AU255" s="197" t="s">
        <v>91</v>
      </c>
      <c r="AY255" s="15" t="s">
        <v>203</v>
      </c>
      <c r="BE255" s="198">
        <f>IF(N255="základná",J255,0)</f>
        <v>0</v>
      </c>
      <c r="BF255" s="198">
        <f>IF(N255="znížená",J255,0)</f>
        <v>0</v>
      </c>
      <c r="BG255" s="198">
        <f>IF(N255="zákl. prenesená",J255,0)</f>
        <v>0</v>
      </c>
      <c r="BH255" s="198">
        <f>IF(N255="zníž. prenesená",J255,0)</f>
        <v>0</v>
      </c>
      <c r="BI255" s="198">
        <f>IF(N255="nulová",J255,0)</f>
        <v>0</v>
      </c>
      <c r="BJ255" s="15" t="s">
        <v>91</v>
      </c>
      <c r="BK255" s="198">
        <f>ROUND(I255*H255,2)</f>
        <v>0</v>
      </c>
      <c r="BL255" s="15" t="s">
        <v>209</v>
      </c>
      <c r="BM255" s="197" t="s">
        <v>593</v>
      </c>
    </row>
    <row r="256" s="2" customFormat="1" ht="24.15" customHeight="1">
      <c r="A256" s="34"/>
      <c r="B256" s="184"/>
      <c r="C256" s="185" t="s">
        <v>594</v>
      </c>
      <c r="D256" s="185" t="s">
        <v>205</v>
      </c>
      <c r="E256" s="186" t="s">
        <v>595</v>
      </c>
      <c r="F256" s="187" t="s">
        <v>596</v>
      </c>
      <c r="G256" s="188" t="s">
        <v>297</v>
      </c>
      <c r="H256" s="189">
        <v>12.9</v>
      </c>
      <c r="I256" s="190"/>
      <c r="J256" s="191">
        <f>ROUND(I256*H256,2)</f>
        <v>0</v>
      </c>
      <c r="K256" s="192"/>
      <c r="L256" s="35"/>
      <c r="M256" s="193" t="s">
        <v>1</v>
      </c>
      <c r="N256" s="194" t="s">
        <v>45</v>
      </c>
      <c r="O256" s="78"/>
      <c r="P256" s="195">
        <f>O256*H256</f>
        <v>0</v>
      </c>
      <c r="Q256" s="195">
        <v>0</v>
      </c>
      <c r="R256" s="195">
        <f>Q256*H256</f>
        <v>0</v>
      </c>
      <c r="S256" s="195">
        <v>0.012</v>
      </c>
      <c r="T256" s="196">
        <f>S256*H256</f>
        <v>0.15480000000000002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209</v>
      </c>
      <c r="AT256" s="197" t="s">
        <v>205</v>
      </c>
      <c r="AU256" s="197" t="s">
        <v>91</v>
      </c>
      <c r="AY256" s="15" t="s">
        <v>203</v>
      </c>
      <c r="BE256" s="198">
        <f>IF(N256="základná",J256,0)</f>
        <v>0</v>
      </c>
      <c r="BF256" s="198">
        <f>IF(N256="znížená",J256,0)</f>
        <v>0</v>
      </c>
      <c r="BG256" s="198">
        <f>IF(N256="zákl. prenesená",J256,0)</f>
        <v>0</v>
      </c>
      <c r="BH256" s="198">
        <f>IF(N256="zníž. prenesená",J256,0)</f>
        <v>0</v>
      </c>
      <c r="BI256" s="198">
        <f>IF(N256="nulová",J256,0)</f>
        <v>0</v>
      </c>
      <c r="BJ256" s="15" t="s">
        <v>91</v>
      </c>
      <c r="BK256" s="198">
        <f>ROUND(I256*H256,2)</f>
        <v>0</v>
      </c>
      <c r="BL256" s="15" t="s">
        <v>209</v>
      </c>
      <c r="BM256" s="197" t="s">
        <v>597</v>
      </c>
    </row>
    <row r="257" s="2" customFormat="1" ht="24.15" customHeight="1">
      <c r="A257" s="34"/>
      <c r="B257" s="184"/>
      <c r="C257" s="185" t="s">
        <v>598</v>
      </c>
      <c r="D257" s="185" t="s">
        <v>205</v>
      </c>
      <c r="E257" s="186" t="s">
        <v>599</v>
      </c>
      <c r="F257" s="187" t="s">
        <v>600</v>
      </c>
      <c r="G257" s="188" t="s">
        <v>255</v>
      </c>
      <c r="H257" s="189">
        <v>2</v>
      </c>
      <c r="I257" s="190"/>
      <c r="J257" s="191">
        <f>ROUND(I257*H257,2)</f>
        <v>0</v>
      </c>
      <c r="K257" s="192"/>
      <c r="L257" s="35"/>
      <c r="M257" s="193" t="s">
        <v>1</v>
      </c>
      <c r="N257" s="194" t="s">
        <v>45</v>
      </c>
      <c r="O257" s="78"/>
      <c r="P257" s="195">
        <f>O257*H257</f>
        <v>0</v>
      </c>
      <c r="Q257" s="195">
        <v>0</v>
      </c>
      <c r="R257" s="195">
        <f>Q257*H257</f>
        <v>0</v>
      </c>
      <c r="S257" s="195">
        <v>0.159</v>
      </c>
      <c r="T257" s="196">
        <f>S257*H257</f>
        <v>0.318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209</v>
      </c>
      <c r="AT257" s="197" t="s">
        <v>205</v>
      </c>
      <c r="AU257" s="197" t="s">
        <v>91</v>
      </c>
      <c r="AY257" s="15" t="s">
        <v>203</v>
      </c>
      <c r="BE257" s="198">
        <f>IF(N257="základná",J257,0)</f>
        <v>0</v>
      </c>
      <c r="BF257" s="198">
        <f>IF(N257="znížená",J257,0)</f>
        <v>0</v>
      </c>
      <c r="BG257" s="198">
        <f>IF(N257="zákl. prenesená",J257,0)</f>
        <v>0</v>
      </c>
      <c r="BH257" s="198">
        <f>IF(N257="zníž. prenesená",J257,0)</f>
        <v>0</v>
      </c>
      <c r="BI257" s="198">
        <f>IF(N257="nulová",J257,0)</f>
        <v>0</v>
      </c>
      <c r="BJ257" s="15" t="s">
        <v>91</v>
      </c>
      <c r="BK257" s="198">
        <f>ROUND(I257*H257,2)</f>
        <v>0</v>
      </c>
      <c r="BL257" s="15" t="s">
        <v>209</v>
      </c>
      <c r="BM257" s="197" t="s">
        <v>601</v>
      </c>
    </row>
    <row r="258" s="2" customFormat="1" ht="24.15" customHeight="1">
      <c r="A258" s="34"/>
      <c r="B258" s="184"/>
      <c r="C258" s="185" t="s">
        <v>602</v>
      </c>
      <c r="D258" s="185" t="s">
        <v>205</v>
      </c>
      <c r="E258" s="186" t="s">
        <v>603</v>
      </c>
      <c r="F258" s="187" t="s">
        <v>604</v>
      </c>
      <c r="G258" s="188" t="s">
        <v>255</v>
      </c>
      <c r="H258" s="189">
        <v>52</v>
      </c>
      <c r="I258" s="190"/>
      <c r="J258" s="191">
        <f>ROUND(I258*H258,2)</f>
        <v>0</v>
      </c>
      <c r="K258" s="192"/>
      <c r="L258" s="35"/>
      <c r="M258" s="193" t="s">
        <v>1</v>
      </c>
      <c r="N258" s="194" t="s">
        <v>45</v>
      </c>
      <c r="O258" s="78"/>
      <c r="P258" s="195">
        <f>O258*H258</f>
        <v>0</v>
      </c>
      <c r="Q258" s="195">
        <v>0</v>
      </c>
      <c r="R258" s="195">
        <f>Q258*H258</f>
        <v>0</v>
      </c>
      <c r="S258" s="195">
        <v>0.072999999999999995</v>
      </c>
      <c r="T258" s="196">
        <f>S258*H258</f>
        <v>3.7959999999999998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209</v>
      </c>
      <c r="AT258" s="197" t="s">
        <v>205</v>
      </c>
      <c r="AU258" s="197" t="s">
        <v>91</v>
      </c>
      <c r="AY258" s="15" t="s">
        <v>203</v>
      </c>
      <c r="BE258" s="198">
        <f>IF(N258="základná",J258,0)</f>
        <v>0</v>
      </c>
      <c r="BF258" s="198">
        <f>IF(N258="znížená",J258,0)</f>
        <v>0</v>
      </c>
      <c r="BG258" s="198">
        <f>IF(N258="zákl. prenesená",J258,0)</f>
        <v>0</v>
      </c>
      <c r="BH258" s="198">
        <f>IF(N258="zníž. prenesená",J258,0)</f>
        <v>0</v>
      </c>
      <c r="BI258" s="198">
        <f>IF(N258="nulová",J258,0)</f>
        <v>0</v>
      </c>
      <c r="BJ258" s="15" t="s">
        <v>91</v>
      </c>
      <c r="BK258" s="198">
        <f>ROUND(I258*H258,2)</f>
        <v>0</v>
      </c>
      <c r="BL258" s="15" t="s">
        <v>209</v>
      </c>
      <c r="BM258" s="197" t="s">
        <v>605</v>
      </c>
    </row>
    <row r="259" s="2" customFormat="1" ht="24.15" customHeight="1">
      <c r="A259" s="34"/>
      <c r="B259" s="184"/>
      <c r="C259" s="185" t="s">
        <v>606</v>
      </c>
      <c r="D259" s="185" t="s">
        <v>205</v>
      </c>
      <c r="E259" s="186" t="s">
        <v>607</v>
      </c>
      <c r="F259" s="187" t="s">
        <v>608</v>
      </c>
      <c r="G259" s="188" t="s">
        <v>317</v>
      </c>
      <c r="H259" s="189">
        <v>1.25</v>
      </c>
      <c r="I259" s="190"/>
      <c r="J259" s="191">
        <f>ROUND(I259*H259,2)</f>
        <v>0</v>
      </c>
      <c r="K259" s="192"/>
      <c r="L259" s="35"/>
      <c r="M259" s="193" t="s">
        <v>1</v>
      </c>
      <c r="N259" s="194" t="s">
        <v>45</v>
      </c>
      <c r="O259" s="78"/>
      <c r="P259" s="195">
        <f>O259*H259</f>
        <v>0</v>
      </c>
      <c r="Q259" s="195">
        <v>0</v>
      </c>
      <c r="R259" s="195">
        <f>Q259*H259</f>
        <v>0</v>
      </c>
      <c r="S259" s="195">
        <v>0.28100000000000003</v>
      </c>
      <c r="T259" s="196">
        <f>S259*H259</f>
        <v>0.35125000000000006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209</v>
      </c>
      <c r="AT259" s="197" t="s">
        <v>205</v>
      </c>
      <c r="AU259" s="197" t="s">
        <v>91</v>
      </c>
      <c r="AY259" s="15" t="s">
        <v>203</v>
      </c>
      <c r="BE259" s="198">
        <f>IF(N259="základná",J259,0)</f>
        <v>0</v>
      </c>
      <c r="BF259" s="198">
        <f>IF(N259="znížená",J259,0)</f>
        <v>0</v>
      </c>
      <c r="BG259" s="198">
        <f>IF(N259="zákl. prenesená",J259,0)</f>
        <v>0</v>
      </c>
      <c r="BH259" s="198">
        <f>IF(N259="zníž. prenesená",J259,0)</f>
        <v>0</v>
      </c>
      <c r="BI259" s="198">
        <f>IF(N259="nulová",J259,0)</f>
        <v>0</v>
      </c>
      <c r="BJ259" s="15" t="s">
        <v>91</v>
      </c>
      <c r="BK259" s="198">
        <f>ROUND(I259*H259,2)</f>
        <v>0</v>
      </c>
      <c r="BL259" s="15" t="s">
        <v>209</v>
      </c>
      <c r="BM259" s="197" t="s">
        <v>609</v>
      </c>
    </row>
    <row r="260" s="2" customFormat="1" ht="24.15" customHeight="1">
      <c r="A260" s="34"/>
      <c r="B260" s="184"/>
      <c r="C260" s="185" t="s">
        <v>610</v>
      </c>
      <c r="D260" s="185" t="s">
        <v>205</v>
      </c>
      <c r="E260" s="186" t="s">
        <v>611</v>
      </c>
      <c r="F260" s="187" t="s">
        <v>612</v>
      </c>
      <c r="G260" s="188" t="s">
        <v>208</v>
      </c>
      <c r="H260" s="189">
        <v>1.2290000000000001</v>
      </c>
      <c r="I260" s="190"/>
      <c r="J260" s="191">
        <f>ROUND(I260*H260,2)</f>
        <v>0</v>
      </c>
      <c r="K260" s="192"/>
      <c r="L260" s="35"/>
      <c r="M260" s="193" t="s">
        <v>1</v>
      </c>
      <c r="N260" s="194" t="s">
        <v>45</v>
      </c>
      <c r="O260" s="78"/>
      <c r="P260" s="195">
        <f>O260*H260</f>
        <v>0</v>
      </c>
      <c r="Q260" s="195">
        <v>0</v>
      </c>
      <c r="R260" s="195">
        <f>Q260*H260</f>
        <v>0</v>
      </c>
      <c r="S260" s="195">
        <v>1.875</v>
      </c>
      <c r="T260" s="196">
        <f>S260*H260</f>
        <v>2.3043750000000003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209</v>
      </c>
      <c r="AT260" s="197" t="s">
        <v>205</v>
      </c>
      <c r="AU260" s="197" t="s">
        <v>91</v>
      </c>
      <c r="AY260" s="15" t="s">
        <v>203</v>
      </c>
      <c r="BE260" s="198">
        <f>IF(N260="základná",J260,0)</f>
        <v>0</v>
      </c>
      <c r="BF260" s="198">
        <f>IF(N260="znížená",J260,0)</f>
        <v>0</v>
      </c>
      <c r="BG260" s="198">
        <f>IF(N260="zákl. prenesená",J260,0)</f>
        <v>0</v>
      </c>
      <c r="BH260" s="198">
        <f>IF(N260="zníž. prenesená",J260,0)</f>
        <v>0</v>
      </c>
      <c r="BI260" s="198">
        <f>IF(N260="nulová",J260,0)</f>
        <v>0</v>
      </c>
      <c r="BJ260" s="15" t="s">
        <v>91</v>
      </c>
      <c r="BK260" s="198">
        <f>ROUND(I260*H260,2)</f>
        <v>0</v>
      </c>
      <c r="BL260" s="15" t="s">
        <v>209</v>
      </c>
      <c r="BM260" s="197" t="s">
        <v>613</v>
      </c>
    </row>
    <row r="261" s="2" customFormat="1" ht="24.15" customHeight="1">
      <c r="A261" s="34"/>
      <c r="B261" s="184"/>
      <c r="C261" s="185" t="s">
        <v>614</v>
      </c>
      <c r="D261" s="185" t="s">
        <v>205</v>
      </c>
      <c r="E261" s="186" t="s">
        <v>615</v>
      </c>
      <c r="F261" s="187" t="s">
        <v>616</v>
      </c>
      <c r="G261" s="188" t="s">
        <v>208</v>
      </c>
      <c r="H261" s="189">
        <v>3.411</v>
      </c>
      <c r="I261" s="190"/>
      <c r="J261" s="191">
        <f>ROUND(I261*H261,2)</f>
        <v>0</v>
      </c>
      <c r="K261" s="192"/>
      <c r="L261" s="35"/>
      <c r="M261" s="193" t="s">
        <v>1</v>
      </c>
      <c r="N261" s="194" t="s">
        <v>45</v>
      </c>
      <c r="O261" s="78"/>
      <c r="P261" s="195">
        <f>O261*H261</f>
        <v>0</v>
      </c>
      <c r="Q261" s="195">
        <v>0</v>
      </c>
      <c r="R261" s="195">
        <f>Q261*H261</f>
        <v>0</v>
      </c>
      <c r="S261" s="195">
        <v>1.875</v>
      </c>
      <c r="T261" s="196">
        <f>S261*H261</f>
        <v>6.3956249999999999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209</v>
      </c>
      <c r="AT261" s="197" t="s">
        <v>205</v>
      </c>
      <c r="AU261" s="197" t="s">
        <v>91</v>
      </c>
      <c r="AY261" s="15" t="s">
        <v>203</v>
      </c>
      <c r="BE261" s="198">
        <f>IF(N261="základná",J261,0)</f>
        <v>0</v>
      </c>
      <c r="BF261" s="198">
        <f>IF(N261="znížená",J261,0)</f>
        <v>0</v>
      </c>
      <c r="BG261" s="198">
        <f>IF(N261="zákl. prenesená",J261,0)</f>
        <v>0</v>
      </c>
      <c r="BH261" s="198">
        <f>IF(N261="zníž. prenesená",J261,0)</f>
        <v>0</v>
      </c>
      <c r="BI261" s="198">
        <f>IF(N261="nulová",J261,0)</f>
        <v>0</v>
      </c>
      <c r="BJ261" s="15" t="s">
        <v>91</v>
      </c>
      <c r="BK261" s="198">
        <f>ROUND(I261*H261,2)</f>
        <v>0</v>
      </c>
      <c r="BL261" s="15" t="s">
        <v>209</v>
      </c>
      <c r="BM261" s="197" t="s">
        <v>617</v>
      </c>
    </row>
    <row r="262" s="2" customFormat="1" ht="24.15" customHeight="1">
      <c r="A262" s="34"/>
      <c r="B262" s="184"/>
      <c r="C262" s="185" t="s">
        <v>618</v>
      </c>
      <c r="D262" s="185" t="s">
        <v>205</v>
      </c>
      <c r="E262" s="186" t="s">
        <v>619</v>
      </c>
      <c r="F262" s="187" t="s">
        <v>620</v>
      </c>
      <c r="G262" s="188" t="s">
        <v>317</v>
      </c>
      <c r="H262" s="189">
        <v>39.996000000000002</v>
      </c>
      <c r="I262" s="190"/>
      <c r="J262" s="191">
        <f>ROUND(I262*H262,2)</f>
        <v>0</v>
      </c>
      <c r="K262" s="192"/>
      <c r="L262" s="35"/>
      <c r="M262" s="193" t="s">
        <v>1</v>
      </c>
      <c r="N262" s="194" t="s">
        <v>45</v>
      </c>
      <c r="O262" s="78"/>
      <c r="P262" s="195">
        <f>O262*H262</f>
        <v>0</v>
      </c>
      <c r="Q262" s="195">
        <v>0</v>
      </c>
      <c r="R262" s="195">
        <f>Q262*H262</f>
        <v>0</v>
      </c>
      <c r="S262" s="195">
        <v>0.27000000000000002</v>
      </c>
      <c r="T262" s="196">
        <f>S262*H262</f>
        <v>10.798920000000001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209</v>
      </c>
      <c r="AT262" s="197" t="s">
        <v>205</v>
      </c>
      <c r="AU262" s="197" t="s">
        <v>91</v>
      </c>
      <c r="AY262" s="15" t="s">
        <v>203</v>
      </c>
      <c r="BE262" s="198">
        <f>IF(N262="základná",J262,0)</f>
        <v>0</v>
      </c>
      <c r="BF262" s="198">
        <f>IF(N262="znížená",J262,0)</f>
        <v>0</v>
      </c>
      <c r="BG262" s="198">
        <f>IF(N262="zákl. prenesená",J262,0)</f>
        <v>0</v>
      </c>
      <c r="BH262" s="198">
        <f>IF(N262="zníž. prenesená",J262,0)</f>
        <v>0</v>
      </c>
      <c r="BI262" s="198">
        <f>IF(N262="nulová",J262,0)</f>
        <v>0</v>
      </c>
      <c r="BJ262" s="15" t="s">
        <v>91</v>
      </c>
      <c r="BK262" s="198">
        <f>ROUND(I262*H262,2)</f>
        <v>0</v>
      </c>
      <c r="BL262" s="15" t="s">
        <v>209</v>
      </c>
      <c r="BM262" s="197" t="s">
        <v>621</v>
      </c>
    </row>
    <row r="263" s="2" customFormat="1" ht="24.15" customHeight="1">
      <c r="A263" s="34"/>
      <c r="B263" s="184"/>
      <c r="C263" s="185" t="s">
        <v>622</v>
      </c>
      <c r="D263" s="185" t="s">
        <v>205</v>
      </c>
      <c r="E263" s="186" t="s">
        <v>623</v>
      </c>
      <c r="F263" s="187" t="s">
        <v>624</v>
      </c>
      <c r="G263" s="188" t="s">
        <v>208</v>
      </c>
      <c r="H263" s="189">
        <v>0.56100000000000005</v>
      </c>
      <c r="I263" s="190"/>
      <c r="J263" s="191">
        <f>ROUND(I263*H263,2)</f>
        <v>0</v>
      </c>
      <c r="K263" s="192"/>
      <c r="L263" s="35"/>
      <c r="M263" s="193" t="s">
        <v>1</v>
      </c>
      <c r="N263" s="194" t="s">
        <v>45</v>
      </c>
      <c r="O263" s="78"/>
      <c r="P263" s="195">
        <f>O263*H263</f>
        <v>0</v>
      </c>
      <c r="Q263" s="195">
        <v>0</v>
      </c>
      <c r="R263" s="195">
        <f>Q263*H263</f>
        <v>0</v>
      </c>
      <c r="S263" s="195">
        <v>1.875</v>
      </c>
      <c r="T263" s="196">
        <f>S263*H263</f>
        <v>1.0518750000000001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209</v>
      </c>
      <c r="AT263" s="197" t="s">
        <v>205</v>
      </c>
      <c r="AU263" s="197" t="s">
        <v>91</v>
      </c>
      <c r="AY263" s="15" t="s">
        <v>203</v>
      </c>
      <c r="BE263" s="198">
        <f>IF(N263="základná",J263,0)</f>
        <v>0</v>
      </c>
      <c r="BF263" s="198">
        <f>IF(N263="znížená",J263,0)</f>
        <v>0</v>
      </c>
      <c r="BG263" s="198">
        <f>IF(N263="zákl. prenesená",J263,0)</f>
        <v>0</v>
      </c>
      <c r="BH263" s="198">
        <f>IF(N263="zníž. prenesená",J263,0)</f>
        <v>0</v>
      </c>
      <c r="BI263" s="198">
        <f>IF(N263="nulová",J263,0)</f>
        <v>0</v>
      </c>
      <c r="BJ263" s="15" t="s">
        <v>91</v>
      </c>
      <c r="BK263" s="198">
        <f>ROUND(I263*H263,2)</f>
        <v>0</v>
      </c>
      <c r="BL263" s="15" t="s">
        <v>209</v>
      </c>
      <c r="BM263" s="197" t="s">
        <v>625</v>
      </c>
    </row>
    <row r="264" s="2" customFormat="1" ht="24.15" customHeight="1">
      <c r="A264" s="34"/>
      <c r="B264" s="184"/>
      <c r="C264" s="185" t="s">
        <v>626</v>
      </c>
      <c r="D264" s="185" t="s">
        <v>205</v>
      </c>
      <c r="E264" s="186" t="s">
        <v>627</v>
      </c>
      <c r="F264" s="187" t="s">
        <v>628</v>
      </c>
      <c r="G264" s="188" t="s">
        <v>208</v>
      </c>
      <c r="H264" s="189">
        <v>10.617000000000001</v>
      </c>
      <c r="I264" s="190"/>
      <c r="J264" s="191">
        <f>ROUND(I264*H264,2)</f>
        <v>0</v>
      </c>
      <c r="K264" s="192"/>
      <c r="L264" s="35"/>
      <c r="M264" s="193" t="s">
        <v>1</v>
      </c>
      <c r="N264" s="194" t="s">
        <v>45</v>
      </c>
      <c r="O264" s="78"/>
      <c r="P264" s="195">
        <f>O264*H264</f>
        <v>0</v>
      </c>
      <c r="Q264" s="195">
        <v>0</v>
      </c>
      <c r="R264" s="195">
        <f>Q264*H264</f>
        <v>0</v>
      </c>
      <c r="S264" s="195">
        <v>1.875</v>
      </c>
      <c r="T264" s="196">
        <f>S264*H264</f>
        <v>19.906875000000003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209</v>
      </c>
      <c r="AT264" s="197" t="s">
        <v>205</v>
      </c>
      <c r="AU264" s="197" t="s">
        <v>91</v>
      </c>
      <c r="AY264" s="15" t="s">
        <v>203</v>
      </c>
      <c r="BE264" s="198">
        <f>IF(N264="základná",J264,0)</f>
        <v>0</v>
      </c>
      <c r="BF264" s="198">
        <f>IF(N264="znížená",J264,0)</f>
        <v>0</v>
      </c>
      <c r="BG264" s="198">
        <f>IF(N264="zákl. prenesená",J264,0)</f>
        <v>0</v>
      </c>
      <c r="BH264" s="198">
        <f>IF(N264="zníž. prenesená",J264,0)</f>
        <v>0</v>
      </c>
      <c r="BI264" s="198">
        <f>IF(N264="nulová",J264,0)</f>
        <v>0</v>
      </c>
      <c r="BJ264" s="15" t="s">
        <v>91</v>
      </c>
      <c r="BK264" s="198">
        <f>ROUND(I264*H264,2)</f>
        <v>0</v>
      </c>
      <c r="BL264" s="15" t="s">
        <v>209</v>
      </c>
      <c r="BM264" s="197" t="s">
        <v>629</v>
      </c>
    </row>
    <row r="265" s="2" customFormat="1" ht="24.15" customHeight="1">
      <c r="A265" s="34"/>
      <c r="B265" s="184"/>
      <c r="C265" s="185" t="s">
        <v>630</v>
      </c>
      <c r="D265" s="185" t="s">
        <v>205</v>
      </c>
      <c r="E265" s="186" t="s">
        <v>631</v>
      </c>
      <c r="F265" s="187" t="s">
        <v>632</v>
      </c>
      <c r="G265" s="188" t="s">
        <v>317</v>
      </c>
      <c r="H265" s="189">
        <v>1.8180000000000001</v>
      </c>
      <c r="I265" s="190"/>
      <c r="J265" s="191">
        <f>ROUND(I265*H265,2)</f>
        <v>0</v>
      </c>
      <c r="K265" s="192"/>
      <c r="L265" s="35"/>
      <c r="M265" s="193" t="s">
        <v>1</v>
      </c>
      <c r="N265" s="194" t="s">
        <v>45</v>
      </c>
      <c r="O265" s="78"/>
      <c r="P265" s="195">
        <f>O265*H265</f>
        <v>0</v>
      </c>
      <c r="Q265" s="195">
        <v>0</v>
      </c>
      <c r="R265" s="195">
        <f>Q265*H265</f>
        <v>0</v>
      </c>
      <c r="S265" s="195">
        <v>0.107</v>
      </c>
      <c r="T265" s="196">
        <f>S265*H265</f>
        <v>0.194526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209</v>
      </c>
      <c r="AT265" s="197" t="s">
        <v>205</v>
      </c>
      <c r="AU265" s="197" t="s">
        <v>91</v>
      </c>
      <c r="AY265" s="15" t="s">
        <v>203</v>
      </c>
      <c r="BE265" s="198">
        <f>IF(N265="základná",J265,0)</f>
        <v>0</v>
      </c>
      <c r="BF265" s="198">
        <f>IF(N265="znížená",J265,0)</f>
        <v>0</v>
      </c>
      <c r="BG265" s="198">
        <f>IF(N265="zákl. prenesená",J265,0)</f>
        <v>0</v>
      </c>
      <c r="BH265" s="198">
        <f>IF(N265="zníž. prenesená",J265,0)</f>
        <v>0</v>
      </c>
      <c r="BI265" s="198">
        <f>IF(N265="nulová",J265,0)</f>
        <v>0</v>
      </c>
      <c r="BJ265" s="15" t="s">
        <v>91</v>
      </c>
      <c r="BK265" s="198">
        <f>ROUND(I265*H265,2)</f>
        <v>0</v>
      </c>
      <c r="BL265" s="15" t="s">
        <v>209</v>
      </c>
      <c r="BM265" s="197" t="s">
        <v>633</v>
      </c>
    </row>
    <row r="266" s="2" customFormat="1" ht="24.15" customHeight="1">
      <c r="A266" s="34"/>
      <c r="B266" s="184"/>
      <c r="C266" s="185" t="s">
        <v>634</v>
      </c>
      <c r="D266" s="185" t="s">
        <v>205</v>
      </c>
      <c r="E266" s="186" t="s">
        <v>635</v>
      </c>
      <c r="F266" s="187" t="s">
        <v>636</v>
      </c>
      <c r="G266" s="188" t="s">
        <v>208</v>
      </c>
      <c r="H266" s="189">
        <v>0.17199999999999999</v>
      </c>
      <c r="I266" s="190"/>
      <c r="J266" s="191">
        <f>ROUND(I266*H266,2)</f>
        <v>0</v>
      </c>
      <c r="K266" s="192"/>
      <c r="L266" s="35"/>
      <c r="M266" s="193" t="s">
        <v>1</v>
      </c>
      <c r="N266" s="194" t="s">
        <v>45</v>
      </c>
      <c r="O266" s="78"/>
      <c r="P266" s="195">
        <f>O266*H266</f>
        <v>0</v>
      </c>
      <c r="Q266" s="195">
        <v>0</v>
      </c>
      <c r="R266" s="195">
        <f>Q266*H266</f>
        <v>0</v>
      </c>
      <c r="S266" s="195">
        <v>2.3999999999999999</v>
      </c>
      <c r="T266" s="196">
        <f>S266*H266</f>
        <v>0.41279999999999994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209</v>
      </c>
      <c r="AT266" s="197" t="s">
        <v>205</v>
      </c>
      <c r="AU266" s="197" t="s">
        <v>91</v>
      </c>
      <c r="AY266" s="15" t="s">
        <v>203</v>
      </c>
      <c r="BE266" s="198">
        <f>IF(N266="základná",J266,0)</f>
        <v>0</v>
      </c>
      <c r="BF266" s="198">
        <f>IF(N266="znížená",J266,0)</f>
        <v>0</v>
      </c>
      <c r="BG266" s="198">
        <f>IF(N266="zákl. prenesená",J266,0)</f>
        <v>0</v>
      </c>
      <c r="BH266" s="198">
        <f>IF(N266="zníž. prenesená",J266,0)</f>
        <v>0</v>
      </c>
      <c r="BI266" s="198">
        <f>IF(N266="nulová",J266,0)</f>
        <v>0</v>
      </c>
      <c r="BJ266" s="15" t="s">
        <v>91</v>
      </c>
      <c r="BK266" s="198">
        <f>ROUND(I266*H266,2)</f>
        <v>0</v>
      </c>
      <c r="BL266" s="15" t="s">
        <v>209</v>
      </c>
      <c r="BM266" s="197" t="s">
        <v>637</v>
      </c>
    </row>
    <row r="267" s="2" customFormat="1" ht="24.15" customHeight="1">
      <c r="A267" s="34"/>
      <c r="B267" s="184"/>
      <c r="C267" s="185" t="s">
        <v>638</v>
      </c>
      <c r="D267" s="185" t="s">
        <v>205</v>
      </c>
      <c r="E267" s="186" t="s">
        <v>639</v>
      </c>
      <c r="F267" s="187" t="s">
        <v>640</v>
      </c>
      <c r="G267" s="188" t="s">
        <v>208</v>
      </c>
      <c r="H267" s="189">
        <v>0.82899999999999996</v>
      </c>
      <c r="I267" s="190"/>
      <c r="J267" s="191">
        <f>ROUND(I267*H267,2)</f>
        <v>0</v>
      </c>
      <c r="K267" s="192"/>
      <c r="L267" s="35"/>
      <c r="M267" s="193" t="s">
        <v>1</v>
      </c>
      <c r="N267" s="194" t="s">
        <v>45</v>
      </c>
      <c r="O267" s="78"/>
      <c r="P267" s="195">
        <f>O267*H267</f>
        <v>0</v>
      </c>
      <c r="Q267" s="195">
        <v>0</v>
      </c>
      <c r="R267" s="195">
        <f>Q267*H267</f>
        <v>0</v>
      </c>
      <c r="S267" s="195">
        <v>2.3999999999999999</v>
      </c>
      <c r="T267" s="196">
        <f>S267*H267</f>
        <v>1.9895999999999998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209</v>
      </c>
      <c r="AT267" s="197" t="s">
        <v>205</v>
      </c>
      <c r="AU267" s="197" t="s">
        <v>91</v>
      </c>
      <c r="AY267" s="15" t="s">
        <v>203</v>
      </c>
      <c r="BE267" s="198">
        <f>IF(N267="základná",J267,0)</f>
        <v>0</v>
      </c>
      <c r="BF267" s="198">
        <f>IF(N267="znížená",J267,0)</f>
        <v>0</v>
      </c>
      <c r="BG267" s="198">
        <f>IF(N267="zákl. prenesená",J267,0)</f>
        <v>0</v>
      </c>
      <c r="BH267" s="198">
        <f>IF(N267="zníž. prenesená",J267,0)</f>
        <v>0</v>
      </c>
      <c r="BI267" s="198">
        <f>IF(N267="nulová",J267,0)</f>
        <v>0</v>
      </c>
      <c r="BJ267" s="15" t="s">
        <v>91</v>
      </c>
      <c r="BK267" s="198">
        <f>ROUND(I267*H267,2)</f>
        <v>0</v>
      </c>
      <c r="BL267" s="15" t="s">
        <v>209</v>
      </c>
      <c r="BM267" s="197" t="s">
        <v>641</v>
      </c>
    </row>
    <row r="268" s="2" customFormat="1" ht="16.5" customHeight="1">
      <c r="A268" s="34"/>
      <c r="B268" s="184"/>
      <c r="C268" s="185" t="s">
        <v>642</v>
      </c>
      <c r="D268" s="185" t="s">
        <v>205</v>
      </c>
      <c r="E268" s="186" t="s">
        <v>643</v>
      </c>
      <c r="F268" s="187" t="s">
        <v>644</v>
      </c>
      <c r="G268" s="188" t="s">
        <v>297</v>
      </c>
      <c r="H268" s="189">
        <v>10.300000000000001</v>
      </c>
      <c r="I268" s="190"/>
      <c r="J268" s="191">
        <f>ROUND(I268*H268,2)</f>
        <v>0</v>
      </c>
      <c r="K268" s="192"/>
      <c r="L268" s="35"/>
      <c r="M268" s="193" t="s">
        <v>1</v>
      </c>
      <c r="N268" s="194" t="s">
        <v>45</v>
      </c>
      <c r="O268" s="78"/>
      <c r="P268" s="195">
        <f>O268*H268</f>
        <v>0</v>
      </c>
      <c r="Q268" s="195">
        <v>0</v>
      </c>
      <c r="R268" s="195">
        <f>Q268*H268</f>
        <v>0</v>
      </c>
      <c r="S268" s="195">
        <v>0.036999999999999998</v>
      </c>
      <c r="T268" s="196">
        <f>S268*H268</f>
        <v>0.38109999999999999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209</v>
      </c>
      <c r="AT268" s="197" t="s">
        <v>205</v>
      </c>
      <c r="AU268" s="197" t="s">
        <v>91</v>
      </c>
      <c r="AY268" s="15" t="s">
        <v>203</v>
      </c>
      <c r="BE268" s="198">
        <f>IF(N268="základná",J268,0)</f>
        <v>0</v>
      </c>
      <c r="BF268" s="198">
        <f>IF(N268="znížená",J268,0)</f>
        <v>0</v>
      </c>
      <c r="BG268" s="198">
        <f>IF(N268="zákl. prenesená",J268,0)</f>
        <v>0</v>
      </c>
      <c r="BH268" s="198">
        <f>IF(N268="zníž. prenesená",J268,0)</f>
        <v>0</v>
      </c>
      <c r="BI268" s="198">
        <f>IF(N268="nulová",J268,0)</f>
        <v>0</v>
      </c>
      <c r="BJ268" s="15" t="s">
        <v>91</v>
      </c>
      <c r="BK268" s="198">
        <f>ROUND(I268*H268,2)</f>
        <v>0</v>
      </c>
      <c r="BL268" s="15" t="s">
        <v>209</v>
      </c>
      <c r="BM268" s="197" t="s">
        <v>645</v>
      </c>
    </row>
    <row r="269" s="2" customFormat="1" ht="37.8" customHeight="1">
      <c r="A269" s="34"/>
      <c r="B269" s="184"/>
      <c r="C269" s="185" t="s">
        <v>646</v>
      </c>
      <c r="D269" s="185" t="s">
        <v>205</v>
      </c>
      <c r="E269" s="186" t="s">
        <v>647</v>
      </c>
      <c r="F269" s="187" t="s">
        <v>648</v>
      </c>
      <c r="G269" s="188" t="s">
        <v>317</v>
      </c>
      <c r="H269" s="189">
        <v>360.53199999999998</v>
      </c>
      <c r="I269" s="190"/>
      <c r="J269" s="191">
        <f>ROUND(I269*H269,2)</f>
        <v>0</v>
      </c>
      <c r="K269" s="192"/>
      <c r="L269" s="35"/>
      <c r="M269" s="193" t="s">
        <v>1</v>
      </c>
      <c r="N269" s="194" t="s">
        <v>45</v>
      </c>
      <c r="O269" s="78"/>
      <c r="P269" s="195">
        <f>O269*H269</f>
        <v>0</v>
      </c>
      <c r="Q269" s="195">
        <v>0</v>
      </c>
      <c r="R269" s="195">
        <f>Q269*H269</f>
        <v>0</v>
      </c>
      <c r="S269" s="195">
        <v>0.068000000000000005</v>
      </c>
      <c r="T269" s="196">
        <f>S269*H269</f>
        <v>24.516176000000002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209</v>
      </c>
      <c r="AT269" s="197" t="s">
        <v>205</v>
      </c>
      <c r="AU269" s="197" t="s">
        <v>91</v>
      </c>
      <c r="AY269" s="15" t="s">
        <v>203</v>
      </c>
      <c r="BE269" s="198">
        <f>IF(N269="základná",J269,0)</f>
        <v>0</v>
      </c>
      <c r="BF269" s="198">
        <f>IF(N269="znížená",J269,0)</f>
        <v>0</v>
      </c>
      <c r="BG269" s="198">
        <f>IF(N269="zákl. prenesená",J269,0)</f>
        <v>0</v>
      </c>
      <c r="BH269" s="198">
        <f>IF(N269="zníž. prenesená",J269,0)</f>
        <v>0</v>
      </c>
      <c r="BI269" s="198">
        <f>IF(N269="nulová",J269,0)</f>
        <v>0</v>
      </c>
      <c r="BJ269" s="15" t="s">
        <v>91</v>
      </c>
      <c r="BK269" s="198">
        <f>ROUND(I269*H269,2)</f>
        <v>0</v>
      </c>
      <c r="BL269" s="15" t="s">
        <v>209</v>
      </c>
      <c r="BM269" s="197" t="s">
        <v>649</v>
      </c>
    </row>
    <row r="270" s="2" customFormat="1" ht="24.15" customHeight="1">
      <c r="A270" s="34"/>
      <c r="B270" s="184"/>
      <c r="C270" s="185" t="s">
        <v>650</v>
      </c>
      <c r="D270" s="185" t="s">
        <v>205</v>
      </c>
      <c r="E270" s="186" t="s">
        <v>651</v>
      </c>
      <c r="F270" s="187" t="s">
        <v>652</v>
      </c>
      <c r="G270" s="188" t="s">
        <v>243</v>
      </c>
      <c r="H270" s="189">
        <v>349.46100000000001</v>
      </c>
      <c r="I270" s="190"/>
      <c r="J270" s="191">
        <f>ROUND(I270*H270,2)</f>
        <v>0</v>
      </c>
      <c r="K270" s="192"/>
      <c r="L270" s="35"/>
      <c r="M270" s="193" t="s">
        <v>1</v>
      </c>
      <c r="N270" s="194" t="s">
        <v>45</v>
      </c>
      <c r="O270" s="78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209</v>
      </c>
      <c r="AT270" s="197" t="s">
        <v>205</v>
      </c>
      <c r="AU270" s="197" t="s">
        <v>91</v>
      </c>
      <c r="AY270" s="15" t="s">
        <v>203</v>
      </c>
      <c r="BE270" s="198">
        <f>IF(N270="základná",J270,0)</f>
        <v>0</v>
      </c>
      <c r="BF270" s="198">
        <f>IF(N270="znížená",J270,0)</f>
        <v>0</v>
      </c>
      <c r="BG270" s="198">
        <f>IF(N270="zákl. prenesená",J270,0)</f>
        <v>0</v>
      </c>
      <c r="BH270" s="198">
        <f>IF(N270="zníž. prenesená",J270,0)</f>
        <v>0</v>
      </c>
      <c r="BI270" s="198">
        <f>IF(N270="nulová",J270,0)</f>
        <v>0</v>
      </c>
      <c r="BJ270" s="15" t="s">
        <v>91</v>
      </c>
      <c r="BK270" s="198">
        <f>ROUND(I270*H270,2)</f>
        <v>0</v>
      </c>
      <c r="BL270" s="15" t="s">
        <v>209</v>
      </c>
      <c r="BM270" s="197" t="s">
        <v>653</v>
      </c>
    </row>
    <row r="271" s="2" customFormat="1" ht="24.15" customHeight="1">
      <c r="A271" s="34"/>
      <c r="B271" s="184"/>
      <c r="C271" s="185" t="s">
        <v>654</v>
      </c>
      <c r="D271" s="185" t="s">
        <v>205</v>
      </c>
      <c r="E271" s="186" t="s">
        <v>655</v>
      </c>
      <c r="F271" s="187" t="s">
        <v>656</v>
      </c>
      <c r="G271" s="188" t="s">
        <v>243</v>
      </c>
      <c r="H271" s="189">
        <v>349.46100000000001</v>
      </c>
      <c r="I271" s="190"/>
      <c r="J271" s="191">
        <f>ROUND(I271*H271,2)</f>
        <v>0</v>
      </c>
      <c r="K271" s="192"/>
      <c r="L271" s="35"/>
      <c r="M271" s="193" t="s">
        <v>1</v>
      </c>
      <c r="N271" s="194" t="s">
        <v>45</v>
      </c>
      <c r="O271" s="78"/>
      <c r="P271" s="195">
        <f>O271*H271</f>
        <v>0</v>
      </c>
      <c r="Q271" s="195">
        <v>0</v>
      </c>
      <c r="R271" s="195">
        <f>Q271*H271</f>
        <v>0</v>
      </c>
      <c r="S271" s="195">
        <v>0</v>
      </c>
      <c r="T271" s="196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209</v>
      </c>
      <c r="AT271" s="197" t="s">
        <v>205</v>
      </c>
      <c r="AU271" s="197" t="s">
        <v>91</v>
      </c>
      <c r="AY271" s="15" t="s">
        <v>203</v>
      </c>
      <c r="BE271" s="198">
        <f>IF(N271="základná",J271,0)</f>
        <v>0</v>
      </c>
      <c r="BF271" s="198">
        <f>IF(N271="znížená",J271,0)</f>
        <v>0</v>
      </c>
      <c r="BG271" s="198">
        <f>IF(N271="zákl. prenesená",J271,0)</f>
        <v>0</v>
      </c>
      <c r="BH271" s="198">
        <f>IF(N271="zníž. prenesená",J271,0)</f>
        <v>0</v>
      </c>
      <c r="BI271" s="198">
        <f>IF(N271="nulová",J271,0)</f>
        <v>0</v>
      </c>
      <c r="BJ271" s="15" t="s">
        <v>91</v>
      </c>
      <c r="BK271" s="198">
        <f>ROUND(I271*H271,2)</f>
        <v>0</v>
      </c>
      <c r="BL271" s="15" t="s">
        <v>209</v>
      </c>
      <c r="BM271" s="197" t="s">
        <v>657</v>
      </c>
    </row>
    <row r="272" s="2" customFormat="1" ht="21.75" customHeight="1">
      <c r="A272" s="34"/>
      <c r="B272" s="184"/>
      <c r="C272" s="185" t="s">
        <v>658</v>
      </c>
      <c r="D272" s="185" t="s">
        <v>205</v>
      </c>
      <c r="E272" s="186" t="s">
        <v>659</v>
      </c>
      <c r="F272" s="187" t="s">
        <v>660</v>
      </c>
      <c r="G272" s="188" t="s">
        <v>243</v>
      </c>
      <c r="H272" s="189">
        <v>349.46100000000001</v>
      </c>
      <c r="I272" s="190"/>
      <c r="J272" s="191">
        <f>ROUND(I272*H272,2)</f>
        <v>0</v>
      </c>
      <c r="K272" s="192"/>
      <c r="L272" s="35"/>
      <c r="M272" s="193" t="s">
        <v>1</v>
      </c>
      <c r="N272" s="194" t="s">
        <v>45</v>
      </c>
      <c r="O272" s="78"/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209</v>
      </c>
      <c r="AT272" s="197" t="s">
        <v>205</v>
      </c>
      <c r="AU272" s="197" t="s">
        <v>91</v>
      </c>
      <c r="AY272" s="15" t="s">
        <v>203</v>
      </c>
      <c r="BE272" s="198">
        <f>IF(N272="základná",J272,0)</f>
        <v>0</v>
      </c>
      <c r="BF272" s="198">
        <f>IF(N272="znížená",J272,0)</f>
        <v>0</v>
      </c>
      <c r="BG272" s="198">
        <f>IF(N272="zákl. prenesená",J272,0)</f>
        <v>0</v>
      </c>
      <c r="BH272" s="198">
        <f>IF(N272="zníž. prenesená",J272,0)</f>
        <v>0</v>
      </c>
      <c r="BI272" s="198">
        <f>IF(N272="nulová",J272,0)</f>
        <v>0</v>
      </c>
      <c r="BJ272" s="15" t="s">
        <v>91</v>
      </c>
      <c r="BK272" s="198">
        <f>ROUND(I272*H272,2)</f>
        <v>0</v>
      </c>
      <c r="BL272" s="15" t="s">
        <v>209</v>
      </c>
      <c r="BM272" s="197" t="s">
        <v>661</v>
      </c>
    </row>
    <row r="273" s="2" customFormat="1" ht="24.15" customHeight="1">
      <c r="A273" s="34"/>
      <c r="B273" s="184"/>
      <c r="C273" s="185" t="s">
        <v>662</v>
      </c>
      <c r="D273" s="185" t="s">
        <v>205</v>
      </c>
      <c r="E273" s="186" t="s">
        <v>663</v>
      </c>
      <c r="F273" s="187" t="s">
        <v>664</v>
      </c>
      <c r="G273" s="188" t="s">
        <v>243</v>
      </c>
      <c r="H273" s="189">
        <v>3494.6100000000001</v>
      </c>
      <c r="I273" s="190"/>
      <c r="J273" s="191">
        <f>ROUND(I273*H273,2)</f>
        <v>0</v>
      </c>
      <c r="K273" s="192"/>
      <c r="L273" s="35"/>
      <c r="M273" s="193" t="s">
        <v>1</v>
      </c>
      <c r="N273" s="194" t="s">
        <v>45</v>
      </c>
      <c r="O273" s="78"/>
      <c r="P273" s="195">
        <f>O273*H273</f>
        <v>0</v>
      </c>
      <c r="Q273" s="195">
        <v>0</v>
      </c>
      <c r="R273" s="195">
        <f>Q273*H273</f>
        <v>0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209</v>
      </c>
      <c r="AT273" s="197" t="s">
        <v>205</v>
      </c>
      <c r="AU273" s="197" t="s">
        <v>91</v>
      </c>
      <c r="AY273" s="15" t="s">
        <v>203</v>
      </c>
      <c r="BE273" s="198">
        <f>IF(N273="základná",J273,0)</f>
        <v>0</v>
      </c>
      <c r="BF273" s="198">
        <f>IF(N273="znížená",J273,0)</f>
        <v>0</v>
      </c>
      <c r="BG273" s="198">
        <f>IF(N273="zákl. prenesená",J273,0)</f>
        <v>0</v>
      </c>
      <c r="BH273" s="198">
        <f>IF(N273="zníž. prenesená",J273,0)</f>
        <v>0</v>
      </c>
      <c r="BI273" s="198">
        <f>IF(N273="nulová",J273,0)</f>
        <v>0</v>
      </c>
      <c r="BJ273" s="15" t="s">
        <v>91</v>
      </c>
      <c r="BK273" s="198">
        <f>ROUND(I273*H273,2)</f>
        <v>0</v>
      </c>
      <c r="BL273" s="15" t="s">
        <v>209</v>
      </c>
      <c r="BM273" s="197" t="s">
        <v>665</v>
      </c>
    </row>
    <row r="274" s="2" customFormat="1" ht="24.15" customHeight="1">
      <c r="A274" s="34"/>
      <c r="B274" s="184"/>
      <c r="C274" s="185" t="s">
        <v>666</v>
      </c>
      <c r="D274" s="185" t="s">
        <v>205</v>
      </c>
      <c r="E274" s="186" t="s">
        <v>667</v>
      </c>
      <c r="F274" s="187" t="s">
        <v>668</v>
      </c>
      <c r="G274" s="188" t="s">
        <v>243</v>
      </c>
      <c r="H274" s="189">
        <v>349.46100000000001</v>
      </c>
      <c r="I274" s="190"/>
      <c r="J274" s="191">
        <f>ROUND(I274*H274,2)</f>
        <v>0</v>
      </c>
      <c r="K274" s="192"/>
      <c r="L274" s="35"/>
      <c r="M274" s="193" t="s">
        <v>1</v>
      </c>
      <c r="N274" s="194" t="s">
        <v>45</v>
      </c>
      <c r="O274" s="78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209</v>
      </c>
      <c r="AT274" s="197" t="s">
        <v>205</v>
      </c>
      <c r="AU274" s="197" t="s">
        <v>91</v>
      </c>
      <c r="AY274" s="15" t="s">
        <v>203</v>
      </c>
      <c r="BE274" s="198">
        <f>IF(N274="základná",J274,0)</f>
        <v>0</v>
      </c>
      <c r="BF274" s="198">
        <f>IF(N274="znížená",J274,0)</f>
        <v>0</v>
      </c>
      <c r="BG274" s="198">
        <f>IF(N274="zákl. prenesená",J274,0)</f>
        <v>0</v>
      </c>
      <c r="BH274" s="198">
        <f>IF(N274="zníž. prenesená",J274,0)</f>
        <v>0</v>
      </c>
      <c r="BI274" s="198">
        <f>IF(N274="nulová",J274,0)</f>
        <v>0</v>
      </c>
      <c r="BJ274" s="15" t="s">
        <v>91</v>
      </c>
      <c r="BK274" s="198">
        <f>ROUND(I274*H274,2)</f>
        <v>0</v>
      </c>
      <c r="BL274" s="15" t="s">
        <v>209</v>
      </c>
      <c r="BM274" s="197" t="s">
        <v>669</v>
      </c>
    </row>
    <row r="275" s="2" customFormat="1" ht="24.15" customHeight="1">
      <c r="A275" s="34"/>
      <c r="B275" s="184"/>
      <c r="C275" s="185" t="s">
        <v>670</v>
      </c>
      <c r="D275" s="185" t="s">
        <v>205</v>
      </c>
      <c r="E275" s="186" t="s">
        <v>671</v>
      </c>
      <c r="F275" s="187" t="s">
        <v>672</v>
      </c>
      <c r="G275" s="188" t="s">
        <v>243</v>
      </c>
      <c r="H275" s="189">
        <v>3494.6100000000001</v>
      </c>
      <c r="I275" s="190"/>
      <c r="J275" s="191">
        <f>ROUND(I275*H275,2)</f>
        <v>0</v>
      </c>
      <c r="K275" s="192"/>
      <c r="L275" s="35"/>
      <c r="M275" s="193" t="s">
        <v>1</v>
      </c>
      <c r="N275" s="194" t="s">
        <v>45</v>
      </c>
      <c r="O275" s="78"/>
      <c r="P275" s="195">
        <f>O275*H275</f>
        <v>0</v>
      </c>
      <c r="Q275" s="195">
        <v>0</v>
      </c>
      <c r="R275" s="195">
        <f>Q275*H275</f>
        <v>0</v>
      </c>
      <c r="S275" s="195">
        <v>0</v>
      </c>
      <c r="T275" s="19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209</v>
      </c>
      <c r="AT275" s="197" t="s">
        <v>205</v>
      </c>
      <c r="AU275" s="197" t="s">
        <v>91</v>
      </c>
      <c r="AY275" s="15" t="s">
        <v>203</v>
      </c>
      <c r="BE275" s="198">
        <f>IF(N275="základná",J275,0)</f>
        <v>0</v>
      </c>
      <c r="BF275" s="198">
        <f>IF(N275="znížená",J275,0)</f>
        <v>0</v>
      </c>
      <c r="BG275" s="198">
        <f>IF(N275="zákl. prenesená",J275,0)</f>
        <v>0</v>
      </c>
      <c r="BH275" s="198">
        <f>IF(N275="zníž. prenesená",J275,0)</f>
        <v>0</v>
      </c>
      <c r="BI275" s="198">
        <f>IF(N275="nulová",J275,0)</f>
        <v>0</v>
      </c>
      <c r="BJ275" s="15" t="s">
        <v>91</v>
      </c>
      <c r="BK275" s="198">
        <f>ROUND(I275*H275,2)</f>
        <v>0</v>
      </c>
      <c r="BL275" s="15" t="s">
        <v>209</v>
      </c>
      <c r="BM275" s="197" t="s">
        <v>673</v>
      </c>
    </row>
    <row r="276" s="2" customFormat="1" ht="24.15" customHeight="1">
      <c r="A276" s="34"/>
      <c r="B276" s="184"/>
      <c r="C276" s="185" t="s">
        <v>674</v>
      </c>
      <c r="D276" s="185" t="s">
        <v>205</v>
      </c>
      <c r="E276" s="186" t="s">
        <v>675</v>
      </c>
      <c r="F276" s="187" t="s">
        <v>676</v>
      </c>
      <c r="G276" s="188" t="s">
        <v>243</v>
      </c>
      <c r="H276" s="189">
        <v>313.40800000000002</v>
      </c>
      <c r="I276" s="190"/>
      <c r="J276" s="191">
        <f>ROUND(I276*H276,2)</f>
        <v>0</v>
      </c>
      <c r="K276" s="192"/>
      <c r="L276" s="35"/>
      <c r="M276" s="193" t="s">
        <v>1</v>
      </c>
      <c r="N276" s="194" t="s">
        <v>45</v>
      </c>
      <c r="O276" s="78"/>
      <c r="P276" s="195">
        <f>O276*H276</f>
        <v>0</v>
      </c>
      <c r="Q276" s="195">
        <v>0</v>
      </c>
      <c r="R276" s="195">
        <f>Q276*H276</f>
        <v>0</v>
      </c>
      <c r="S276" s="195">
        <v>0</v>
      </c>
      <c r="T276" s="19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209</v>
      </c>
      <c r="AT276" s="197" t="s">
        <v>205</v>
      </c>
      <c r="AU276" s="197" t="s">
        <v>91</v>
      </c>
      <c r="AY276" s="15" t="s">
        <v>203</v>
      </c>
      <c r="BE276" s="198">
        <f>IF(N276="základná",J276,0)</f>
        <v>0</v>
      </c>
      <c r="BF276" s="198">
        <f>IF(N276="znížená",J276,0)</f>
        <v>0</v>
      </c>
      <c r="BG276" s="198">
        <f>IF(N276="zákl. prenesená",J276,0)</f>
        <v>0</v>
      </c>
      <c r="BH276" s="198">
        <f>IF(N276="zníž. prenesená",J276,0)</f>
        <v>0</v>
      </c>
      <c r="BI276" s="198">
        <f>IF(N276="nulová",J276,0)</f>
        <v>0</v>
      </c>
      <c r="BJ276" s="15" t="s">
        <v>91</v>
      </c>
      <c r="BK276" s="198">
        <f>ROUND(I276*H276,2)</f>
        <v>0</v>
      </c>
      <c r="BL276" s="15" t="s">
        <v>209</v>
      </c>
      <c r="BM276" s="197" t="s">
        <v>677</v>
      </c>
    </row>
    <row r="277" s="2" customFormat="1" ht="24.15" customHeight="1">
      <c r="A277" s="34"/>
      <c r="B277" s="184"/>
      <c r="C277" s="185" t="s">
        <v>678</v>
      </c>
      <c r="D277" s="185" t="s">
        <v>205</v>
      </c>
      <c r="E277" s="186" t="s">
        <v>679</v>
      </c>
      <c r="F277" s="187" t="s">
        <v>680</v>
      </c>
      <c r="G277" s="188" t="s">
        <v>243</v>
      </c>
      <c r="H277" s="189">
        <v>20.539999999999999</v>
      </c>
      <c r="I277" s="190"/>
      <c r="J277" s="191">
        <f>ROUND(I277*H277,2)</f>
        <v>0</v>
      </c>
      <c r="K277" s="192"/>
      <c r="L277" s="35"/>
      <c r="M277" s="193" t="s">
        <v>1</v>
      </c>
      <c r="N277" s="194" t="s">
        <v>45</v>
      </c>
      <c r="O277" s="78"/>
      <c r="P277" s="195">
        <f>O277*H277</f>
        <v>0</v>
      </c>
      <c r="Q277" s="195">
        <v>0</v>
      </c>
      <c r="R277" s="195">
        <f>Q277*H277</f>
        <v>0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209</v>
      </c>
      <c r="AT277" s="197" t="s">
        <v>205</v>
      </c>
      <c r="AU277" s="197" t="s">
        <v>91</v>
      </c>
      <c r="AY277" s="15" t="s">
        <v>203</v>
      </c>
      <c r="BE277" s="198">
        <f>IF(N277="základná",J277,0)</f>
        <v>0</v>
      </c>
      <c r="BF277" s="198">
        <f>IF(N277="znížená",J277,0)</f>
        <v>0</v>
      </c>
      <c r="BG277" s="198">
        <f>IF(N277="zákl. prenesená",J277,0)</f>
        <v>0</v>
      </c>
      <c r="BH277" s="198">
        <f>IF(N277="zníž. prenesená",J277,0)</f>
        <v>0</v>
      </c>
      <c r="BI277" s="198">
        <f>IF(N277="nulová",J277,0)</f>
        <v>0</v>
      </c>
      <c r="BJ277" s="15" t="s">
        <v>91</v>
      </c>
      <c r="BK277" s="198">
        <f>ROUND(I277*H277,2)</f>
        <v>0</v>
      </c>
      <c r="BL277" s="15" t="s">
        <v>209</v>
      </c>
      <c r="BM277" s="197" t="s">
        <v>681</v>
      </c>
    </row>
    <row r="278" s="2" customFormat="1" ht="24.15" customHeight="1">
      <c r="A278" s="34"/>
      <c r="B278" s="184"/>
      <c r="C278" s="185" t="s">
        <v>682</v>
      </c>
      <c r="D278" s="185" t="s">
        <v>205</v>
      </c>
      <c r="E278" s="186" t="s">
        <v>683</v>
      </c>
      <c r="F278" s="187" t="s">
        <v>684</v>
      </c>
      <c r="G278" s="188" t="s">
        <v>243</v>
      </c>
      <c r="H278" s="189">
        <v>15.513</v>
      </c>
      <c r="I278" s="190"/>
      <c r="J278" s="191">
        <f>ROUND(I278*H278,2)</f>
        <v>0</v>
      </c>
      <c r="K278" s="192"/>
      <c r="L278" s="35"/>
      <c r="M278" s="193" t="s">
        <v>1</v>
      </c>
      <c r="N278" s="194" t="s">
        <v>45</v>
      </c>
      <c r="O278" s="78"/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209</v>
      </c>
      <c r="AT278" s="197" t="s">
        <v>205</v>
      </c>
      <c r="AU278" s="197" t="s">
        <v>91</v>
      </c>
      <c r="AY278" s="15" t="s">
        <v>203</v>
      </c>
      <c r="BE278" s="198">
        <f>IF(N278="základná",J278,0)</f>
        <v>0</v>
      </c>
      <c r="BF278" s="198">
        <f>IF(N278="znížená",J278,0)</f>
        <v>0</v>
      </c>
      <c r="BG278" s="198">
        <f>IF(N278="zákl. prenesená",J278,0)</f>
        <v>0</v>
      </c>
      <c r="BH278" s="198">
        <f>IF(N278="zníž. prenesená",J278,0)</f>
        <v>0</v>
      </c>
      <c r="BI278" s="198">
        <f>IF(N278="nulová",J278,0)</f>
        <v>0</v>
      </c>
      <c r="BJ278" s="15" t="s">
        <v>91</v>
      </c>
      <c r="BK278" s="198">
        <f>ROUND(I278*H278,2)</f>
        <v>0</v>
      </c>
      <c r="BL278" s="15" t="s">
        <v>209</v>
      </c>
      <c r="BM278" s="197" t="s">
        <v>685</v>
      </c>
    </row>
    <row r="279" s="2" customFormat="1">
      <c r="A279" s="34"/>
      <c r="B279" s="35"/>
      <c r="C279" s="34"/>
      <c r="D279" s="199" t="s">
        <v>211</v>
      </c>
      <c r="E279" s="34"/>
      <c r="F279" s="200" t="s">
        <v>686</v>
      </c>
      <c r="G279" s="34"/>
      <c r="H279" s="34"/>
      <c r="I279" s="201"/>
      <c r="J279" s="34"/>
      <c r="K279" s="34"/>
      <c r="L279" s="35"/>
      <c r="M279" s="202"/>
      <c r="N279" s="203"/>
      <c r="O279" s="78"/>
      <c r="P279" s="78"/>
      <c r="Q279" s="78"/>
      <c r="R279" s="78"/>
      <c r="S279" s="78"/>
      <c r="T279" s="79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5" t="s">
        <v>211</v>
      </c>
      <c r="AU279" s="15" t="s">
        <v>91</v>
      </c>
    </row>
    <row r="280" s="12" customFormat="1" ht="22.8" customHeight="1">
      <c r="A280" s="12"/>
      <c r="B280" s="171"/>
      <c r="C280" s="12"/>
      <c r="D280" s="172" t="s">
        <v>78</v>
      </c>
      <c r="E280" s="182" t="s">
        <v>614</v>
      </c>
      <c r="F280" s="182" t="s">
        <v>687</v>
      </c>
      <c r="G280" s="12"/>
      <c r="H280" s="12"/>
      <c r="I280" s="174"/>
      <c r="J280" s="183">
        <f>BK280</f>
        <v>0</v>
      </c>
      <c r="K280" s="12"/>
      <c r="L280" s="171"/>
      <c r="M280" s="176"/>
      <c r="N280" s="177"/>
      <c r="O280" s="177"/>
      <c r="P280" s="178">
        <f>P281</f>
        <v>0</v>
      </c>
      <c r="Q280" s="177"/>
      <c r="R280" s="178">
        <f>R281</f>
        <v>0</v>
      </c>
      <c r="S280" s="177"/>
      <c r="T280" s="179">
        <f>T281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72" t="s">
        <v>86</v>
      </c>
      <c r="AT280" s="180" t="s">
        <v>78</v>
      </c>
      <c r="AU280" s="180" t="s">
        <v>86</v>
      </c>
      <c r="AY280" s="172" t="s">
        <v>203</v>
      </c>
      <c r="BK280" s="181">
        <f>BK281</f>
        <v>0</v>
      </c>
    </row>
    <row r="281" s="2" customFormat="1" ht="24.15" customHeight="1">
      <c r="A281" s="34"/>
      <c r="B281" s="184"/>
      <c r="C281" s="185" t="s">
        <v>688</v>
      </c>
      <c r="D281" s="185" t="s">
        <v>205</v>
      </c>
      <c r="E281" s="186" t="s">
        <v>689</v>
      </c>
      <c r="F281" s="187" t="s">
        <v>690</v>
      </c>
      <c r="G281" s="188" t="s">
        <v>243</v>
      </c>
      <c r="H281" s="189">
        <v>403.29199999999997</v>
      </c>
      <c r="I281" s="190"/>
      <c r="J281" s="191">
        <f>ROUND(I281*H281,2)</f>
        <v>0</v>
      </c>
      <c r="K281" s="192"/>
      <c r="L281" s="35"/>
      <c r="M281" s="193" t="s">
        <v>1</v>
      </c>
      <c r="N281" s="194" t="s">
        <v>45</v>
      </c>
      <c r="O281" s="78"/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209</v>
      </c>
      <c r="AT281" s="197" t="s">
        <v>205</v>
      </c>
      <c r="AU281" s="197" t="s">
        <v>91</v>
      </c>
      <c r="AY281" s="15" t="s">
        <v>203</v>
      </c>
      <c r="BE281" s="198">
        <f>IF(N281="základná",J281,0)</f>
        <v>0</v>
      </c>
      <c r="BF281" s="198">
        <f>IF(N281="znížená",J281,0)</f>
        <v>0</v>
      </c>
      <c r="BG281" s="198">
        <f>IF(N281="zákl. prenesená",J281,0)</f>
        <v>0</v>
      </c>
      <c r="BH281" s="198">
        <f>IF(N281="zníž. prenesená",J281,0)</f>
        <v>0</v>
      </c>
      <c r="BI281" s="198">
        <f>IF(N281="nulová",J281,0)</f>
        <v>0</v>
      </c>
      <c r="BJ281" s="15" t="s">
        <v>91</v>
      </c>
      <c r="BK281" s="198">
        <f>ROUND(I281*H281,2)</f>
        <v>0</v>
      </c>
      <c r="BL281" s="15" t="s">
        <v>209</v>
      </c>
      <c r="BM281" s="197" t="s">
        <v>691</v>
      </c>
    </row>
    <row r="282" s="12" customFormat="1" ht="25.92" customHeight="1">
      <c r="A282" s="12"/>
      <c r="B282" s="171"/>
      <c r="C282" s="12"/>
      <c r="D282" s="172" t="s">
        <v>78</v>
      </c>
      <c r="E282" s="173" t="s">
        <v>692</v>
      </c>
      <c r="F282" s="173" t="s">
        <v>693</v>
      </c>
      <c r="G282" s="12"/>
      <c r="H282" s="12"/>
      <c r="I282" s="174"/>
      <c r="J282" s="175">
        <f>BK282</f>
        <v>0</v>
      </c>
      <c r="K282" s="12"/>
      <c r="L282" s="171"/>
      <c r="M282" s="176"/>
      <c r="N282" s="177"/>
      <c r="O282" s="177"/>
      <c r="P282" s="178">
        <f>P283+P304+P320+P325+P347+P391+P427+P433+P447+P451+P455+P467</f>
        <v>0</v>
      </c>
      <c r="Q282" s="177"/>
      <c r="R282" s="178">
        <f>R283+R304+R320+R325+R347+R391+R427+R433+R447+R451+R455+R467</f>
        <v>109.81736164966802</v>
      </c>
      <c r="S282" s="177"/>
      <c r="T282" s="179">
        <f>T283+T304+T320+T325+T347+T391+T427+T433+T447+T451+T455+T467</f>
        <v>16.351762880000003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72" t="s">
        <v>91</v>
      </c>
      <c r="AT282" s="180" t="s">
        <v>78</v>
      </c>
      <c r="AU282" s="180" t="s">
        <v>79</v>
      </c>
      <c r="AY282" s="172" t="s">
        <v>203</v>
      </c>
      <c r="BK282" s="181">
        <f>BK283+BK304+BK320+BK325+BK347+BK391+BK427+BK433+BK447+BK451+BK455+BK467</f>
        <v>0</v>
      </c>
    </row>
    <row r="283" s="12" customFormat="1" ht="22.8" customHeight="1">
      <c r="A283" s="12"/>
      <c r="B283" s="171"/>
      <c r="C283" s="12"/>
      <c r="D283" s="172" t="s">
        <v>78</v>
      </c>
      <c r="E283" s="182" t="s">
        <v>694</v>
      </c>
      <c r="F283" s="182" t="s">
        <v>695</v>
      </c>
      <c r="G283" s="12"/>
      <c r="H283" s="12"/>
      <c r="I283" s="174"/>
      <c r="J283" s="183">
        <f>BK283</f>
        <v>0</v>
      </c>
      <c r="K283" s="12"/>
      <c r="L283" s="171"/>
      <c r="M283" s="176"/>
      <c r="N283" s="177"/>
      <c r="O283" s="177"/>
      <c r="P283" s="178">
        <f>SUM(P284:P303)</f>
        <v>0</v>
      </c>
      <c r="Q283" s="177"/>
      <c r="R283" s="178">
        <f>SUM(R284:R303)</f>
        <v>0.32591375076000006</v>
      </c>
      <c r="S283" s="177"/>
      <c r="T283" s="179">
        <f>SUM(T284:T303)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72" t="s">
        <v>91</v>
      </c>
      <c r="AT283" s="180" t="s">
        <v>78</v>
      </c>
      <c r="AU283" s="180" t="s">
        <v>86</v>
      </c>
      <c r="AY283" s="172" t="s">
        <v>203</v>
      </c>
      <c r="BK283" s="181">
        <f>SUM(BK284:BK303)</f>
        <v>0</v>
      </c>
    </row>
    <row r="284" s="2" customFormat="1" ht="24.15" customHeight="1">
      <c r="A284" s="34"/>
      <c r="B284" s="184"/>
      <c r="C284" s="185" t="s">
        <v>696</v>
      </c>
      <c r="D284" s="185" t="s">
        <v>205</v>
      </c>
      <c r="E284" s="186" t="s">
        <v>697</v>
      </c>
      <c r="F284" s="187" t="s">
        <v>698</v>
      </c>
      <c r="G284" s="188" t="s">
        <v>317</v>
      </c>
      <c r="H284" s="189">
        <v>3.3199999999999998</v>
      </c>
      <c r="I284" s="190"/>
      <c r="J284" s="191">
        <f>ROUND(I284*H284,2)</f>
        <v>0</v>
      </c>
      <c r="K284" s="192"/>
      <c r="L284" s="35"/>
      <c r="M284" s="193" t="s">
        <v>1</v>
      </c>
      <c r="N284" s="194" t="s">
        <v>45</v>
      </c>
      <c r="O284" s="78"/>
      <c r="P284" s="195">
        <f>O284*H284</f>
        <v>0</v>
      </c>
      <c r="Q284" s="195">
        <v>0</v>
      </c>
      <c r="R284" s="195">
        <f>Q284*H284</f>
        <v>0</v>
      </c>
      <c r="S284" s="195">
        <v>0</v>
      </c>
      <c r="T284" s="196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270</v>
      </c>
      <c r="AT284" s="197" t="s">
        <v>205</v>
      </c>
      <c r="AU284" s="197" t="s">
        <v>91</v>
      </c>
      <c r="AY284" s="15" t="s">
        <v>203</v>
      </c>
      <c r="BE284" s="198">
        <f>IF(N284="základná",J284,0)</f>
        <v>0</v>
      </c>
      <c r="BF284" s="198">
        <f>IF(N284="znížená",J284,0)</f>
        <v>0</v>
      </c>
      <c r="BG284" s="198">
        <f>IF(N284="zákl. prenesená",J284,0)</f>
        <v>0</v>
      </c>
      <c r="BH284" s="198">
        <f>IF(N284="zníž. prenesená",J284,0)</f>
        <v>0</v>
      </c>
      <c r="BI284" s="198">
        <f>IF(N284="nulová",J284,0)</f>
        <v>0</v>
      </c>
      <c r="BJ284" s="15" t="s">
        <v>91</v>
      </c>
      <c r="BK284" s="198">
        <f>ROUND(I284*H284,2)</f>
        <v>0</v>
      </c>
      <c r="BL284" s="15" t="s">
        <v>270</v>
      </c>
      <c r="BM284" s="197" t="s">
        <v>699</v>
      </c>
    </row>
    <row r="285" s="2" customFormat="1" ht="16.5" customHeight="1">
      <c r="A285" s="34"/>
      <c r="B285" s="184"/>
      <c r="C285" s="204" t="s">
        <v>700</v>
      </c>
      <c r="D285" s="204" t="s">
        <v>262</v>
      </c>
      <c r="E285" s="205" t="s">
        <v>701</v>
      </c>
      <c r="F285" s="206" t="s">
        <v>702</v>
      </c>
      <c r="G285" s="207" t="s">
        <v>243</v>
      </c>
      <c r="H285" s="208">
        <v>0.001</v>
      </c>
      <c r="I285" s="209"/>
      <c r="J285" s="210">
        <f>ROUND(I285*H285,2)</f>
        <v>0</v>
      </c>
      <c r="K285" s="211"/>
      <c r="L285" s="212"/>
      <c r="M285" s="213" t="s">
        <v>1</v>
      </c>
      <c r="N285" s="214" t="s">
        <v>45</v>
      </c>
      <c r="O285" s="78"/>
      <c r="P285" s="195">
        <f>O285*H285</f>
        <v>0</v>
      </c>
      <c r="Q285" s="195">
        <v>1</v>
      </c>
      <c r="R285" s="195">
        <f>Q285*H285</f>
        <v>0.001</v>
      </c>
      <c r="S285" s="195">
        <v>0</v>
      </c>
      <c r="T285" s="19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335</v>
      </c>
      <c r="AT285" s="197" t="s">
        <v>262</v>
      </c>
      <c r="AU285" s="197" t="s">
        <v>91</v>
      </c>
      <c r="AY285" s="15" t="s">
        <v>203</v>
      </c>
      <c r="BE285" s="198">
        <f>IF(N285="základná",J285,0)</f>
        <v>0</v>
      </c>
      <c r="BF285" s="198">
        <f>IF(N285="znížená",J285,0)</f>
        <v>0</v>
      </c>
      <c r="BG285" s="198">
        <f>IF(N285="zákl. prenesená",J285,0)</f>
        <v>0</v>
      </c>
      <c r="BH285" s="198">
        <f>IF(N285="zníž. prenesená",J285,0)</f>
        <v>0</v>
      </c>
      <c r="BI285" s="198">
        <f>IF(N285="nulová",J285,0)</f>
        <v>0</v>
      </c>
      <c r="BJ285" s="15" t="s">
        <v>91</v>
      </c>
      <c r="BK285" s="198">
        <f>ROUND(I285*H285,2)</f>
        <v>0</v>
      </c>
      <c r="BL285" s="15" t="s">
        <v>270</v>
      </c>
      <c r="BM285" s="197" t="s">
        <v>703</v>
      </c>
    </row>
    <row r="286" s="2" customFormat="1" ht="24.15" customHeight="1">
      <c r="A286" s="34"/>
      <c r="B286" s="184"/>
      <c r="C286" s="185" t="s">
        <v>704</v>
      </c>
      <c r="D286" s="185" t="s">
        <v>205</v>
      </c>
      <c r="E286" s="186" t="s">
        <v>705</v>
      </c>
      <c r="F286" s="187" t="s">
        <v>706</v>
      </c>
      <c r="G286" s="188" t="s">
        <v>317</v>
      </c>
      <c r="H286" s="189">
        <v>1.0860000000000001</v>
      </c>
      <c r="I286" s="190"/>
      <c r="J286" s="191">
        <f>ROUND(I286*H286,2)</f>
        <v>0</v>
      </c>
      <c r="K286" s="192"/>
      <c r="L286" s="35"/>
      <c r="M286" s="193" t="s">
        <v>1</v>
      </c>
      <c r="N286" s="194" t="s">
        <v>45</v>
      </c>
      <c r="O286" s="78"/>
      <c r="P286" s="195">
        <f>O286*H286</f>
        <v>0</v>
      </c>
      <c r="Q286" s="195">
        <v>0</v>
      </c>
      <c r="R286" s="195">
        <f>Q286*H286</f>
        <v>0</v>
      </c>
      <c r="S286" s="195">
        <v>0</v>
      </c>
      <c r="T286" s="196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270</v>
      </c>
      <c r="AT286" s="197" t="s">
        <v>205</v>
      </c>
      <c r="AU286" s="197" t="s">
        <v>91</v>
      </c>
      <c r="AY286" s="15" t="s">
        <v>203</v>
      </c>
      <c r="BE286" s="198">
        <f>IF(N286="základná",J286,0)</f>
        <v>0</v>
      </c>
      <c r="BF286" s="198">
        <f>IF(N286="znížená",J286,0)</f>
        <v>0</v>
      </c>
      <c r="BG286" s="198">
        <f>IF(N286="zákl. prenesená",J286,0)</f>
        <v>0</v>
      </c>
      <c r="BH286" s="198">
        <f>IF(N286="zníž. prenesená",J286,0)</f>
        <v>0</v>
      </c>
      <c r="BI286" s="198">
        <f>IF(N286="nulová",J286,0)</f>
        <v>0</v>
      </c>
      <c r="BJ286" s="15" t="s">
        <v>91</v>
      </c>
      <c r="BK286" s="198">
        <f>ROUND(I286*H286,2)</f>
        <v>0</v>
      </c>
      <c r="BL286" s="15" t="s">
        <v>270</v>
      </c>
      <c r="BM286" s="197" t="s">
        <v>707</v>
      </c>
    </row>
    <row r="287" s="2" customFormat="1" ht="16.5" customHeight="1">
      <c r="A287" s="34"/>
      <c r="B287" s="184"/>
      <c r="C287" s="204" t="s">
        <v>708</v>
      </c>
      <c r="D287" s="204" t="s">
        <v>262</v>
      </c>
      <c r="E287" s="205" t="s">
        <v>701</v>
      </c>
      <c r="F287" s="206" t="s">
        <v>702</v>
      </c>
      <c r="G287" s="207" t="s">
        <v>243</v>
      </c>
      <c r="H287" s="208">
        <v>0.001</v>
      </c>
      <c r="I287" s="209"/>
      <c r="J287" s="210">
        <f>ROUND(I287*H287,2)</f>
        <v>0</v>
      </c>
      <c r="K287" s="211"/>
      <c r="L287" s="212"/>
      <c r="M287" s="213" t="s">
        <v>1</v>
      </c>
      <c r="N287" s="214" t="s">
        <v>45</v>
      </c>
      <c r="O287" s="78"/>
      <c r="P287" s="195">
        <f>O287*H287</f>
        <v>0</v>
      </c>
      <c r="Q287" s="195">
        <v>1</v>
      </c>
      <c r="R287" s="195">
        <f>Q287*H287</f>
        <v>0.001</v>
      </c>
      <c r="S287" s="195">
        <v>0</v>
      </c>
      <c r="T287" s="19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335</v>
      </c>
      <c r="AT287" s="197" t="s">
        <v>262</v>
      </c>
      <c r="AU287" s="197" t="s">
        <v>91</v>
      </c>
      <c r="AY287" s="15" t="s">
        <v>203</v>
      </c>
      <c r="BE287" s="198">
        <f>IF(N287="základná",J287,0)</f>
        <v>0</v>
      </c>
      <c r="BF287" s="198">
        <f>IF(N287="znížená",J287,0)</f>
        <v>0</v>
      </c>
      <c r="BG287" s="198">
        <f>IF(N287="zákl. prenesená",J287,0)</f>
        <v>0</v>
      </c>
      <c r="BH287" s="198">
        <f>IF(N287="zníž. prenesená",J287,0)</f>
        <v>0</v>
      </c>
      <c r="BI287" s="198">
        <f>IF(N287="nulová",J287,0)</f>
        <v>0</v>
      </c>
      <c r="BJ287" s="15" t="s">
        <v>91</v>
      </c>
      <c r="BK287" s="198">
        <f>ROUND(I287*H287,2)</f>
        <v>0</v>
      </c>
      <c r="BL287" s="15" t="s">
        <v>270</v>
      </c>
      <c r="BM287" s="197" t="s">
        <v>709</v>
      </c>
    </row>
    <row r="288" s="2" customFormat="1" ht="24.15" customHeight="1">
      <c r="A288" s="34"/>
      <c r="B288" s="184"/>
      <c r="C288" s="185" t="s">
        <v>710</v>
      </c>
      <c r="D288" s="185" t="s">
        <v>205</v>
      </c>
      <c r="E288" s="186" t="s">
        <v>711</v>
      </c>
      <c r="F288" s="187" t="s">
        <v>712</v>
      </c>
      <c r="G288" s="188" t="s">
        <v>317</v>
      </c>
      <c r="H288" s="189">
        <v>6.6399999999999997</v>
      </c>
      <c r="I288" s="190"/>
      <c r="J288" s="191">
        <f>ROUND(I288*H288,2)</f>
        <v>0</v>
      </c>
      <c r="K288" s="192"/>
      <c r="L288" s="35"/>
      <c r="M288" s="193" t="s">
        <v>1</v>
      </c>
      <c r="N288" s="194" t="s">
        <v>45</v>
      </c>
      <c r="O288" s="78"/>
      <c r="P288" s="195">
        <f>O288*H288</f>
        <v>0</v>
      </c>
      <c r="Q288" s="195">
        <v>0.00054226000000000003</v>
      </c>
      <c r="R288" s="195">
        <f>Q288*H288</f>
        <v>0.0036006063999999998</v>
      </c>
      <c r="S288" s="195">
        <v>0</v>
      </c>
      <c r="T288" s="19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270</v>
      </c>
      <c r="AT288" s="197" t="s">
        <v>205</v>
      </c>
      <c r="AU288" s="197" t="s">
        <v>91</v>
      </c>
      <c r="AY288" s="15" t="s">
        <v>203</v>
      </c>
      <c r="BE288" s="198">
        <f>IF(N288="základná",J288,0)</f>
        <v>0</v>
      </c>
      <c r="BF288" s="198">
        <f>IF(N288="znížená",J288,0)</f>
        <v>0</v>
      </c>
      <c r="BG288" s="198">
        <f>IF(N288="zákl. prenesená",J288,0)</f>
        <v>0</v>
      </c>
      <c r="BH288" s="198">
        <f>IF(N288="zníž. prenesená",J288,0)</f>
        <v>0</v>
      </c>
      <c r="BI288" s="198">
        <f>IF(N288="nulová",J288,0)</f>
        <v>0</v>
      </c>
      <c r="BJ288" s="15" t="s">
        <v>91</v>
      </c>
      <c r="BK288" s="198">
        <f>ROUND(I288*H288,2)</f>
        <v>0</v>
      </c>
      <c r="BL288" s="15" t="s">
        <v>270</v>
      </c>
      <c r="BM288" s="197" t="s">
        <v>713</v>
      </c>
    </row>
    <row r="289" s="2" customFormat="1" ht="24.15" customHeight="1">
      <c r="A289" s="34"/>
      <c r="B289" s="184"/>
      <c r="C289" s="204" t="s">
        <v>714</v>
      </c>
      <c r="D289" s="204" t="s">
        <v>262</v>
      </c>
      <c r="E289" s="205" t="s">
        <v>715</v>
      </c>
      <c r="F289" s="206" t="s">
        <v>716</v>
      </c>
      <c r="G289" s="207" t="s">
        <v>317</v>
      </c>
      <c r="H289" s="208">
        <v>7.6360000000000001</v>
      </c>
      <c r="I289" s="209"/>
      <c r="J289" s="210">
        <f>ROUND(I289*H289,2)</f>
        <v>0</v>
      </c>
      <c r="K289" s="211"/>
      <c r="L289" s="212"/>
      <c r="M289" s="213" t="s">
        <v>1</v>
      </c>
      <c r="N289" s="214" t="s">
        <v>45</v>
      </c>
      <c r="O289" s="78"/>
      <c r="P289" s="195">
        <f>O289*H289</f>
        <v>0</v>
      </c>
      <c r="Q289" s="195">
        <v>0.0042500000000000003</v>
      </c>
      <c r="R289" s="195">
        <f>Q289*H289</f>
        <v>0.032453000000000003</v>
      </c>
      <c r="S289" s="195">
        <v>0</v>
      </c>
      <c r="T289" s="19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335</v>
      </c>
      <c r="AT289" s="197" t="s">
        <v>262</v>
      </c>
      <c r="AU289" s="197" t="s">
        <v>91</v>
      </c>
      <c r="AY289" s="15" t="s">
        <v>203</v>
      </c>
      <c r="BE289" s="198">
        <f>IF(N289="základná",J289,0)</f>
        <v>0</v>
      </c>
      <c r="BF289" s="198">
        <f>IF(N289="znížená",J289,0)</f>
        <v>0</v>
      </c>
      <c r="BG289" s="198">
        <f>IF(N289="zákl. prenesená",J289,0)</f>
        <v>0</v>
      </c>
      <c r="BH289" s="198">
        <f>IF(N289="zníž. prenesená",J289,0)</f>
        <v>0</v>
      </c>
      <c r="BI289" s="198">
        <f>IF(N289="nulová",J289,0)</f>
        <v>0</v>
      </c>
      <c r="BJ289" s="15" t="s">
        <v>91</v>
      </c>
      <c r="BK289" s="198">
        <f>ROUND(I289*H289,2)</f>
        <v>0</v>
      </c>
      <c r="BL289" s="15" t="s">
        <v>270</v>
      </c>
      <c r="BM289" s="197" t="s">
        <v>717</v>
      </c>
    </row>
    <row r="290" s="2" customFormat="1" ht="24.15" customHeight="1">
      <c r="A290" s="34"/>
      <c r="B290" s="184"/>
      <c r="C290" s="185" t="s">
        <v>718</v>
      </c>
      <c r="D290" s="185" t="s">
        <v>205</v>
      </c>
      <c r="E290" s="186" t="s">
        <v>719</v>
      </c>
      <c r="F290" s="187" t="s">
        <v>720</v>
      </c>
      <c r="G290" s="188" t="s">
        <v>317</v>
      </c>
      <c r="H290" s="189">
        <v>1.0860000000000001</v>
      </c>
      <c r="I290" s="190"/>
      <c r="J290" s="191">
        <f>ROUND(I290*H290,2)</f>
        <v>0</v>
      </c>
      <c r="K290" s="192"/>
      <c r="L290" s="35"/>
      <c r="M290" s="193" t="s">
        <v>1</v>
      </c>
      <c r="N290" s="194" t="s">
        <v>45</v>
      </c>
      <c r="O290" s="78"/>
      <c r="P290" s="195">
        <f>O290*H290</f>
        <v>0</v>
      </c>
      <c r="Q290" s="195">
        <v>0.00054226000000000003</v>
      </c>
      <c r="R290" s="195">
        <f>Q290*H290</f>
        <v>0.00058889436000000004</v>
      </c>
      <c r="S290" s="195">
        <v>0</v>
      </c>
      <c r="T290" s="196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270</v>
      </c>
      <c r="AT290" s="197" t="s">
        <v>205</v>
      </c>
      <c r="AU290" s="197" t="s">
        <v>91</v>
      </c>
      <c r="AY290" s="15" t="s">
        <v>203</v>
      </c>
      <c r="BE290" s="198">
        <f>IF(N290="základná",J290,0)</f>
        <v>0</v>
      </c>
      <c r="BF290" s="198">
        <f>IF(N290="znížená",J290,0)</f>
        <v>0</v>
      </c>
      <c r="BG290" s="198">
        <f>IF(N290="zákl. prenesená",J290,0)</f>
        <v>0</v>
      </c>
      <c r="BH290" s="198">
        <f>IF(N290="zníž. prenesená",J290,0)</f>
        <v>0</v>
      </c>
      <c r="BI290" s="198">
        <f>IF(N290="nulová",J290,0)</f>
        <v>0</v>
      </c>
      <c r="BJ290" s="15" t="s">
        <v>91</v>
      </c>
      <c r="BK290" s="198">
        <f>ROUND(I290*H290,2)</f>
        <v>0</v>
      </c>
      <c r="BL290" s="15" t="s">
        <v>270</v>
      </c>
      <c r="BM290" s="197" t="s">
        <v>721</v>
      </c>
    </row>
    <row r="291" s="2" customFormat="1" ht="24.15" customHeight="1">
      <c r="A291" s="34"/>
      <c r="B291" s="184"/>
      <c r="C291" s="204" t="s">
        <v>722</v>
      </c>
      <c r="D291" s="204" t="s">
        <v>262</v>
      </c>
      <c r="E291" s="205" t="s">
        <v>715</v>
      </c>
      <c r="F291" s="206" t="s">
        <v>716</v>
      </c>
      <c r="G291" s="207" t="s">
        <v>317</v>
      </c>
      <c r="H291" s="208">
        <v>1.3029999999999999</v>
      </c>
      <c r="I291" s="209"/>
      <c r="J291" s="210">
        <f>ROUND(I291*H291,2)</f>
        <v>0</v>
      </c>
      <c r="K291" s="211"/>
      <c r="L291" s="212"/>
      <c r="M291" s="213" t="s">
        <v>1</v>
      </c>
      <c r="N291" s="214" t="s">
        <v>45</v>
      </c>
      <c r="O291" s="78"/>
      <c r="P291" s="195">
        <f>O291*H291</f>
        <v>0</v>
      </c>
      <c r="Q291" s="195">
        <v>0.0042500000000000003</v>
      </c>
      <c r="R291" s="195">
        <f>Q291*H291</f>
        <v>0.0055377500000000001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335</v>
      </c>
      <c r="AT291" s="197" t="s">
        <v>262</v>
      </c>
      <c r="AU291" s="197" t="s">
        <v>91</v>
      </c>
      <c r="AY291" s="15" t="s">
        <v>203</v>
      </c>
      <c r="BE291" s="198">
        <f>IF(N291="základná",J291,0)</f>
        <v>0</v>
      </c>
      <c r="BF291" s="198">
        <f>IF(N291="znížená",J291,0)</f>
        <v>0</v>
      </c>
      <c r="BG291" s="198">
        <f>IF(N291="zákl. prenesená",J291,0)</f>
        <v>0</v>
      </c>
      <c r="BH291" s="198">
        <f>IF(N291="zníž. prenesená",J291,0)</f>
        <v>0</v>
      </c>
      <c r="BI291" s="198">
        <f>IF(N291="nulová",J291,0)</f>
        <v>0</v>
      </c>
      <c r="BJ291" s="15" t="s">
        <v>91</v>
      </c>
      <c r="BK291" s="198">
        <f>ROUND(I291*H291,2)</f>
        <v>0</v>
      </c>
      <c r="BL291" s="15" t="s">
        <v>270</v>
      </c>
      <c r="BM291" s="197" t="s">
        <v>723</v>
      </c>
    </row>
    <row r="292" s="2" customFormat="1" ht="33" customHeight="1">
      <c r="A292" s="34"/>
      <c r="B292" s="184"/>
      <c r="C292" s="185" t="s">
        <v>724</v>
      </c>
      <c r="D292" s="185" t="s">
        <v>205</v>
      </c>
      <c r="E292" s="186" t="s">
        <v>725</v>
      </c>
      <c r="F292" s="187" t="s">
        <v>726</v>
      </c>
      <c r="G292" s="188" t="s">
        <v>317</v>
      </c>
      <c r="H292" s="189">
        <v>170.80000000000001</v>
      </c>
      <c r="I292" s="190"/>
      <c r="J292" s="191">
        <f>ROUND(I292*H292,2)</f>
        <v>0</v>
      </c>
      <c r="K292" s="192"/>
      <c r="L292" s="35"/>
      <c r="M292" s="193" t="s">
        <v>1</v>
      </c>
      <c r="N292" s="194" t="s">
        <v>45</v>
      </c>
      <c r="O292" s="78"/>
      <c r="P292" s="195">
        <f>O292*H292</f>
        <v>0</v>
      </c>
      <c r="Q292" s="195">
        <v>0</v>
      </c>
      <c r="R292" s="195">
        <f>Q292*H292</f>
        <v>0</v>
      </c>
      <c r="S292" s="195">
        <v>0</v>
      </c>
      <c r="T292" s="19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270</v>
      </c>
      <c r="AT292" s="197" t="s">
        <v>205</v>
      </c>
      <c r="AU292" s="197" t="s">
        <v>91</v>
      </c>
      <c r="AY292" s="15" t="s">
        <v>203</v>
      </c>
      <c r="BE292" s="198">
        <f>IF(N292="základná",J292,0)</f>
        <v>0</v>
      </c>
      <c r="BF292" s="198">
        <f>IF(N292="znížená",J292,0)</f>
        <v>0</v>
      </c>
      <c r="BG292" s="198">
        <f>IF(N292="zákl. prenesená",J292,0)</f>
        <v>0</v>
      </c>
      <c r="BH292" s="198">
        <f>IF(N292="zníž. prenesená",J292,0)</f>
        <v>0</v>
      </c>
      <c r="BI292" s="198">
        <f>IF(N292="nulová",J292,0)</f>
        <v>0</v>
      </c>
      <c r="BJ292" s="15" t="s">
        <v>91</v>
      </c>
      <c r="BK292" s="198">
        <f>ROUND(I292*H292,2)</f>
        <v>0</v>
      </c>
      <c r="BL292" s="15" t="s">
        <v>270</v>
      </c>
      <c r="BM292" s="197" t="s">
        <v>727</v>
      </c>
    </row>
    <row r="293" s="2" customFormat="1" ht="24.15" customHeight="1">
      <c r="A293" s="34"/>
      <c r="B293" s="184"/>
      <c r="C293" s="204" t="s">
        <v>728</v>
      </c>
      <c r="D293" s="204" t="s">
        <v>262</v>
      </c>
      <c r="E293" s="205" t="s">
        <v>729</v>
      </c>
      <c r="F293" s="206" t="s">
        <v>730</v>
      </c>
      <c r="G293" s="207" t="s">
        <v>442</v>
      </c>
      <c r="H293" s="208">
        <v>187.88</v>
      </c>
      <c r="I293" s="209"/>
      <c r="J293" s="210">
        <f>ROUND(I293*H293,2)</f>
        <v>0</v>
      </c>
      <c r="K293" s="211"/>
      <c r="L293" s="212"/>
      <c r="M293" s="213" t="s">
        <v>1</v>
      </c>
      <c r="N293" s="214" t="s">
        <v>45</v>
      </c>
      <c r="O293" s="78"/>
      <c r="P293" s="195">
        <f>O293*H293</f>
        <v>0</v>
      </c>
      <c r="Q293" s="195">
        <v>0.001</v>
      </c>
      <c r="R293" s="195">
        <f>Q293*H293</f>
        <v>0.18787999999999999</v>
      </c>
      <c r="S293" s="195">
        <v>0</v>
      </c>
      <c r="T293" s="19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335</v>
      </c>
      <c r="AT293" s="197" t="s">
        <v>262</v>
      </c>
      <c r="AU293" s="197" t="s">
        <v>91</v>
      </c>
      <c r="AY293" s="15" t="s">
        <v>203</v>
      </c>
      <c r="BE293" s="198">
        <f>IF(N293="základná",J293,0)</f>
        <v>0</v>
      </c>
      <c r="BF293" s="198">
        <f>IF(N293="znížená",J293,0)</f>
        <v>0</v>
      </c>
      <c r="BG293" s="198">
        <f>IF(N293="zákl. prenesená",J293,0)</f>
        <v>0</v>
      </c>
      <c r="BH293" s="198">
        <f>IF(N293="zníž. prenesená",J293,0)</f>
        <v>0</v>
      </c>
      <c r="BI293" s="198">
        <f>IF(N293="nulová",J293,0)</f>
        <v>0</v>
      </c>
      <c r="BJ293" s="15" t="s">
        <v>91</v>
      </c>
      <c r="BK293" s="198">
        <f>ROUND(I293*H293,2)</f>
        <v>0</v>
      </c>
      <c r="BL293" s="15" t="s">
        <v>270</v>
      </c>
      <c r="BM293" s="197" t="s">
        <v>731</v>
      </c>
    </row>
    <row r="294" s="2" customFormat="1" ht="24.15" customHeight="1">
      <c r="A294" s="34"/>
      <c r="B294" s="184"/>
      <c r="C294" s="204" t="s">
        <v>732</v>
      </c>
      <c r="D294" s="204" t="s">
        <v>262</v>
      </c>
      <c r="E294" s="205" t="s">
        <v>733</v>
      </c>
      <c r="F294" s="206" t="s">
        <v>734</v>
      </c>
      <c r="G294" s="207" t="s">
        <v>297</v>
      </c>
      <c r="H294" s="208">
        <v>281.69</v>
      </c>
      <c r="I294" s="209"/>
      <c r="J294" s="210">
        <f>ROUND(I294*H294,2)</f>
        <v>0</v>
      </c>
      <c r="K294" s="211"/>
      <c r="L294" s="212"/>
      <c r="M294" s="213" t="s">
        <v>1</v>
      </c>
      <c r="N294" s="214" t="s">
        <v>45</v>
      </c>
      <c r="O294" s="78"/>
      <c r="P294" s="195">
        <f>O294*H294</f>
        <v>0</v>
      </c>
      <c r="Q294" s="195">
        <v>5.0000000000000002E-05</v>
      </c>
      <c r="R294" s="195">
        <f>Q294*H294</f>
        <v>0.0140845</v>
      </c>
      <c r="S294" s="195">
        <v>0</v>
      </c>
      <c r="T294" s="19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7" t="s">
        <v>335</v>
      </c>
      <c r="AT294" s="197" t="s">
        <v>262</v>
      </c>
      <c r="AU294" s="197" t="s">
        <v>91</v>
      </c>
      <c r="AY294" s="15" t="s">
        <v>203</v>
      </c>
      <c r="BE294" s="198">
        <f>IF(N294="základná",J294,0)</f>
        <v>0</v>
      </c>
      <c r="BF294" s="198">
        <f>IF(N294="znížená",J294,0)</f>
        <v>0</v>
      </c>
      <c r="BG294" s="198">
        <f>IF(N294="zákl. prenesená",J294,0)</f>
        <v>0</v>
      </c>
      <c r="BH294" s="198">
        <f>IF(N294="zníž. prenesená",J294,0)</f>
        <v>0</v>
      </c>
      <c r="BI294" s="198">
        <f>IF(N294="nulová",J294,0)</f>
        <v>0</v>
      </c>
      <c r="BJ294" s="15" t="s">
        <v>91</v>
      </c>
      <c r="BK294" s="198">
        <f>ROUND(I294*H294,2)</f>
        <v>0</v>
      </c>
      <c r="BL294" s="15" t="s">
        <v>270</v>
      </c>
      <c r="BM294" s="197" t="s">
        <v>735</v>
      </c>
    </row>
    <row r="295" s="2" customFormat="1" ht="24.15" customHeight="1">
      <c r="A295" s="34"/>
      <c r="B295" s="184"/>
      <c r="C295" s="185" t="s">
        <v>736</v>
      </c>
      <c r="D295" s="185" t="s">
        <v>205</v>
      </c>
      <c r="E295" s="186" t="s">
        <v>737</v>
      </c>
      <c r="F295" s="187" t="s">
        <v>738</v>
      </c>
      <c r="G295" s="188" t="s">
        <v>317</v>
      </c>
      <c r="H295" s="189">
        <v>60.847999999999999</v>
      </c>
      <c r="I295" s="190"/>
      <c r="J295" s="191">
        <f>ROUND(I295*H295,2)</f>
        <v>0</v>
      </c>
      <c r="K295" s="192"/>
      <c r="L295" s="35"/>
      <c r="M295" s="193" t="s">
        <v>1</v>
      </c>
      <c r="N295" s="194" t="s">
        <v>45</v>
      </c>
      <c r="O295" s="78"/>
      <c r="P295" s="195">
        <f>O295*H295</f>
        <v>0</v>
      </c>
      <c r="Q295" s="195">
        <v>0</v>
      </c>
      <c r="R295" s="195">
        <f>Q295*H295</f>
        <v>0</v>
      </c>
      <c r="S295" s="195">
        <v>0</v>
      </c>
      <c r="T295" s="19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270</v>
      </c>
      <c r="AT295" s="197" t="s">
        <v>205</v>
      </c>
      <c r="AU295" s="197" t="s">
        <v>91</v>
      </c>
      <c r="AY295" s="15" t="s">
        <v>203</v>
      </c>
      <c r="BE295" s="198">
        <f>IF(N295="základná",J295,0)</f>
        <v>0</v>
      </c>
      <c r="BF295" s="198">
        <f>IF(N295="znížená",J295,0)</f>
        <v>0</v>
      </c>
      <c r="BG295" s="198">
        <f>IF(N295="zákl. prenesená",J295,0)</f>
        <v>0</v>
      </c>
      <c r="BH295" s="198">
        <f>IF(N295="zníž. prenesená",J295,0)</f>
        <v>0</v>
      </c>
      <c r="BI295" s="198">
        <f>IF(N295="nulová",J295,0)</f>
        <v>0</v>
      </c>
      <c r="BJ295" s="15" t="s">
        <v>91</v>
      </c>
      <c r="BK295" s="198">
        <f>ROUND(I295*H295,2)</f>
        <v>0</v>
      </c>
      <c r="BL295" s="15" t="s">
        <v>270</v>
      </c>
      <c r="BM295" s="197" t="s">
        <v>739</v>
      </c>
    </row>
    <row r="296" s="2" customFormat="1" ht="24.15" customHeight="1">
      <c r="A296" s="34"/>
      <c r="B296" s="184"/>
      <c r="C296" s="204" t="s">
        <v>740</v>
      </c>
      <c r="D296" s="204" t="s">
        <v>262</v>
      </c>
      <c r="E296" s="205" t="s">
        <v>729</v>
      </c>
      <c r="F296" s="206" t="s">
        <v>730</v>
      </c>
      <c r="G296" s="207" t="s">
        <v>442</v>
      </c>
      <c r="H296" s="208">
        <v>66.933000000000007</v>
      </c>
      <c r="I296" s="209"/>
      <c r="J296" s="210">
        <f>ROUND(I296*H296,2)</f>
        <v>0</v>
      </c>
      <c r="K296" s="211"/>
      <c r="L296" s="212"/>
      <c r="M296" s="213" t="s">
        <v>1</v>
      </c>
      <c r="N296" s="214" t="s">
        <v>45</v>
      </c>
      <c r="O296" s="78"/>
      <c r="P296" s="195">
        <f>O296*H296</f>
        <v>0</v>
      </c>
      <c r="Q296" s="195">
        <v>0.001</v>
      </c>
      <c r="R296" s="195">
        <f>Q296*H296</f>
        <v>0.066933000000000006</v>
      </c>
      <c r="S296" s="195">
        <v>0</v>
      </c>
      <c r="T296" s="19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335</v>
      </c>
      <c r="AT296" s="197" t="s">
        <v>262</v>
      </c>
      <c r="AU296" s="197" t="s">
        <v>91</v>
      </c>
      <c r="AY296" s="15" t="s">
        <v>203</v>
      </c>
      <c r="BE296" s="198">
        <f>IF(N296="základná",J296,0)</f>
        <v>0</v>
      </c>
      <c r="BF296" s="198">
        <f>IF(N296="znížená",J296,0)</f>
        <v>0</v>
      </c>
      <c r="BG296" s="198">
        <f>IF(N296="zákl. prenesená",J296,0)</f>
        <v>0</v>
      </c>
      <c r="BH296" s="198">
        <f>IF(N296="zníž. prenesená",J296,0)</f>
        <v>0</v>
      </c>
      <c r="BI296" s="198">
        <f>IF(N296="nulová",J296,0)</f>
        <v>0</v>
      </c>
      <c r="BJ296" s="15" t="s">
        <v>91</v>
      </c>
      <c r="BK296" s="198">
        <f>ROUND(I296*H296,2)</f>
        <v>0</v>
      </c>
      <c r="BL296" s="15" t="s">
        <v>270</v>
      </c>
      <c r="BM296" s="197" t="s">
        <v>741</v>
      </c>
    </row>
    <row r="297" s="2" customFormat="1" ht="24.15" customHeight="1">
      <c r="A297" s="34"/>
      <c r="B297" s="184"/>
      <c r="C297" s="204" t="s">
        <v>742</v>
      </c>
      <c r="D297" s="204" t="s">
        <v>262</v>
      </c>
      <c r="E297" s="205" t="s">
        <v>733</v>
      </c>
      <c r="F297" s="206" t="s">
        <v>734</v>
      </c>
      <c r="G297" s="207" t="s">
        <v>297</v>
      </c>
      <c r="H297" s="208">
        <v>32.399999999999999</v>
      </c>
      <c r="I297" s="209"/>
      <c r="J297" s="210">
        <f>ROUND(I297*H297,2)</f>
        <v>0</v>
      </c>
      <c r="K297" s="211"/>
      <c r="L297" s="212"/>
      <c r="M297" s="213" t="s">
        <v>1</v>
      </c>
      <c r="N297" s="214" t="s">
        <v>45</v>
      </c>
      <c r="O297" s="78"/>
      <c r="P297" s="195">
        <f>O297*H297</f>
        <v>0</v>
      </c>
      <c r="Q297" s="195">
        <v>5.0000000000000002E-05</v>
      </c>
      <c r="R297" s="195">
        <f>Q297*H297</f>
        <v>0.0016199999999999999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335</v>
      </c>
      <c r="AT297" s="197" t="s">
        <v>262</v>
      </c>
      <c r="AU297" s="197" t="s">
        <v>91</v>
      </c>
      <c r="AY297" s="15" t="s">
        <v>203</v>
      </c>
      <c r="BE297" s="198">
        <f>IF(N297="základná",J297,0)</f>
        <v>0</v>
      </c>
      <c r="BF297" s="198">
        <f>IF(N297="znížená",J297,0)</f>
        <v>0</v>
      </c>
      <c r="BG297" s="198">
        <f>IF(N297="zákl. prenesená",J297,0)</f>
        <v>0</v>
      </c>
      <c r="BH297" s="198">
        <f>IF(N297="zníž. prenesená",J297,0)</f>
        <v>0</v>
      </c>
      <c r="BI297" s="198">
        <f>IF(N297="nulová",J297,0)</f>
        <v>0</v>
      </c>
      <c r="BJ297" s="15" t="s">
        <v>91</v>
      </c>
      <c r="BK297" s="198">
        <f>ROUND(I297*H297,2)</f>
        <v>0</v>
      </c>
      <c r="BL297" s="15" t="s">
        <v>270</v>
      </c>
      <c r="BM297" s="197" t="s">
        <v>743</v>
      </c>
    </row>
    <row r="298" s="2" customFormat="1" ht="24.15" customHeight="1">
      <c r="A298" s="34"/>
      <c r="B298" s="184"/>
      <c r="C298" s="185" t="s">
        <v>744</v>
      </c>
      <c r="D298" s="185" t="s">
        <v>205</v>
      </c>
      <c r="E298" s="186" t="s">
        <v>745</v>
      </c>
      <c r="F298" s="187" t="s">
        <v>746</v>
      </c>
      <c r="G298" s="188" t="s">
        <v>317</v>
      </c>
      <c r="H298" s="189">
        <v>3.2000000000000002</v>
      </c>
      <c r="I298" s="190"/>
      <c r="J298" s="191">
        <f>ROUND(I298*H298,2)</f>
        <v>0</v>
      </c>
      <c r="K298" s="192"/>
      <c r="L298" s="35"/>
      <c r="M298" s="193" t="s">
        <v>1</v>
      </c>
      <c r="N298" s="194" t="s">
        <v>45</v>
      </c>
      <c r="O298" s="78"/>
      <c r="P298" s="195">
        <f>O298*H298</f>
        <v>0</v>
      </c>
      <c r="Q298" s="195">
        <v>0</v>
      </c>
      <c r="R298" s="195">
        <f>Q298*H298</f>
        <v>0</v>
      </c>
      <c r="S298" s="195">
        <v>0</v>
      </c>
      <c r="T298" s="196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7" t="s">
        <v>270</v>
      </c>
      <c r="AT298" s="197" t="s">
        <v>205</v>
      </c>
      <c r="AU298" s="197" t="s">
        <v>91</v>
      </c>
      <c r="AY298" s="15" t="s">
        <v>203</v>
      </c>
      <c r="BE298" s="198">
        <f>IF(N298="základná",J298,0)</f>
        <v>0</v>
      </c>
      <c r="BF298" s="198">
        <f>IF(N298="znížená",J298,0)</f>
        <v>0</v>
      </c>
      <c r="BG298" s="198">
        <f>IF(N298="zákl. prenesená",J298,0)</f>
        <v>0</v>
      </c>
      <c r="BH298" s="198">
        <f>IF(N298="zníž. prenesená",J298,0)</f>
        <v>0</v>
      </c>
      <c r="BI298" s="198">
        <f>IF(N298="nulová",J298,0)</f>
        <v>0</v>
      </c>
      <c r="BJ298" s="15" t="s">
        <v>91</v>
      </c>
      <c r="BK298" s="198">
        <f>ROUND(I298*H298,2)</f>
        <v>0</v>
      </c>
      <c r="BL298" s="15" t="s">
        <v>270</v>
      </c>
      <c r="BM298" s="197" t="s">
        <v>747</v>
      </c>
    </row>
    <row r="299" s="2" customFormat="1" ht="24.15" customHeight="1">
      <c r="A299" s="34"/>
      <c r="B299" s="184"/>
      <c r="C299" s="204" t="s">
        <v>748</v>
      </c>
      <c r="D299" s="204" t="s">
        <v>262</v>
      </c>
      <c r="E299" s="205" t="s">
        <v>749</v>
      </c>
      <c r="F299" s="206" t="s">
        <v>750</v>
      </c>
      <c r="G299" s="207" t="s">
        <v>442</v>
      </c>
      <c r="H299" s="208">
        <v>8.9600000000000009</v>
      </c>
      <c r="I299" s="209"/>
      <c r="J299" s="210">
        <f>ROUND(I299*H299,2)</f>
        <v>0</v>
      </c>
      <c r="K299" s="211"/>
      <c r="L299" s="212"/>
      <c r="M299" s="213" t="s">
        <v>1</v>
      </c>
      <c r="N299" s="214" t="s">
        <v>45</v>
      </c>
      <c r="O299" s="78"/>
      <c r="P299" s="195">
        <f>O299*H299</f>
        <v>0</v>
      </c>
      <c r="Q299" s="195">
        <v>0.001</v>
      </c>
      <c r="R299" s="195">
        <f>Q299*H299</f>
        <v>0.008960000000000001</v>
      </c>
      <c r="S299" s="195">
        <v>0</v>
      </c>
      <c r="T299" s="196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7" t="s">
        <v>335</v>
      </c>
      <c r="AT299" s="197" t="s">
        <v>262</v>
      </c>
      <c r="AU299" s="197" t="s">
        <v>91</v>
      </c>
      <c r="AY299" s="15" t="s">
        <v>203</v>
      </c>
      <c r="BE299" s="198">
        <f>IF(N299="základná",J299,0)</f>
        <v>0</v>
      </c>
      <c r="BF299" s="198">
        <f>IF(N299="znížená",J299,0)</f>
        <v>0</v>
      </c>
      <c r="BG299" s="198">
        <f>IF(N299="zákl. prenesená",J299,0)</f>
        <v>0</v>
      </c>
      <c r="BH299" s="198">
        <f>IF(N299="zníž. prenesená",J299,0)</f>
        <v>0</v>
      </c>
      <c r="BI299" s="198">
        <f>IF(N299="nulová",J299,0)</f>
        <v>0</v>
      </c>
      <c r="BJ299" s="15" t="s">
        <v>91</v>
      </c>
      <c r="BK299" s="198">
        <f>ROUND(I299*H299,2)</f>
        <v>0</v>
      </c>
      <c r="BL299" s="15" t="s">
        <v>270</v>
      </c>
      <c r="BM299" s="197" t="s">
        <v>751</v>
      </c>
    </row>
    <row r="300" s="2" customFormat="1" ht="24.15" customHeight="1">
      <c r="A300" s="34"/>
      <c r="B300" s="184"/>
      <c r="C300" s="204" t="s">
        <v>752</v>
      </c>
      <c r="D300" s="204" t="s">
        <v>262</v>
      </c>
      <c r="E300" s="205" t="s">
        <v>733</v>
      </c>
      <c r="F300" s="206" t="s">
        <v>734</v>
      </c>
      <c r="G300" s="207" t="s">
        <v>297</v>
      </c>
      <c r="H300" s="208">
        <v>4.7999999999999998</v>
      </c>
      <c r="I300" s="209"/>
      <c r="J300" s="210">
        <f>ROUND(I300*H300,2)</f>
        <v>0</v>
      </c>
      <c r="K300" s="211"/>
      <c r="L300" s="212"/>
      <c r="M300" s="213" t="s">
        <v>1</v>
      </c>
      <c r="N300" s="214" t="s">
        <v>45</v>
      </c>
      <c r="O300" s="78"/>
      <c r="P300" s="195">
        <f>O300*H300</f>
        <v>0</v>
      </c>
      <c r="Q300" s="195">
        <v>5.0000000000000002E-05</v>
      </c>
      <c r="R300" s="195">
        <f>Q300*H300</f>
        <v>0.00024000000000000001</v>
      </c>
      <c r="S300" s="195">
        <v>0</v>
      </c>
      <c r="T300" s="19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335</v>
      </c>
      <c r="AT300" s="197" t="s">
        <v>262</v>
      </c>
      <c r="AU300" s="197" t="s">
        <v>91</v>
      </c>
      <c r="AY300" s="15" t="s">
        <v>203</v>
      </c>
      <c r="BE300" s="198">
        <f>IF(N300="základná",J300,0)</f>
        <v>0</v>
      </c>
      <c r="BF300" s="198">
        <f>IF(N300="znížená",J300,0)</f>
        <v>0</v>
      </c>
      <c r="BG300" s="198">
        <f>IF(N300="zákl. prenesená",J300,0)</f>
        <v>0</v>
      </c>
      <c r="BH300" s="198">
        <f>IF(N300="zníž. prenesená",J300,0)</f>
        <v>0</v>
      </c>
      <c r="BI300" s="198">
        <f>IF(N300="nulová",J300,0)</f>
        <v>0</v>
      </c>
      <c r="BJ300" s="15" t="s">
        <v>91</v>
      </c>
      <c r="BK300" s="198">
        <f>ROUND(I300*H300,2)</f>
        <v>0</v>
      </c>
      <c r="BL300" s="15" t="s">
        <v>270</v>
      </c>
      <c r="BM300" s="197" t="s">
        <v>753</v>
      </c>
    </row>
    <row r="301" s="2" customFormat="1" ht="24.15" customHeight="1">
      <c r="A301" s="34"/>
      <c r="B301" s="184"/>
      <c r="C301" s="185" t="s">
        <v>754</v>
      </c>
      <c r="D301" s="185" t="s">
        <v>205</v>
      </c>
      <c r="E301" s="186" t="s">
        <v>755</v>
      </c>
      <c r="F301" s="187" t="s">
        <v>756</v>
      </c>
      <c r="G301" s="188" t="s">
        <v>317</v>
      </c>
      <c r="H301" s="189">
        <v>0.71999999999999997</v>
      </c>
      <c r="I301" s="190"/>
      <c r="J301" s="191">
        <f>ROUND(I301*H301,2)</f>
        <v>0</v>
      </c>
      <c r="K301" s="192"/>
      <c r="L301" s="35"/>
      <c r="M301" s="193" t="s">
        <v>1</v>
      </c>
      <c r="N301" s="194" t="s">
        <v>45</v>
      </c>
      <c r="O301" s="78"/>
      <c r="P301" s="195">
        <f>O301*H301</f>
        <v>0</v>
      </c>
      <c r="Q301" s="195">
        <v>0</v>
      </c>
      <c r="R301" s="195">
        <f>Q301*H301</f>
        <v>0</v>
      </c>
      <c r="S301" s="195">
        <v>0</v>
      </c>
      <c r="T301" s="196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270</v>
      </c>
      <c r="AT301" s="197" t="s">
        <v>205</v>
      </c>
      <c r="AU301" s="197" t="s">
        <v>91</v>
      </c>
      <c r="AY301" s="15" t="s">
        <v>203</v>
      </c>
      <c r="BE301" s="198">
        <f>IF(N301="základná",J301,0)</f>
        <v>0</v>
      </c>
      <c r="BF301" s="198">
        <f>IF(N301="znížená",J301,0)</f>
        <v>0</v>
      </c>
      <c r="BG301" s="198">
        <f>IF(N301="zákl. prenesená",J301,0)</f>
        <v>0</v>
      </c>
      <c r="BH301" s="198">
        <f>IF(N301="zníž. prenesená",J301,0)</f>
        <v>0</v>
      </c>
      <c r="BI301" s="198">
        <f>IF(N301="nulová",J301,0)</f>
        <v>0</v>
      </c>
      <c r="BJ301" s="15" t="s">
        <v>91</v>
      </c>
      <c r="BK301" s="198">
        <f>ROUND(I301*H301,2)</f>
        <v>0</v>
      </c>
      <c r="BL301" s="15" t="s">
        <v>270</v>
      </c>
      <c r="BM301" s="197" t="s">
        <v>757</v>
      </c>
    </row>
    <row r="302" s="2" customFormat="1" ht="24.15" customHeight="1">
      <c r="A302" s="34"/>
      <c r="B302" s="184"/>
      <c r="C302" s="204" t="s">
        <v>758</v>
      </c>
      <c r="D302" s="204" t="s">
        <v>262</v>
      </c>
      <c r="E302" s="205" t="s">
        <v>749</v>
      </c>
      <c r="F302" s="206" t="s">
        <v>750</v>
      </c>
      <c r="G302" s="207" t="s">
        <v>442</v>
      </c>
      <c r="H302" s="208">
        <v>2.016</v>
      </c>
      <c r="I302" s="209"/>
      <c r="J302" s="210">
        <f>ROUND(I302*H302,2)</f>
        <v>0</v>
      </c>
      <c r="K302" s="211"/>
      <c r="L302" s="212"/>
      <c r="M302" s="213" t="s">
        <v>1</v>
      </c>
      <c r="N302" s="214" t="s">
        <v>45</v>
      </c>
      <c r="O302" s="78"/>
      <c r="P302" s="195">
        <f>O302*H302</f>
        <v>0</v>
      </c>
      <c r="Q302" s="195">
        <v>0.001</v>
      </c>
      <c r="R302" s="195">
        <f>Q302*H302</f>
        <v>0.002016</v>
      </c>
      <c r="S302" s="195">
        <v>0</v>
      </c>
      <c r="T302" s="196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335</v>
      </c>
      <c r="AT302" s="197" t="s">
        <v>262</v>
      </c>
      <c r="AU302" s="197" t="s">
        <v>91</v>
      </c>
      <c r="AY302" s="15" t="s">
        <v>203</v>
      </c>
      <c r="BE302" s="198">
        <f>IF(N302="základná",J302,0)</f>
        <v>0</v>
      </c>
      <c r="BF302" s="198">
        <f>IF(N302="znížená",J302,0)</f>
        <v>0</v>
      </c>
      <c r="BG302" s="198">
        <f>IF(N302="zákl. prenesená",J302,0)</f>
        <v>0</v>
      </c>
      <c r="BH302" s="198">
        <f>IF(N302="zníž. prenesená",J302,0)</f>
        <v>0</v>
      </c>
      <c r="BI302" s="198">
        <f>IF(N302="nulová",J302,0)</f>
        <v>0</v>
      </c>
      <c r="BJ302" s="15" t="s">
        <v>91</v>
      </c>
      <c r="BK302" s="198">
        <f>ROUND(I302*H302,2)</f>
        <v>0</v>
      </c>
      <c r="BL302" s="15" t="s">
        <v>270</v>
      </c>
      <c r="BM302" s="197" t="s">
        <v>759</v>
      </c>
    </row>
    <row r="303" s="2" customFormat="1" ht="24.15" customHeight="1">
      <c r="A303" s="34"/>
      <c r="B303" s="184"/>
      <c r="C303" s="185" t="s">
        <v>760</v>
      </c>
      <c r="D303" s="185" t="s">
        <v>205</v>
      </c>
      <c r="E303" s="186" t="s">
        <v>761</v>
      </c>
      <c r="F303" s="187" t="s">
        <v>762</v>
      </c>
      <c r="G303" s="188" t="s">
        <v>763</v>
      </c>
      <c r="H303" s="190"/>
      <c r="I303" s="190"/>
      <c r="J303" s="191">
        <f>ROUND(I303*H303,2)</f>
        <v>0</v>
      </c>
      <c r="K303" s="192"/>
      <c r="L303" s="35"/>
      <c r="M303" s="193" t="s">
        <v>1</v>
      </c>
      <c r="N303" s="194" t="s">
        <v>45</v>
      </c>
      <c r="O303" s="78"/>
      <c r="P303" s="195">
        <f>O303*H303</f>
        <v>0</v>
      </c>
      <c r="Q303" s="195">
        <v>0</v>
      </c>
      <c r="R303" s="195">
        <f>Q303*H303</f>
        <v>0</v>
      </c>
      <c r="S303" s="195">
        <v>0</v>
      </c>
      <c r="T303" s="196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7" t="s">
        <v>270</v>
      </c>
      <c r="AT303" s="197" t="s">
        <v>205</v>
      </c>
      <c r="AU303" s="197" t="s">
        <v>91</v>
      </c>
      <c r="AY303" s="15" t="s">
        <v>203</v>
      </c>
      <c r="BE303" s="198">
        <f>IF(N303="základná",J303,0)</f>
        <v>0</v>
      </c>
      <c r="BF303" s="198">
        <f>IF(N303="znížená",J303,0)</f>
        <v>0</v>
      </c>
      <c r="BG303" s="198">
        <f>IF(N303="zákl. prenesená",J303,0)</f>
        <v>0</v>
      </c>
      <c r="BH303" s="198">
        <f>IF(N303="zníž. prenesená",J303,0)</f>
        <v>0</v>
      </c>
      <c r="BI303" s="198">
        <f>IF(N303="nulová",J303,0)</f>
        <v>0</v>
      </c>
      <c r="BJ303" s="15" t="s">
        <v>91</v>
      </c>
      <c r="BK303" s="198">
        <f>ROUND(I303*H303,2)</f>
        <v>0</v>
      </c>
      <c r="BL303" s="15" t="s">
        <v>270</v>
      </c>
      <c r="BM303" s="197" t="s">
        <v>764</v>
      </c>
    </row>
    <row r="304" s="12" customFormat="1" ht="22.8" customHeight="1">
      <c r="A304" s="12"/>
      <c r="B304" s="171"/>
      <c r="C304" s="12"/>
      <c r="D304" s="172" t="s">
        <v>78</v>
      </c>
      <c r="E304" s="182" t="s">
        <v>765</v>
      </c>
      <c r="F304" s="182" t="s">
        <v>766</v>
      </c>
      <c r="G304" s="12"/>
      <c r="H304" s="12"/>
      <c r="I304" s="174"/>
      <c r="J304" s="183">
        <f>BK304</f>
        <v>0</v>
      </c>
      <c r="K304" s="12"/>
      <c r="L304" s="171"/>
      <c r="M304" s="176"/>
      <c r="N304" s="177"/>
      <c r="O304" s="177"/>
      <c r="P304" s="178">
        <f>SUM(P305:P319)</f>
        <v>0</v>
      </c>
      <c r="Q304" s="177"/>
      <c r="R304" s="178">
        <f>SUM(R305:R319)</f>
        <v>31.643026839999997</v>
      </c>
      <c r="S304" s="177"/>
      <c r="T304" s="179">
        <f>SUM(T305:T319)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72" t="s">
        <v>91</v>
      </c>
      <c r="AT304" s="180" t="s">
        <v>78</v>
      </c>
      <c r="AU304" s="180" t="s">
        <v>86</v>
      </c>
      <c r="AY304" s="172" t="s">
        <v>203</v>
      </c>
      <c r="BK304" s="181">
        <f>SUM(BK305:BK319)</f>
        <v>0</v>
      </c>
    </row>
    <row r="305" s="2" customFormat="1" ht="24.15" customHeight="1">
      <c r="A305" s="34"/>
      <c r="B305" s="184"/>
      <c r="C305" s="185" t="s">
        <v>767</v>
      </c>
      <c r="D305" s="185" t="s">
        <v>205</v>
      </c>
      <c r="E305" s="186" t="s">
        <v>768</v>
      </c>
      <c r="F305" s="187" t="s">
        <v>769</v>
      </c>
      <c r="G305" s="188" t="s">
        <v>317</v>
      </c>
      <c r="H305" s="189">
        <v>2266.3699999999999</v>
      </c>
      <c r="I305" s="190"/>
      <c r="J305" s="191">
        <f>ROUND(I305*H305,2)</f>
        <v>0</v>
      </c>
      <c r="K305" s="192"/>
      <c r="L305" s="35"/>
      <c r="M305" s="193" t="s">
        <v>1</v>
      </c>
      <c r="N305" s="194" t="s">
        <v>45</v>
      </c>
      <c r="O305" s="78"/>
      <c r="P305" s="195">
        <f>O305*H305</f>
        <v>0</v>
      </c>
      <c r="Q305" s="195">
        <v>0</v>
      </c>
      <c r="R305" s="195">
        <f>Q305*H305</f>
        <v>0</v>
      </c>
      <c r="S305" s="195">
        <v>0</v>
      </c>
      <c r="T305" s="196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7" t="s">
        <v>270</v>
      </c>
      <c r="AT305" s="197" t="s">
        <v>205</v>
      </c>
      <c r="AU305" s="197" t="s">
        <v>91</v>
      </c>
      <c r="AY305" s="15" t="s">
        <v>203</v>
      </c>
      <c r="BE305" s="198">
        <f>IF(N305="základná",J305,0)</f>
        <v>0</v>
      </c>
      <c r="BF305" s="198">
        <f>IF(N305="znížená",J305,0)</f>
        <v>0</v>
      </c>
      <c r="BG305" s="198">
        <f>IF(N305="zákl. prenesená",J305,0)</f>
        <v>0</v>
      </c>
      <c r="BH305" s="198">
        <f>IF(N305="zníž. prenesená",J305,0)</f>
        <v>0</v>
      </c>
      <c r="BI305" s="198">
        <f>IF(N305="nulová",J305,0)</f>
        <v>0</v>
      </c>
      <c r="BJ305" s="15" t="s">
        <v>91</v>
      </c>
      <c r="BK305" s="198">
        <f>ROUND(I305*H305,2)</f>
        <v>0</v>
      </c>
      <c r="BL305" s="15" t="s">
        <v>270</v>
      </c>
      <c r="BM305" s="197" t="s">
        <v>770</v>
      </c>
    </row>
    <row r="306" s="2" customFormat="1" ht="24.15" customHeight="1">
      <c r="A306" s="34"/>
      <c r="B306" s="184"/>
      <c r="C306" s="204" t="s">
        <v>771</v>
      </c>
      <c r="D306" s="204" t="s">
        <v>262</v>
      </c>
      <c r="E306" s="205" t="s">
        <v>772</v>
      </c>
      <c r="F306" s="206" t="s">
        <v>773</v>
      </c>
      <c r="G306" s="207" t="s">
        <v>317</v>
      </c>
      <c r="H306" s="208">
        <v>2311.6970000000001</v>
      </c>
      <c r="I306" s="209"/>
      <c r="J306" s="210">
        <f>ROUND(I306*H306,2)</f>
        <v>0</v>
      </c>
      <c r="K306" s="211"/>
      <c r="L306" s="212"/>
      <c r="M306" s="213" t="s">
        <v>1</v>
      </c>
      <c r="N306" s="214" t="s">
        <v>45</v>
      </c>
      <c r="O306" s="78"/>
      <c r="P306" s="195">
        <f>O306*H306</f>
        <v>0</v>
      </c>
      <c r="Q306" s="195">
        <v>0.0135</v>
      </c>
      <c r="R306" s="195">
        <f>Q306*H306</f>
        <v>31.2079095</v>
      </c>
      <c r="S306" s="195">
        <v>0</v>
      </c>
      <c r="T306" s="196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335</v>
      </c>
      <c r="AT306" s="197" t="s">
        <v>262</v>
      </c>
      <c r="AU306" s="197" t="s">
        <v>91</v>
      </c>
      <c r="AY306" s="15" t="s">
        <v>203</v>
      </c>
      <c r="BE306" s="198">
        <f>IF(N306="základná",J306,0)</f>
        <v>0</v>
      </c>
      <c r="BF306" s="198">
        <f>IF(N306="znížená",J306,0)</f>
        <v>0</v>
      </c>
      <c r="BG306" s="198">
        <f>IF(N306="zákl. prenesená",J306,0)</f>
        <v>0</v>
      </c>
      <c r="BH306" s="198">
        <f>IF(N306="zníž. prenesená",J306,0)</f>
        <v>0</v>
      </c>
      <c r="BI306" s="198">
        <f>IF(N306="nulová",J306,0)</f>
        <v>0</v>
      </c>
      <c r="BJ306" s="15" t="s">
        <v>91</v>
      </c>
      <c r="BK306" s="198">
        <f>ROUND(I306*H306,2)</f>
        <v>0</v>
      </c>
      <c r="BL306" s="15" t="s">
        <v>270</v>
      </c>
      <c r="BM306" s="197" t="s">
        <v>774</v>
      </c>
    </row>
    <row r="307" s="2" customFormat="1" ht="24.15" customHeight="1">
      <c r="A307" s="34"/>
      <c r="B307" s="184"/>
      <c r="C307" s="185" t="s">
        <v>775</v>
      </c>
      <c r="D307" s="185" t="s">
        <v>205</v>
      </c>
      <c r="E307" s="186" t="s">
        <v>776</v>
      </c>
      <c r="F307" s="187" t="s">
        <v>777</v>
      </c>
      <c r="G307" s="188" t="s">
        <v>317</v>
      </c>
      <c r="H307" s="189">
        <v>3.2000000000000002</v>
      </c>
      <c r="I307" s="190"/>
      <c r="J307" s="191">
        <f>ROUND(I307*H307,2)</f>
        <v>0</v>
      </c>
      <c r="K307" s="192"/>
      <c r="L307" s="35"/>
      <c r="M307" s="193" t="s">
        <v>1</v>
      </c>
      <c r="N307" s="194" t="s">
        <v>45</v>
      </c>
      <c r="O307" s="78"/>
      <c r="P307" s="195">
        <f>O307*H307</f>
        <v>0</v>
      </c>
      <c r="Q307" s="195">
        <v>0</v>
      </c>
      <c r="R307" s="195">
        <f>Q307*H307</f>
        <v>0</v>
      </c>
      <c r="S307" s="195">
        <v>0</v>
      </c>
      <c r="T307" s="196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7" t="s">
        <v>270</v>
      </c>
      <c r="AT307" s="197" t="s">
        <v>205</v>
      </c>
      <c r="AU307" s="197" t="s">
        <v>91</v>
      </c>
      <c r="AY307" s="15" t="s">
        <v>203</v>
      </c>
      <c r="BE307" s="198">
        <f>IF(N307="základná",J307,0)</f>
        <v>0</v>
      </c>
      <c r="BF307" s="198">
        <f>IF(N307="znížená",J307,0)</f>
        <v>0</v>
      </c>
      <c r="BG307" s="198">
        <f>IF(N307="zákl. prenesená",J307,0)</f>
        <v>0</v>
      </c>
      <c r="BH307" s="198">
        <f>IF(N307="zníž. prenesená",J307,0)</f>
        <v>0</v>
      </c>
      <c r="BI307" s="198">
        <f>IF(N307="nulová",J307,0)</f>
        <v>0</v>
      </c>
      <c r="BJ307" s="15" t="s">
        <v>91</v>
      </c>
      <c r="BK307" s="198">
        <f>ROUND(I307*H307,2)</f>
        <v>0</v>
      </c>
      <c r="BL307" s="15" t="s">
        <v>270</v>
      </c>
      <c r="BM307" s="197" t="s">
        <v>778</v>
      </c>
    </row>
    <row r="308" s="2" customFormat="1" ht="24.15" customHeight="1">
      <c r="A308" s="34"/>
      <c r="B308" s="184"/>
      <c r="C308" s="204" t="s">
        <v>779</v>
      </c>
      <c r="D308" s="204" t="s">
        <v>262</v>
      </c>
      <c r="E308" s="205" t="s">
        <v>780</v>
      </c>
      <c r="F308" s="206" t="s">
        <v>781</v>
      </c>
      <c r="G308" s="207" t="s">
        <v>317</v>
      </c>
      <c r="H308" s="208">
        <v>6.5279999999999996</v>
      </c>
      <c r="I308" s="209"/>
      <c r="J308" s="210">
        <f>ROUND(I308*H308,2)</f>
        <v>0</v>
      </c>
      <c r="K308" s="211"/>
      <c r="L308" s="212"/>
      <c r="M308" s="213" t="s">
        <v>1</v>
      </c>
      <c r="N308" s="214" t="s">
        <v>45</v>
      </c>
      <c r="O308" s="78"/>
      <c r="P308" s="195">
        <f>O308*H308</f>
        <v>0</v>
      </c>
      <c r="Q308" s="195">
        <v>0.0035000000000000001</v>
      </c>
      <c r="R308" s="195">
        <f>Q308*H308</f>
        <v>0.022848</v>
      </c>
      <c r="S308" s="195">
        <v>0</v>
      </c>
      <c r="T308" s="196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7" t="s">
        <v>335</v>
      </c>
      <c r="AT308" s="197" t="s">
        <v>262</v>
      </c>
      <c r="AU308" s="197" t="s">
        <v>91</v>
      </c>
      <c r="AY308" s="15" t="s">
        <v>203</v>
      </c>
      <c r="BE308" s="198">
        <f>IF(N308="základná",J308,0)</f>
        <v>0</v>
      </c>
      <c r="BF308" s="198">
        <f>IF(N308="znížená",J308,0)</f>
        <v>0</v>
      </c>
      <c r="BG308" s="198">
        <f>IF(N308="zákl. prenesená",J308,0)</f>
        <v>0</v>
      </c>
      <c r="BH308" s="198">
        <f>IF(N308="zníž. prenesená",J308,0)</f>
        <v>0</v>
      </c>
      <c r="BI308" s="198">
        <f>IF(N308="nulová",J308,0)</f>
        <v>0</v>
      </c>
      <c r="BJ308" s="15" t="s">
        <v>91</v>
      </c>
      <c r="BK308" s="198">
        <f>ROUND(I308*H308,2)</f>
        <v>0</v>
      </c>
      <c r="BL308" s="15" t="s">
        <v>270</v>
      </c>
      <c r="BM308" s="197" t="s">
        <v>782</v>
      </c>
    </row>
    <row r="309" s="2" customFormat="1" ht="24.15" customHeight="1">
      <c r="A309" s="34"/>
      <c r="B309" s="184"/>
      <c r="C309" s="185" t="s">
        <v>783</v>
      </c>
      <c r="D309" s="185" t="s">
        <v>205</v>
      </c>
      <c r="E309" s="186" t="s">
        <v>784</v>
      </c>
      <c r="F309" s="187" t="s">
        <v>785</v>
      </c>
      <c r="G309" s="188" t="s">
        <v>317</v>
      </c>
      <c r="H309" s="189">
        <v>1133.185</v>
      </c>
      <c r="I309" s="190"/>
      <c r="J309" s="191">
        <f>ROUND(I309*H309,2)</f>
        <v>0</v>
      </c>
      <c r="K309" s="192"/>
      <c r="L309" s="35"/>
      <c r="M309" s="193" t="s">
        <v>1</v>
      </c>
      <c r="N309" s="194" t="s">
        <v>45</v>
      </c>
      <c r="O309" s="78"/>
      <c r="P309" s="195">
        <f>O309*H309</f>
        <v>0</v>
      </c>
      <c r="Q309" s="195">
        <v>0</v>
      </c>
      <c r="R309" s="195">
        <f>Q309*H309</f>
        <v>0</v>
      </c>
      <c r="S309" s="195">
        <v>0</v>
      </c>
      <c r="T309" s="19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270</v>
      </c>
      <c r="AT309" s="197" t="s">
        <v>205</v>
      </c>
      <c r="AU309" s="197" t="s">
        <v>91</v>
      </c>
      <c r="AY309" s="15" t="s">
        <v>203</v>
      </c>
      <c r="BE309" s="198">
        <f>IF(N309="základná",J309,0)</f>
        <v>0</v>
      </c>
      <c r="BF309" s="198">
        <f>IF(N309="znížená",J309,0)</f>
        <v>0</v>
      </c>
      <c r="BG309" s="198">
        <f>IF(N309="zákl. prenesená",J309,0)</f>
        <v>0</v>
      </c>
      <c r="BH309" s="198">
        <f>IF(N309="zníž. prenesená",J309,0)</f>
        <v>0</v>
      </c>
      <c r="BI309" s="198">
        <f>IF(N309="nulová",J309,0)</f>
        <v>0</v>
      </c>
      <c r="BJ309" s="15" t="s">
        <v>91</v>
      </c>
      <c r="BK309" s="198">
        <f>ROUND(I309*H309,2)</f>
        <v>0</v>
      </c>
      <c r="BL309" s="15" t="s">
        <v>270</v>
      </c>
      <c r="BM309" s="197" t="s">
        <v>786</v>
      </c>
    </row>
    <row r="310" s="2" customFormat="1" ht="37.8" customHeight="1">
      <c r="A310" s="34"/>
      <c r="B310" s="184"/>
      <c r="C310" s="204" t="s">
        <v>787</v>
      </c>
      <c r="D310" s="204" t="s">
        <v>262</v>
      </c>
      <c r="E310" s="205" t="s">
        <v>788</v>
      </c>
      <c r="F310" s="206" t="s">
        <v>789</v>
      </c>
      <c r="G310" s="207" t="s">
        <v>317</v>
      </c>
      <c r="H310" s="208">
        <v>1303.163</v>
      </c>
      <c r="I310" s="209"/>
      <c r="J310" s="210">
        <f>ROUND(I310*H310,2)</f>
        <v>0</v>
      </c>
      <c r="K310" s="211"/>
      <c r="L310" s="212"/>
      <c r="M310" s="213" t="s">
        <v>1</v>
      </c>
      <c r="N310" s="214" t="s">
        <v>45</v>
      </c>
      <c r="O310" s="78"/>
      <c r="P310" s="195">
        <f>O310*H310</f>
        <v>0</v>
      </c>
      <c r="Q310" s="195">
        <v>0.00018000000000000001</v>
      </c>
      <c r="R310" s="195">
        <f>Q310*H310</f>
        <v>0.23456934000000002</v>
      </c>
      <c r="S310" s="195">
        <v>0</v>
      </c>
      <c r="T310" s="196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7" t="s">
        <v>335</v>
      </c>
      <c r="AT310" s="197" t="s">
        <v>262</v>
      </c>
      <c r="AU310" s="197" t="s">
        <v>91</v>
      </c>
      <c r="AY310" s="15" t="s">
        <v>203</v>
      </c>
      <c r="BE310" s="198">
        <f>IF(N310="základná",J310,0)</f>
        <v>0</v>
      </c>
      <c r="BF310" s="198">
        <f>IF(N310="znížená",J310,0)</f>
        <v>0</v>
      </c>
      <c r="BG310" s="198">
        <f>IF(N310="zákl. prenesená",J310,0)</f>
        <v>0</v>
      </c>
      <c r="BH310" s="198">
        <f>IF(N310="zníž. prenesená",J310,0)</f>
        <v>0</v>
      </c>
      <c r="BI310" s="198">
        <f>IF(N310="nulová",J310,0)</f>
        <v>0</v>
      </c>
      <c r="BJ310" s="15" t="s">
        <v>91</v>
      </c>
      <c r="BK310" s="198">
        <f>ROUND(I310*H310,2)</f>
        <v>0</v>
      </c>
      <c r="BL310" s="15" t="s">
        <v>270</v>
      </c>
      <c r="BM310" s="197" t="s">
        <v>790</v>
      </c>
    </row>
    <row r="311" s="2" customFormat="1" ht="24.15" customHeight="1">
      <c r="A311" s="34"/>
      <c r="B311" s="184"/>
      <c r="C311" s="185" t="s">
        <v>791</v>
      </c>
      <c r="D311" s="185" t="s">
        <v>205</v>
      </c>
      <c r="E311" s="186" t="s">
        <v>792</v>
      </c>
      <c r="F311" s="187" t="s">
        <v>793</v>
      </c>
      <c r="G311" s="188" t="s">
        <v>297</v>
      </c>
      <c r="H311" s="189">
        <v>50</v>
      </c>
      <c r="I311" s="190"/>
      <c r="J311" s="191">
        <f>ROUND(I311*H311,2)</f>
        <v>0</v>
      </c>
      <c r="K311" s="192"/>
      <c r="L311" s="35"/>
      <c r="M311" s="193" t="s">
        <v>1</v>
      </c>
      <c r="N311" s="194" t="s">
        <v>45</v>
      </c>
      <c r="O311" s="78"/>
      <c r="P311" s="195">
        <f>O311*H311</f>
        <v>0</v>
      </c>
      <c r="Q311" s="195">
        <v>0.00010000000000000001</v>
      </c>
      <c r="R311" s="195">
        <f>Q311*H311</f>
        <v>0.0050000000000000001</v>
      </c>
      <c r="S311" s="195">
        <v>0</v>
      </c>
      <c r="T311" s="19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270</v>
      </c>
      <c r="AT311" s="197" t="s">
        <v>205</v>
      </c>
      <c r="AU311" s="197" t="s">
        <v>91</v>
      </c>
      <c r="AY311" s="15" t="s">
        <v>203</v>
      </c>
      <c r="BE311" s="198">
        <f>IF(N311="základná",J311,0)</f>
        <v>0</v>
      </c>
      <c r="BF311" s="198">
        <f>IF(N311="znížená",J311,0)</f>
        <v>0</v>
      </c>
      <c r="BG311" s="198">
        <f>IF(N311="zákl. prenesená",J311,0)</f>
        <v>0</v>
      </c>
      <c r="BH311" s="198">
        <f>IF(N311="zníž. prenesená",J311,0)</f>
        <v>0</v>
      </c>
      <c r="BI311" s="198">
        <f>IF(N311="nulová",J311,0)</f>
        <v>0</v>
      </c>
      <c r="BJ311" s="15" t="s">
        <v>91</v>
      </c>
      <c r="BK311" s="198">
        <f>ROUND(I311*H311,2)</f>
        <v>0</v>
      </c>
      <c r="BL311" s="15" t="s">
        <v>270</v>
      </c>
      <c r="BM311" s="197" t="s">
        <v>794</v>
      </c>
    </row>
    <row r="312" s="2" customFormat="1" ht="16.5" customHeight="1">
      <c r="A312" s="34"/>
      <c r="B312" s="184"/>
      <c r="C312" s="204" t="s">
        <v>795</v>
      </c>
      <c r="D312" s="204" t="s">
        <v>262</v>
      </c>
      <c r="E312" s="205" t="s">
        <v>796</v>
      </c>
      <c r="F312" s="206" t="s">
        <v>797</v>
      </c>
      <c r="G312" s="207" t="s">
        <v>255</v>
      </c>
      <c r="H312" s="208">
        <v>22</v>
      </c>
      <c r="I312" s="209"/>
      <c r="J312" s="210">
        <f>ROUND(I312*H312,2)</f>
        <v>0</v>
      </c>
      <c r="K312" s="211"/>
      <c r="L312" s="212"/>
      <c r="M312" s="213" t="s">
        <v>1</v>
      </c>
      <c r="N312" s="214" t="s">
        <v>45</v>
      </c>
      <c r="O312" s="78"/>
      <c r="P312" s="195">
        <f>O312*H312</f>
        <v>0</v>
      </c>
      <c r="Q312" s="195">
        <v>0.0021900000000000001</v>
      </c>
      <c r="R312" s="195">
        <f>Q312*H312</f>
        <v>0.048180000000000001</v>
      </c>
      <c r="S312" s="195">
        <v>0</v>
      </c>
      <c r="T312" s="196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7" t="s">
        <v>335</v>
      </c>
      <c r="AT312" s="197" t="s">
        <v>262</v>
      </c>
      <c r="AU312" s="197" t="s">
        <v>91</v>
      </c>
      <c r="AY312" s="15" t="s">
        <v>203</v>
      </c>
      <c r="BE312" s="198">
        <f>IF(N312="základná",J312,0)</f>
        <v>0</v>
      </c>
      <c r="BF312" s="198">
        <f>IF(N312="znížená",J312,0)</f>
        <v>0</v>
      </c>
      <c r="BG312" s="198">
        <f>IF(N312="zákl. prenesená",J312,0)</f>
        <v>0</v>
      </c>
      <c r="BH312" s="198">
        <f>IF(N312="zníž. prenesená",J312,0)</f>
        <v>0</v>
      </c>
      <c r="BI312" s="198">
        <f>IF(N312="nulová",J312,0)</f>
        <v>0</v>
      </c>
      <c r="BJ312" s="15" t="s">
        <v>91</v>
      </c>
      <c r="BK312" s="198">
        <f>ROUND(I312*H312,2)</f>
        <v>0</v>
      </c>
      <c r="BL312" s="15" t="s">
        <v>270</v>
      </c>
      <c r="BM312" s="197" t="s">
        <v>798</v>
      </c>
    </row>
    <row r="313" s="2" customFormat="1" ht="33" customHeight="1">
      <c r="A313" s="34"/>
      <c r="B313" s="184"/>
      <c r="C313" s="185" t="s">
        <v>799</v>
      </c>
      <c r="D313" s="185" t="s">
        <v>205</v>
      </c>
      <c r="E313" s="186" t="s">
        <v>800</v>
      </c>
      <c r="F313" s="187" t="s">
        <v>801</v>
      </c>
      <c r="G313" s="188" t="s">
        <v>317</v>
      </c>
      <c r="H313" s="189">
        <v>30</v>
      </c>
      <c r="I313" s="190"/>
      <c r="J313" s="191">
        <f>ROUND(I313*H313,2)</f>
        <v>0</v>
      </c>
      <c r="K313" s="192"/>
      <c r="L313" s="35"/>
      <c r="M313" s="193" t="s">
        <v>1</v>
      </c>
      <c r="N313" s="194" t="s">
        <v>45</v>
      </c>
      <c r="O313" s="78"/>
      <c r="P313" s="195">
        <f>O313*H313</f>
        <v>0</v>
      </c>
      <c r="Q313" s="195">
        <v>0.00089999999999999998</v>
      </c>
      <c r="R313" s="195">
        <f>Q313*H313</f>
        <v>0.027</v>
      </c>
      <c r="S313" s="195">
        <v>0</v>
      </c>
      <c r="T313" s="19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270</v>
      </c>
      <c r="AT313" s="197" t="s">
        <v>205</v>
      </c>
      <c r="AU313" s="197" t="s">
        <v>91</v>
      </c>
      <c r="AY313" s="15" t="s">
        <v>203</v>
      </c>
      <c r="BE313" s="198">
        <f>IF(N313="základná",J313,0)</f>
        <v>0</v>
      </c>
      <c r="BF313" s="198">
        <f>IF(N313="znížená",J313,0)</f>
        <v>0</v>
      </c>
      <c r="BG313" s="198">
        <f>IF(N313="zákl. prenesená",J313,0)</f>
        <v>0</v>
      </c>
      <c r="BH313" s="198">
        <f>IF(N313="zníž. prenesená",J313,0)</f>
        <v>0</v>
      </c>
      <c r="BI313" s="198">
        <f>IF(N313="nulová",J313,0)</f>
        <v>0</v>
      </c>
      <c r="BJ313" s="15" t="s">
        <v>91</v>
      </c>
      <c r="BK313" s="198">
        <f>ROUND(I313*H313,2)</f>
        <v>0</v>
      </c>
      <c r="BL313" s="15" t="s">
        <v>270</v>
      </c>
      <c r="BM313" s="197" t="s">
        <v>802</v>
      </c>
    </row>
    <row r="314" s="2" customFormat="1" ht="16.5" customHeight="1">
      <c r="A314" s="34"/>
      <c r="B314" s="184"/>
      <c r="C314" s="204" t="s">
        <v>803</v>
      </c>
      <c r="D314" s="204" t="s">
        <v>262</v>
      </c>
      <c r="E314" s="205" t="s">
        <v>804</v>
      </c>
      <c r="F314" s="206" t="s">
        <v>805</v>
      </c>
      <c r="G314" s="207" t="s">
        <v>255</v>
      </c>
      <c r="H314" s="208">
        <v>10</v>
      </c>
      <c r="I314" s="209"/>
      <c r="J314" s="210">
        <f>ROUND(I314*H314,2)</f>
        <v>0</v>
      </c>
      <c r="K314" s="211"/>
      <c r="L314" s="212"/>
      <c r="M314" s="213" t="s">
        <v>1</v>
      </c>
      <c r="N314" s="214" t="s">
        <v>45</v>
      </c>
      <c r="O314" s="78"/>
      <c r="P314" s="195">
        <f>O314*H314</f>
        <v>0</v>
      </c>
      <c r="Q314" s="195">
        <v>0.0067000000000000002</v>
      </c>
      <c r="R314" s="195">
        <f>Q314*H314</f>
        <v>0.067000000000000004</v>
      </c>
      <c r="S314" s="195">
        <v>0</v>
      </c>
      <c r="T314" s="19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335</v>
      </c>
      <c r="AT314" s="197" t="s">
        <v>262</v>
      </c>
      <c r="AU314" s="197" t="s">
        <v>91</v>
      </c>
      <c r="AY314" s="15" t="s">
        <v>203</v>
      </c>
      <c r="BE314" s="198">
        <f>IF(N314="základná",J314,0)</f>
        <v>0</v>
      </c>
      <c r="BF314" s="198">
        <f>IF(N314="znížená",J314,0)</f>
        <v>0</v>
      </c>
      <c r="BG314" s="198">
        <f>IF(N314="zákl. prenesená",J314,0)</f>
        <v>0</v>
      </c>
      <c r="BH314" s="198">
        <f>IF(N314="zníž. prenesená",J314,0)</f>
        <v>0</v>
      </c>
      <c r="BI314" s="198">
        <f>IF(N314="nulová",J314,0)</f>
        <v>0</v>
      </c>
      <c r="BJ314" s="15" t="s">
        <v>91</v>
      </c>
      <c r="BK314" s="198">
        <f>ROUND(I314*H314,2)</f>
        <v>0</v>
      </c>
      <c r="BL314" s="15" t="s">
        <v>270</v>
      </c>
      <c r="BM314" s="197" t="s">
        <v>806</v>
      </c>
    </row>
    <row r="315" s="2" customFormat="1" ht="16.5" customHeight="1">
      <c r="A315" s="34"/>
      <c r="B315" s="184"/>
      <c r="C315" s="185" t="s">
        <v>807</v>
      </c>
      <c r="D315" s="185" t="s">
        <v>205</v>
      </c>
      <c r="E315" s="186" t="s">
        <v>808</v>
      </c>
      <c r="F315" s="187" t="s">
        <v>809</v>
      </c>
      <c r="G315" s="188" t="s">
        <v>810</v>
      </c>
      <c r="H315" s="189">
        <v>1</v>
      </c>
      <c r="I315" s="190"/>
      <c r="J315" s="191">
        <f>ROUND(I315*H315,2)</f>
        <v>0</v>
      </c>
      <c r="K315" s="192"/>
      <c r="L315" s="35"/>
      <c r="M315" s="193" t="s">
        <v>1</v>
      </c>
      <c r="N315" s="194" t="s">
        <v>45</v>
      </c>
      <c r="O315" s="78"/>
      <c r="P315" s="195">
        <f>O315*H315</f>
        <v>0</v>
      </c>
      <c r="Q315" s="195">
        <v>0</v>
      </c>
      <c r="R315" s="195">
        <f>Q315*H315</f>
        <v>0</v>
      </c>
      <c r="S315" s="195">
        <v>0</v>
      </c>
      <c r="T315" s="196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7" t="s">
        <v>270</v>
      </c>
      <c r="AT315" s="197" t="s">
        <v>205</v>
      </c>
      <c r="AU315" s="197" t="s">
        <v>91</v>
      </c>
      <c r="AY315" s="15" t="s">
        <v>203</v>
      </c>
      <c r="BE315" s="198">
        <f>IF(N315="základná",J315,0)</f>
        <v>0</v>
      </c>
      <c r="BF315" s="198">
        <f>IF(N315="znížená",J315,0)</f>
        <v>0</v>
      </c>
      <c r="BG315" s="198">
        <f>IF(N315="zákl. prenesená",J315,0)</f>
        <v>0</v>
      </c>
      <c r="BH315" s="198">
        <f>IF(N315="zníž. prenesená",J315,0)</f>
        <v>0</v>
      </c>
      <c r="BI315" s="198">
        <f>IF(N315="nulová",J315,0)</f>
        <v>0</v>
      </c>
      <c r="BJ315" s="15" t="s">
        <v>91</v>
      </c>
      <c r="BK315" s="198">
        <f>ROUND(I315*H315,2)</f>
        <v>0</v>
      </c>
      <c r="BL315" s="15" t="s">
        <v>270</v>
      </c>
      <c r="BM315" s="197" t="s">
        <v>811</v>
      </c>
    </row>
    <row r="316" s="2" customFormat="1" ht="16.5" customHeight="1">
      <c r="A316" s="34"/>
      <c r="B316" s="184"/>
      <c r="C316" s="204" t="s">
        <v>812</v>
      </c>
      <c r="D316" s="204" t="s">
        <v>262</v>
      </c>
      <c r="E316" s="205" t="s">
        <v>813</v>
      </c>
      <c r="F316" s="206" t="s">
        <v>814</v>
      </c>
      <c r="G316" s="207" t="s">
        <v>255</v>
      </c>
      <c r="H316" s="208">
        <v>4</v>
      </c>
      <c r="I316" s="209"/>
      <c r="J316" s="210">
        <f>ROUND(I316*H316,2)</f>
        <v>0</v>
      </c>
      <c r="K316" s="211"/>
      <c r="L316" s="212"/>
      <c r="M316" s="213" t="s">
        <v>1</v>
      </c>
      <c r="N316" s="214" t="s">
        <v>45</v>
      </c>
      <c r="O316" s="78"/>
      <c r="P316" s="195">
        <f>O316*H316</f>
        <v>0</v>
      </c>
      <c r="Q316" s="195">
        <v>0.00643</v>
      </c>
      <c r="R316" s="195">
        <f>Q316*H316</f>
        <v>0.02572</v>
      </c>
      <c r="S316" s="195">
        <v>0</v>
      </c>
      <c r="T316" s="196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7" t="s">
        <v>335</v>
      </c>
      <c r="AT316" s="197" t="s">
        <v>262</v>
      </c>
      <c r="AU316" s="197" t="s">
        <v>91</v>
      </c>
      <c r="AY316" s="15" t="s">
        <v>203</v>
      </c>
      <c r="BE316" s="198">
        <f>IF(N316="základná",J316,0)</f>
        <v>0</v>
      </c>
      <c r="BF316" s="198">
        <f>IF(N316="znížená",J316,0)</f>
        <v>0</v>
      </c>
      <c r="BG316" s="198">
        <f>IF(N316="zákl. prenesená",J316,0)</f>
        <v>0</v>
      </c>
      <c r="BH316" s="198">
        <f>IF(N316="zníž. prenesená",J316,0)</f>
        <v>0</v>
      </c>
      <c r="BI316" s="198">
        <f>IF(N316="nulová",J316,0)</f>
        <v>0</v>
      </c>
      <c r="BJ316" s="15" t="s">
        <v>91</v>
      </c>
      <c r="BK316" s="198">
        <f>ROUND(I316*H316,2)</f>
        <v>0</v>
      </c>
      <c r="BL316" s="15" t="s">
        <v>270</v>
      </c>
      <c r="BM316" s="197" t="s">
        <v>815</v>
      </c>
    </row>
    <row r="317" s="2" customFormat="1" ht="16.5" customHeight="1">
      <c r="A317" s="34"/>
      <c r="B317" s="184"/>
      <c r="C317" s="185" t="s">
        <v>816</v>
      </c>
      <c r="D317" s="185" t="s">
        <v>205</v>
      </c>
      <c r="E317" s="186" t="s">
        <v>817</v>
      </c>
      <c r="F317" s="187" t="s">
        <v>818</v>
      </c>
      <c r="G317" s="188" t="s">
        <v>810</v>
      </c>
      <c r="H317" s="189">
        <v>1</v>
      </c>
      <c r="I317" s="190"/>
      <c r="J317" s="191">
        <f>ROUND(I317*H317,2)</f>
        <v>0</v>
      </c>
      <c r="K317" s="192"/>
      <c r="L317" s="35"/>
      <c r="M317" s="193" t="s">
        <v>1</v>
      </c>
      <c r="N317" s="194" t="s">
        <v>45</v>
      </c>
      <c r="O317" s="78"/>
      <c r="P317" s="195">
        <f>O317*H317</f>
        <v>0</v>
      </c>
      <c r="Q317" s="195">
        <v>0</v>
      </c>
      <c r="R317" s="195">
        <f>Q317*H317</f>
        <v>0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270</v>
      </c>
      <c r="AT317" s="197" t="s">
        <v>205</v>
      </c>
      <c r="AU317" s="197" t="s">
        <v>91</v>
      </c>
      <c r="AY317" s="15" t="s">
        <v>203</v>
      </c>
      <c r="BE317" s="198">
        <f>IF(N317="základná",J317,0)</f>
        <v>0</v>
      </c>
      <c r="BF317" s="198">
        <f>IF(N317="znížená",J317,0)</f>
        <v>0</v>
      </c>
      <c r="BG317" s="198">
        <f>IF(N317="zákl. prenesená",J317,0)</f>
        <v>0</v>
      </c>
      <c r="BH317" s="198">
        <f>IF(N317="zníž. prenesená",J317,0)</f>
        <v>0</v>
      </c>
      <c r="BI317" s="198">
        <f>IF(N317="nulová",J317,0)</f>
        <v>0</v>
      </c>
      <c r="BJ317" s="15" t="s">
        <v>91</v>
      </c>
      <c r="BK317" s="198">
        <f>ROUND(I317*H317,2)</f>
        <v>0</v>
      </c>
      <c r="BL317" s="15" t="s">
        <v>270</v>
      </c>
      <c r="BM317" s="197" t="s">
        <v>819</v>
      </c>
    </row>
    <row r="318" s="2" customFormat="1" ht="16.5" customHeight="1">
      <c r="A318" s="34"/>
      <c r="B318" s="184"/>
      <c r="C318" s="204" t="s">
        <v>820</v>
      </c>
      <c r="D318" s="204" t="s">
        <v>262</v>
      </c>
      <c r="E318" s="205" t="s">
        <v>821</v>
      </c>
      <c r="F318" s="206" t="s">
        <v>822</v>
      </c>
      <c r="G318" s="207" t="s">
        <v>255</v>
      </c>
      <c r="H318" s="208">
        <v>10</v>
      </c>
      <c r="I318" s="209"/>
      <c r="J318" s="210">
        <f>ROUND(I318*H318,2)</f>
        <v>0</v>
      </c>
      <c r="K318" s="211"/>
      <c r="L318" s="212"/>
      <c r="M318" s="213" t="s">
        <v>1</v>
      </c>
      <c r="N318" s="214" t="s">
        <v>45</v>
      </c>
      <c r="O318" s="78"/>
      <c r="P318" s="195">
        <f>O318*H318</f>
        <v>0</v>
      </c>
      <c r="Q318" s="195">
        <v>0.00048000000000000001</v>
      </c>
      <c r="R318" s="195">
        <f>Q318*H318</f>
        <v>0.0048000000000000004</v>
      </c>
      <c r="S318" s="195">
        <v>0</v>
      </c>
      <c r="T318" s="19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7" t="s">
        <v>335</v>
      </c>
      <c r="AT318" s="197" t="s">
        <v>262</v>
      </c>
      <c r="AU318" s="197" t="s">
        <v>91</v>
      </c>
      <c r="AY318" s="15" t="s">
        <v>203</v>
      </c>
      <c r="BE318" s="198">
        <f>IF(N318="základná",J318,0)</f>
        <v>0</v>
      </c>
      <c r="BF318" s="198">
        <f>IF(N318="znížená",J318,0)</f>
        <v>0</v>
      </c>
      <c r="BG318" s="198">
        <f>IF(N318="zákl. prenesená",J318,0)</f>
        <v>0</v>
      </c>
      <c r="BH318" s="198">
        <f>IF(N318="zníž. prenesená",J318,0)</f>
        <v>0</v>
      </c>
      <c r="BI318" s="198">
        <f>IF(N318="nulová",J318,0)</f>
        <v>0</v>
      </c>
      <c r="BJ318" s="15" t="s">
        <v>91</v>
      </c>
      <c r="BK318" s="198">
        <f>ROUND(I318*H318,2)</f>
        <v>0</v>
      </c>
      <c r="BL318" s="15" t="s">
        <v>270</v>
      </c>
      <c r="BM318" s="197" t="s">
        <v>823</v>
      </c>
    </row>
    <row r="319" s="2" customFormat="1" ht="24.15" customHeight="1">
      <c r="A319" s="34"/>
      <c r="B319" s="184"/>
      <c r="C319" s="185" t="s">
        <v>824</v>
      </c>
      <c r="D319" s="185" t="s">
        <v>205</v>
      </c>
      <c r="E319" s="186" t="s">
        <v>825</v>
      </c>
      <c r="F319" s="187" t="s">
        <v>826</v>
      </c>
      <c r="G319" s="188" t="s">
        <v>763</v>
      </c>
      <c r="H319" s="190"/>
      <c r="I319" s="190"/>
      <c r="J319" s="191">
        <f>ROUND(I319*H319,2)</f>
        <v>0</v>
      </c>
      <c r="K319" s="192"/>
      <c r="L319" s="35"/>
      <c r="M319" s="193" t="s">
        <v>1</v>
      </c>
      <c r="N319" s="194" t="s">
        <v>45</v>
      </c>
      <c r="O319" s="78"/>
      <c r="P319" s="195">
        <f>O319*H319</f>
        <v>0</v>
      </c>
      <c r="Q319" s="195">
        <v>0</v>
      </c>
      <c r="R319" s="195">
        <f>Q319*H319</f>
        <v>0</v>
      </c>
      <c r="S319" s="195">
        <v>0</v>
      </c>
      <c r="T319" s="196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7" t="s">
        <v>270</v>
      </c>
      <c r="AT319" s="197" t="s">
        <v>205</v>
      </c>
      <c r="AU319" s="197" t="s">
        <v>91</v>
      </c>
      <c r="AY319" s="15" t="s">
        <v>203</v>
      </c>
      <c r="BE319" s="198">
        <f>IF(N319="základná",J319,0)</f>
        <v>0</v>
      </c>
      <c r="BF319" s="198">
        <f>IF(N319="znížená",J319,0)</f>
        <v>0</v>
      </c>
      <c r="BG319" s="198">
        <f>IF(N319="zákl. prenesená",J319,0)</f>
        <v>0</v>
      </c>
      <c r="BH319" s="198">
        <f>IF(N319="zníž. prenesená",J319,0)</f>
        <v>0</v>
      </c>
      <c r="BI319" s="198">
        <f>IF(N319="nulová",J319,0)</f>
        <v>0</v>
      </c>
      <c r="BJ319" s="15" t="s">
        <v>91</v>
      </c>
      <c r="BK319" s="198">
        <f>ROUND(I319*H319,2)</f>
        <v>0</v>
      </c>
      <c r="BL319" s="15" t="s">
        <v>270</v>
      </c>
      <c r="BM319" s="197" t="s">
        <v>827</v>
      </c>
    </row>
    <row r="320" s="12" customFormat="1" ht="22.8" customHeight="1">
      <c r="A320" s="12"/>
      <c r="B320" s="171"/>
      <c r="C320" s="12"/>
      <c r="D320" s="172" t="s">
        <v>78</v>
      </c>
      <c r="E320" s="182" t="s">
        <v>828</v>
      </c>
      <c r="F320" s="182" t="s">
        <v>829</v>
      </c>
      <c r="G320" s="12"/>
      <c r="H320" s="12"/>
      <c r="I320" s="174"/>
      <c r="J320" s="183">
        <f>BK320</f>
        <v>0</v>
      </c>
      <c r="K320" s="12"/>
      <c r="L320" s="171"/>
      <c r="M320" s="176"/>
      <c r="N320" s="177"/>
      <c r="O320" s="177"/>
      <c r="P320" s="178">
        <f>SUM(P321:P324)</f>
        <v>0</v>
      </c>
      <c r="Q320" s="177"/>
      <c r="R320" s="178">
        <f>SUM(R321:R324)</f>
        <v>0.36299999999999999</v>
      </c>
      <c r="S320" s="177"/>
      <c r="T320" s="179">
        <f>SUM(T321:T324)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72" t="s">
        <v>91</v>
      </c>
      <c r="AT320" s="180" t="s">
        <v>78</v>
      </c>
      <c r="AU320" s="180" t="s">
        <v>86</v>
      </c>
      <c r="AY320" s="172" t="s">
        <v>203</v>
      </c>
      <c r="BK320" s="181">
        <f>SUM(BK321:BK324)</f>
        <v>0</v>
      </c>
    </row>
    <row r="321" s="2" customFormat="1" ht="16.5" customHeight="1">
      <c r="A321" s="34"/>
      <c r="B321" s="184"/>
      <c r="C321" s="185" t="s">
        <v>830</v>
      </c>
      <c r="D321" s="185" t="s">
        <v>205</v>
      </c>
      <c r="E321" s="186" t="s">
        <v>831</v>
      </c>
      <c r="F321" s="187" t="s">
        <v>832</v>
      </c>
      <c r="G321" s="188" t="s">
        <v>255</v>
      </c>
      <c r="H321" s="189">
        <v>30</v>
      </c>
      <c r="I321" s="190"/>
      <c r="J321" s="191">
        <f>ROUND(I321*H321,2)</f>
        <v>0</v>
      </c>
      <c r="K321" s="192"/>
      <c r="L321" s="35"/>
      <c r="M321" s="193" t="s">
        <v>1</v>
      </c>
      <c r="N321" s="194" t="s">
        <v>45</v>
      </c>
      <c r="O321" s="78"/>
      <c r="P321" s="195">
        <f>O321*H321</f>
        <v>0</v>
      </c>
      <c r="Q321" s="195">
        <v>0</v>
      </c>
      <c r="R321" s="195">
        <f>Q321*H321</f>
        <v>0</v>
      </c>
      <c r="S321" s="195">
        <v>0</v>
      </c>
      <c r="T321" s="196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7" t="s">
        <v>270</v>
      </c>
      <c r="AT321" s="197" t="s">
        <v>205</v>
      </c>
      <c r="AU321" s="197" t="s">
        <v>91</v>
      </c>
      <c r="AY321" s="15" t="s">
        <v>203</v>
      </c>
      <c r="BE321" s="198">
        <f>IF(N321="základná",J321,0)</f>
        <v>0</v>
      </c>
      <c r="BF321" s="198">
        <f>IF(N321="znížená",J321,0)</f>
        <v>0</v>
      </c>
      <c r="BG321" s="198">
        <f>IF(N321="zákl. prenesená",J321,0)</f>
        <v>0</v>
      </c>
      <c r="BH321" s="198">
        <f>IF(N321="zníž. prenesená",J321,0)</f>
        <v>0</v>
      </c>
      <c r="BI321" s="198">
        <f>IF(N321="nulová",J321,0)</f>
        <v>0</v>
      </c>
      <c r="BJ321" s="15" t="s">
        <v>91</v>
      </c>
      <c r="BK321" s="198">
        <f>ROUND(I321*H321,2)</f>
        <v>0</v>
      </c>
      <c r="BL321" s="15" t="s">
        <v>270</v>
      </c>
      <c r="BM321" s="197" t="s">
        <v>833</v>
      </c>
    </row>
    <row r="322" s="2" customFormat="1" ht="21.75" customHeight="1">
      <c r="A322" s="34"/>
      <c r="B322" s="184"/>
      <c r="C322" s="204" t="s">
        <v>834</v>
      </c>
      <c r="D322" s="204" t="s">
        <v>262</v>
      </c>
      <c r="E322" s="205" t="s">
        <v>835</v>
      </c>
      <c r="F322" s="206" t="s">
        <v>836</v>
      </c>
      <c r="G322" s="207" t="s">
        <v>255</v>
      </c>
      <c r="H322" s="208">
        <v>30</v>
      </c>
      <c r="I322" s="209"/>
      <c r="J322" s="210">
        <f>ROUND(I322*H322,2)</f>
        <v>0</v>
      </c>
      <c r="K322" s="211"/>
      <c r="L322" s="212"/>
      <c r="M322" s="213" t="s">
        <v>1</v>
      </c>
      <c r="N322" s="214" t="s">
        <v>45</v>
      </c>
      <c r="O322" s="78"/>
      <c r="P322" s="195">
        <f>O322*H322</f>
        <v>0</v>
      </c>
      <c r="Q322" s="195">
        <v>0.01</v>
      </c>
      <c r="R322" s="195">
        <f>Q322*H322</f>
        <v>0.29999999999999999</v>
      </c>
      <c r="S322" s="195">
        <v>0</v>
      </c>
      <c r="T322" s="196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7" t="s">
        <v>335</v>
      </c>
      <c r="AT322" s="197" t="s">
        <v>262</v>
      </c>
      <c r="AU322" s="197" t="s">
        <v>91</v>
      </c>
      <c r="AY322" s="15" t="s">
        <v>203</v>
      </c>
      <c r="BE322" s="198">
        <f>IF(N322="základná",J322,0)</f>
        <v>0</v>
      </c>
      <c r="BF322" s="198">
        <f>IF(N322="znížená",J322,0)</f>
        <v>0</v>
      </c>
      <c r="BG322" s="198">
        <f>IF(N322="zákl. prenesená",J322,0)</f>
        <v>0</v>
      </c>
      <c r="BH322" s="198">
        <f>IF(N322="zníž. prenesená",J322,0)</f>
        <v>0</v>
      </c>
      <c r="BI322" s="198">
        <f>IF(N322="nulová",J322,0)</f>
        <v>0</v>
      </c>
      <c r="BJ322" s="15" t="s">
        <v>91</v>
      </c>
      <c r="BK322" s="198">
        <f>ROUND(I322*H322,2)</f>
        <v>0</v>
      </c>
      <c r="BL322" s="15" t="s">
        <v>270</v>
      </c>
      <c r="BM322" s="197" t="s">
        <v>837</v>
      </c>
    </row>
    <row r="323" s="2" customFormat="1" ht="16.5" customHeight="1">
      <c r="A323" s="34"/>
      <c r="B323" s="184"/>
      <c r="C323" s="204" t="s">
        <v>838</v>
      </c>
      <c r="D323" s="204" t="s">
        <v>262</v>
      </c>
      <c r="E323" s="205" t="s">
        <v>839</v>
      </c>
      <c r="F323" s="206" t="s">
        <v>840</v>
      </c>
      <c r="G323" s="207" t="s">
        <v>255</v>
      </c>
      <c r="H323" s="208">
        <v>30</v>
      </c>
      <c r="I323" s="209"/>
      <c r="J323" s="210">
        <f>ROUND(I323*H323,2)</f>
        <v>0</v>
      </c>
      <c r="K323" s="211"/>
      <c r="L323" s="212"/>
      <c r="M323" s="213" t="s">
        <v>1</v>
      </c>
      <c r="N323" s="214" t="s">
        <v>45</v>
      </c>
      <c r="O323" s="78"/>
      <c r="P323" s="195">
        <f>O323*H323</f>
        <v>0</v>
      </c>
      <c r="Q323" s="195">
        <v>0.0020999999999999999</v>
      </c>
      <c r="R323" s="195">
        <f>Q323*H323</f>
        <v>0.063</v>
      </c>
      <c r="S323" s="195">
        <v>0</v>
      </c>
      <c r="T323" s="196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7" t="s">
        <v>335</v>
      </c>
      <c r="AT323" s="197" t="s">
        <v>262</v>
      </c>
      <c r="AU323" s="197" t="s">
        <v>91</v>
      </c>
      <c r="AY323" s="15" t="s">
        <v>203</v>
      </c>
      <c r="BE323" s="198">
        <f>IF(N323="základná",J323,0)</f>
        <v>0</v>
      </c>
      <c r="BF323" s="198">
        <f>IF(N323="znížená",J323,0)</f>
        <v>0</v>
      </c>
      <c r="BG323" s="198">
        <f>IF(N323="zákl. prenesená",J323,0)</f>
        <v>0</v>
      </c>
      <c r="BH323" s="198">
        <f>IF(N323="zníž. prenesená",J323,0)</f>
        <v>0</v>
      </c>
      <c r="BI323" s="198">
        <f>IF(N323="nulová",J323,0)</f>
        <v>0</v>
      </c>
      <c r="BJ323" s="15" t="s">
        <v>91</v>
      </c>
      <c r="BK323" s="198">
        <f>ROUND(I323*H323,2)</f>
        <v>0</v>
      </c>
      <c r="BL323" s="15" t="s">
        <v>270</v>
      </c>
      <c r="BM323" s="197" t="s">
        <v>841</v>
      </c>
    </row>
    <row r="324" s="2" customFormat="1" ht="24.15" customHeight="1">
      <c r="A324" s="34"/>
      <c r="B324" s="184"/>
      <c r="C324" s="185" t="s">
        <v>842</v>
      </c>
      <c r="D324" s="185" t="s">
        <v>205</v>
      </c>
      <c r="E324" s="186" t="s">
        <v>843</v>
      </c>
      <c r="F324" s="187" t="s">
        <v>844</v>
      </c>
      <c r="G324" s="188" t="s">
        <v>763</v>
      </c>
      <c r="H324" s="190"/>
      <c r="I324" s="190"/>
      <c r="J324" s="191">
        <f>ROUND(I324*H324,2)</f>
        <v>0</v>
      </c>
      <c r="K324" s="192"/>
      <c r="L324" s="35"/>
      <c r="M324" s="193" t="s">
        <v>1</v>
      </c>
      <c r="N324" s="194" t="s">
        <v>45</v>
      </c>
      <c r="O324" s="78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270</v>
      </c>
      <c r="AT324" s="197" t="s">
        <v>205</v>
      </c>
      <c r="AU324" s="197" t="s">
        <v>91</v>
      </c>
      <c r="AY324" s="15" t="s">
        <v>203</v>
      </c>
      <c r="BE324" s="198">
        <f>IF(N324="základná",J324,0)</f>
        <v>0</v>
      </c>
      <c r="BF324" s="198">
        <f>IF(N324="znížená",J324,0)</f>
        <v>0</v>
      </c>
      <c r="BG324" s="198">
        <f>IF(N324="zákl. prenesená",J324,0)</f>
        <v>0</v>
      </c>
      <c r="BH324" s="198">
        <f>IF(N324="zníž. prenesená",J324,0)</f>
        <v>0</v>
      </c>
      <c r="BI324" s="198">
        <f>IF(N324="nulová",J324,0)</f>
        <v>0</v>
      </c>
      <c r="BJ324" s="15" t="s">
        <v>91</v>
      </c>
      <c r="BK324" s="198">
        <f>ROUND(I324*H324,2)</f>
        <v>0</v>
      </c>
      <c r="BL324" s="15" t="s">
        <v>270</v>
      </c>
      <c r="BM324" s="197" t="s">
        <v>845</v>
      </c>
    </row>
    <row r="325" s="12" customFormat="1" ht="22.8" customHeight="1">
      <c r="A325" s="12"/>
      <c r="B325" s="171"/>
      <c r="C325" s="12"/>
      <c r="D325" s="172" t="s">
        <v>78</v>
      </c>
      <c r="E325" s="182" t="s">
        <v>846</v>
      </c>
      <c r="F325" s="182" t="s">
        <v>847</v>
      </c>
      <c r="G325" s="12"/>
      <c r="H325" s="12"/>
      <c r="I325" s="174"/>
      <c r="J325" s="183">
        <f>BK325</f>
        <v>0</v>
      </c>
      <c r="K325" s="12"/>
      <c r="L325" s="171"/>
      <c r="M325" s="176"/>
      <c r="N325" s="177"/>
      <c r="O325" s="177"/>
      <c r="P325" s="178">
        <f>SUM(P326:P346)</f>
        <v>0</v>
      </c>
      <c r="Q325" s="177"/>
      <c r="R325" s="178">
        <f>SUM(R326:R346)</f>
        <v>43.691190944399999</v>
      </c>
      <c r="S325" s="177"/>
      <c r="T325" s="179">
        <f>SUM(T326:T346)</f>
        <v>12.142112880000001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72" t="s">
        <v>91</v>
      </c>
      <c r="AT325" s="180" t="s">
        <v>78</v>
      </c>
      <c r="AU325" s="180" t="s">
        <v>86</v>
      </c>
      <c r="AY325" s="172" t="s">
        <v>203</v>
      </c>
      <c r="BK325" s="181">
        <f>SUM(BK326:BK346)</f>
        <v>0</v>
      </c>
    </row>
    <row r="326" s="2" customFormat="1" ht="37.8" customHeight="1">
      <c r="A326" s="34"/>
      <c r="B326" s="184"/>
      <c r="C326" s="185" t="s">
        <v>848</v>
      </c>
      <c r="D326" s="185" t="s">
        <v>205</v>
      </c>
      <c r="E326" s="186" t="s">
        <v>849</v>
      </c>
      <c r="F326" s="187" t="s">
        <v>850</v>
      </c>
      <c r="G326" s="188" t="s">
        <v>317</v>
      </c>
      <c r="H326" s="189">
        <v>15.119999999999999</v>
      </c>
      <c r="I326" s="190"/>
      <c r="J326" s="191">
        <f>ROUND(I326*H326,2)</f>
        <v>0</v>
      </c>
      <c r="K326" s="192"/>
      <c r="L326" s="35"/>
      <c r="M326" s="193" t="s">
        <v>1</v>
      </c>
      <c r="N326" s="194" t="s">
        <v>45</v>
      </c>
      <c r="O326" s="78"/>
      <c r="P326" s="195">
        <f>O326*H326</f>
        <v>0</v>
      </c>
      <c r="Q326" s="195">
        <v>0.04176212</v>
      </c>
      <c r="R326" s="195">
        <f>Q326*H326</f>
        <v>0.63144325439999993</v>
      </c>
      <c r="S326" s="195">
        <v>0</v>
      </c>
      <c r="T326" s="196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7" t="s">
        <v>270</v>
      </c>
      <c r="AT326" s="197" t="s">
        <v>205</v>
      </c>
      <c r="AU326" s="197" t="s">
        <v>91</v>
      </c>
      <c r="AY326" s="15" t="s">
        <v>203</v>
      </c>
      <c r="BE326" s="198">
        <f>IF(N326="základná",J326,0)</f>
        <v>0</v>
      </c>
      <c r="BF326" s="198">
        <f>IF(N326="znížená",J326,0)</f>
        <v>0</v>
      </c>
      <c r="BG326" s="198">
        <f>IF(N326="zákl. prenesená",J326,0)</f>
        <v>0</v>
      </c>
      <c r="BH326" s="198">
        <f>IF(N326="zníž. prenesená",J326,0)</f>
        <v>0</v>
      </c>
      <c r="BI326" s="198">
        <f>IF(N326="nulová",J326,0)</f>
        <v>0</v>
      </c>
      <c r="BJ326" s="15" t="s">
        <v>91</v>
      </c>
      <c r="BK326" s="198">
        <f>ROUND(I326*H326,2)</f>
        <v>0</v>
      </c>
      <c r="BL326" s="15" t="s">
        <v>270</v>
      </c>
      <c r="BM326" s="197" t="s">
        <v>851</v>
      </c>
    </row>
    <row r="327" s="2" customFormat="1" ht="37.8" customHeight="1">
      <c r="A327" s="34"/>
      <c r="B327" s="184"/>
      <c r="C327" s="185" t="s">
        <v>852</v>
      </c>
      <c r="D327" s="185" t="s">
        <v>205</v>
      </c>
      <c r="E327" s="186" t="s">
        <v>853</v>
      </c>
      <c r="F327" s="187" t="s">
        <v>854</v>
      </c>
      <c r="G327" s="188" t="s">
        <v>317</v>
      </c>
      <c r="H327" s="189">
        <v>175.864</v>
      </c>
      <c r="I327" s="190"/>
      <c r="J327" s="191">
        <f>ROUND(I327*H327,2)</f>
        <v>0</v>
      </c>
      <c r="K327" s="192"/>
      <c r="L327" s="35"/>
      <c r="M327" s="193" t="s">
        <v>1</v>
      </c>
      <c r="N327" s="194" t="s">
        <v>45</v>
      </c>
      <c r="O327" s="78"/>
      <c r="P327" s="195">
        <f>O327*H327</f>
        <v>0</v>
      </c>
      <c r="Q327" s="195">
        <v>0.043147119999999997</v>
      </c>
      <c r="R327" s="195">
        <f>Q327*H327</f>
        <v>7.5880251116799995</v>
      </c>
      <c r="S327" s="195">
        <v>0</v>
      </c>
      <c r="T327" s="196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270</v>
      </c>
      <c r="AT327" s="197" t="s">
        <v>205</v>
      </c>
      <c r="AU327" s="197" t="s">
        <v>91</v>
      </c>
      <c r="AY327" s="15" t="s">
        <v>203</v>
      </c>
      <c r="BE327" s="198">
        <f>IF(N327="základná",J327,0)</f>
        <v>0</v>
      </c>
      <c r="BF327" s="198">
        <f>IF(N327="znížená",J327,0)</f>
        <v>0</v>
      </c>
      <c r="BG327" s="198">
        <f>IF(N327="zákl. prenesená",J327,0)</f>
        <v>0</v>
      </c>
      <c r="BH327" s="198">
        <f>IF(N327="zníž. prenesená",J327,0)</f>
        <v>0</v>
      </c>
      <c r="BI327" s="198">
        <f>IF(N327="nulová",J327,0)</f>
        <v>0</v>
      </c>
      <c r="BJ327" s="15" t="s">
        <v>91</v>
      </c>
      <c r="BK327" s="198">
        <f>ROUND(I327*H327,2)</f>
        <v>0</v>
      </c>
      <c r="BL327" s="15" t="s">
        <v>270</v>
      </c>
      <c r="BM327" s="197" t="s">
        <v>855</v>
      </c>
    </row>
    <row r="328" s="2" customFormat="1" ht="37.8" customHeight="1">
      <c r="A328" s="34"/>
      <c r="B328" s="184"/>
      <c r="C328" s="185" t="s">
        <v>856</v>
      </c>
      <c r="D328" s="185" t="s">
        <v>205</v>
      </c>
      <c r="E328" s="186" t="s">
        <v>857</v>
      </c>
      <c r="F328" s="187" t="s">
        <v>858</v>
      </c>
      <c r="G328" s="188" t="s">
        <v>317</v>
      </c>
      <c r="H328" s="189">
        <v>159.30500000000001</v>
      </c>
      <c r="I328" s="190"/>
      <c r="J328" s="191">
        <f>ROUND(I328*H328,2)</f>
        <v>0</v>
      </c>
      <c r="K328" s="192"/>
      <c r="L328" s="35"/>
      <c r="M328" s="193" t="s">
        <v>1</v>
      </c>
      <c r="N328" s="194" t="s">
        <v>45</v>
      </c>
      <c r="O328" s="78"/>
      <c r="P328" s="195">
        <f>O328*H328</f>
        <v>0</v>
      </c>
      <c r="Q328" s="195">
        <v>0.043022119999999997</v>
      </c>
      <c r="R328" s="195">
        <f>Q328*H328</f>
        <v>6.8536388266000001</v>
      </c>
      <c r="S328" s="195">
        <v>0</v>
      </c>
      <c r="T328" s="196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7" t="s">
        <v>270</v>
      </c>
      <c r="AT328" s="197" t="s">
        <v>205</v>
      </c>
      <c r="AU328" s="197" t="s">
        <v>91</v>
      </c>
      <c r="AY328" s="15" t="s">
        <v>203</v>
      </c>
      <c r="BE328" s="198">
        <f>IF(N328="základná",J328,0)</f>
        <v>0</v>
      </c>
      <c r="BF328" s="198">
        <f>IF(N328="znížená",J328,0)</f>
        <v>0</v>
      </c>
      <c r="BG328" s="198">
        <f>IF(N328="zákl. prenesená",J328,0)</f>
        <v>0</v>
      </c>
      <c r="BH328" s="198">
        <f>IF(N328="zníž. prenesená",J328,0)</f>
        <v>0</v>
      </c>
      <c r="BI328" s="198">
        <f>IF(N328="nulová",J328,0)</f>
        <v>0</v>
      </c>
      <c r="BJ328" s="15" t="s">
        <v>91</v>
      </c>
      <c r="BK328" s="198">
        <f>ROUND(I328*H328,2)</f>
        <v>0</v>
      </c>
      <c r="BL328" s="15" t="s">
        <v>270</v>
      </c>
      <c r="BM328" s="197" t="s">
        <v>859</v>
      </c>
    </row>
    <row r="329" s="2" customFormat="1" ht="37.8" customHeight="1">
      <c r="A329" s="34"/>
      <c r="B329" s="184"/>
      <c r="C329" s="185" t="s">
        <v>860</v>
      </c>
      <c r="D329" s="185" t="s">
        <v>205</v>
      </c>
      <c r="E329" s="186" t="s">
        <v>861</v>
      </c>
      <c r="F329" s="187" t="s">
        <v>862</v>
      </c>
      <c r="G329" s="188" t="s">
        <v>317</v>
      </c>
      <c r="H329" s="189">
        <v>81.173000000000002</v>
      </c>
      <c r="I329" s="190"/>
      <c r="J329" s="191">
        <f>ROUND(I329*H329,2)</f>
        <v>0</v>
      </c>
      <c r="K329" s="192"/>
      <c r="L329" s="35"/>
      <c r="M329" s="193" t="s">
        <v>1</v>
      </c>
      <c r="N329" s="194" t="s">
        <v>45</v>
      </c>
      <c r="O329" s="78"/>
      <c r="P329" s="195">
        <f>O329*H329</f>
        <v>0</v>
      </c>
      <c r="Q329" s="195">
        <v>0.044407120000000001</v>
      </c>
      <c r="R329" s="195">
        <f>Q329*H329</f>
        <v>3.6046591517600004</v>
      </c>
      <c r="S329" s="195">
        <v>0</v>
      </c>
      <c r="T329" s="19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270</v>
      </c>
      <c r="AT329" s="197" t="s">
        <v>205</v>
      </c>
      <c r="AU329" s="197" t="s">
        <v>91</v>
      </c>
      <c r="AY329" s="15" t="s">
        <v>203</v>
      </c>
      <c r="BE329" s="198">
        <f>IF(N329="základná",J329,0)</f>
        <v>0</v>
      </c>
      <c r="BF329" s="198">
        <f>IF(N329="znížená",J329,0)</f>
        <v>0</v>
      </c>
      <c r="BG329" s="198">
        <f>IF(N329="zákl. prenesená",J329,0)</f>
        <v>0</v>
      </c>
      <c r="BH329" s="198">
        <f>IF(N329="zníž. prenesená",J329,0)</f>
        <v>0</v>
      </c>
      <c r="BI329" s="198">
        <f>IF(N329="nulová",J329,0)</f>
        <v>0</v>
      </c>
      <c r="BJ329" s="15" t="s">
        <v>91</v>
      </c>
      <c r="BK329" s="198">
        <f>ROUND(I329*H329,2)</f>
        <v>0</v>
      </c>
      <c r="BL329" s="15" t="s">
        <v>270</v>
      </c>
      <c r="BM329" s="197" t="s">
        <v>863</v>
      </c>
    </row>
    <row r="330" s="2" customFormat="1" ht="37.8" customHeight="1">
      <c r="A330" s="34"/>
      <c r="B330" s="184"/>
      <c r="C330" s="185" t="s">
        <v>864</v>
      </c>
      <c r="D330" s="185" t="s">
        <v>205</v>
      </c>
      <c r="E330" s="186" t="s">
        <v>865</v>
      </c>
      <c r="F330" s="187" t="s">
        <v>866</v>
      </c>
      <c r="G330" s="188" t="s">
        <v>317</v>
      </c>
      <c r="H330" s="189">
        <v>12.949999999999999</v>
      </c>
      <c r="I330" s="190"/>
      <c r="J330" s="191">
        <f>ROUND(I330*H330,2)</f>
        <v>0</v>
      </c>
      <c r="K330" s="192"/>
      <c r="L330" s="35"/>
      <c r="M330" s="193" t="s">
        <v>1</v>
      </c>
      <c r="N330" s="194" t="s">
        <v>45</v>
      </c>
      <c r="O330" s="78"/>
      <c r="P330" s="195">
        <f>O330*H330</f>
        <v>0</v>
      </c>
      <c r="Q330" s="195">
        <v>0.046885120000000002</v>
      </c>
      <c r="R330" s="195">
        <f>Q330*H330</f>
        <v>0.60716230400000004</v>
      </c>
      <c r="S330" s="195">
        <v>0</v>
      </c>
      <c r="T330" s="196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7" t="s">
        <v>270</v>
      </c>
      <c r="AT330" s="197" t="s">
        <v>205</v>
      </c>
      <c r="AU330" s="197" t="s">
        <v>91</v>
      </c>
      <c r="AY330" s="15" t="s">
        <v>203</v>
      </c>
      <c r="BE330" s="198">
        <f>IF(N330="základná",J330,0)</f>
        <v>0</v>
      </c>
      <c r="BF330" s="198">
        <f>IF(N330="znížená",J330,0)</f>
        <v>0</v>
      </c>
      <c r="BG330" s="198">
        <f>IF(N330="zákl. prenesená",J330,0)</f>
        <v>0</v>
      </c>
      <c r="BH330" s="198">
        <f>IF(N330="zníž. prenesená",J330,0)</f>
        <v>0</v>
      </c>
      <c r="BI330" s="198">
        <f>IF(N330="nulová",J330,0)</f>
        <v>0</v>
      </c>
      <c r="BJ330" s="15" t="s">
        <v>91</v>
      </c>
      <c r="BK330" s="198">
        <f>ROUND(I330*H330,2)</f>
        <v>0</v>
      </c>
      <c r="BL330" s="15" t="s">
        <v>270</v>
      </c>
      <c r="BM330" s="197" t="s">
        <v>867</v>
      </c>
    </row>
    <row r="331" s="2" customFormat="1" ht="24.15" customHeight="1">
      <c r="A331" s="34"/>
      <c r="B331" s="184"/>
      <c r="C331" s="185" t="s">
        <v>868</v>
      </c>
      <c r="D331" s="185" t="s">
        <v>205</v>
      </c>
      <c r="E331" s="186" t="s">
        <v>869</v>
      </c>
      <c r="F331" s="187" t="s">
        <v>870</v>
      </c>
      <c r="G331" s="188" t="s">
        <v>297</v>
      </c>
      <c r="H331" s="189">
        <v>327.255</v>
      </c>
      <c r="I331" s="190"/>
      <c r="J331" s="191">
        <f>ROUND(I331*H331,2)</f>
        <v>0</v>
      </c>
      <c r="K331" s="192"/>
      <c r="L331" s="35"/>
      <c r="M331" s="193" t="s">
        <v>1</v>
      </c>
      <c r="N331" s="194" t="s">
        <v>45</v>
      </c>
      <c r="O331" s="78"/>
      <c r="P331" s="195">
        <f>O331*H331</f>
        <v>0</v>
      </c>
      <c r="Q331" s="195">
        <v>0.00026400000000000002</v>
      </c>
      <c r="R331" s="195">
        <f>Q331*H331</f>
        <v>0.086395320000000012</v>
      </c>
      <c r="S331" s="195">
        <v>0</v>
      </c>
      <c r="T331" s="196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270</v>
      </c>
      <c r="AT331" s="197" t="s">
        <v>205</v>
      </c>
      <c r="AU331" s="197" t="s">
        <v>91</v>
      </c>
      <c r="AY331" s="15" t="s">
        <v>203</v>
      </c>
      <c r="BE331" s="198">
        <f>IF(N331="základná",J331,0)</f>
        <v>0</v>
      </c>
      <c r="BF331" s="198">
        <f>IF(N331="znížená",J331,0)</f>
        <v>0</v>
      </c>
      <c r="BG331" s="198">
        <f>IF(N331="zákl. prenesená",J331,0)</f>
        <v>0</v>
      </c>
      <c r="BH331" s="198">
        <f>IF(N331="zníž. prenesená",J331,0)</f>
        <v>0</v>
      </c>
      <c r="BI331" s="198">
        <f>IF(N331="nulová",J331,0)</f>
        <v>0</v>
      </c>
      <c r="BJ331" s="15" t="s">
        <v>91</v>
      </c>
      <c r="BK331" s="198">
        <f>ROUND(I331*H331,2)</f>
        <v>0</v>
      </c>
      <c r="BL331" s="15" t="s">
        <v>270</v>
      </c>
      <c r="BM331" s="197" t="s">
        <v>871</v>
      </c>
    </row>
    <row r="332" s="2" customFormat="1" ht="33" customHeight="1">
      <c r="A332" s="34"/>
      <c r="B332" s="184"/>
      <c r="C332" s="185" t="s">
        <v>872</v>
      </c>
      <c r="D332" s="185" t="s">
        <v>205</v>
      </c>
      <c r="E332" s="186" t="s">
        <v>873</v>
      </c>
      <c r="F332" s="187" t="s">
        <v>874</v>
      </c>
      <c r="G332" s="188" t="s">
        <v>317</v>
      </c>
      <c r="H332" s="189">
        <v>211.25800000000001</v>
      </c>
      <c r="I332" s="190"/>
      <c r="J332" s="191">
        <f>ROUND(I332*H332,2)</f>
        <v>0</v>
      </c>
      <c r="K332" s="192"/>
      <c r="L332" s="35"/>
      <c r="M332" s="193" t="s">
        <v>1</v>
      </c>
      <c r="N332" s="194" t="s">
        <v>45</v>
      </c>
      <c r="O332" s="78"/>
      <c r="P332" s="195">
        <f>O332*H332</f>
        <v>0</v>
      </c>
      <c r="Q332" s="195">
        <v>0</v>
      </c>
      <c r="R332" s="195">
        <f>Q332*H332</f>
        <v>0</v>
      </c>
      <c r="S332" s="195">
        <v>0.030360000000000002</v>
      </c>
      <c r="T332" s="196">
        <f>S332*H332</f>
        <v>6.4137928800000008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7" t="s">
        <v>270</v>
      </c>
      <c r="AT332" s="197" t="s">
        <v>205</v>
      </c>
      <c r="AU332" s="197" t="s">
        <v>91</v>
      </c>
      <c r="AY332" s="15" t="s">
        <v>203</v>
      </c>
      <c r="BE332" s="198">
        <f>IF(N332="základná",J332,0)</f>
        <v>0</v>
      </c>
      <c r="BF332" s="198">
        <f>IF(N332="znížená",J332,0)</f>
        <v>0</v>
      </c>
      <c r="BG332" s="198">
        <f>IF(N332="zákl. prenesená",J332,0)</f>
        <v>0</v>
      </c>
      <c r="BH332" s="198">
        <f>IF(N332="zníž. prenesená",J332,0)</f>
        <v>0</v>
      </c>
      <c r="BI332" s="198">
        <f>IF(N332="nulová",J332,0)</f>
        <v>0</v>
      </c>
      <c r="BJ332" s="15" t="s">
        <v>91</v>
      </c>
      <c r="BK332" s="198">
        <f>ROUND(I332*H332,2)</f>
        <v>0</v>
      </c>
      <c r="BL332" s="15" t="s">
        <v>270</v>
      </c>
      <c r="BM332" s="197" t="s">
        <v>875</v>
      </c>
    </row>
    <row r="333" s="2" customFormat="1">
      <c r="A333" s="34"/>
      <c r="B333" s="35"/>
      <c r="C333" s="34"/>
      <c r="D333" s="199" t="s">
        <v>211</v>
      </c>
      <c r="E333" s="34"/>
      <c r="F333" s="200" t="s">
        <v>876</v>
      </c>
      <c r="G333" s="34"/>
      <c r="H333" s="34"/>
      <c r="I333" s="201"/>
      <c r="J333" s="34"/>
      <c r="K333" s="34"/>
      <c r="L333" s="35"/>
      <c r="M333" s="202"/>
      <c r="N333" s="203"/>
      <c r="O333" s="78"/>
      <c r="P333" s="78"/>
      <c r="Q333" s="78"/>
      <c r="R333" s="78"/>
      <c r="S333" s="78"/>
      <c r="T333" s="79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5" t="s">
        <v>211</v>
      </c>
      <c r="AU333" s="15" t="s">
        <v>91</v>
      </c>
    </row>
    <row r="334" s="2" customFormat="1" ht="37.8" customHeight="1">
      <c r="A334" s="34"/>
      <c r="B334" s="184"/>
      <c r="C334" s="185" t="s">
        <v>877</v>
      </c>
      <c r="D334" s="185" t="s">
        <v>205</v>
      </c>
      <c r="E334" s="186" t="s">
        <v>878</v>
      </c>
      <c r="F334" s="187" t="s">
        <v>879</v>
      </c>
      <c r="G334" s="188" t="s">
        <v>317</v>
      </c>
      <c r="H334" s="189">
        <v>23.225999999999999</v>
      </c>
      <c r="I334" s="190"/>
      <c r="J334" s="191">
        <f>ROUND(I334*H334,2)</f>
        <v>0</v>
      </c>
      <c r="K334" s="192"/>
      <c r="L334" s="35"/>
      <c r="M334" s="193" t="s">
        <v>1</v>
      </c>
      <c r="N334" s="194" t="s">
        <v>45</v>
      </c>
      <c r="O334" s="78"/>
      <c r="P334" s="195">
        <f>O334*H334</f>
        <v>0</v>
      </c>
      <c r="Q334" s="195">
        <v>0.024468219999999999</v>
      </c>
      <c r="R334" s="195">
        <f>Q334*H334</f>
        <v>0.56829887771999998</v>
      </c>
      <c r="S334" s="195">
        <v>0</v>
      </c>
      <c r="T334" s="196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209</v>
      </c>
      <c r="AT334" s="197" t="s">
        <v>205</v>
      </c>
      <c r="AU334" s="197" t="s">
        <v>91</v>
      </c>
      <c r="AY334" s="15" t="s">
        <v>203</v>
      </c>
      <c r="BE334" s="198">
        <f>IF(N334="základná",J334,0)</f>
        <v>0</v>
      </c>
      <c r="BF334" s="198">
        <f>IF(N334="znížená",J334,0)</f>
        <v>0</v>
      </c>
      <c r="BG334" s="198">
        <f>IF(N334="zákl. prenesená",J334,0)</f>
        <v>0</v>
      </c>
      <c r="BH334" s="198">
        <f>IF(N334="zníž. prenesená",J334,0)</f>
        <v>0</v>
      </c>
      <c r="BI334" s="198">
        <f>IF(N334="nulová",J334,0)</f>
        <v>0</v>
      </c>
      <c r="BJ334" s="15" t="s">
        <v>91</v>
      </c>
      <c r="BK334" s="198">
        <f>ROUND(I334*H334,2)</f>
        <v>0</v>
      </c>
      <c r="BL334" s="15" t="s">
        <v>209</v>
      </c>
      <c r="BM334" s="197" t="s">
        <v>880</v>
      </c>
    </row>
    <row r="335" s="2" customFormat="1" ht="37.8" customHeight="1">
      <c r="A335" s="34"/>
      <c r="B335" s="184"/>
      <c r="C335" s="185" t="s">
        <v>881</v>
      </c>
      <c r="D335" s="185" t="s">
        <v>205</v>
      </c>
      <c r="E335" s="186" t="s">
        <v>882</v>
      </c>
      <c r="F335" s="187" t="s">
        <v>883</v>
      </c>
      <c r="G335" s="188" t="s">
        <v>317</v>
      </c>
      <c r="H335" s="189">
        <v>293.51299999999998</v>
      </c>
      <c r="I335" s="190"/>
      <c r="J335" s="191">
        <f>ROUND(I335*H335,2)</f>
        <v>0</v>
      </c>
      <c r="K335" s="192"/>
      <c r="L335" s="35"/>
      <c r="M335" s="193" t="s">
        <v>1</v>
      </c>
      <c r="N335" s="194" t="s">
        <v>45</v>
      </c>
      <c r="O335" s="78"/>
      <c r="P335" s="195">
        <f>O335*H335</f>
        <v>0</v>
      </c>
      <c r="Q335" s="195">
        <v>0.024506159999999999</v>
      </c>
      <c r="R335" s="195">
        <f>Q335*H335</f>
        <v>7.1928765400799994</v>
      </c>
      <c r="S335" s="195">
        <v>0</v>
      </c>
      <c r="T335" s="196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7" t="s">
        <v>270</v>
      </c>
      <c r="AT335" s="197" t="s">
        <v>205</v>
      </c>
      <c r="AU335" s="197" t="s">
        <v>91</v>
      </c>
      <c r="AY335" s="15" t="s">
        <v>203</v>
      </c>
      <c r="BE335" s="198">
        <f>IF(N335="základná",J335,0)</f>
        <v>0</v>
      </c>
      <c r="BF335" s="198">
        <f>IF(N335="znížená",J335,0)</f>
        <v>0</v>
      </c>
      <c r="BG335" s="198">
        <f>IF(N335="zákl. prenesená",J335,0)</f>
        <v>0</v>
      </c>
      <c r="BH335" s="198">
        <f>IF(N335="zníž. prenesená",J335,0)</f>
        <v>0</v>
      </c>
      <c r="BI335" s="198">
        <f>IF(N335="nulová",J335,0)</f>
        <v>0</v>
      </c>
      <c r="BJ335" s="15" t="s">
        <v>91</v>
      </c>
      <c r="BK335" s="198">
        <f>ROUND(I335*H335,2)</f>
        <v>0</v>
      </c>
      <c r="BL335" s="15" t="s">
        <v>270</v>
      </c>
      <c r="BM335" s="197" t="s">
        <v>884</v>
      </c>
    </row>
    <row r="336" s="2" customFormat="1">
      <c r="A336" s="34"/>
      <c r="B336" s="35"/>
      <c r="C336" s="34"/>
      <c r="D336" s="199" t="s">
        <v>211</v>
      </c>
      <c r="E336" s="34"/>
      <c r="F336" s="200" t="s">
        <v>885</v>
      </c>
      <c r="G336" s="34"/>
      <c r="H336" s="34"/>
      <c r="I336" s="201"/>
      <c r="J336" s="34"/>
      <c r="K336" s="34"/>
      <c r="L336" s="35"/>
      <c r="M336" s="202"/>
      <c r="N336" s="203"/>
      <c r="O336" s="78"/>
      <c r="P336" s="78"/>
      <c r="Q336" s="78"/>
      <c r="R336" s="78"/>
      <c r="S336" s="78"/>
      <c r="T336" s="79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5" t="s">
        <v>211</v>
      </c>
      <c r="AU336" s="15" t="s">
        <v>91</v>
      </c>
    </row>
    <row r="337" s="2" customFormat="1" ht="37.8" customHeight="1">
      <c r="A337" s="34"/>
      <c r="B337" s="184"/>
      <c r="C337" s="185" t="s">
        <v>886</v>
      </c>
      <c r="D337" s="185" t="s">
        <v>205</v>
      </c>
      <c r="E337" s="186" t="s">
        <v>887</v>
      </c>
      <c r="F337" s="187" t="s">
        <v>888</v>
      </c>
      <c r="G337" s="188" t="s">
        <v>317</v>
      </c>
      <c r="H337" s="189">
        <v>59.576000000000001</v>
      </c>
      <c r="I337" s="190"/>
      <c r="J337" s="191">
        <f>ROUND(I337*H337,2)</f>
        <v>0</v>
      </c>
      <c r="K337" s="192"/>
      <c r="L337" s="35"/>
      <c r="M337" s="193" t="s">
        <v>1</v>
      </c>
      <c r="N337" s="194" t="s">
        <v>45</v>
      </c>
      <c r="O337" s="78"/>
      <c r="P337" s="195">
        <f>O337*H337</f>
        <v>0</v>
      </c>
      <c r="Q337" s="195">
        <v>0.025136160000000001</v>
      </c>
      <c r="R337" s="195">
        <f>Q337*H337</f>
        <v>1.4975118681600002</v>
      </c>
      <c r="S337" s="195">
        <v>0</v>
      </c>
      <c r="T337" s="196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7" t="s">
        <v>270</v>
      </c>
      <c r="AT337" s="197" t="s">
        <v>205</v>
      </c>
      <c r="AU337" s="197" t="s">
        <v>91</v>
      </c>
      <c r="AY337" s="15" t="s">
        <v>203</v>
      </c>
      <c r="BE337" s="198">
        <f>IF(N337="základná",J337,0)</f>
        <v>0</v>
      </c>
      <c r="BF337" s="198">
        <f>IF(N337="znížená",J337,0)</f>
        <v>0</v>
      </c>
      <c r="BG337" s="198">
        <f>IF(N337="zákl. prenesená",J337,0)</f>
        <v>0</v>
      </c>
      <c r="BH337" s="198">
        <f>IF(N337="zníž. prenesená",J337,0)</f>
        <v>0</v>
      </c>
      <c r="BI337" s="198">
        <f>IF(N337="nulová",J337,0)</f>
        <v>0</v>
      </c>
      <c r="BJ337" s="15" t="s">
        <v>91</v>
      </c>
      <c r="BK337" s="198">
        <f>ROUND(I337*H337,2)</f>
        <v>0</v>
      </c>
      <c r="BL337" s="15" t="s">
        <v>270</v>
      </c>
      <c r="BM337" s="197" t="s">
        <v>889</v>
      </c>
    </row>
    <row r="338" s="2" customFormat="1">
      <c r="A338" s="34"/>
      <c r="B338" s="35"/>
      <c r="C338" s="34"/>
      <c r="D338" s="199" t="s">
        <v>211</v>
      </c>
      <c r="E338" s="34"/>
      <c r="F338" s="200" t="s">
        <v>885</v>
      </c>
      <c r="G338" s="34"/>
      <c r="H338" s="34"/>
      <c r="I338" s="201"/>
      <c r="J338" s="34"/>
      <c r="K338" s="34"/>
      <c r="L338" s="35"/>
      <c r="M338" s="202"/>
      <c r="N338" s="203"/>
      <c r="O338" s="78"/>
      <c r="P338" s="78"/>
      <c r="Q338" s="78"/>
      <c r="R338" s="78"/>
      <c r="S338" s="78"/>
      <c r="T338" s="79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5" t="s">
        <v>211</v>
      </c>
      <c r="AU338" s="15" t="s">
        <v>91</v>
      </c>
    </row>
    <row r="339" s="2" customFormat="1" ht="37.8" customHeight="1">
      <c r="A339" s="34"/>
      <c r="B339" s="184"/>
      <c r="C339" s="185" t="s">
        <v>890</v>
      </c>
      <c r="D339" s="185" t="s">
        <v>205</v>
      </c>
      <c r="E339" s="186" t="s">
        <v>891</v>
      </c>
      <c r="F339" s="187" t="s">
        <v>892</v>
      </c>
      <c r="G339" s="188" t="s">
        <v>317</v>
      </c>
      <c r="H339" s="189">
        <v>33</v>
      </c>
      <c r="I339" s="190"/>
      <c r="J339" s="191">
        <f>ROUND(I339*H339,2)</f>
        <v>0</v>
      </c>
      <c r="K339" s="192"/>
      <c r="L339" s="35"/>
      <c r="M339" s="193" t="s">
        <v>1</v>
      </c>
      <c r="N339" s="194" t="s">
        <v>45</v>
      </c>
      <c r="O339" s="78"/>
      <c r="P339" s="195">
        <f>O339*H339</f>
        <v>0</v>
      </c>
      <c r="Q339" s="195">
        <v>0</v>
      </c>
      <c r="R339" s="195">
        <f>Q339*H339</f>
        <v>0</v>
      </c>
      <c r="S339" s="195">
        <v>0.058639999999999998</v>
      </c>
      <c r="T339" s="196">
        <f>S339*H339</f>
        <v>1.93512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7" t="s">
        <v>270</v>
      </c>
      <c r="AT339" s="197" t="s">
        <v>205</v>
      </c>
      <c r="AU339" s="197" t="s">
        <v>91</v>
      </c>
      <c r="AY339" s="15" t="s">
        <v>203</v>
      </c>
      <c r="BE339" s="198">
        <f>IF(N339="základná",J339,0)</f>
        <v>0</v>
      </c>
      <c r="BF339" s="198">
        <f>IF(N339="znížená",J339,0)</f>
        <v>0</v>
      </c>
      <c r="BG339" s="198">
        <f>IF(N339="zákl. prenesená",J339,0)</f>
        <v>0</v>
      </c>
      <c r="BH339" s="198">
        <f>IF(N339="zníž. prenesená",J339,0)</f>
        <v>0</v>
      </c>
      <c r="BI339" s="198">
        <f>IF(N339="nulová",J339,0)</f>
        <v>0</v>
      </c>
      <c r="BJ339" s="15" t="s">
        <v>91</v>
      </c>
      <c r="BK339" s="198">
        <f>ROUND(I339*H339,2)</f>
        <v>0</v>
      </c>
      <c r="BL339" s="15" t="s">
        <v>270</v>
      </c>
      <c r="BM339" s="197" t="s">
        <v>893</v>
      </c>
    </row>
    <row r="340" s="2" customFormat="1">
      <c r="A340" s="34"/>
      <c r="B340" s="35"/>
      <c r="C340" s="34"/>
      <c r="D340" s="199" t="s">
        <v>211</v>
      </c>
      <c r="E340" s="34"/>
      <c r="F340" s="200" t="s">
        <v>894</v>
      </c>
      <c r="G340" s="34"/>
      <c r="H340" s="34"/>
      <c r="I340" s="201"/>
      <c r="J340" s="34"/>
      <c r="K340" s="34"/>
      <c r="L340" s="35"/>
      <c r="M340" s="202"/>
      <c r="N340" s="203"/>
      <c r="O340" s="78"/>
      <c r="P340" s="78"/>
      <c r="Q340" s="78"/>
      <c r="R340" s="78"/>
      <c r="S340" s="78"/>
      <c r="T340" s="79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5" t="s">
        <v>211</v>
      </c>
      <c r="AU340" s="15" t="s">
        <v>91</v>
      </c>
    </row>
    <row r="341" s="2" customFormat="1" ht="37.8" customHeight="1">
      <c r="A341" s="34"/>
      <c r="B341" s="184"/>
      <c r="C341" s="185" t="s">
        <v>895</v>
      </c>
      <c r="D341" s="185" t="s">
        <v>205</v>
      </c>
      <c r="E341" s="186" t="s">
        <v>896</v>
      </c>
      <c r="F341" s="187" t="s">
        <v>897</v>
      </c>
      <c r="G341" s="188" t="s">
        <v>317</v>
      </c>
      <c r="H341" s="189">
        <v>1374</v>
      </c>
      <c r="I341" s="190"/>
      <c r="J341" s="191">
        <f>ROUND(I341*H341,2)</f>
        <v>0</v>
      </c>
      <c r="K341" s="192"/>
      <c r="L341" s="35"/>
      <c r="M341" s="193" t="s">
        <v>1</v>
      </c>
      <c r="N341" s="194" t="s">
        <v>45</v>
      </c>
      <c r="O341" s="78"/>
      <c r="P341" s="195">
        <f>O341*H341</f>
        <v>0</v>
      </c>
      <c r="Q341" s="195">
        <v>0.0085463999999999991</v>
      </c>
      <c r="R341" s="195">
        <f>Q341*H341</f>
        <v>11.742753599999999</v>
      </c>
      <c r="S341" s="195">
        <v>0</v>
      </c>
      <c r="T341" s="196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7" t="s">
        <v>270</v>
      </c>
      <c r="AT341" s="197" t="s">
        <v>205</v>
      </c>
      <c r="AU341" s="197" t="s">
        <v>91</v>
      </c>
      <c r="AY341" s="15" t="s">
        <v>203</v>
      </c>
      <c r="BE341" s="198">
        <f>IF(N341="základná",J341,0)</f>
        <v>0</v>
      </c>
      <c r="BF341" s="198">
        <f>IF(N341="znížená",J341,0)</f>
        <v>0</v>
      </c>
      <c r="BG341" s="198">
        <f>IF(N341="zákl. prenesená",J341,0)</f>
        <v>0</v>
      </c>
      <c r="BH341" s="198">
        <f>IF(N341="zníž. prenesená",J341,0)</f>
        <v>0</v>
      </c>
      <c r="BI341" s="198">
        <f>IF(N341="nulová",J341,0)</f>
        <v>0</v>
      </c>
      <c r="BJ341" s="15" t="s">
        <v>91</v>
      </c>
      <c r="BK341" s="198">
        <f>ROUND(I341*H341,2)</f>
        <v>0</v>
      </c>
      <c r="BL341" s="15" t="s">
        <v>270</v>
      </c>
      <c r="BM341" s="197" t="s">
        <v>898</v>
      </c>
    </row>
    <row r="342" s="2" customFormat="1" ht="33" customHeight="1">
      <c r="A342" s="34"/>
      <c r="B342" s="184"/>
      <c r="C342" s="185" t="s">
        <v>899</v>
      </c>
      <c r="D342" s="185" t="s">
        <v>205</v>
      </c>
      <c r="E342" s="186" t="s">
        <v>900</v>
      </c>
      <c r="F342" s="187" t="s">
        <v>901</v>
      </c>
      <c r="G342" s="188" t="s">
        <v>317</v>
      </c>
      <c r="H342" s="189">
        <v>148.30000000000001</v>
      </c>
      <c r="I342" s="190"/>
      <c r="J342" s="191">
        <f>ROUND(I342*H342,2)</f>
        <v>0</v>
      </c>
      <c r="K342" s="192"/>
      <c r="L342" s="35"/>
      <c r="M342" s="193" t="s">
        <v>1</v>
      </c>
      <c r="N342" s="194" t="s">
        <v>45</v>
      </c>
      <c r="O342" s="78"/>
      <c r="P342" s="195">
        <f>O342*H342</f>
        <v>0</v>
      </c>
      <c r="Q342" s="195">
        <v>0.0118643</v>
      </c>
      <c r="R342" s="195">
        <f>Q342*H342</f>
        <v>1.7594756900000002</v>
      </c>
      <c r="S342" s="195">
        <v>0</v>
      </c>
      <c r="T342" s="196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7" t="s">
        <v>270</v>
      </c>
      <c r="AT342" s="197" t="s">
        <v>205</v>
      </c>
      <c r="AU342" s="197" t="s">
        <v>91</v>
      </c>
      <c r="AY342" s="15" t="s">
        <v>203</v>
      </c>
      <c r="BE342" s="198">
        <f>IF(N342="základná",J342,0)</f>
        <v>0</v>
      </c>
      <c r="BF342" s="198">
        <f>IF(N342="znížená",J342,0)</f>
        <v>0</v>
      </c>
      <c r="BG342" s="198">
        <f>IF(N342="zákl. prenesená",J342,0)</f>
        <v>0</v>
      </c>
      <c r="BH342" s="198">
        <f>IF(N342="zníž. prenesená",J342,0)</f>
        <v>0</v>
      </c>
      <c r="BI342" s="198">
        <f>IF(N342="nulová",J342,0)</f>
        <v>0</v>
      </c>
      <c r="BJ342" s="15" t="s">
        <v>91</v>
      </c>
      <c r="BK342" s="198">
        <f>ROUND(I342*H342,2)</f>
        <v>0</v>
      </c>
      <c r="BL342" s="15" t="s">
        <v>270</v>
      </c>
      <c r="BM342" s="197" t="s">
        <v>902</v>
      </c>
    </row>
    <row r="343" s="2" customFormat="1" ht="37.8" customHeight="1">
      <c r="A343" s="34"/>
      <c r="B343" s="184"/>
      <c r="C343" s="185" t="s">
        <v>903</v>
      </c>
      <c r="D343" s="185" t="s">
        <v>205</v>
      </c>
      <c r="E343" s="186" t="s">
        <v>904</v>
      </c>
      <c r="F343" s="187" t="s">
        <v>905</v>
      </c>
      <c r="G343" s="188" t="s">
        <v>317</v>
      </c>
      <c r="H343" s="189">
        <v>128</v>
      </c>
      <c r="I343" s="190"/>
      <c r="J343" s="191">
        <f>ROUND(I343*H343,2)</f>
        <v>0</v>
      </c>
      <c r="K343" s="192"/>
      <c r="L343" s="35"/>
      <c r="M343" s="193" t="s">
        <v>1</v>
      </c>
      <c r="N343" s="194" t="s">
        <v>45</v>
      </c>
      <c r="O343" s="78"/>
      <c r="P343" s="195">
        <f>O343*H343</f>
        <v>0</v>
      </c>
      <c r="Q343" s="195">
        <v>0.012179300000000001</v>
      </c>
      <c r="R343" s="195">
        <f>Q343*H343</f>
        <v>1.5589504000000001</v>
      </c>
      <c r="S343" s="195">
        <v>0</v>
      </c>
      <c r="T343" s="196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7" t="s">
        <v>270</v>
      </c>
      <c r="AT343" s="197" t="s">
        <v>205</v>
      </c>
      <c r="AU343" s="197" t="s">
        <v>91</v>
      </c>
      <c r="AY343" s="15" t="s">
        <v>203</v>
      </c>
      <c r="BE343" s="198">
        <f>IF(N343="základná",J343,0)</f>
        <v>0</v>
      </c>
      <c r="BF343" s="198">
        <f>IF(N343="znížená",J343,0)</f>
        <v>0</v>
      </c>
      <c r="BG343" s="198">
        <f>IF(N343="zákl. prenesená",J343,0)</f>
        <v>0</v>
      </c>
      <c r="BH343" s="198">
        <f>IF(N343="zníž. prenesená",J343,0)</f>
        <v>0</v>
      </c>
      <c r="BI343" s="198">
        <f>IF(N343="nulová",J343,0)</f>
        <v>0</v>
      </c>
      <c r="BJ343" s="15" t="s">
        <v>91</v>
      </c>
      <c r="BK343" s="198">
        <f>ROUND(I343*H343,2)</f>
        <v>0</v>
      </c>
      <c r="BL343" s="15" t="s">
        <v>270</v>
      </c>
      <c r="BM343" s="197" t="s">
        <v>906</v>
      </c>
    </row>
    <row r="344" s="2" customFormat="1" ht="33" customHeight="1">
      <c r="A344" s="34"/>
      <c r="B344" s="184"/>
      <c r="C344" s="185" t="s">
        <v>907</v>
      </c>
      <c r="D344" s="185" t="s">
        <v>205</v>
      </c>
      <c r="E344" s="186" t="s">
        <v>908</v>
      </c>
      <c r="F344" s="187" t="s">
        <v>909</v>
      </c>
      <c r="G344" s="188" t="s">
        <v>317</v>
      </c>
      <c r="H344" s="189">
        <v>130.80000000000001</v>
      </c>
      <c r="I344" s="190"/>
      <c r="J344" s="191">
        <f>ROUND(I344*H344,2)</f>
        <v>0</v>
      </c>
      <c r="K344" s="192"/>
      <c r="L344" s="35"/>
      <c r="M344" s="193" t="s">
        <v>1</v>
      </c>
      <c r="N344" s="194" t="s">
        <v>45</v>
      </c>
      <c r="O344" s="78"/>
      <c r="P344" s="195">
        <f>O344*H344</f>
        <v>0</v>
      </c>
      <c r="Q344" s="195">
        <v>0</v>
      </c>
      <c r="R344" s="195">
        <f>Q344*H344</f>
        <v>0</v>
      </c>
      <c r="S344" s="195">
        <v>0.029000000000000001</v>
      </c>
      <c r="T344" s="196">
        <f>S344*H344</f>
        <v>3.7932000000000006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7" t="s">
        <v>270</v>
      </c>
      <c r="AT344" s="197" t="s">
        <v>205</v>
      </c>
      <c r="AU344" s="197" t="s">
        <v>91</v>
      </c>
      <c r="AY344" s="15" t="s">
        <v>203</v>
      </c>
      <c r="BE344" s="198">
        <f>IF(N344="základná",J344,0)</f>
        <v>0</v>
      </c>
      <c r="BF344" s="198">
        <f>IF(N344="znížená",J344,0)</f>
        <v>0</v>
      </c>
      <c r="BG344" s="198">
        <f>IF(N344="zákl. prenesená",J344,0)</f>
        <v>0</v>
      </c>
      <c r="BH344" s="198">
        <f>IF(N344="zníž. prenesená",J344,0)</f>
        <v>0</v>
      </c>
      <c r="BI344" s="198">
        <f>IF(N344="nulová",J344,0)</f>
        <v>0</v>
      </c>
      <c r="BJ344" s="15" t="s">
        <v>91</v>
      </c>
      <c r="BK344" s="198">
        <f>ROUND(I344*H344,2)</f>
        <v>0</v>
      </c>
      <c r="BL344" s="15" t="s">
        <v>270</v>
      </c>
      <c r="BM344" s="197" t="s">
        <v>910</v>
      </c>
    </row>
    <row r="345" s="2" customFormat="1">
      <c r="A345" s="34"/>
      <c r="B345" s="35"/>
      <c r="C345" s="34"/>
      <c r="D345" s="199" t="s">
        <v>211</v>
      </c>
      <c r="E345" s="34"/>
      <c r="F345" s="200" t="s">
        <v>911</v>
      </c>
      <c r="G345" s="34"/>
      <c r="H345" s="34"/>
      <c r="I345" s="201"/>
      <c r="J345" s="34"/>
      <c r="K345" s="34"/>
      <c r="L345" s="35"/>
      <c r="M345" s="202"/>
      <c r="N345" s="203"/>
      <c r="O345" s="78"/>
      <c r="P345" s="78"/>
      <c r="Q345" s="78"/>
      <c r="R345" s="78"/>
      <c r="S345" s="78"/>
      <c r="T345" s="79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5" t="s">
        <v>211</v>
      </c>
      <c r="AU345" s="15" t="s">
        <v>91</v>
      </c>
    </row>
    <row r="346" s="2" customFormat="1" ht="24.15" customHeight="1">
      <c r="A346" s="34"/>
      <c r="B346" s="184"/>
      <c r="C346" s="185" t="s">
        <v>912</v>
      </c>
      <c r="D346" s="185" t="s">
        <v>205</v>
      </c>
      <c r="E346" s="186" t="s">
        <v>913</v>
      </c>
      <c r="F346" s="187" t="s">
        <v>914</v>
      </c>
      <c r="G346" s="188" t="s">
        <v>763</v>
      </c>
      <c r="H346" s="190"/>
      <c r="I346" s="190"/>
      <c r="J346" s="191">
        <f>ROUND(I346*H346,2)</f>
        <v>0</v>
      </c>
      <c r="K346" s="192"/>
      <c r="L346" s="35"/>
      <c r="M346" s="193" t="s">
        <v>1</v>
      </c>
      <c r="N346" s="194" t="s">
        <v>45</v>
      </c>
      <c r="O346" s="78"/>
      <c r="P346" s="195">
        <f>O346*H346</f>
        <v>0</v>
      </c>
      <c r="Q346" s="195">
        <v>0</v>
      </c>
      <c r="R346" s="195">
        <f>Q346*H346</f>
        <v>0</v>
      </c>
      <c r="S346" s="195">
        <v>0</v>
      </c>
      <c r="T346" s="196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7" t="s">
        <v>270</v>
      </c>
      <c r="AT346" s="197" t="s">
        <v>205</v>
      </c>
      <c r="AU346" s="197" t="s">
        <v>91</v>
      </c>
      <c r="AY346" s="15" t="s">
        <v>203</v>
      </c>
      <c r="BE346" s="198">
        <f>IF(N346="základná",J346,0)</f>
        <v>0</v>
      </c>
      <c r="BF346" s="198">
        <f>IF(N346="znížená",J346,0)</f>
        <v>0</v>
      </c>
      <c r="BG346" s="198">
        <f>IF(N346="zákl. prenesená",J346,0)</f>
        <v>0</v>
      </c>
      <c r="BH346" s="198">
        <f>IF(N346="zníž. prenesená",J346,0)</f>
        <v>0</v>
      </c>
      <c r="BI346" s="198">
        <f>IF(N346="nulová",J346,0)</f>
        <v>0</v>
      </c>
      <c r="BJ346" s="15" t="s">
        <v>91</v>
      </c>
      <c r="BK346" s="198">
        <f>ROUND(I346*H346,2)</f>
        <v>0</v>
      </c>
      <c r="BL346" s="15" t="s">
        <v>270</v>
      </c>
      <c r="BM346" s="197" t="s">
        <v>915</v>
      </c>
    </row>
    <row r="347" s="12" customFormat="1" ht="22.8" customHeight="1">
      <c r="A347" s="12"/>
      <c r="B347" s="171"/>
      <c r="C347" s="12"/>
      <c r="D347" s="172" t="s">
        <v>78</v>
      </c>
      <c r="E347" s="182" t="s">
        <v>916</v>
      </c>
      <c r="F347" s="182" t="s">
        <v>917</v>
      </c>
      <c r="G347" s="12"/>
      <c r="H347" s="12"/>
      <c r="I347" s="174"/>
      <c r="J347" s="183">
        <f>BK347</f>
        <v>0</v>
      </c>
      <c r="K347" s="12"/>
      <c r="L347" s="171"/>
      <c r="M347" s="176"/>
      <c r="N347" s="177"/>
      <c r="O347" s="177"/>
      <c r="P347" s="178">
        <f>SUM(P348:P390)</f>
        <v>0</v>
      </c>
      <c r="Q347" s="177"/>
      <c r="R347" s="178">
        <f>SUM(R348:R390)</f>
        <v>3.1476344691200002</v>
      </c>
      <c r="S347" s="177"/>
      <c r="T347" s="179">
        <f>SUM(T348:T390)</f>
        <v>0.14700000000000002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72" t="s">
        <v>91</v>
      </c>
      <c r="AT347" s="180" t="s">
        <v>78</v>
      </c>
      <c r="AU347" s="180" t="s">
        <v>86</v>
      </c>
      <c r="AY347" s="172" t="s">
        <v>203</v>
      </c>
      <c r="BK347" s="181">
        <f>SUM(BK348:BK390)</f>
        <v>0</v>
      </c>
    </row>
    <row r="348" s="2" customFormat="1" ht="24.15" customHeight="1">
      <c r="A348" s="34"/>
      <c r="B348" s="184"/>
      <c r="C348" s="185" t="s">
        <v>918</v>
      </c>
      <c r="D348" s="185" t="s">
        <v>205</v>
      </c>
      <c r="E348" s="186" t="s">
        <v>919</v>
      </c>
      <c r="F348" s="187" t="s">
        <v>920</v>
      </c>
      <c r="G348" s="188" t="s">
        <v>317</v>
      </c>
      <c r="H348" s="189">
        <v>13.824</v>
      </c>
      <c r="I348" s="190"/>
      <c r="J348" s="191">
        <f>ROUND(I348*H348,2)</f>
        <v>0</v>
      </c>
      <c r="K348" s="192"/>
      <c r="L348" s="35"/>
      <c r="M348" s="193" t="s">
        <v>1</v>
      </c>
      <c r="N348" s="194" t="s">
        <v>45</v>
      </c>
      <c r="O348" s="78"/>
      <c r="P348" s="195">
        <f>O348*H348</f>
        <v>0</v>
      </c>
      <c r="Q348" s="195">
        <v>5.3130000000000001E-05</v>
      </c>
      <c r="R348" s="195">
        <f>Q348*H348</f>
        <v>0.00073446912000000003</v>
      </c>
      <c r="S348" s="195">
        <v>0</v>
      </c>
      <c r="T348" s="196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7" t="s">
        <v>270</v>
      </c>
      <c r="AT348" s="197" t="s">
        <v>205</v>
      </c>
      <c r="AU348" s="197" t="s">
        <v>91</v>
      </c>
      <c r="AY348" s="15" t="s">
        <v>203</v>
      </c>
      <c r="BE348" s="198">
        <f>IF(N348="základná",J348,0)</f>
        <v>0</v>
      </c>
      <c r="BF348" s="198">
        <f>IF(N348="znížená",J348,0)</f>
        <v>0</v>
      </c>
      <c r="BG348" s="198">
        <f>IF(N348="zákl. prenesená",J348,0)</f>
        <v>0</v>
      </c>
      <c r="BH348" s="198">
        <f>IF(N348="zníž. prenesená",J348,0)</f>
        <v>0</v>
      </c>
      <c r="BI348" s="198">
        <f>IF(N348="nulová",J348,0)</f>
        <v>0</v>
      </c>
      <c r="BJ348" s="15" t="s">
        <v>91</v>
      </c>
      <c r="BK348" s="198">
        <f>ROUND(I348*H348,2)</f>
        <v>0</v>
      </c>
      <c r="BL348" s="15" t="s">
        <v>270</v>
      </c>
      <c r="BM348" s="197" t="s">
        <v>921</v>
      </c>
    </row>
    <row r="349" s="2" customFormat="1" ht="37.8" customHeight="1">
      <c r="A349" s="34"/>
      <c r="B349" s="184"/>
      <c r="C349" s="204" t="s">
        <v>922</v>
      </c>
      <c r="D349" s="204" t="s">
        <v>262</v>
      </c>
      <c r="E349" s="205" t="s">
        <v>923</v>
      </c>
      <c r="F349" s="206" t="s">
        <v>924</v>
      </c>
      <c r="G349" s="207" t="s">
        <v>255</v>
      </c>
      <c r="H349" s="208">
        <v>1</v>
      </c>
      <c r="I349" s="209"/>
      <c r="J349" s="210">
        <f>ROUND(I349*H349,2)</f>
        <v>0</v>
      </c>
      <c r="K349" s="211"/>
      <c r="L349" s="212"/>
      <c r="M349" s="213" t="s">
        <v>1</v>
      </c>
      <c r="N349" s="214" t="s">
        <v>45</v>
      </c>
      <c r="O349" s="78"/>
      <c r="P349" s="195">
        <f>O349*H349</f>
        <v>0</v>
      </c>
      <c r="Q349" s="195">
        <v>0</v>
      </c>
      <c r="R349" s="195">
        <f>Q349*H349</f>
        <v>0</v>
      </c>
      <c r="S349" s="195">
        <v>0</v>
      </c>
      <c r="T349" s="196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7" t="s">
        <v>335</v>
      </c>
      <c r="AT349" s="197" t="s">
        <v>262</v>
      </c>
      <c r="AU349" s="197" t="s">
        <v>91</v>
      </c>
      <c r="AY349" s="15" t="s">
        <v>203</v>
      </c>
      <c r="BE349" s="198">
        <f>IF(N349="základná",J349,0)</f>
        <v>0</v>
      </c>
      <c r="BF349" s="198">
        <f>IF(N349="znížená",J349,0)</f>
        <v>0</v>
      </c>
      <c r="BG349" s="198">
        <f>IF(N349="zákl. prenesená",J349,0)</f>
        <v>0</v>
      </c>
      <c r="BH349" s="198">
        <f>IF(N349="zníž. prenesená",J349,0)</f>
        <v>0</v>
      </c>
      <c r="BI349" s="198">
        <f>IF(N349="nulová",J349,0)</f>
        <v>0</v>
      </c>
      <c r="BJ349" s="15" t="s">
        <v>91</v>
      </c>
      <c r="BK349" s="198">
        <f>ROUND(I349*H349,2)</f>
        <v>0</v>
      </c>
      <c r="BL349" s="15" t="s">
        <v>270</v>
      </c>
      <c r="BM349" s="197" t="s">
        <v>925</v>
      </c>
    </row>
    <row r="350" s="2" customFormat="1" ht="24.15" customHeight="1">
      <c r="A350" s="34"/>
      <c r="B350" s="184"/>
      <c r="C350" s="185" t="s">
        <v>926</v>
      </c>
      <c r="D350" s="185" t="s">
        <v>205</v>
      </c>
      <c r="E350" s="186" t="s">
        <v>927</v>
      </c>
      <c r="F350" s="187" t="s">
        <v>928</v>
      </c>
      <c r="G350" s="188" t="s">
        <v>255</v>
      </c>
      <c r="H350" s="189">
        <v>15</v>
      </c>
      <c r="I350" s="190"/>
      <c r="J350" s="191">
        <f>ROUND(I350*H350,2)</f>
        <v>0</v>
      </c>
      <c r="K350" s="192"/>
      <c r="L350" s="35"/>
      <c r="M350" s="193" t="s">
        <v>1</v>
      </c>
      <c r="N350" s="194" t="s">
        <v>45</v>
      </c>
      <c r="O350" s="78"/>
      <c r="P350" s="195">
        <f>O350*H350</f>
        <v>0</v>
      </c>
      <c r="Q350" s="195">
        <v>6.0000000000000002E-05</v>
      </c>
      <c r="R350" s="195">
        <f>Q350*H350</f>
        <v>0.00089999999999999998</v>
      </c>
      <c r="S350" s="195">
        <v>0</v>
      </c>
      <c r="T350" s="196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7" t="s">
        <v>270</v>
      </c>
      <c r="AT350" s="197" t="s">
        <v>205</v>
      </c>
      <c r="AU350" s="197" t="s">
        <v>91</v>
      </c>
      <c r="AY350" s="15" t="s">
        <v>203</v>
      </c>
      <c r="BE350" s="198">
        <f>IF(N350="základná",J350,0)</f>
        <v>0</v>
      </c>
      <c r="BF350" s="198">
        <f>IF(N350="znížená",J350,0)</f>
        <v>0</v>
      </c>
      <c r="BG350" s="198">
        <f>IF(N350="zákl. prenesená",J350,0)</f>
        <v>0</v>
      </c>
      <c r="BH350" s="198">
        <f>IF(N350="zníž. prenesená",J350,0)</f>
        <v>0</v>
      </c>
      <c r="BI350" s="198">
        <f>IF(N350="nulová",J350,0)</f>
        <v>0</v>
      </c>
      <c r="BJ350" s="15" t="s">
        <v>91</v>
      </c>
      <c r="BK350" s="198">
        <f>ROUND(I350*H350,2)</f>
        <v>0</v>
      </c>
      <c r="BL350" s="15" t="s">
        <v>270</v>
      </c>
      <c r="BM350" s="197" t="s">
        <v>929</v>
      </c>
    </row>
    <row r="351" s="2" customFormat="1" ht="24.15" customHeight="1">
      <c r="A351" s="34"/>
      <c r="B351" s="184"/>
      <c r="C351" s="204" t="s">
        <v>930</v>
      </c>
      <c r="D351" s="204" t="s">
        <v>262</v>
      </c>
      <c r="E351" s="205" t="s">
        <v>931</v>
      </c>
      <c r="F351" s="206" t="s">
        <v>932</v>
      </c>
      <c r="G351" s="207" t="s">
        <v>933</v>
      </c>
      <c r="H351" s="208">
        <v>1</v>
      </c>
      <c r="I351" s="209"/>
      <c r="J351" s="210">
        <f>ROUND(I351*H351,2)</f>
        <v>0</v>
      </c>
      <c r="K351" s="211"/>
      <c r="L351" s="212"/>
      <c r="M351" s="213" t="s">
        <v>1</v>
      </c>
      <c r="N351" s="214" t="s">
        <v>45</v>
      </c>
      <c r="O351" s="78"/>
      <c r="P351" s="195">
        <f>O351*H351</f>
        <v>0</v>
      </c>
      <c r="Q351" s="195">
        <v>0</v>
      </c>
      <c r="R351" s="195">
        <f>Q351*H351</f>
        <v>0</v>
      </c>
      <c r="S351" s="195">
        <v>0</v>
      </c>
      <c r="T351" s="196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7" t="s">
        <v>335</v>
      </c>
      <c r="AT351" s="197" t="s">
        <v>262</v>
      </c>
      <c r="AU351" s="197" t="s">
        <v>91</v>
      </c>
      <c r="AY351" s="15" t="s">
        <v>203</v>
      </c>
      <c r="BE351" s="198">
        <f>IF(N351="základná",J351,0)</f>
        <v>0</v>
      </c>
      <c r="BF351" s="198">
        <f>IF(N351="znížená",J351,0)</f>
        <v>0</v>
      </c>
      <c r="BG351" s="198">
        <f>IF(N351="zákl. prenesená",J351,0)</f>
        <v>0</v>
      </c>
      <c r="BH351" s="198">
        <f>IF(N351="zníž. prenesená",J351,0)</f>
        <v>0</v>
      </c>
      <c r="BI351" s="198">
        <f>IF(N351="nulová",J351,0)</f>
        <v>0</v>
      </c>
      <c r="BJ351" s="15" t="s">
        <v>91</v>
      </c>
      <c r="BK351" s="198">
        <f>ROUND(I351*H351,2)</f>
        <v>0</v>
      </c>
      <c r="BL351" s="15" t="s">
        <v>270</v>
      </c>
      <c r="BM351" s="197" t="s">
        <v>934</v>
      </c>
    </row>
    <row r="352" s="2" customFormat="1" ht="24.15" customHeight="1">
      <c r="A352" s="34"/>
      <c r="B352" s="184"/>
      <c r="C352" s="204" t="s">
        <v>935</v>
      </c>
      <c r="D352" s="204" t="s">
        <v>262</v>
      </c>
      <c r="E352" s="205" t="s">
        <v>936</v>
      </c>
      <c r="F352" s="206" t="s">
        <v>932</v>
      </c>
      <c r="G352" s="207" t="s">
        <v>933</v>
      </c>
      <c r="H352" s="208">
        <v>1</v>
      </c>
      <c r="I352" s="209"/>
      <c r="J352" s="210">
        <f>ROUND(I352*H352,2)</f>
        <v>0</v>
      </c>
      <c r="K352" s="211"/>
      <c r="L352" s="212"/>
      <c r="M352" s="213" t="s">
        <v>1</v>
      </c>
      <c r="N352" s="214" t="s">
        <v>45</v>
      </c>
      <c r="O352" s="78"/>
      <c r="P352" s="195">
        <f>O352*H352</f>
        <v>0</v>
      </c>
      <c r="Q352" s="195">
        <v>0</v>
      </c>
      <c r="R352" s="195">
        <f>Q352*H352</f>
        <v>0</v>
      </c>
      <c r="S352" s="195">
        <v>0</v>
      </c>
      <c r="T352" s="196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7" t="s">
        <v>335</v>
      </c>
      <c r="AT352" s="197" t="s">
        <v>262</v>
      </c>
      <c r="AU352" s="197" t="s">
        <v>91</v>
      </c>
      <c r="AY352" s="15" t="s">
        <v>203</v>
      </c>
      <c r="BE352" s="198">
        <f>IF(N352="základná",J352,0)</f>
        <v>0</v>
      </c>
      <c r="BF352" s="198">
        <f>IF(N352="znížená",J352,0)</f>
        <v>0</v>
      </c>
      <c r="BG352" s="198">
        <f>IF(N352="zákl. prenesená",J352,0)</f>
        <v>0</v>
      </c>
      <c r="BH352" s="198">
        <f>IF(N352="zníž. prenesená",J352,0)</f>
        <v>0</v>
      </c>
      <c r="BI352" s="198">
        <f>IF(N352="nulová",J352,0)</f>
        <v>0</v>
      </c>
      <c r="BJ352" s="15" t="s">
        <v>91</v>
      </c>
      <c r="BK352" s="198">
        <f>ROUND(I352*H352,2)</f>
        <v>0</v>
      </c>
      <c r="BL352" s="15" t="s">
        <v>270</v>
      </c>
      <c r="BM352" s="197" t="s">
        <v>937</v>
      </c>
    </row>
    <row r="353" s="2" customFormat="1" ht="24.15" customHeight="1">
      <c r="A353" s="34"/>
      <c r="B353" s="184"/>
      <c r="C353" s="204" t="s">
        <v>938</v>
      </c>
      <c r="D353" s="204" t="s">
        <v>262</v>
      </c>
      <c r="E353" s="205" t="s">
        <v>939</v>
      </c>
      <c r="F353" s="206" t="s">
        <v>940</v>
      </c>
      <c r="G353" s="207" t="s">
        <v>933</v>
      </c>
      <c r="H353" s="208">
        <v>1</v>
      </c>
      <c r="I353" s="209"/>
      <c r="J353" s="210">
        <f>ROUND(I353*H353,2)</f>
        <v>0</v>
      </c>
      <c r="K353" s="211"/>
      <c r="L353" s="212"/>
      <c r="M353" s="213" t="s">
        <v>1</v>
      </c>
      <c r="N353" s="214" t="s">
        <v>45</v>
      </c>
      <c r="O353" s="78"/>
      <c r="P353" s="195">
        <f>O353*H353</f>
        <v>0</v>
      </c>
      <c r="Q353" s="195">
        <v>0</v>
      </c>
      <c r="R353" s="195">
        <f>Q353*H353</f>
        <v>0</v>
      </c>
      <c r="S353" s="195">
        <v>0</v>
      </c>
      <c r="T353" s="196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7" t="s">
        <v>335</v>
      </c>
      <c r="AT353" s="197" t="s">
        <v>262</v>
      </c>
      <c r="AU353" s="197" t="s">
        <v>91</v>
      </c>
      <c r="AY353" s="15" t="s">
        <v>203</v>
      </c>
      <c r="BE353" s="198">
        <f>IF(N353="základná",J353,0)</f>
        <v>0</v>
      </c>
      <c r="BF353" s="198">
        <f>IF(N353="znížená",J353,0)</f>
        <v>0</v>
      </c>
      <c r="BG353" s="198">
        <f>IF(N353="zákl. prenesená",J353,0)</f>
        <v>0</v>
      </c>
      <c r="BH353" s="198">
        <f>IF(N353="zníž. prenesená",J353,0)</f>
        <v>0</v>
      </c>
      <c r="BI353" s="198">
        <f>IF(N353="nulová",J353,0)</f>
        <v>0</v>
      </c>
      <c r="BJ353" s="15" t="s">
        <v>91</v>
      </c>
      <c r="BK353" s="198">
        <f>ROUND(I353*H353,2)</f>
        <v>0</v>
      </c>
      <c r="BL353" s="15" t="s">
        <v>270</v>
      </c>
      <c r="BM353" s="197" t="s">
        <v>941</v>
      </c>
    </row>
    <row r="354" s="2" customFormat="1" ht="24.15" customHeight="1">
      <c r="A354" s="34"/>
      <c r="B354" s="184"/>
      <c r="C354" s="204" t="s">
        <v>942</v>
      </c>
      <c r="D354" s="204" t="s">
        <v>262</v>
      </c>
      <c r="E354" s="205" t="s">
        <v>943</v>
      </c>
      <c r="F354" s="206" t="s">
        <v>944</v>
      </c>
      <c r="G354" s="207" t="s">
        <v>933</v>
      </c>
      <c r="H354" s="208">
        <v>1</v>
      </c>
      <c r="I354" s="209"/>
      <c r="J354" s="210">
        <f>ROUND(I354*H354,2)</f>
        <v>0</v>
      </c>
      <c r="K354" s="211"/>
      <c r="L354" s="212"/>
      <c r="M354" s="213" t="s">
        <v>1</v>
      </c>
      <c r="N354" s="214" t="s">
        <v>45</v>
      </c>
      <c r="O354" s="78"/>
      <c r="P354" s="195">
        <f>O354*H354</f>
        <v>0</v>
      </c>
      <c r="Q354" s="195">
        <v>0</v>
      </c>
      <c r="R354" s="195">
        <f>Q354*H354</f>
        <v>0</v>
      </c>
      <c r="S354" s="195">
        <v>0</v>
      </c>
      <c r="T354" s="196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7" t="s">
        <v>335</v>
      </c>
      <c r="AT354" s="197" t="s">
        <v>262</v>
      </c>
      <c r="AU354" s="197" t="s">
        <v>91</v>
      </c>
      <c r="AY354" s="15" t="s">
        <v>203</v>
      </c>
      <c r="BE354" s="198">
        <f>IF(N354="základná",J354,0)</f>
        <v>0</v>
      </c>
      <c r="BF354" s="198">
        <f>IF(N354="znížená",J354,0)</f>
        <v>0</v>
      </c>
      <c r="BG354" s="198">
        <f>IF(N354="zákl. prenesená",J354,0)</f>
        <v>0</v>
      </c>
      <c r="BH354" s="198">
        <f>IF(N354="zníž. prenesená",J354,0)</f>
        <v>0</v>
      </c>
      <c r="BI354" s="198">
        <f>IF(N354="nulová",J354,0)</f>
        <v>0</v>
      </c>
      <c r="BJ354" s="15" t="s">
        <v>91</v>
      </c>
      <c r="BK354" s="198">
        <f>ROUND(I354*H354,2)</f>
        <v>0</v>
      </c>
      <c r="BL354" s="15" t="s">
        <v>270</v>
      </c>
      <c r="BM354" s="197" t="s">
        <v>945</v>
      </c>
    </row>
    <row r="355" s="2" customFormat="1" ht="24.15" customHeight="1">
      <c r="A355" s="34"/>
      <c r="B355" s="184"/>
      <c r="C355" s="204" t="s">
        <v>946</v>
      </c>
      <c r="D355" s="204" t="s">
        <v>262</v>
      </c>
      <c r="E355" s="205" t="s">
        <v>947</v>
      </c>
      <c r="F355" s="206" t="s">
        <v>948</v>
      </c>
      <c r="G355" s="207" t="s">
        <v>933</v>
      </c>
      <c r="H355" s="208">
        <v>1</v>
      </c>
      <c r="I355" s="209"/>
      <c r="J355" s="210">
        <f>ROUND(I355*H355,2)</f>
        <v>0</v>
      </c>
      <c r="K355" s="211"/>
      <c r="L355" s="212"/>
      <c r="M355" s="213" t="s">
        <v>1</v>
      </c>
      <c r="N355" s="214" t="s">
        <v>45</v>
      </c>
      <c r="O355" s="78"/>
      <c r="P355" s="195">
        <f>O355*H355</f>
        <v>0</v>
      </c>
      <c r="Q355" s="195">
        <v>0</v>
      </c>
      <c r="R355" s="195">
        <f>Q355*H355</f>
        <v>0</v>
      </c>
      <c r="S355" s="195">
        <v>0</v>
      </c>
      <c r="T355" s="196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7" t="s">
        <v>335</v>
      </c>
      <c r="AT355" s="197" t="s">
        <v>262</v>
      </c>
      <c r="AU355" s="197" t="s">
        <v>91</v>
      </c>
      <c r="AY355" s="15" t="s">
        <v>203</v>
      </c>
      <c r="BE355" s="198">
        <f>IF(N355="základná",J355,0)</f>
        <v>0</v>
      </c>
      <c r="BF355" s="198">
        <f>IF(N355="znížená",J355,0)</f>
        <v>0</v>
      </c>
      <c r="BG355" s="198">
        <f>IF(N355="zákl. prenesená",J355,0)</f>
        <v>0</v>
      </c>
      <c r="BH355" s="198">
        <f>IF(N355="zníž. prenesená",J355,0)</f>
        <v>0</v>
      </c>
      <c r="BI355" s="198">
        <f>IF(N355="nulová",J355,0)</f>
        <v>0</v>
      </c>
      <c r="BJ355" s="15" t="s">
        <v>91</v>
      </c>
      <c r="BK355" s="198">
        <f>ROUND(I355*H355,2)</f>
        <v>0</v>
      </c>
      <c r="BL355" s="15" t="s">
        <v>270</v>
      </c>
      <c r="BM355" s="197" t="s">
        <v>949</v>
      </c>
    </row>
    <row r="356" s="2" customFormat="1" ht="24.15" customHeight="1">
      <c r="A356" s="34"/>
      <c r="B356" s="184"/>
      <c r="C356" s="204" t="s">
        <v>950</v>
      </c>
      <c r="D356" s="204" t="s">
        <v>262</v>
      </c>
      <c r="E356" s="205" t="s">
        <v>951</v>
      </c>
      <c r="F356" s="206" t="s">
        <v>948</v>
      </c>
      <c r="G356" s="207" t="s">
        <v>933</v>
      </c>
      <c r="H356" s="208">
        <v>1</v>
      </c>
      <c r="I356" s="209"/>
      <c r="J356" s="210">
        <f>ROUND(I356*H356,2)</f>
        <v>0</v>
      </c>
      <c r="K356" s="211"/>
      <c r="L356" s="212"/>
      <c r="M356" s="213" t="s">
        <v>1</v>
      </c>
      <c r="N356" s="214" t="s">
        <v>45</v>
      </c>
      <c r="O356" s="78"/>
      <c r="P356" s="195">
        <f>O356*H356</f>
        <v>0</v>
      </c>
      <c r="Q356" s="195">
        <v>0</v>
      </c>
      <c r="R356" s="195">
        <f>Q356*H356</f>
        <v>0</v>
      </c>
      <c r="S356" s="195">
        <v>0</v>
      </c>
      <c r="T356" s="196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7" t="s">
        <v>335</v>
      </c>
      <c r="AT356" s="197" t="s">
        <v>262</v>
      </c>
      <c r="AU356" s="197" t="s">
        <v>91</v>
      </c>
      <c r="AY356" s="15" t="s">
        <v>203</v>
      </c>
      <c r="BE356" s="198">
        <f>IF(N356="základná",J356,0)</f>
        <v>0</v>
      </c>
      <c r="BF356" s="198">
        <f>IF(N356="znížená",J356,0)</f>
        <v>0</v>
      </c>
      <c r="BG356" s="198">
        <f>IF(N356="zákl. prenesená",J356,0)</f>
        <v>0</v>
      </c>
      <c r="BH356" s="198">
        <f>IF(N356="zníž. prenesená",J356,0)</f>
        <v>0</v>
      </c>
      <c r="BI356" s="198">
        <f>IF(N356="nulová",J356,0)</f>
        <v>0</v>
      </c>
      <c r="BJ356" s="15" t="s">
        <v>91</v>
      </c>
      <c r="BK356" s="198">
        <f>ROUND(I356*H356,2)</f>
        <v>0</v>
      </c>
      <c r="BL356" s="15" t="s">
        <v>270</v>
      </c>
      <c r="BM356" s="197" t="s">
        <v>952</v>
      </c>
    </row>
    <row r="357" s="2" customFormat="1" ht="24.15" customHeight="1">
      <c r="A357" s="34"/>
      <c r="B357" s="184"/>
      <c r="C357" s="204" t="s">
        <v>953</v>
      </c>
      <c r="D357" s="204" t="s">
        <v>262</v>
      </c>
      <c r="E357" s="205" t="s">
        <v>954</v>
      </c>
      <c r="F357" s="206" t="s">
        <v>948</v>
      </c>
      <c r="G357" s="207" t="s">
        <v>933</v>
      </c>
      <c r="H357" s="208">
        <v>1</v>
      </c>
      <c r="I357" s="209"/>
      <c r="J357" s="210">
        <f>ROUND(I357*H357,2)</f>
        <v>0</v>
      </c>
      <c r="K357" s="211"/>
      <c r="L357" s="212"/>
      <c r="M357" s="213" t="s">
        <v>1</v>
      </c>
      <c r="N357" s="214" t="s">
        <v>45</v>
      </c>
      <c r="O357" s="78"/>
      <c r="P357" s="195">
        <f>O357*H357</f>
        <v>0</v>
      </c>
      <c r="Q357" s="195">
        <v>0</v>
      </c>
      <c r="R357" s="195">
        <f>Q357*H357</f>
        <v>0</v>
      </c>
      <c r="S357" s="195">
        <v>0</v>
      </c>
      <c r="T357" s="196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7" t="s">
        <v>335</v>
      </c>
      <c r="AT357" s="197" t="s">
        <v>262</v>
      </c>
      <c r="AU357" s="197" t="s">
        <v>91</v>
      </c>
      <c r="AY357" s="15" t="s">
        <v>203</v>
      </c>
      <c r="BE357" s="198">
        <f>IF(N357="základná",J357,0)</f>
        <v>0</v>
      </c>
      <c r="BF357" s="198">
        <f>IF(N357="znížená",J357,0)</f>
        <v>0</v>
      </c>
      <c r="BG357" s="198">
        <f>IF(N357="zákl. prenesená",J357,0)</f>
        <v>0</v>
      </c>
      <c r="BH357" s="198">
        <f>IF(N357="zníž. prenesená",J357,0)</f>
        <v>0</v>
      </c>
      <c r="BI357" s="198">
        <f>IF(N357="nulová",J357,0)</f>
        <v>0</v>
      </c>
      <c r="BJ357" s="15" t="s">
        <v>91</v>
      </c>
      <c r="BK357" s="198">
        <f>ROUND(I357*H357,2)</f>
        <v>0</v>
      </c>
      <c r="BL357" s="15" t="s">
        <v>270</v>
      </c>
      <c r="BM357" s="197" t="s">
        <v>955</v>
      </c>
    </row>
    <row r="358" s="2" customFormat="1" ht="24.15" customHeight="1">
      <c r="A358" s="34"/>
      <c r="B358" s="184"/>
      <c r="C358" s="204" t="s">
        <v>956</v>
      </c>
      <c r="D358" s="204" t="s">
        <v>262</v>
      </c>
      <c r="E358" s="205" t="s">
        <v>957</v>
      </c>
      <c r="F358" s="206" t="s">
        <v>958</v>
      </c>
      <c r="G358" s="207" t="s">
        <v>933</v>
      </c>
      <c r="H358" s="208">
        <v>1</v>
      </c>
      <c r="I358" s="209"/>
      <c r="J358" s="210">
        <f>ROUND(I358*H358,2)</f>
        <v>0</v>
      </c>
      <c r="K358" s="211"/>
      <c r="L358" s="212"/>
      <c r="M358" s="213" t="s">
        <v>1</v>
      </c>
      <c r="N358" s="214" t="s">
        <v>45</v>
      </c>
      <c r="O358" s="78"/>
      <c r="P358" s="195">
        <f>O358*H358</f>
        <v>0</v>
      </c>
      <c r="Q358" s="195">
        <v>0</v>
      </c>
      <c r="R358" s="195">
        <f>Q358*H358</f>
        <v>0</v>
      </c>
      <c r="S358" s="195">
        <v>0</v>
      </c>
      <c r="T358" s="196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335</v>
      </c>
      <c r="AT358" s="197" t="s">
        <v>262</v>
      </c>
      <c r="AU358" s="197" t="s">
        <v>91</v>
      </c>
      <c r="AY358" s="15" t="s">
        <v>203</v>
      </c>
      <c r="BE358" s="198">
        <f>IF(N358="základná",J358,0)</f>
        <v>0</v>
      </c>
      <c r="BF358" s="198">
        <f>IF(N358="znížená",J358,0)</f>
        <v>0</v>
      </c>
      <c r="BG358" s="198">
        <f>IF(N358="zákl. prenesená",J358,0)</f>
        <v>0</v>
      </c>
      <c r="BH358" s="198">
        <f>IF(N358="zníž. prenesená",J358,0)</f>
        <v>0</v>
      </c>
      <c r="BI358" s="198">
        <f>IF(N358="nulová",J358,0)</f>
        <v>0</v>
      </c>
      <c r="BJ358" s="15" t="s">
        <v>91</v>
      </c>
      <c r="BK358" s="198">
        <f>ROUND(I358*H358,2)</f>
        <v>0</v>
      </c>
      <c r="BL358" s="15" t="s">
        <v>270</v>
      </c>
      <c r="BM358" s="197" t="s">
        <v>959</v>
      </c>
    </row>
    <row r="359" s="2" customFormat="1" ht="24.15" customHeight="1">
      <c r="A359" s="34"/>
      <c r="B359" s="184"/>
      <c r="C359" s="204" t="s">
        <v>960</v>
      </c>
      <c r="D359" s="204" t="s">
        <v>262</v>
      </c>
      <c r="E359" s="205" t="s">
        <v>961</v>
      </c>
      <c r="F359" s="206" t="s">
        <v>958</v>
      </c>
      <c r="G359" s="207" t="s">
        <v>933</v>
      </c>
      <c r="H359" s="208">
        <v>1</v>
      </c>
      <c r="I359" s="209"/>
      <c r="J359" s="210">
        <f>ROUND(I359*H359,2)</f>
        <v>0</v>
      </c>
      <c r="K359" s="211"/>
      <c r="L359" s="212"/>
      <c r="M359" s="213" t="s">
        <v>1</v>
      </c>
      <c r="N359" s="214" t="s">
        <v>45</v>
      </c>
      <c r="O359" s="78"/>
      <c r="P359" s="195">
        <f>O359*H359</f>
        <v>0</v>
      </c>
      <c r="Q359" s="195">
        <v>0</v>
      </c>
      <c r="R359" s="195">
        <f>Q359*H359</f>
        <v>0</v>
      </c>
      <c r="S359" s="195">
        <v>0</v>
      </c>
      <c r="T359" s="196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7" t="s">
        <v>335</v>
      </c>
      <c r="AT359" s="197" t="s">
        <v>262</v>
      </c>
      <c r="AU359" s="197" t="s">
        <v>91</v>
      </c>
      <c r="AY359" s="15" t="s">
        <v>203</v>
      </c>
      <c r="BE359" s="198">
        <f>IF(N359="základná",J359,0)</f>
        <v>0</v>
      </c>
      <c r="BF359" s="198">
        <f>IF(N359="znížená",J359,0)</f>
        <v>0</v>
      </c>
      <c r="BG359" s="198">
        <f>IF(N359="zákl. prenesená",J359,0)</f>
        <v>0</v>
      </c>
      <c r="BH359" s="198">
        <f>IF(N359="zníž. prenesená",J359,0)</f>
        <v>0</v>
      </c>
      <c r="BI359" s="198">
        <f>IF(N359="nulová",J359,0)</f>
        <v>0</v>
      </c>
      <c r="BJ359" s="15" t="s">
        <v>91</v>
      </c>
      <c r="BK359" s="198">
        <f>ROUND(I359*H359,2)</f>
        <v>0</v>
      </c>
      <c r="BL359" s="15" t="s">
        <v>270</v>
      </c>
      <c r="BM359" s="197" t="s">
        <v>962</v>
      </c>
    </row>
    <row r="360" s="2" customFormat="1" ht="24.15" customHeight="1">
      <c r="A360" s="34"/>
      <c r="B360" s="184"/>
      <c r="C360" s="204" t="s">
        <v>963</v>
      </c>
      <c r="D360" s="204" t="s">
        <v>262</v>
      </c>
      <c r="E360" s="205" t="s">
        <v>964</v>
      </c>
      <c r="F360" s="206" t="s">
        <v>940</v>
      </c>
      <c r="G360" s="207" t="s">
        <v>933</v>
      </c>
      <c r="H360" s="208">
        <v>1</v>
      </c>
      <c r="I360" s="209"/>
      <c r="J360" s="210">
        <f>ROUND(I360*H360,2)</f>
        <v>0</v>
      </c>
      <c r="K360" s="211"/>
      <c r="L360" s="212"/>
      <c r="M360" s="213" t="s">
        <v>1</v>
      </c>
      <c r="N360" s="214" t="s">
        <v>45</v>
      </c>
      <c r="O360" s="78"/>
      <c r="P360" s="195">
        <f>O360*H360</f>
        <v>0</v>
      </c>
      <c r="Q360" s="195">
        <v>0</v>
      </c>
      <c r="R360" s="195">
        <f>Q360*H360</f>
        <v>0</v>
      </c>
      <c r="S360" s="195">
        <v>0</v>
      </c>
      <c r="T360" s="196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7" t="s">
        <v>335</v>
      </c>
      <c r="AT360" s="197" t="s">
        <v>262</v>
      </c>
      <c r="AU360" s="197" t="s">
        <v>91</v>
      </c>
      <c r="AY360" s="15" t="s">
        <v>203</v>
      </c>
      <c r="BE360" s="198">
        <f>IF(N360="základná",J360,0)</f>
        <v>0</v>
      </c>
      <c r="BF360" s="198">
        <f>IF(N360="znížená",J360,0)</f>
        <v>0</v>
      </c>
      <c r="BG360" s="198">
        <f>IF(N360="zákl. prenesená",J360,0)</f>
        <v>0</v>
      </c>
      <c r="BH360" s="198">
        <f>IF(N360="zníž. prenesená",J360,0)</f>
        <v>0</v>
      </c>
      <c r="BI360" s="198">
        <f>IF(N360="nulová",J360,0)</f>
        <v>0</v>
      </c>
      <c r="BJ360" s="15" t="s">
        <v>91</v>
      </c>
      <c r="BK360" s="198">
        <f>ROUND(I360*H360,2)</f>
        <v>0</v>
      </c>
      <c r="BL360" s="15" t="s">
        <v>270</v>
      </c>
      <c r="BM360" s="197" t="s">
        <v>965</v>
      </c>
    </row>
    <row r="361" s="2" customFormat="1" ht="24.15" customHeight="1">
      <c r="A361" s="34"/>
      <c r="B361" s="184"/>
      <c r="C361" s="204" t="s">
        <v>966</v>
      </c>
      <c r="D361" s="204" t="s">
        <v>262</v>
      </c>
      <c r="E361" s="205" t="s">
        <v>967</v>
      </c>
      <c r="F361" s="206" t="s">
        <v>944</v>
      </c>
      <c r="G361" s="207" t="s">
        <v>933</v>
      </c>
      <c r="H361" s="208">
        <v>1</v>
      </c>
      <c r="I361" s="209"/>
      <c r="J361" s="210">
        <f>ROUND(I361*H361,2)</f>
        <v>0</v>
      </c>
      <c r="K361" s="211"/>
      <c r="L361" s="212"/>
      <c r="M361" s="213" t="s">
        <v>1</v>
      </c>
      <c r="N361" s="214" t="s">
        <v>45</v>
      </c>
      <c r="O361" s="78"/>
      <c r="P361" s="195">
        <f>O361*H361</f>
        <v>0</v>
      </c>
      <c r="Q361" s="195">
        <v>0</v>
      </c>
      <c r="R361" s="195">
        <f>Q361*H361</f>
        <v>0</v>
      </c>
      <c r="S361" s="195">
        <v>0</v>
      </c>
      <c r="T361" s="196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7" t="s">
        <v>335</v>
      </c>
      <c r="AT361" s="197" t="s">
        <v>262</v>
      </c>
      <c r="AU361" s="197" t="s">
        <v>91</v>
      </c>
      <c r="AY361" s="15" t="s">
        <v>203</v>
      </c>
      <c r="BE361" s="198">
        <f>IF(N361="základná",J361,0)</f>
        <v>0</v>
      </c>
      <c r="BF361" s="198">
        <f>IF(N361="znížená",J361,0)</f>
        <v>0</v>
      </c>
      <c r="BG361" s="198">
        <f>IF(N361="zákl. prenesená",J361,0)</f>
        <v>0</v>
      </c>
      <c r="BH361" s="198">
        <f>IF(N361="zníž. prenesená",J361,0)</f>
        <v>0</v>
      </c>
      <c r="BI361" s="198">
        <f>IF(N361="nulová",J361,0)</f>
        <v>0</v>
      </c>
      <c r="BJ361" s="15" t="s">
        <v>91</v>
      </c>
      <c r="BK361" s="198">
        <f>ROUND(I361*H361,2)</f>
        <v>0</v>
      </c>
      <c r="BL361" s="15" t="s">
        <v>270</v>
      </c>
      <c r="BM361" s="197" t="s">
        <v>968</v>
      </c>
    </row>
    <row r="362" s="2" customFormat="1" ht="24.15" customHeight="1">
      <c r="A362" s="34"/>
      <c r="B362" s="184"/>
      <c r="C362" s="204" t="s">
        <v>969</v>
      </c>
      <c r="D362" s="204" t="s">
        <v>262</v>
      </c>
      <c r="E362" s="205" t="s">
        <v>970</v>
      </c>
      <c r="F362" s="206" t="s">
        <v>958</v>
      </c>
      <c r="G362" s="207" t="s">
        <v>933</v>
      </c>
      <c r="H362" s="208">
        <v>1</v>
      </c>
      <c r="I362" s="209"/>
      <c r="J362" s="210">
        <f>ROUND(I362*H362,2)</f>
        <v>0</v>
      </c>
      <c r="K362" s="211"/>
      <c r="L362" s="212"/>
      <c r="M362" s="213" t="s">
        <v>1</v>
      </c>
      <c r="N362" s="214" t="s">
        <v>45</v>
      </c>
      <c r="O362" s="78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335</v>
      </c>
      <c r="AT362" s="197" t="s">
        <v>262</v>
      </c>
      <c r="AU362" s="197" t="s">
        <v>91</v>
      </c>
      <c r="AY362" s="15" t="s">
        <v>203</v>
      </c>
      <c r="BE362" s="198">
        <f>IF(N362="základná",J362,0)</f>
        <v>0</v>
      </c>
      <c r="BF362" s="198">
        <f>IF(N362="znížená",J362,0)</f>
        <v>0</v>
      </c>
      <c r="BG362" s="198">
        <f>IF(N362="zákl. prenesená",J362,0)</f>
        <v>0</v>
      </c>
      <c r="BH362" s="198">
        <f>IF(N362="zníž. prenesená",J362,0)</f>
        <v>0</v>
      </c>
      <c r="BI362" s="198">
        <f>IF(N362="nulová",J362,0)</f>
        <v>0</v>
      </c>
      <c r="BJ362" s="15" t="s">
        <v>91</v>
      </c>
      <c r="BK362" s="198">
        <f>ROUND(I362*H362,2)</f>
        <v>0</v>
      </c>
      <c r="BL362" s="15" t="s">
        <v>270</v>
      </c>
      <c r="BM362" s="197" t="s">
        <v>971</v>
      </c>
    </row>
    <row r="363" s="2" customFormat="1" ht="24.15" customHeight="1">
      <c r="A363" s="34"/>
      <c r="B363" s="184"/>
      <c r="C363" s="204" t="s">
        <v>972</v>
      </c>
      <c r="D363" s="204" t="s">
        <v>262</v>
      </c>
      <c r="E363" s="205" t="s">
        <v>973</v>
      </c>
      <c r="F363" s="206" t="s">
        <v>958</v>
      </c>
      <c r="G363" s="207" t="s">
        <v>933</v>
      </c>
      <c r="H363" s="208">
        <v>1</v>
      </c>
      <c r="I363" s="209"/>
      <c r="J363" s="210">
        <f>ROUND(I363*H363,2)</f>
        <v>0</v>
      </c>
      <c r="K363" s="211"/>
      <c r="L363" s="212"/>
      <c r="M363" s="213" t="s">
        <v>1</v>
      </c>
      <c r="N363" s="214" t="s">
        <v>45</v>
      </c>
      <c r="O363" s="78"/>
      <c r="P363" s="195">
        <f>O363*H363</f>
        <v>0</v>
      </c>
      <c r="Q363" s="195">
        <v>0</v>
      </c>
      <c r="R363" s="195">
        <f>Q363*H363</f>
        <v>0</v>
      </c>
      <c r="S363" s="195">
        <v>0</v>
      </c>
      <c r="T363" s="196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7" t="s">
        <v>335</v>
      </c>
      <c r="AT363" s="197" t="s">
        <v>262</v>
      </c>
      <c r="AU363" s="197" t="s">
        <v>91</v>
      </c>
      <c r="AY363" s="15" t="s">
        <v>203</v>
      </c>
      <c r="BE363" s="198">
        <f>IF(N363="základná",J363,0)</f>
        <v>0</v>
      </c>
      <c r="BF363" s="198">
        <f>IF(N363="znížená",J363,0)</f>
        <v>0</v>
      </c>
      <c r="BG363" s="198">
        <f>IF(N363="zákl. prenesená",J363,0)</f>
        <v>0</v>
      </c>
      <c r="BH363" s="198">
        <f>IF(N363="zníž. prenesená",J363,0)</f>
        <v>0</v>
      </c>
      <c r="BI363" s="198">
        <f>IF(N363="nulová",J363,0)</f>
        <v>0</v>
      </c>
      <c r="BJ363" s="15" t="s">
        <v>91</v>
      </c>
      <c r="BK363" s="198">
        <f>ROUND(I363*H363,2)</f>
        <v>0</v>
      </c>
      <c r="BL363" s="15" t="s">
        <v>270</v>
      </c>
      <c r="BM363" s="197" t="s">
        <v>974</v>
      </c>
    </row>
    <row r="364" s="2" customFormat="1" ht="24.15" customHeight="1">
      <c r="A364" s="34"/>
      <c r="B364" s="184"/>
      <c r="C364" s="204" t="s">
        <v>975</v>
      </c>
      <c r="D364" s="204" t="s">
        <v>262</v>
      </c>
      <c r="E364" s="205" t="s">
        <v>976</v>
      </c>
      <c r="F364" s="206" t="s">
        <v>940</v>
      </c>
      <c r="G364" s="207" t="s">
        <v>933</v>
      </c>
      <c r="H364" s="208">
        <v>1</v>
      </c>
      <c r="I364" s="209"/>
      <c r="J364" s="210">
        <f>ROUND(I364*H364,2)</f>
        <v>0</v>
      </c>
      <c r="K364" s="211"/>
      <c r="L364" s="212"/>
      <c r="M364" s="213" t="s">
        <v>1</v>
      </c>
      <c r="N364" s="214" t="s">
        <v>45</v>
      </c>
      <c r="O364" s="78"/>
      <c r="P364" s="195">
        <f>O364*H364</f>
        <v>0</v>
      </c>
      <c r="Q364" s="195">
        <v>0</v>
      </c>
      <c r="R364" s="195">
        <f>Q364*H364</f>
        <v>0</v>
      </c>
      <c r="S364" s="195">
        <v>0</v>
      </c>
      <c r="T364" s="196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7" t="s">
        <v>335</v>
      </c>
      <c r="AT364" s="197" t="s">
        <v>262</v>
      </c>
      <c r="AU364" s="197" t="s">
        <v>91</v>
      </c>
      <c r="AY364" s="15" t="s">
        <v>203</v>
      </c>
      <c r="BE364" s="198">
        <f>IF(N364="základná",J364,0)</f>
        <v>0</v>
      </c>
      <c r="BF364" s="198">
        <f>IF(N364="znížená",J364,0)</f>
        <v>0</v>
      </c>
      <c r="BG364" s="198">
        <f>IF(N364="zákl. prenesená",J364,0)</f>
        <v>0</v>
      </c>
      <c r="BH364" s="198">
        <f>IF(N364="zníž. prenesená",J364,0)</f>
        <v>0</v>
      </c>
      <c r="BI364" s="198">
        <f>IF(N364="nulová",J364,0)</f>
        <v>0</v>
      </c>
      <c r="BJ364" s="15" t="s">
        <v>91</v>
      </c>
      <c r="BK364" s="198">
        <f>ROUND(I364*H364,2)</f>
        <v>0</v>
      </c>
      <c r="BL364" s="15" t="s">
        <v>270</v>
      </c>
      <c r="BM364" s="197" t="s">
        <v>977</v>
      </c>
    </row>
    <row r="365" s="2" customFormat="1" ht="24.15" customHeight="1">
      <c r="A365" s="34"/>
      <c r="B365" s="184"/>
      <c r="C365" s="204" t="s">
        <v>978</v>
      </c>
      <c r="D365" s="204" t="s">
        <v>262</v>
      </c>
      <c r="E365" s="205" t="s">
        <v>979</v>
      </c>
      <c r="F365" s="206" t="s">
        <v>944</v>
      </c>
      <c r="G365" s="207" t="s">
        <v>933</v>
      </c>
      <c r="H365" s="208">
        <v>1</v>
      </c>
      <c r="I365" s="209"/>
      <c r="J365" s="210">
        <f>ROUND(I365*H365,2)</f>
        <v>0</v>
      </c>
      <c r="K365" s="211"/>
      <c r="L365" s="212"/>
      <c r="M365" s="213" t="s">
        <v>1</v>
      </c>
      <c r="N365" s="214" t="s">
        <v>45</v>
      </c>
      <c r="O365" s="78"/>
      <c r="P365" s="195">
        <f>O365*H365</f>
        <v>0</v>
      </c>
      <c r="Q365" s="195">
        <v>0</v>
      </c>
      <c r="R365" s="195">
        <f>Q365*H365</f>
        <v>0</v>
      </c>
      <c r="S365" s="195">
        <v>0</v>
      </c>
      <c r="T365" s="196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7" t="s">
        <v>335</v>
      </c>
      <c r="AT365" s="197" t="s">
        <v>262</v>
      </c>
      <c r="AU365" s="197" t="s">
        <v>91</v>
      </c>
      <c r="AY365" s="15" t="s">
        <v>203</v>
      </c>
      <c r="BE365" s="198">
        <f>IF(N365="základná",J365,0)</f>
        <v>0</v>
      </c>
      <c r="BF365" s="198">
        <f>IF(N365="znížená",J365,0)</f>
        <v>0</v>
      </c>
      <c r="BG365" s="198">
        <f>IF(N365="zákl. prenesená",J365,0)</f>
        <v>0</v>
      </c>
      <c r="BH365" s="198">
        <f>IF(N365="zníž. prenesená",J365,0)</f>
        <v>0</v>
      </c>
      <c r="BI365" s="198">
        <f>IF(N365="nulová",J365,0)</f>
        <v>0</v>
      </c>
      <c r="BJ365" s="15" t="s">
        <v>91</v>
      </c>
      <c r="BK365" s="198">
        <f>ROUND(I365*H365,2)</f>
        <v>0</v>
      </c>
      <c r="BL365" s="15" t="s">
        <v>270</v>
      </c>
      <c r="BM365" s="197" t="s">
        <v>980</v>
      </c>
    </row>
    <row r="366" s="2" customFormat="1" ht="33" customHeight="1">
      <c r="A366" s="34"/>
      <c r="B366" s="184"/>
      <c r="C366" s="185" t="s">
        <v>981</v>
      </c>
      <c r="D366" s="185" t="s">
        <v>205</v>
      </c>
      <c r="E366" s="186" t="s">
        <v>982</v>
      </c>
      <c r="F366" s="187" t="s">
        <v>983</v>
      </c>
      <c r="G366" s="188" t="s">
        <v>255</v>
      </c>
      <c r="H366" s="189">
        <v>107</v>
      </c>
      <c r="I366" s="190"/>
      <c r="J366" s="191">
        <f>ROUND(I366*H366,2)</f>
        <v>0</v>
      </c>
      <c r="K366" s="192"/>
      <c r="L366" s="35"/>
      <c r="M366" s="193" t="s">
        <v>1</v>
      </c>
      <c r="N366" s="194" t="s">
        <v>45</v>
      </c>
      <c r="O366" s="78"/>
      <c r="P366" s="195">
        <f>O366*H366</f>
        <v>0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7" t="s">
        <v>270</v>
      </c>
      <c r="AT366" s="197" t="s">
        <v>205</v>
      </c>
      <c r="AU366" s="197" t="s">
        <v>91</v>
      </c>
      <c r="AY366" s="15" t="s">
        <v>203</v>
      </c>
      <c r="BE366" s="198">
        <f>IF(N366="základná",J366,0)</f>
        <v>0</v>
      </c>
      <c r="BF366" s="198">
        <f>IF(N366="znížená",J366,0)</f>
        <v>0</v>
      </c>
      <c r="BG366" s="198">
        <f>IF(N366="zákl. prenesená",J366,0)</f>
        <v>0</v>
      </c>
      <c r="BH366" s="198">
        <f>IF(N366="zníž. prenesená",J366,0)</f>
        <v>0</v>
      </c>
      <c r="BI366" s="198">
        <f>IF(N366="nulová",J366,0)</f>
        <v>0</v>
      </c>
      <c r="BJ366" s="15" t="s">
        <v>91</v>
      </c>
      <c r="BK366" s="198">
        <f>ROUND(I366*H366,2)</f>
        <v>0</v>
      </c>
      <c r="BL366" s="15" t="s">
        <v>270</v>
      </c>
      <c r="BM366" s="197" t="s">
        <v>984</v>
      </c>
    </row>
    <row r="367" s="2" customFormat="1" ht="24.15" customHeight="1">
      <c r="A367" s="34"/>
      <c r="B367" s="184"/>
      <c r="C367" s="204" t="s">
        <v>985</v>
      </c>
      <c r="D367" s="204" t="s">
        <v>262</v>
      </c>
      <c r="E367" s="205" t="s">
        <v>986</v>
      </c>
      <c r="F367" s="206" t="s">
        <v>987</v>
      </c>
      <c r="G367" s="207" t="s">
        <v>255</v>
      </c>
      <c r="H367" s="208">
        <v>59</v>
      </c>
      <c r="I367" s="209"/>
      <c r="J367" s="210">
        <f>ROUND(I367*H367,2)</f>
        <v>0</v>
      </c>
      <c r="K367" s="211"/>
      <c r="L367" s="212"/>
      <c r="M367" s="213" t="s">
        <v>1</v>
      </c>
      <c r="N367" s="214" t="s">
        <v>45</v>
      </c>
      <c r="O367" s="78"/>
      <c r="P367" s="195">
        <f>O367*H367</f>
        <v>0</v>
      </c>
      <c r="Q367" s="195">
        <v>0.025000000000000001</v>
      </c>
      <c r="R367" s="195">
        <f>Q367*H367</f>
        <v>1.4750000000000001</v>
      </c>
      <c r="S367" s="195">
        <v>0</v>
      </c>
      <c r="T367" s="196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7" t="s">
        <v>335</v>
      </c>
      <c r="AT367" s="197" t="s">
        <v>262</v>
      </c>
      <c r="AU367" s="197" t="s">
        <v>91</v>
      </c>
      <c r="AY367" s="15" t="s">
        <v>203</v>
      </c>
      <c r="BE367" s="198">
        <f>IF(N367="základná",J367,0)</f>
        <v>0</v>
      </c>
      <c r="BF367" s="198">
        <f>IF(N367="znížená",J367,0)</f>
        <v>0</v>
      </c>
      <c r="BG367" s="198">
        <f>IF(N367="zákl. prenesená",J367,0)</f>
        <v>0</v>
      </c>
      <c r="BH367" s="198">
        <f>IF(N367="zníž. prenesená",J367,0)</f>
        <v>0</v>
      </c>
      <c r="BI367" s="198">
        <f>IF(N367="nulová",J367,0)</f>
        <v>0</v>
      </c>
      <c r="BJ367" s="15" t="s">
        <v>91</v>
      </c>
      <c r="BK367" s="198">
        <f>ROUND(I367*H367,2)</f>
        <v>0</v>
      </c>
      <c r="BL367" s="15" t="s">
        <v>270</v>
      </c>
      <c r="BM367" s="197" t="s">
        <v>988</v>
      </c>
    </row>
    <row r="368" s="2" customFormat="1" ht="24.15" customHeight="1">
      <c r="A368" s="34"/>
      <c r="B368" s="184"/>
      <c r="C368" s="204" t="s">
        <v>989</v>
      </c>
      <c r="D368" s="204" t="s">
        <v>262</v>
      </c>
      <c r="E368" s="205" t="s">
        <v>990</v>
      </c>
      <c r="F368" s="206" t="s">
        <v>991</v>
      </c>
      <c r="G368" s="207" t="s">
        <v>255</v>
      </c>
      <c r="H368" s="208">
        <v>8</v>
      </c>
      <c r="I368" s="209"/>
      <c r="J368" s="210">
        <f>ROUND(I368*H368,2)</f>
        <v>0</v>
      </c>
      <c r="K368" s="211"/>
      <c r="L368" s="212"/>
      <c r="M368" s="213" t="s">
        <v>1</v>
      </c>
      <c r="N368" s="214" t="s">
        <v>45</v>
      </c>
      <c r="O368" s="78"/>
      <c r="P368" s="195">
        <f>O368*H368</f>
        <v>0</v>
      </c>
      <c r="Q368" s="195">
        <v>0.025000000000000001</v>
      </c>
      <c r="R368" s="195">
        <f>Q368*H368</f>
        <v>0.20000000000000001</v>
      </c>
      <c r="S368" s="195">
        <v>0</v>
      </c>
      <c r="T368" s="196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335</v>
      </c>
      <c r="AT368" s="197" t="s">
        <v>262</v>
      </c>
      <c r="AU368" s="197" t="s">
        <v>91</v>
      </c>
      <c r="AY368" s="15" t="s">
        <v>203</v>
      </c>
      <c r="BE368" s="198">
        <f>IF(N368="základná",J368,0)</f>
        <v>0</v>
      </c>
      <c r="BF368" s="198">
        <f>IF(N368="znížená",J368,0)</f>
        <v>0</v>
      </c>
      <c r="BG368" s="198">
        <f>IF(N368="zákl. prenesená",J368,0)</f>
        <v>0</v>
      </c>
      <c r="BH368" s="198">
        <f>IF(N368="zníž. prenesená",J368,0)</f>
        <v>0</v>
      </c>
      <c r="BI368" s="198">
        <f>IF(N368="nulová",J368,0)</f>
        <v>0</v>
      </c>
      <c r="BJ368" s="15" t="s">
        <v>91</v>
      </c>
      <c r="BK368" s="198">
        <f>ROUND(I368*H368,2)</f>
        <v>0</v>
      </c>
      <c r="BL368" s="15" t="s">
        <v>270</v>
      </c>
      <c r="BM368" s="197" t="s">
        <v>992</v>
      </c>
    </row>
    <row r="369" s="2" customFormat="1" ht="24.15" customHeight="1">
      <c r="A369" s="34"/>
      <c r="B369" s="184"/>
      <c r="C369" s="204" t="s">
        <v>993</v>
      </c>
      <c r="D369" s="204" t="s">
        <v>262</v>
      </c>
      <c r="E369" s="205" t="s">
        <v>994</v>
      </c>
      <c r="F369" s="206" t="s">
        <v>995</v>
      </c>
      <c r="G369" s="207" t="s">
        <v>255</v>
      </c>
      <c r="H369" s="208">
        <v>6</v>
      </c>
      <c r="I369" s="209"/>
      <c r="J369" s="210">
        <f>ROUND(I369*H369,2)</f>
        <v>0</v>
      </c>
      <c r="K369" s="211"/>
      <c r="L369" s="212"/>
      <c r="M369" s="213" t="s">
        <v>1</v>
      </c>
      <c r="N369" s="214" t="s">
        <v>45</v>
      </c>
      <c r="O369" s="78"/>
      <c r="P369" s="195">
        <f>O369*H369</f>
        <v>0</v>
      </c>
      <c r="Q369" s="195">
        <v>0.025000000000000001</v>
      </c>
      <c r="R369" s="195">
        <f>Q369*H369</f>
        <v>0.15000000000000002</v>
      </c>
      <c r="S369" s="195">
        <v>0</v>
      </c>
      <c r="T369" s="196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7" t="s">
        <v>335</v>
      </c>
      <c r="AT369" s="197" t="s">
        <v>262</v>
      </c>
      <c r="AU369" s="197" t="s">
        <v>91</v>
      </c>
      <c r="AY369" s="15" t="s">
        <v>203</v>
      </c>
      <c r="BE369" s="198">
        <f>IF(N369="základná",J369,0)</f>
        <v>0</v>
      </c>
      <c r="BF369" s="198">
        <f>IF(N369="znížená",J369,0)</f>
        <v>0</v>
      </c>
      <c r="BG369" s="198">
        <f>IF(N369="zákl. prenesená",J369,0)</f>
        <v>0</v>
      </c>
      <c r="BH369" s="198">
        <f>IF(N369="zníž. prenesená",J369,0)</f>
        <v>0</v>
      </c>
      <c r="BI369" s="198">
        <f>IF(N369="nulová",J369,0)</f>
        <v>0</v>
      </c>
      <c r="BJ369" s="15" t="s">
        <v>91</v>
      </c>
      <c r="BK369" s="198">
        <f>ROUND(I369*H369,2)</f>
        <v>0</v>
      </c>
      <c r="BL369" s="15" t="s">
        <v>270</v>
      </c>
      <c r="BM369" s="197" t="s">
        <v>996</v>
      </c>
    </row>
    <row r="370" s="2" customFormat="1" ht="24.15" customHeight="1">
      <c r="A370" s="34"/>
      <c r="B370" s="184"/>
      <c r="C370" s="204" t="s">
        <v>997</v>
      </c>
      <c r="D370" s="204" t="s">
        <v>262</v>
      </c>
      <c r="E370" s="205" t="s">
        <v>998</v>
      </c>
      <c r="F370" s="206" t="s">
        <v>999</v>
      </c>
      <c r="G370" s="207" t="s">
        <v>255</v>
      </c>
      <c r="H370" s="208">
        <v>11</v>
      </c>
      <c r="I370" s="209"/>
      <c r="J370" s="210">
        <f>ROUND(I370*H370,2)</f>
        <v>0</v>
      </c>
      <c r="K370" s="211"/>
      <c r="L370" s="212"/>
      <c r="M370" s="213" t="s">
        <v>1</v>
      </c>
      <c r="N370" s="214" t="s">
        <v>45</v>
      </c>
      <c r="O370" s="78"/>
      <c r="P370" s="195">
        <f>O370*H370</f>
        <v>0</v>
      </c>
      <c r="Q370" s="195">
        <v>0.025000000000000001</v>
      </c>
      <c r="R370" s="195">
        <f>Q370*H370</f>
        <v>0.27500000000000002</v>
      </c>
      <c r="S370" s="195">
        <v>0</v>
      </c>
      <c r="T370" s="196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7" t="s">
        <v>335</v>
      </c>
      <c r="AT370" s="197" t="s">
        <v>262</v>
      </c>
      <c r="AU370" s="197" t="s">
        <v>91</v>
      </c>
      <c r="AY370" s="15" t="s">
        <v>203</v>
      </c>
      <c r="BE370" s="198">
        <f>IF(N370="základná",J370,0)</f>
        <v>0</v>
      </c>
      <c r="BF370" s="198">
        <f>IF(N370="znížená",J370,0)</f>
        <v>0</v>
      </c>
      <c r="BG370" s="198">
        <f>IF(N370="zákl. prenesená",J370,0)</f>
        <v>0</v>
      </c>
      <c r="BH370" s="198">
        <f>IF(N370="zníž. prenesená",J370,0)</f>
        <v>0</v>
      </c>
      <c r="BI370" s="198">
        <f>IF(N370="nulová",J370,0)</f>
        <v>0</v>
      </c>
      <c r="BJ370" s="15" t="s">
        <v>91</v>
      </c>
      <c r="BK370" s="198">
        <f>ROUND(I370*H370,2)</f>
        <v>0</v>
      </c>
      <c r="BL370" s="15" t="s">
        <v>270</v>
      </c>
      <c r="BM370" s="197" t="s">
        <v>1000</v>
      </c>
    </row>
    <row r="371" s="2" customFormat="1" ht="24.15" customHeight="1">
      <c r="A371" s="34"/>
      <c r="B371" s="184"/>
      <c r="C371" s="204" t="s">
        <v>1001</v>
      </c>
      <c r="D371" s="204" t="s">
        <v>262</v>
      </c>
      <c r="E371" s="205" t="s">
        <v>1002</v>
      </c>
      <c r="F371" s="206" t="s">
        <v>987</v>
      </c>
      <c r="G371" s="207" t="s">
        <v>255</v>
      </c>
      <c r="H371" s="208">
        <v>1</v>
      </c>
      <c r="I371" s="209"/>
      <c r="J371" s="210">
        <f>ROUND(I371*H371,2)</f>
        <v>0</v>
      </c>
      <c r="K371" s="211"/>
      <c r="L371" s="212"/>
      <c r="M371" s="213" t="s">
        <v>1</v>
      </c>
      <c r="N371" s="214" t="s">
        <v>45</v>
      </c>
      <c r="O371" s="78"/>
      <c r="P371" s="195">
        <f>O371*H371</f>
        <v>0</v>
      </c>
      <c r="Q371" s="195">
        <v>0.025000000000000001</v>
      </c>
      <c r="R371" s="195">
        <f>Q371*H371</f>
        <v>0.025000000000000001</v>
      </c>
      <c r="S371" s="195">
        <v>0</v>
      </c>
      <c r="T371" s="196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7" t="s">
        <v>335</v>
      </c>
      <c r="AT371" s="197" t="s">
        <v>262</v>
      </c>
      <c r="AU371" s="197" t="s">
        <v>91</v>
      </c>
      <c r="AY371" s="15" t="s">
        <v>203</v>
      </c>
      <c r="BE371" s="198">
        <f>IF(N371="základná",J371,0)</f>
        <v>0</v>
      </c>
      <c r="BF371" s="198">
        <f>IF(N371="znížená",J371,0)</f>
        <v>0</v>
      </c>
      <c r="BG371" s="198">
        <f>IF(N371="zákl. prenesená",J371,0)</f>
        <v>0</v>
      </c>
      <c r="BH371" s="198">
        <f>IF(N371="zníž. prenesená",J371,0)</f>
        <v>0</v>
      </c>
      <c r="BI371" s="198">
        <f>IF(N371="nulová",J371,0)</f>
        <v>0</v>
      </c>
      <c r="BJ371" s="15" t="s">
        <v>91</v>
      </c>
      <c r="BK371" s="198">
        <f>ROUND(I371*H371,2)</f>
        <v>0</v>
      </c>
      <c r="BL371" s="15" t="s">
        <v>270</v>
      </c>
      <c r="BM371" s="197" t="s">
        <v>1003</v>
      </c>
    </row>
    <row r="372" s="2" customFormat="1" ht="24.15" customHeight="1">
      <c r="A372" s="34"/>
      <c r="B372" s="184"/>
      <c r="C372" s="204" t="s">
        <v>1004</v>
      </c>
      <c r="D372" s="204" t="s">
        <v>262</v>
      </c>
      <c r="E372" s="205" t="s">
        <v>1005</v>
      </c>
      <c r="F372" s="206" t="s">
        <v>987</v>
      </c>
      <c r="G372" s="207" t="s">
        <v>255</v>
      </c>
      <c r="H372" s="208">
        <v>17</v>
      </c>
      <c r="I372" s="209"/>
      <c r="J372" s="210">
        <f>ROUND(I372*H372,2)</f>
        <v>0</v>
      </c>
      <c r="K372" s="211"/>
      <c r="L372" s="212"/>
      <c r="M372" s="213" t="s">
        <v>1</v>
      </c>
      <c r="N372" s="214" t="s">
        <v>45</v>
      </c>
      <c r="O372" s="78"/>
      <c r="P372" s="195">
        <f>O372*H372</f>
        <v>0</v>
      </c>
      <c r="Q372" s="195">
        <v>0.025000000000000001</v>
      </c>
      <c r="R372" s="195">
        <f>Q372*H372</f>
        <v>0.42500000000000004</v>
      </c>
      <c r="S372" s="195">
        <v>0</v>
      </c>
      <c r="T372" s="196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7" t="s">
        <v>335</v>
      </c>
      <c r="AT372" s="197" t="s">
        <v>262</v>
      </c>
      <c r="AU372" s="197" t="s">
        <v>91</v>
      </c>
      <c r="AY372" s="15" t="s">
        <v>203</v>
      </c>
      <c r="BE372" s="198">
        <f>IF(N372="základná",J372,0)</f>
        <v>0</v>
      </c>
      <c r="BF372" s="198">
        <f>IF(N372="znížená",J372,0)</f>
        <v>0</v>
      </c>
      <c r="BG372" s="198">
        <f>IF(N372="zákl. prenesená",J372,0)</f>
        <v>0</v>
      </c>
      <c r="BH372" s="198">
        <f>IF(N372="zníž. prenesená",J372,0)</f>
        <v>0</v>
      </c>
      <c r="BI372" s="198">
        <f>IF(N372="nulová",J372,0)</f>
        <v>0</v>
      </c>
      <c r="BJ372" s="15" t="s">
        <v>91</v>
      </c>
      <c r="BK372" s="198">
        <f>ROUND(I372*H372,2)</f>
        <v>0</v>
      </c>
      <c r="BL372" s="15" t="s">
        <v>270</v>
      </c>
      <c r="BM372" s="197" t="s">
        <v>1006</v>
      </c>
    </row>
    <row r="373" s="2" customFormat="1" ht="24.15" customHeight="1">
      <c r="A373" s="34"/>
      <c r="B373" s="184"/>
      <c r="C373" s="204" t="s">
        <v>1007</v>
      </c>
      <c r="D373" s="204" t="s">
        <v>262</v>
      </c>
      <c r="E373" s="205" t="s">
        <v>1008</v>
      </c>
      <c r="F373" s="206" t="s">
        <v>995</v>
      </c>
      <c r="G373" s="207" t="s">
        <v>255</v>
      </c>
      <c r="H373" s="208">
        <v>3</v>
      </c>
      <c r="I373" s="209"/>
      <c r="J373" s="210">
        <f>ROUND(I373*H373,2)</f>
        <v>0</v>
      </c>
      <c r="K373" s="211"/>
      <c r="L373" s="212"/>
      <c r="M373" s="213" t="s">
        <v>1</v>
      </c>
      <c r="N373" s="214" t="s">
        <v>45</v>
      </c>
      <c r="O373" s="78"/>
      <c r="P373" s="195">
        <f>O373*H373</f>
        <v>0</v>
      </c>
      <c r="Q373" s="195">
        <v>0.025000000000000001</v>
      </c>
      <c r="R373" s="195">
        <f>Q373*H373</f>
        <v>0.075000000000000011</v>
      </c>
      <c r="S373" s="195">
        <v>0</v>
      </c>
      <c r="T373" s="196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7" t="s">
        <v>335</v>
      </c>
      <c r="AT373" s="197" t="s">
        <v>262</v>
      </c>
      <c r="AU373" s="197" t="s">
        <v>91</v>
      </c>
      <c r="AY373" s="15" t="s">
        <v>203</v>
      </c>
      <c r="BE373" s="198">
        <f>IF(N373="základná",J373,0)</f>
        <v>0</v>
      </c>
      <c r="BF373" s="198">
        <f>IF(N373="znížená",J373,0)</f>
        <v>0</v>
      </c>
      <c r="BG373" s="198">
        <f>IF(N373="zákl. prenesená",J373,0)</f>
        <v>0</v>
      </c>
      <c r="BH373" s="198">
        <f>IF(N373="zníž. prenesená",J373,0)</f>
        <v>0</v>
      </c>
      <c r="BI373" s="198">
        <f>IF(N373="nulová",J373,0)</f>
        <v>0</v>
      </c>
      <c r="BJ373" s="15" t="s">
        <v>91</v>
      </c>
      <c r="BK373" s="198">
        <f>ROUND(I373*H373,2)</f>
        <v>0</v>
      </c>
      <c r="BL373" s="15" t="s">
        <v>270</v>
      </c>
      <c r="BM373" s="197" t="s">
        <v>1009</v>
      </c>
    </row>
    <row r="374" s="2" customFormat="1" ht="24.15" customHeight="1">
      <c r="A374" s="34"/>
      <c r="B374" s="184"/>
      <c r="C374" s="204" t="s">
        <v>1010</v>
      </c>
      <c r="D374" s="204" t="s">
        <v>262</v>
      </c>
      <c r="E374" s="205" t="s">
        <v>1011</v>
      </c>
      <c r="F374" s="206" t="s">
        <v>1012</v>
      </c>
      <c r="G374" s="207" t="s">
        <v>255</v>
      </c>
      <c r="H374" s="208">
        <v>2</v>
      </c>
      <c r="I374" s="209"/>
      <c r="J374" s="210">
        <f>ROUND(I374*H374,2)</f>
        <v>0</v>
      </c>
      <c r="K374" s="211"/>
      <c r="L374" s="212"/>
      <c r="M374" s="213" t="s">
        <v>1</v>
      </c>
      <c r="N374" s="214" t="s">
        <v>45</v>
      </c>
      <c r="O374" s="78"/>
      <c r="P374" s="195">
        <f>O374*H374</f>
        <v>0</v>
      </c>
      <c r="Q374" s="195">
        <v>0.025000000000000001</v>
      </c>
      <c r="R374" s="195">
        <f>Q374*H374</f>
        <v>0.050000000000000003</v>
      </c>
      <c r="S374" s="195">
        <v>0</v>
      </c>
      <c r="T374" s="196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7" t="s">
        <v>335</v>
      </c>
      <c r="AT374" s="197" t="s">
        <v>262</v>
      </c>
      <c r="AU374" s="197" t="s">
        <v>91</v>
      </c>
      <c r="AY374" s="15" t="s">
        <v>203</v>
      </c>
      <c r="BE374" s="198">
        <f>IF(N374="základná",J374,0)</f>
        <v>0</v>
      </c>
      <c r="BF374" s="198">
        <f>IF(N374="znížená",J374,0)</f>
        <v>0</v>
      </c>
      <c r="BG374" s="198">
        <f>IF(N374="zákl. prenesená",J374,0)</f>
        <v>0</v>
      </c>
      <c r="BH374" s="198">
        <f>IF(N374="zníž. prenesená",J374,0)</f>
        <v>0</v>
      </c>
      <c r="BI374" s="198">
        <f>IF(N374="nulová",J374,0)</f>
        <v>0</v>
      </c>
      <c r="BJ374" s="15" t="s">
        <v>91</v>
      </c>
      <c r="BK374" s="198">
        <f>ROUND(I374*H374,2)</f>
        <v>0</v>
      </c>
      <c r="BL374" s="15" t="s">
        <v>270</v>
      </c>
      <c r="BM374" s="197" t="s">
        <v>1013</v>
      </c>
    </row>
    <row r="375" s="2" customFormat="1" ht="24.15" customHeight="1">
      <c r="A375" s="34"/>
      <c r="B375" s="184"/>
      <c r="C375" s="204" t="s">
        <v>1014</v>
      </c>
      <c r="D375" s="204" t="s">
        <v>262</v>
      </c>
      <c r="E375" s="205" t="s">
        <v>1015</v>
      </c>
      <c r="F375" s="206" t="s">
        <v>1016</v>
      </c>
      <c r="G375" s="207" t="s">
        <v>255</v>
      </c>
      <c r="H375" s="208">
        <v>107</v>
      </c>
      <c r="I375" s="209"/>
      <c r="J375" s="210">
        <f>ROUND(I375*H375,2)</f>
        <v>0</v>
      </c>
      <c r="K375" s="211"/>
      <c r="L375" s="212"/>
      <c r="M375" s="213" t="s">
        <v>1</v>
      </c>
      <c r="N375" s="214" t="s">
        <v>45</v>
      </c>
      <c r="O375" s="78"/>
      <c r="P375" s="195">
        <f>O375*H375</f>
        <v>0</v>
      </c>
      <c r="Q375" s="195">
        <v>0.001</v>
      </c>
      <c r="R375" s="195">
        <f>Q375*H375</f>
        <v>0.107</v>
      </c>
      <c r="S375" s="195">
        <v>0</v>
      </c>
      <c r="T375" s="196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7" t="s">
        <v>335</v>
      </c>
      <c r="AT375" s="197" t="s">
        <v>262</v>
      </c>
      <c r="AU375" s="197" t="s">
        <v>91</v>
      </c>
      <c r="AY375" s="15" t="s">
        <v>203</v>
      </c>
      <c r="BE375" s="198">
        <f>IF(N375="základná",J375,0)</f>
        <v>0</v>
      </c>
      <c r="BF375" s="198">
        <f>IF(N375="znížená",J375,0)</f>
        <v>0</v>
      </c>
      <c r="BG375" s="198">
        <f>IF(N375="zákl. prenesená",J375,0)</f>
        <v>0</v>
      </c>
      <c r="BH375" s="198">
        <f>IF(N375="zníž. prenesená",J375,0)</f>
        <v>0</v>
      </c>
      <c r="BI375" s="198">
        <f>IF(N375="nulová",J375,0)</f>
        <v>0</v>
      </c>
      <c r="BJ375" s="15" t="s">
        <v>91</v>
      </c>
      <c r="BK375" s="198">
        <f>ROUND(I375*H375,2)</f>
        <v>0</v>
      </c>
      <c r="BL375" s="15" t="s">
        <v>270</v>
      </c>
      <c r="BM375" s="197" t="s">
        <v>1017</v>
      </c>
    </row>
    <row r="376" s="2" customFormat="1" ht="33" customHeight="1">
      <c r="A376" s="34"/>
      <c r="B376" s="184"/>
      <c r="C376" s="185" t="s">
        <v>1018</v>
      </c>
      <c r="D376" s="185" t="s">
        <v>205</v>
      </c>
      <c r="E376" s="186" t="s">
        <v>1019</v>
      </c>
      <c r="F376" s="187" t="s">
        <v>1020</v>
      </c>
      <c r="G376" s="188" t="s">
        <v>255</v>
      </c>
      <c r="H376" s="189">
        <v>1</v>
      </c>
      <c r="I376" s="190"/>
      <c r="J376" s="191">
        <f>ROUND(I376*H376,2)</f>
        <v>0</v>
      </c>
      <c r="K376" s="192"/>
      <c r="L376" s="35"/>
      <c r="M376" s="193" t="s">
        <v>1</v>
      </c>
      <c r="N376" s="194" t="s">
        <v>45</v>
      </c>
      <c r="O376" s="78"/>
      <c r="P376" s="195">
        <f>O376*H376</f>
        <v>0</v>
      </c>
      <c r="Q376" s="195">
        <v>0</v>
      </c>
      <c r="R376" s="195">
        <f>Q376*H376</f>
        <v>0</v>
      </c>
      <c r="S376" s="195">
        <v>0</v>
      </c>
      <c r="T376" s="196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270</v>
      </c>
      <c r="AT376" s="197" t="s">
        <v>205</v>
      </c>
      <c r="AU376" s="197" t="s">
        <v>91</v>
      </c>
      <c r="AY376" s="15" t="s">
        <v>203</v>
      </c>
      <c r="BE376" s="198">
        <f>IF(N376="základná",J376,0)</f>
        <v>0</v>
      </c>
      <c r="BF376" s="198">
        <f>IF(N376="znížená",J376,0)</f>
        <v>0</v>
      </c>
      <c r="BG376" s="198">
        <f>IF(N376="zákl. prenesená",J376,0)</f>
        <v>0</v>
      </c>
      <c r="BH376" s="198">
        <f>IF(N376="zníž. prenesená",J376,0)</f>
        <v>0</v>
      </c>
      <c r="BI376" s="198">
        <f>IF(N376="nulová",J376,0)</f>
        <v>0</v>
      </c>
      <c r="BJ376" s="15" t="s">
        <v>91</v>
      </c>
      <c r="BK376" s="198">
        <f>ROUND(I376*H376,2)</f>
        <v>0</v>
      </c>
      <c r="BL376" s="15" t="s">
        <v>270</v>
      </c>
      <c r="BM376" s="197" t="s">
        <v>1021</v>
      </c>
    </row>
    <row r="377" s="2" customFormat="1" ht="24.15" customHeight="1">
      <c r="A377" s="34"/>
      <c r="B377" s="184"/>
      <c r="C377" s="204" t="s">
        <v>1022</v>
      </c>
      <c r="D377" s="204" t="s">
        <v>262</v>
      </c>
      <c r="E377" s="205" t="s">
        <v>1023</v>
      </c>
      <c r="F377" s="206" t="s">
        <v>1024</v>
      </c>
      <c r="G377" s="207" t="s">
        <v>255</v>
      </c>
      <c r="H377" s="208">
        <v>1</v>
      </c>
      <c r="I377" s="209"/>
      <c r="J377" s="210">
        <f>ROUND(I377*H377,2)</f>
        <v>0</v>
      </c>
      <c r="K377" s="211"/>
      <c r="L377" s="212"/>
      <c r="M377" s="213" t="s">
        <v>1</v>
      </c>
      <c r="N377" s="214" t="s">
        <v>45</v>
      </c>
      <c r="O377" s="78"/>
      <c r="P377" s="195">
        <f>O377*H377</f>
        <v>0</v>
      </c>
      <c r="Q377" s="195">
        <v>0.025000000000000001</v>
      </c>
      <c r="R377" s="195">
        <f>Q377*H377</f>
        <v>0.025000000000000001</v>
      </c>
      <c r="S377" s="195">
        <v>0</v>
      </c>
      <c r="T377" s="196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7" t="s">
        <v>335</v>
      </c>
      <c r="AT377" s="197" t="s">
        <v>262</v>
      </c>
      <c r="AU377" s="197" t="s">
        <v>91</v>
      </c>
      <c r="AY377" s="15" t="s">
        <v>203</v>
      </c>
      <c r="BE377" s="198">
        <f>IF(N377="základná",J377,0)</f>
        <v>0</v>
      </c>
      <c r="BF377" s="198">
        <f>IF(N377="znížená",J377,0)</f>
        <v>0</v>
      </c>
      <c r="BG377" s="198">
        <f>IF(N377="zákl. prenesená",J377,0)</f>
        <v>0</v>
      </c>
      <c r="BH377" s="198">
        <f>IF(N377="zníž. prenesená",J377,0)</f>
        <v>0</v>
      </c>
      <c r="BI377" s="198">
        <f>IF(N377="nulová",J377,0)</f>
        <v>0</v>
      </c>
      <c r="BJ377" s="15" t="s">
        <v>91</v>
      </c>
      <c r="BK377" s="198">
        <f>ROUND(I377*H377,2)</f>
        <v>0</v>
      </c>
      <c r="BL377" s="15" t="s">
        <v>270</v>
      </c>
      <c r="BM377" s="197" t="s">
        <v>1025</v>
      </c>
    </row>
    <row r="378" s="2" customFormat="1" ht="24.15" customHeight="1">
      <c r="A378" s="34"/>
      <c r="B378" s="184"/>
      <c r="C378" s="204" t="s">
        <v>1026</v>
      </c>
      <c r="D378" s="204" t="s">
        <v>262</v>
      </c>
      <c r="E378" s="205" t="s">
        <v>1015</v>
      </c>
      <c r="F378" s="206" t="s">
        <v>1016</v>
      </c>
      <c r="G378" s="207" t="s">
        <v>255</v>
      </c>
      <c r="H378" s="208">
        <v>1</v>
      </c>
      <c r="I378" s="209"/>
      <c r="J378" s="210">
        <f>ROUND(I378*H378,2)</f>
        <v>0</v>
      </c>
      <c r="K378" s="211"/>
      <c r="L378" s="212"/>
      <c r="M378" s="213" t="s">
        <v>1</v>
      </c>
      <c r="N378" s="214" t="s">
        <v>45</v>
      </c>
      <c r="O378" s="78"/>
      <c r="P378" s="195">
        <f>O378*H378</f>
        <v>0</v>
      </c>
      <c r="Q378" s="195">
        <v>0.001</v>
      </c>
      <c r="R378" s="195">
        <f>Q378*H378</f>
        <v>0.001</v>
      </c>
      <c r="S378" s="195">
        <v>0</v>
      </c>
      <c r="T378" s="196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7" t="s">
        <v>335</v>
      </c>
      <c r="AT378" s="197" t="s">
        <v>262</v>
      </c>
      <c r="AU378" s="197" t="s">
        <v>91</v>
      </c>
      <c r="AY378" s="15" t="s">
        <v>203</v>
      </c>
      <c r="BE378" s="198">
        <f>IF(N378="základná",J378,0)</f>
        <v>0</v>
      </c>
      <c r="BF378" s="198">
        <f>IF(N378="znížená",J378,0)</f>
        <v>0</v>
      </c>
      <c r="BG378" s="198">
        <f>IF(N378="zákl. prenesená",J378,0)</f>
        <v>0</v>
      </c>
      <c r="BH378" s="198">
        <f>IF(N378="zníž. prenesená",J378,0)</f>
        <v>0</v>
      </c>
      <c r="BI378" s="198">
        <f>IF(N378="nulová",J378,0)</f>
        <v>0</v>
      </c>
      <c r="BJ378" s="15" t="s">
        <v>91</v>
      </c>
      <c r="BK378" s="198">
        <f>ROUND(I378*H378,2)</f>
        <v>0</v>
      </c>
      <c r="BL378" s="15" t="s">
        <v>270</v>
      </c>
      <c r="BM378" s="197" t="s">
        <v>1027</v>
      </c>
    </row>
    <row r="379" s="2" customFormat="1" ht="33" customHeight="1">
      <c r="A379" s="34"/>
      <c r="B379" s="184"/>
      <c r="C379" s="185" t="s">
        <v>1028</v>
      </c>
      <c r="D379" s="185" t="s">
        <v>205</v>
      </c>
      <c r="E379" s="186" t="s">
        <v>1029</v>
      </c>
      <c r="F379" s="187" t="s">
        <v>1030</v>
      </c>
      <c r="G379" s="188" t="s">
        <v>255</v>
      </c>
      <c r="H379" s="189">
        <v>13</v>
      </c>
      <c r="I379" s="190"/>
      <c r="J379" s="191">
        <f>ROUND(I379*H379,2)</f>
        <v>0</v>
      </c>
      <c r="K379" s="192"/>
      <c r="L379" s="35"/>
      <c r="M379" s="193" t="s">
        <v>1</v>
      </c>
      <c r="N379" s="194" t="s">
        <v>45</v>
      </c>
      <c r="O379" s="78"/>
      <c r="P379" s="195">
        <f>O379*H379</f>
        <v>0</v>
      </c>
      <c r="Q379" s="195">
        <v>0</v>
      </c>
      <c r="R379" s="195">
        <f>Q379*H379</f>
        <v>0</v>
      </c>
      <c r="S379" s="195">
        <v>0</v>
      </c>
      <c r="T379" s="196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7" t="s">
        <v>270</v>
      </c>
      <c r="AT379" s="197" t="s">
        <v>205</v>
      </c>
      <c r="AU379" s="197" t="s">
        <v>91</v>
      </c>
      <c r="AY379" s="15" t="s">
        <v>203</v>
      </c>
      <c r="BE379" s="198">
        <f>IF(N379="základná",J379,0)</f>
        <v>0</v>
      </c>
      <c r="BF379" s="198">
        <f>IF(N379="znížená",J379,0)</f>
        <v>0</v>
      </c>
      <c r="BG379" s="198">
        <f>IF(N379="zákl. prenesená",J379,0)</f>
        <v>0</v>
      </c>
      <c r="BH379" s="198">
        <f>IF(N379="zníž. prenesená",J379,0)</f>
        <v>0</v>
      </c>
      <c r="BI379" s="198">
        <f>IF(N379="nulová",J379,0)</f>
        <v>0</v>
      </c>
      <c r="BJ379" s="15" t="s">
        <v>91</v>
      </c>
      <c r="BK379" s="198">
        <f>ROUND(I379*H379,2)</f>
        <v>0</v>
      </c>
      <c r="BL379" s="15" t="s">
        <v>270</v>
      </c>
      <c r="BM379" s="197" t="s">
        <v>1031</v>
      </c>
    </row>
    <row r="380" s="2" customFormat="1" ht="33" customHeight="1">
      <c r="A380" s="34"/>
      <c r="B380" s="184"/>
      <c r="C380" s="204" t="s">
        <v>1032</v>
      </c>
      <c r="D380" s="204" t="s">
        <v>262</v>
      </c>
      <c r="E380" s="205" t="s">
        <v>1033</v>
      </c>
      <c r="F380" s="206" t="s">
        <v>1034</v>
      </c>
      <c r="G380" s="207" t="s">
        <v>255</v>
      </c>
      <c r="H380" s="208">
        <v>4</v>
      </c>
      <c r="I380" s="209"/>
      <c r="J380" s="210">
        <f>ROUND(I380*H380,2)</f>
        <v>0</v>
      </c>
      <c r="K380" s="211"/>
      <c r="L380" s="212"/>
      <c r="M380" s="213" t="s">
        <v>1</v>
      </c>
      <c r="N380" s="214" t="s">
        <v>45</v>
      </c>
      <c r="O380" s="78"/>
      <c r="P380" s="195">
        <f>O380*H380</f>
        <v>0</v>
      </c>
      <c r="Q380" s="195">
        <v>0.025000000000000001</v>
      </c>
      <c r="R380" s="195">
        <f>Q380*H380</f>
        <v>0.10000000000000001</v>
      </c>
      <c r="S380" s="195">
        <v>0</v>
      </c>
      <c r="T380" s="196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7" t="s">
        <v>335</v>
      </c>
      <c r="AT380" s="197" t="s">
        <v>262</v>
      </c>
      <c r="AU380" s="197" t="s">
        <v>91</v>
      </c>
      <c r="AY380" s="15" t="s">
        <v>203</v>
      </c>
      <c r="BE380" s="198">
        <f>IF(N380="základná",J380,0)</f>
        <v>0</v>
      </c>
      <c r="BF380" s="198">
        <f>IF(N380="znížená",J380,0)</f>
        <v>0</v>
      </c>
      <c r="BG380" s="198">
        <f>IF(N380="zákl. prenesená",J380,0)</f>
        <v>0</v>
      </c>
      <c r="BH380" s="198">
        <f>IF(N380="zníž. prenesená",J380,0)</f>
        <v>0</v>
      </c>
      <c r="BI380" s="198">
        <f>IF(N380="nulová",J380,0)</f>
        <v>0</v>
      </c>
      <c r="BJ380" s="15" t="s">
        <v>91</v>
      </c>
      <c r="BK380" s="198">
        <f>ROUND(I380*H380,2)</f>
        <v>0</v>
      </c>
      <c r="BL380" s="15" t="s">
        <v>270</v>
      </c>
      <c r="BM380" s="197" t="s">
        <v>1035</v>
      </c>
    </row>
    <row r="381" s="2" customFormat="1" ht="33" customHeight="1">
      <c r="A381" s="34"/>
      <c r="B381" s="184"/>
      <c r="C381" s="204" t="s">
        <v>1036</v>
      </c>
      <c r="D381" s="204" t="s">
        <v>262</v>
      </c>
      <c r="E381" s="205" t="s">
        <v>1037</v>
      </c>
      <c r="F381" s="206" t="s">
        <v>1038</v>
      </c>
      <c r="G381" s="207" t="s">
        <v>255</v>
      </c>
      <c r="H381" s="208">
        <v>4</v>
      </c>
      <c r="I381" s="209"/>
      <c r="J381" s="210">
        <f>ROUND(I381*H381,2)</f>
        <v>0</v>
      </c>
      <c r="K381" s="211"/>
      <c r="L381" s="212"/>
      <c r="M381" s="213" t="s">
        <v>1</v>
      </c>
      <c r="N381" s="214" t="s">
        <v>45</v>
      </c>
      <c r="O381" s="78"/>
      <c r="P381" s="195">
        <f>O381*H381</f>
        <v>0</v>
      </c>
      <c r="Q381" s="195">
        <v>0.025000000000000001</v>
      </c>
      <c r="R381" s="195">
        <f>Q381*H381</f>
        <v>0.10000000000000001</v>
      </c>
      <c r="S381" s="195">
        <v>0</v>
      </c>
      <c r="T381" s="196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7" t="s">
        <v>335</v>
      </c>
      <c r="AT381" s="197" t="s">
        <v>262</v>
      </c>
      <c r="AU381" s="197" t="s">
        <v>91</v>
      </c>
      <c r="AY381" s="15" t="s">
        <v>203</v>
      </c>
      <c r="BE381" s="198">
        <f>IF(N381="základná",J381,0)</f>
        <v>0</v>
      </c>
      <c r="BF381" s="198">
        <f>IF(N381="znížená",J381,0)</f>
        <v>0</v>
      </c>
      <c r="BG381" s="198">
        <f>IF(N381="zákl. prenesená",J381,0)</f>
        <v>0</v>
      </c>
      <c r="BH381" s="198">
        <f>IF(N381="zníž. prenesená",J381,0)</f>
        <v>0</v>
      </c>
      <c r="BI381" s="198">
        <f>IF(N381="nulová",J381,0)</f>
        <v>0</v>
      </c>
      <c r="BJ381" s="15" t="s">
        <v>91</v>
      </c>
      <c r="BK381" s="198">
        <f>ROUND(I381*H381,2)</f>
        <v>0</v>
      </c>
      <c r="BL381" s="15" t="s">
        <v>270</v>
      </c>
      <c r="BM381" s="197" t="s">
        <v>1039</v>
      </c>
    </row>
    <row r="382" s="2" customFormat="1" ht="33" customHeight="1">
      <c r="A382" s="34"/>
      <c r="B382" s="184"/>
      <c r="C382" s="204" t="s">
        <v>1040</v>
      </c>
      <c r="D382" s="204" t="s">
        <v>262</v>
      </c>
      <c r="E382" s="205" t="s">
        <v>1041</v>
      </c>
      <c r="F382" s="206" t="s">
        <v>1038</v>
      </c>
      <c r="G382" s="207" t="s">
        <v>255</v>
      </c>
      <c r="H382" s="208">
        <v>1</v>
      </c>
      <c r="I382" s="209"/>
      <c r="J382" s="210">
        <f>ROUND(I382*H382,2)</f>
        <v>0</v>
      </c>
      <c r="K382" s="211"/>
      <c r="L382" s="212"/>
      <c r="M382" s="213" t="s">
        <v>1</v>
      </c>
      <c r="N382" s="214" t="s">
        <v>45</v>
      </c>
      <c r="O382" s="78"/>
      <c r="P382" s="195">
        <f>O382*H382</f>
        <v>0</v>
      </c>
      <c r="Q382" s="195">
        <v>0.025000000000000001</v>
      </c>
      <c r="R382" s="195">
        <f>Q382*H382</f>
        <v>0.025000000000000001</v>
      </c>
      <c r="S382" s="195">
        <v>0</v>
      </c>
      <c r="T382" s="196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7" t="s">
        <v>335</v>
      </c>
      <c r="AT382" s="197" t="s">
        <v>262</v>
      </c>
      <c r="AU382" s="197" t="s">
        <v>91</v>
      </c>
      <c r="AY382" s="15" t="s">
        <v>203</v>
      </c>
      <c r="BE382" s="198">
        <f>IF(N382="základná",J382,0)</f>
        <v>0</v>
      </c>
      <c r="BF382" s="198">
        <f>IF(N382="znížená",J382,0)</f>
        <v>0</v>
      </c>
      <c r="BG382" s="198">
        <f>IF(N382="zákl. prenesená",J382,0)</f>
        <v>0</v>
      </c>
      <c r="BH382" s="198">
        <f>IF(N382="zníž. prenesená",J382,0)</f>
        <v>0</v>
      </c>
      <c r="BI382" s="198">
        <f>IF(N382="nulová",J382,0)</f>
        <v>0</v>
      </c>
      <c r="BJ382" s="15" t="s">
        <v>91</v>
      </c>
      <c r="BK382" s="198">
        <f>ROUND(I382*H382,2)</f>
        <v>0</v>
      </c>
      <c r="BL382" s="15" t="s">
        <v>270</v>
      </c>
      <c r="BM382" s="197" t="s">
        <v>1042</v>
      </c>
    </row>
    <row r="383" s="2" customFormat="1" ht="33" customHeight="1">
      <c r="A383" s="34"/>
      <c r="B383" s="184"/>
      <c r="C383" s="204" t="s">
        <v>1043</v>
      </c>
      <c r="D383" s="204" t="s">
        <v>262</v>
      </c>
      <c r="E383" s="205" t="s">
        <v>1044</v>
      </c>
      <c r="F383" s="206" t="s">
        <v>1034</v>
      </c>
      <c r="G383" s="207" t="s">
        <v>255</v>
      </c>
      <c r="H383" s="208">
        <v>1</v>
      </c>
      <c r="I383" s="209"/>
      <c r="J383" s="210">
        <f>ROUND(I383*H383,2)</f>
        <v>0</v>
      </c>
      <c r="K383" s="211"/>
      <c r="L383" s="212"/>
      <c r="M383" s="213" t="s">
        <v>1</v>
      </c>
      <c r="N383" s="214" t="s">
        <v>45</v>
      </c>
      <c r="O383" s="78"/>
      <c r="P383" s="195">
        <f>O383*H383</f>
        <v>0</v>
      </c>
      <c r="Q383" s="195">
        <v>0.025000000000000001</v>
      </c>
      <c r="R383" s="195">
        <f>Q383*H383</f>
        <v>0.025000000000000001</v>
      </c>
      <c r="S383" s="195">
        <v>0</v>
      </c>
      <c r="T383" s="196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7" t="s">
        <v>335</v>
      </c>
      <c r="AT383" s="197" t="s">
        <v>262</v>
      </c>
      <c r="AU383" s="197" t="s">
        <v>91</v>
      </c>
      <c r="AY383" s="15" t="s">
        <v>203</v>
      </c>
      <c r="BE383" s="198">
        <f>IF(N383="základná",J383,0)</f>
        <v>0</v>
      </c>
      <c r="BF383" s="198">
        <f>IF(N383="znížená",J383,0)</f>
        <v>0</v>
      </c>
      <c r="BG383" s="198">
        <f>IF(N383="zákl. prenesená",J383,0)</f>
        <v>0</v>
      </c>
      <c r="BH383" s="198">
        <f>IF(N383="zníž. prenesená",J383,0)</f>
        <v>0</v>
      </c>
      <c r="BI383" s="198">
        <f>IF(N383="nulová",J383,0)</f>
        <v>0</v>
      </c>
      <c r="BJ383" s="15" t="s">
        <v>91</v>
      </c>
      <c r="BK383" s="198">
        <f>ROUND(I383*H383,2)</f>
        <v>0</v>
      </c>
      <c r="BL383" s="15" t="s">
        <v>270</v>
      </c>
      <c r="BM383" s="197" t="s">
        <v>1045</v>
      </c>
    </row>
    <row r="384" s="2" customFormat="1" ht="33" customHeight="1">
      <c r="A384" s="34"/>
      <c r="B384" s="184"/>
      <c r="C384" s="204" t="s">
        <v>1046</v>
      </c>
      <c r="D384" s="204" t="s">
        <v>262</v>
      </c>
      <c r="E384" s="205" t="s">
        <v>1047</v>
      </c>
      <c r="F384" s="206" t="s">
        <v>1048</v>
      </c>
      <c r="G384" s="207" t="s">
        <v>255</v>
      </c>
      <c r="H384" s="208">
        <v>1</v>
      </c>
      <c r="I384" s="209"/>
      <c r="J384" s="210">
        <f>ROUND(I384*H384,2)</f>
        <v>0</v>
      </c>
      <c r="K384" s="211"/>
      <c r="L384" s="212"/>
      <c r="M384" s="213" t="s">
        <v>1</v>
      </c>
      <c r="N384" s="214" t="s">
        <v>45</v>
      </c>
      <c r="O384" s="78"/>
      <c r="P384" s="195">
        <f>O384*H384</f>
        <v>0</v>
      </c>
      <c r="Q384" s="195">
        <v>0.025000000000000001</v>
      </c>
      <c r="R384" s="195">
        <f>Q384*H384</f>
        <v>0.025000000000000001</v>
      </c>
      <c r="S384" s="195">
        <v>0</v>
      </c>
      <c r="T384" s="196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7" t="s">
        <v>335</v>
      </c>
      <c r="AT384" s="197" t="s">
        <v>262</v>
      </c>
      <c r="AU384" s="197" t="s">
        <v>91</v>
      </c>
      <c r="AY384" s="15" t="s">
        <v>203</v>
      </c>
      <c r="BE384" s="198">
        <f>IF(N384="základná",J384,0)</f>
        <v>0</v>
      </c>
      <c r="BF384" s="198">
        <f>IF(N384="znížená",J384,0)</f>
        <v>0</v>
      </c>
      <c r="BG384" s="198">
        <f>IF(N384="zákl. prenesená",J384,0)</f>
        <v>0</v>
      </c>
      <c r="BH384" s="198">
        <f>IF(N384="zníž. prenesená",J384,0)</f>
        <v>0</v>
      </c>
      <c r="BI384" s="198">
        <f>IF(N384="nulová",J384,0)</f>
        <v>0</v>
      </c>
      <c r="BJ384" s="15" t="s">
        <v>91</v>
      </c>
      <c r="BK384" s="198">
        <f>ROUND(I384*H384,2)</f>
        <v>0</v>
      </c>
      <c r="BL384" s="15" t="s">
        <v>270</v>
      </c>
      <c r="BM384" s="197" t="s">
        <v>1049</v>
      </c>
    </row>
    <row r="385" s="2" customFormat="1" ht="33" customHeight="1">
      <c r="A385" s="34"/>
      <c r="B385" s="184"/>
      <c r="C385" s="204" t="s">
        <v>1050</v>
      </c>
      <c r="D385" s="204" t="s">
        <v>262</v>
      </c>
      <c r="E385" s="205" t="s">
        <v>1051</v>
      </c>
      <c r="F385" s="206" t="s">
        <v>1034</v>
      </c>
      <c r="G385" s="207" t="s">
        <v>255</v>
      </c>
      <c r="H385" s="208">
        <v>1</v>
      </c>
      <c r="I385" s="209"/>
      <c r="J385" s="210">
        <f>ROUND(I385*H385,2)</f>
        <v>0</v>
      </c>
      <c r="K385" s="211"/>
      <c r="L385" s="212"/>
      <c r="M385" s="213" t="s">
        <v>1</v>
      </c>
      <c r="N385" s="214" t="s">
        <v>45</v>
      </c>
      <c r="O385" s="78"/>
      <c r="P385" s="195">
        <f>O385*H385</f>
        <v>0</v>
      </c>
      <c r="Q385" s="195">
        <v>0.025000000000000001</v>
      </c>
      <c r="R385" s="195">
        <f>Q385*H385</f>
        <v>0.025000000000000001</v>
      </c>
      <c r="S385" s="195">
        <v>0</v>
      </c>
      <c r="T385" s="196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7" t="s">
        <v>335</v>
      </c>
      <c r="AT385" s="197" t="s">
        <v>262</v>
      </c>
      <c r="AU385" s="197" t="s">
        <v>91</v>
      </c>
      <c r="AY385" s="15" t="s">
        <v>203</v>
      </c>
      <c r="BE385" s="198">
        <f>IF(N385="základná",J385,0)</f>
        <v>0</v>
      </c>
      <c r="BF385" s="198">
        <f>IF(N385="znížená",J385,0)</f>
        <v>0</v>
      </c>
      <c r="BG385" s="198">
        <f>IF(N385="zákl. prenesená",J385,0)</f>
        <v>0</v>
      </c>
      <c r="BH385" s="198">
        <f>IF(N385="zníž. prenesená",J385,0)</f>
        <v>0</v>
      </c>
      <c r="BI385" s="198">
        <f>IF(N385="nulová",J385,0)</f>
        <v>0</v>
      </c>
      <c r="BJ385" s="15" t="s">
        <v>91</v>
      </c>
      <c r="BK385" s="198">
        <f>ROUND(I385*H385,2)</f>
        <v>0</v>
      </c>
      <c r="BL385" s="15" t="s">
        <v>270</v>
      </c>
      <c r="BM385" s="197" t="s">
        <v>1052</v>
      </c>
    </row>
    <row r="386" s="2" customFormat="1" ht="33" customHeight="1">
      <c r="A386" s="34"/>
      <c r="B386" s="184"/>
      <c r="C386" s="204" t="s">
        <v>1053</v>
      </c>
      <c r="D386" s="204" t="s">
        <v>262</v>
      </c>
      <c r="E386" s="205" t="s">
        <v>1054</v>
      </c>
      <c r="F386" s="206" t="s">
        <v>1055</v>
      </c>
      <c r="G386" s="207" t="s">
        <v>255</v>
      </c>
      <c r="H386" s="208">
        <v>1</v>
      </c>
      <c r="I386" s="209"/>
      <c r="J386" s="210">
        <f>ROUND(I386*H386,2)</f>
        <v>0</v>
      </c>
      <c r="K386" s="211"/>
      <c r="L386" s="212"/>
      <c r="M386" s="213" t="s">
        <v>1</v>
      </c>
      <c r="N386" s="214" t="s">
        <v>45</v>
      </c>
      <c r="O386" s="78"/>
      <c r="P386" s="195">
        <f>O386*H386</f>
        <v>0</v>
      </c>
      <c r="Q386" s="195">
        <v>0.025000000000000001</v>
      </c>
      <c r="R386" s="195">
        <f>Q386*H386</f>
        <v>0.025000000000000001</v>
      </c>
      <c r="S386" s="195">
        <v>0</v>
      </c>
      <c r="T386" s="196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7" t="s">
        <v>335</v>
      </c>
      <c r="AT386" s="197" t="s">
        <v>262</v>
      </c>
      <c r="AU386" s="197" t="s">
        <v>91</v>
      </c>
      <c r="AY386" s="15" t="s">
        <v>203</v>
      </c>
      <c r="BE386" s="198">
        <f>IF(N386="základná",J386,0)</f>
        <v>0</v>
      </c>
      <c r="BF386" s="198">
        <f>IF(N386="znížená",J386,0)</f>
        <v>0</v>
      </c>
      <c r="BG386" s="198">
        <f>IF(N386="zákl. prenesená",J386,0)</f>
        <v>0</v>
      </c>
      <c r="BH386" s="198">
        <f>IF(N386="zníž. prenesená",J386,0)</f>
        <v>0</v>
      </c>
      <c r="BI386" s="198">
        <f>IF(N386="nulová",J386,0)</f>
        <v>0</v>
      </c>
      <c r="BJ386" s="15" t="s">
        <v>91</v>
      </c>
      <c r="BK386" s="198">
        <f>ROUND(I386*H386,2)</f>
        <v>0</v>
      </c>
      <c r="BL386" s="15" t="s">
        <v>270</v>
      </c>
      <c r="BM386" s="197" t="s">
        <v>1056</v>
      </c>
    </row>
    <row r="387" s="2" customFormat="1" ht="24.15" customHeight="1">
      <c r="A387" s="34"/>
      <c r="B387" s="184"/>
      <c r="C387" s="204" t="s">
        <v>1057</v>
      </c>
      <c r="D387" s="204" t="s">
        <v>262</v>
      </c>
      <c r="E387" s="205" t="s">
        <v>1015</v>
      </c>
      <c r="F387" s="206" t="s">
        <v>1016</v>
      </c>
      <c r="G387" s="207" t="s">
        <v>255</v>
      </c>
      <c r="H387" s="208">
        <v>13</v>
      </c>
      <c r="I387" s="209"/>
      <c r="J387" s="210">
        <f>ROUND(I387*H387,2)</f>
        <v>0</v>
      </c>
      <c r="K387" s="211"/>
      <c r="L387" s="212"/>
      <c r="M387" s="213" t="s">
        <v>1</v>
      </c>
      <c r="N387" s="214" t="s">
        <v>45</v>
      </c>
      <c r="O387" s="78"/>
      <c r="P387" s="195">
        <f>O387*H387</f>
        <v>0</v>
      </c>
      <c r="Q387" s="195">
        <v>0.001</v>
      </c>
      <c r="R387" s="195">
        <f>Q387*H387</f>
        <v>0.013000000000000001</v>
      </c>
      <c r="S387" s="195">
        <v>0</v>
      </c>
      <c r="T387" s="196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7" t="s">
        <v>335</v>
      </c>
      <c r="AT387" s="197" t="s">
        <v>262</v>
      </c>
      <c r="AU387" s="197" t="s">
        <v>91</v>
      </c>
      <c r="AY387" s="15" t="s">
        <v>203</v>
      </c>
      <c r="BE387" s="198">
        <f>IF(N387="základná",J387,0)</f>
        <v>0</v>
      </c>
      <c r="BF387" s="198">
        <f>IF(N387="znížená",J387,0)</f>
        <v>0</v>
      </c>
      <c r="BG387" s="198">
        <f>IF(N387="zákl. prenesená",J387,0)</f>
        <v>0</v>
      </c>
      <c r="BH387" s="198">
        <f>IF(N387="zníž. prenesená",J387,0)</f>
        <v>0</v>
      </c>
      <c r="BI387" s="198">
        <f>IF(N387="nulová",J387,0)</f>
        <v>0</v>
      </c>
      <c r="BJ387" s="15" t="s">
        <v>91</v>
      </c>
      <c r="BK387" s="198">
        <f>ROUND(I387*H387,2)</f>
        <v>0</v>
      </c>
      <c r="BL387" s="15" t="s">
        <v>270</v>
      </c>
      <c r="BM387" s="197" t="s">
        <v>1058</v>
      </c>
    </row>
    <row r="388" s="2" customFormat="1" ht="24.15" customHeight="1">
      <c r="A388" s="34"/>
      <c r="B388" s="184"/>
      <c r="C388" s="185" t="s">
        <v>1059</v>
      </c>
      <c r="D388" s="185" t="s">
        <v>205</v>
      </c>
      <c r="E388" s="186" t="s">
        <v>1060</v>
      </c>
      <c r="F388" s="187" t="s">
        <v>1061</v>
      </c>
      <c r="G388" s="188" t="s">
        <v>255</v>
      </c>
      <c r="H388" s="189">
        <v>111</v>
      </c>
      <c r="I388" s="190"/>
      <c r="J388" s="191">
        <f>ROUND(I388*H388,2)</f>
        <v>0</v>
      </c>
      <c r="K388" s="192"/>
      <c r="L388" s="35"/>
      <c r="M388" s="193" t="s">
        <v>1</v>
      </c>
      <c r="N388" s="194" t="s">
        <v>45</v>
      </c>
      <c r="O388" s="78"/>
      <c r="P388" s="195">
        <f>O388*H388</f>
        <v>0</v>
      </c>
      <c r="Q388" s="195">
        <v>0</v>
      </c>
      <c r="R388" s="195">
        <f>Q388*H388</f>
        <v>0</v>
      </c>
      <c r="S388" s="195">
        <v>0.001</v>
      </c>
      <c r="T388" s="196">
        <f>S388*H388</f>
        <v>0.111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7" t="s">
        <v>270</v>
      </c>
      <c r="AT388" s="197" t="s">
        <v>205</v>
      </c>
      <c r="AU388" s="197" t="s">
        <v>91</v>
      </c>
      <c r="AY388" s="15" t="s">
        <v>203</v>
      </c>
      <c r="BE388" s="198">
        <f>IF(N388="základná",J388,0)</f>
        <v>0</v>
      </c>
      <c r="BF388" s="198">
        <f>IF(N388="znížená",J388,0)</f>
        <v>0</v>
      </c>
      <c r="BG388" s="198">
        <f>IF(N388="zákl. prenesená",J388,0)</f>
        <v>0</v>
      </c>
      <c r="BH388" s="198">
        <f>IF(N388="zníž. prenesená",J388,0)</f>
        <v>0</v>
      </c>
      <c r="BI388" s="198">
        <f>IF(N388="nulová",J388,0)</f>
        <v>0</v>
      </c>
      <c r="BJ388" s="15" t="s">
        <v>91</v>
      </c>
      <c r="BK388" s="198">
        <f>ROUND(I388*H388,2)</f>
        <v>0</v>
      </c>
      <c r="BL388" s="15" t="s">
        <v>270</v>
      </c>
      <c r="BM388" s="197" t="s">
        <v>1062</v>
      </c>
    </row>
    <row r="389" s="2" customFormat="1" ht="24.15" customHeight="1">
      <c r="A389" s="34"/>
      <c r="B389" s="184"/>
      <c r="C389" s="185" t="s">
        <v>1063</v>
      </c>
      <c r="D389" s="185" t="s">
        <v>205</v>
      </c>
      <c r="E389" s="186" t="s">
        <v>1064</v>
      </c>
      <c r="F389" s="187" t="s">
        <v>1065</v>
      </c>
      <c r="G389" s="188" t="s">
        <v>255</v>
      </c>
      <c r="H389" s="189">
        <v>18</v>
      </c>
      <c r="I389" s="190"/>
      <c r="J389" s="191">
        <f>ROUND(I389*H389,2)</f>
        <v>0</v>
      </c>
      <c r="K389" s="192"/>
      <c r="L389" s="35"/>
      <c r="M389" s="193" t="s">
        <v>1</v>
      </c>
      <c r="N389" s="194" t="s">
        <v>45</v>
      </c>
      <c r="O389" s="78"/>
      <c r="P389" s="195">
        <f>O389*H389</f>
        <v>0</v>
      </c>
      <c r="Q389" s="195">
        <v>0</v>
      </c>
      <c r="R389" s="195">
        <f>Q389*H389</f>
        <v>0</v>
      </c>
      <c r="S389" s="195">
        <v>0.002</v>
      </c>
      <c r="T389" s="196">
        <f>S389*H389</f>
        <v>0.036000000000000004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7" t="s">
        <v>270</v>
      </c>
      <c r="AT389" s="197" t="s">
        <v>205</v>
      </c>
      <c r="AU389" s="197" t="s">
        <v>91</v>
      </c>
      <c r="AY389" s="15" t="s">
        <v>203</v>
      </c>
      <c r="BE389" s="198">
        <f>IF(N389="základná",J389,0)</f>
        <v>0</v>
      </c>
      <c r="BF389" s="198">
        <f>IF(N389="znížená",J389,0)</f>
        <v>0</v>
      </c>
      <c r="BG389" s="198">
        <f>IF(N389="zákl. prenesená",J389,0)</f>
        <v>0</v>
      </c>
      <c r="BH389" s="198">
        <f>IF(N389="zníž. prenesená",J389,0)</f>
        <v>0</v>
      </c>
      <c r="BI389" s="198">
        <f>IF(N389="nulová",J389,0)</f>
        <v>0</v>
      </c>
      <c r="BJ389" s="15" t="s">
        <v>91</v>
      </c>
      <c r="BK389" s="198">
        <f>ROUND(I389*H389,2)</f>
        <v>0</v>
      </c>
      <c r="BL389" s="15" t="s">
        <v>270</v>
      </c>
      <c r="BM389" s="197" t="s">
        <v>1066</v>
      </c>
    </row>
    <row r="390" s="2" customFormat="1" ht="24.15" customHeight="1">
      <c r="A390" s="34"/>
      <c r="B390" s="184"/>
      <c r="C390" s="185" t="s">
        <v>1067</v>
      </c>
      <c r="D390" s="185" t="s">
        <v>205</v>
      </c>
      <c r="E390" s="186" t="s">
        <v>1068</v>
      </c>
      <c r="F390" s="187" t="s">
        <v>1069</v>
      </c>
      <c r="G390" s="188" t="s">
        <v>763</v>
      </c>
      <c r="H390" s="190"/>
      <c r="I390" s="190"/>
      <c r="J390" s="191">
        <f>ROUND(I390*H390,2)</f>
        <v>0</v>
      </c>
      <c r="K390" s="192"/>
      <c r="L390" s="35"/>
      <c r="M390" s="193" t="s">
        <v>1</v>
      </c>
      <c r="N390" s="194" t="s">
        <v>45</v>
      </c>
      <c r="O390" s="78"/>
      <c r="P390" s="195">
        <f>O390*H390</f>
        <v>0</v>
      </c>
      <c r="Q390" s="195">
        <v>0</v>
      </c>
      <c r="R390" s="195">
        <f>Q390*H390</f>
        <v>0</v>
      </c>
      <c r="S390" s="195">
        <v>0</v>
      </c>
      <c r="T390" s="196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7" t="s">
        <v>270</v>
      </c>
      <c r="AT390" s="197" t="s">
        <v>205</v>
      </c>
      <c r="AU390" s="197" t="s">
        <v>91</v>
      </c>
      <c r="AY390" s="15" t="s">
        <v>203</v>
      </c>
      <c r="BE390" s="198">
        <f>IF(N390="základná",J390,0)</f>
        <v>0</v>
      </c>
      <c r="BF390" s="198">
        <f>IF(N390="znížená",J390,0)</f>
        <v>0</v>
      </c>
      <c r="BG390" s="198">
        <f>IF(N390="zákl. prenesená",J390,0)</f>
        <v>0</v>
      </c>
      <c r="BH390" s="198">
        <f>IF(N390="zníž. prenesená",J390,0)</f>
        <v>0</v>
      </c>
      <c r="BI390" s="198">
        <f>IF(N390="nulová",J390,0)</f>
        <v>0</v>
      </c>
      <c r="BJ390" s="15" t="s">
        <v>91</v>
      </c>
      <c r="BK390" s="198">
        <f>ROUND(I390*H390,2)</f>
        <v>0</v>
      </c>
      <c r="BL390" s="15" t="s">
        <v>270</v>
      </c>
      <c r="BM390" s="197" t="s">
        <v>1070</v>
      </c>
    </row>
    <row r="391" s="12" customFormat="1" ht="22.8" customHeight="1">
      <c r="A391" s="12"/>
      <c r="B391" s="171"/>
      <c r="C391" s="12"/>
      <c r="D391" s="172" t="s">
        <v>78</v>
      </c>
      <c r="E391" s="182" t="s">
        <v>1071</v>
      </c>
      <c r="F391" s="182" t="s">
        <v>1072</v>
      </c>
      <c r="G391" s="12"/>
      <c r="H391" s="12"/>
      <c r="I391" s="174"/>
      <c r="J391" s="183">
        <f>BK391</f>
        <v>0</v>
      </c>
      <c r="K391" s="12"/>
      <c r="L391" s="171"/>
      <c r="M391" s="176"/>
      <c r="N391" s="177"/>
      <c r="O391" s="177"/>
      <c r="P391" s="178">
        <f>SUM(P392:P426)</f>
        <v>0</v>
      </c>
      <c r="Q391" s="177"/>
      <c r="R391" s="178">
        <f>SUM(R392:R426)</f>
        <v>14.999035918099999</v>
      </c>
      <c r="S391" s="177"/>
      <c r="T391" s="179">
        <f>SUM(T392:T426)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72" t="s">
        <v>91</v>
      </c>
      <c r="AT391" s="180" t="s">
        <v>78</v>
      </c>
      <c r="AU391" s="180" t="s">
        <v>86</v>
      </c>
      <c r="AY391" s="172" t="s">
        <v>203</v>
      </c>
      <c r="BK391" s="181">
        <f>SUM(BK392:BK426)</f>
        <v>0</v>
      </c>
    </row>
    <row r="392" s="2" customFormat="1" ht="33" customHeight="1">
      <c r="A392" s="34"/>
      <c r="B392" s="184"/>
      <c r="C392" s="185" t="s">
        <v>1073</v>
      </c>
      <c r="D392" s="185" t="s">
        <v>205</v>
      </c>
      <c r="E392" s="186" t="s">
        <v>1074</v>
      </c>
      <c r="F392" s="187" t="s">
        <v>1075</v>
      </c>
      <c r="G392" s="188" t="s">
        <v>297</v>
      </c>
      <c r="H392" s="189">
        <v>20.649999999999999</v>
      </c>
      <c r="I392" s="190"/>
      <c r="J392" s="191">
        <f>ROUND(I392*H392,2)</f>
        <v>0</v>
      </c>
      <c r="K392" s="192"/>
      <c r="L392" s="35"/>
      <c r="M392" s="193" t="s">
        <v>1</v>
      </c>
      <c r="N392" s="194" t="s">
        <v>45</v>
      </c>
      <c r="O392" s="78"/>
      <c r="P392" s="195">
        <f>O392*H392</f>
        <v>0</v>
      </c>
      <c r="Q392" s="195">
        <v>4.5899999999999998E-05</v>
      </c>
      <c r="R392" s="195">
        <f>Q392*H392</f>
        <v>0.00094783499999999985</v>
      </c>
      <c r="S392" s="195">
        <v>0</v>
      </c>
      <c r="T392" s="196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7" t="s">
        <v>270</v>
      </c>
      <c r="AT392" s="197" t="s">
        <v>205</v>
      </c>
      <c r="AU392" s="197" t="s">
        <v>91</v>
      </c>
      <c r="AY392" s="15" t="s">
        <v>203</v>
      </c>
      <c r="BE392" s="198">
        <f>IF(N392="základná",J392,0)</f>
        <v>0</v>
      </c>
      <c r="BF392" s="198">
        <f>IF(N392="znížená",J392,0)</f>
        <v>0</v>
      </c>
      <c r="BG392" s="198">
        <f>IF(N392="zákl. prenesená",J392,0)</f>
        <v>0</v>
      </c>
      <c r="BH392" s="198">
        <f>IF(N392="zníž. prenesená",J392,0)</f>
        <v>0</v>
      </c>
      <c r="BI392" s="198">
        <f>IF(N392="nulová",J392,0)</f>
        <v>0</v>
      </c>
      <c r="BJ392" s="15" t="s">
        <v>91</v>
      </c>
      <c r="BK392" s="198">
        <f>ROUND(I392*H392,2)</f>
        <v>0</v>
      </c>
      <c r="BL392" s="15" t="s">
        <v>270</v>
      </c>
      <c r="BM392" s="197" t="s">
        <v>1076</v>
      </c>
    </row>
    <row r="393" s="2" customFormat="1" ht="44.25" customHeight="1">
      <c r="A393" s="34"/>
      <c r="B393" s="184"/>
      <c r="C393" s="204" t="s">
        <v>1077</v>
      </c>
      <c r="D393" s="204" t="s">
        <v>262</v>
      </c>
      <c r="E393" s="205" t="s">
        <v>1078</v>
      </c>
      <c r="F393" s="206" t="s">
        <v>1079</v>
      </c>
      <c r="G393" s="207" t="s">
        <v>297</v>
      </c>
      <c r="H393" s="208">
        <v>6.2000000000000002</v>
      </c>
      <c r="I393" s="209"/>
      <c r="J393" s="210">
        <f>ROUND(I393*H393,2)</f>
        <v>0</v>
      </c>
      <c r="K393" s="211"/>
      <c r="L393" s="212"/>
      <c r="M393" s="213" t="s">
        <v>1</v>
      </c>
      <c r="N393" s="214" t="s">
        <v>45</v>
      </c>
      <c r="O393" s="78"/>
      <c r="P393" s="195">
        <f>O393*H393</f>
        <v>0</v>
      </c>
      <c r="Q393" s="195">
        <v>0.014999999999999999</v>
      </c>
      <c r="R393" s="195">
        <f>Q393*H393</f>
        <v>0.092999999999999999</v>
      </c>
      <c r="S393" s="195">
        <v>0</v>
      </c>
      <c r="T393" s="196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7" t="s">
        <v>335</v>
      </c>
      <c r="AT393" s="197" t="s">
        <v>262</v>
      </c>
      <c r="AU393" s="197" t="s">
        <v>91</v>
      </c>
      <c r="AY393" s="15" t="s">
        <v>203</v>
      </c>
      <c r="BE393" s="198">
        <f>IF(N393="základná",J393,0)</f>
        <v>0</v>
      </c>
      <c r="BF393" s="198">
        <f>IF(N393="znížená",J393,0)</f>
        <v>0</v>
      </c>
      <c r="BG393" s="198">
        <f>IF(N393="zákl. prenesená",J393,0)</f>
        <v>0</v>
      </c>
      <c r="BH393" s="198">
        <f>IF(N393="zníž. prenesená",J393,0)</f>
        <v>0</v>
      </c>
      <c r="BI393" s="198">
        <f>IF(N393="nulová",J393,0)</f>
        <v>0</v>
      </c>
      <c r="BJ393" s="15" t="s">
        <v>91</v>
      </c>
      <c r="BK393" s="198">
        <f>ROUND(I393*H393,2)</f>
        <v>0</v>
      </c>
      <c r="BL393" s="15" t="s">
        <v>270</v>
      </c>
      <c r="BM393" s="197" t="s">
        <v>1080</v>
      </c>
    </row>
    <row r="394" s="2" customFormat="1" ht="44.25" customHeight="1">
      <c r="A394" s="34"/>
      <c r="B394" s="184"/>
      <c r="C394" s="204" t="s">
        <v>1081</v>
      </c>
      <c r="D394" s="204" t="s">
        <v>262</v>
      </c>
      <c r="E394" s="205" t="s">
        <v>1082</v>
      </c>
      <c r="F394" s="206" t="s">
        <v>1083</v>
      </c>
      <c r="G394" s="207" t="s">
        <v>297</v>
      </c>
      <c r="H394" s="208">
        <v>4.0999999999999996</v>
      </c>
      <c r="I394" s="209"/>
      <c r="J394" s="210">
        <f>ROUND(I394*H394,2)</f>
        <v>0</v>
      </c>
      <c r="K394" s="211"/>
      <c r="L394" s="212"/>
      <c r="M394" s="213" t="s">
        <v>1</v>
      </c>
      <c r="N394" s="214" t="s">
        <v>45</v>
      </c>
      <c r="O394" s="78"/>
      <c r="P394" s="195">
        <f>O394*H394</f>
        <v>0</v>
      </c>
      <c r="Q394" s="195">
        <v>0.014999999999999999</v>
      </c>
      <c r="R394" s="195">
        <f>Q394*H394</f>
        <v>0.061499999999999992</v>
      </c>
      <c r="S394" s="195">
        <v>0</v>
      </c>
      <c r="T394" s="196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7" t="s">
        <v>335</v>
      </c>
      <c r="AT394" s="197" t="s">
        <v>262</v>
      </c>
      <c r="AU394" s="197" t="s">
        <v>91</v>
      </c>
      <c r="AY394" s="15" t="s">
        <v>203</v>
      </c>
      <c r="BE394" s="198">
        <f>IF(N394="základná",J394,0)</f>
        <v>0</v>
      </c>
      <c r="BF394" s="198">
        <f>IF(N394="znížená",J394,0)</f>
        <v>0</v>
      </c>
      <c r="BG394" s="198">
        <f>IF(N394="zákl. prenesená",J394,0)</f>
        <v>0</v>
      </c>
      <c r="BH394" s="198">
        <f>IF(N394="zníž. prenesená",J394,0)</f>
        <v>0</v>
      </c>
      <c r="BI394" s="198">
        <f>IF(N394="nulová",J394,0)</f>
        <v>0</v>
      </c>
      <c r="BJ394" s="15" t="s">
        <v>91</v>
      </c>
      <c r="BK394" s="198">
        <f>ROUND(I394*H394,2)</f>
        <v>0</v>
      </c>
      <c r="BL394" s="15" t="s">
        <v>270</v>
      </c>
      <c r="BM394" s="197" t="s">
        <v>1084</v>
      </c>
    </row>
    <row r="395" s="2" customFormat="1" ht="44.25" customHeight="1">
      <c r="A395" s="34"/>
      <c r="B395" s="184"/>
      <c r="C395" s="204" t="s">
        <v>1085</v>
      </c>
      <c r="D395" s="204" t="s">
        <v>262</v>
      </c>
      <c r="E395" s="205" t="s">
        <v>1086</v>
      </c>
      <c r="F395" s="206" t="s">
        <v>1087</v>
      </c>
      <c r="G395" s="207" t="s">
        <v>297</v>
      </c>
      <c r="H395" s="208">
        <v>3.1000000000000001</v>
      </c>
      <c r="I395" s="209"/>
      <c r="J395" s="210">
        <f>ROUND(I395*H395,2)</f>
        <v>0</v>
      </c>
      <c r="K395" s="211"/>
      <c r="L395" s="212"/>
      <c r="M395" s="213" t="s">
        <v>1</v>
      </c>
      <c r="N395" s="214" t="s">
        <v>45</v>
      </c>
      <c r="O395" s="78"/>
      <c r="P395" s="195">
        <f>O395*H395</f>
        <v>0</v>
      </c>
      <c r="Q395" s="195">
        <v>0.014999999999999999</v>
      </c>
      <c r="R395" s="195">
        <f>Q395*H395</f>
        <v>0.0465</v>
      </c>
      <c r="S395" s="195">
        <v>0</v>
      </c>
      <c r="T395" s="196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7" t="s">
        <v>335</v>
      </c>
      <c r="AT395" s="197" t="s">
        <v>262</v>
      </c>
      <c r="AU395" s="197" t="s">
        <v>91</v>
      </c>
      <c r="AY395" s="15" t="s">
        <v>203</v>
      </c>
      <c r="BE395" s="198">
        <f>IF(N395="základná",J395,0)</f>
        <v>0</v>
      </c>
      <c r="BF395" s="198">
        <f>IF(N395="znížená",J395,0)</f>
        <v>0</v>
      </c>
      <c r="BG395" s="198">
        <f>IF(N395="zákl. prenesená",J395,0)</f>
        <v>0</v>
      </c>
      <c r="BH395" s="198">
        <f>IF(N395="zníž. prenesená",J395,0)</f>
        <v>0</v>
      </c>
      <c r="BI395" s="198">
        <f>IF(N395="nulová",J395,0)</f>
        <v>0</v>
      </c>
      <c r="BJ395" s="15" t="s">
        <v>91</v>
      </c>
      <c r="BK395" s="198">
        <f>ROUND(I395*H395,2)</f>
        <v>0</v>
      </c>
      <c r="BL395" s="15" t="s">
        <v>270</v>
      </c>
      <c r="BM395" s="197" t="s">
        <v>1088</v>
      </c>
    </row>
    <row r="396" s="2" customFormat="1" ht="44.25" customHeight="1">
      <c r="A396" s="34"/>
      <c r="B396" s="184"/>
      <c r="C396" s="204" t="s">
        <v>1089</v>
      </c>
      <c r="D396" s="204" t="s">
        <v>262</v>
      </c>
      <c r="E396" s="205" t="s">
        <v>1090</v>
      </c>
      <c r="F396" s="206" t="s">
        <v>1091</v>
      </c>
      <c r="G396" s="207" t="s">
        <v>297</v>
      </c>
      <c r="H396" s="208">
        <v>1.45</v>
      </c>
      <c r="I396" s="209"/>
      <c r="J396" s="210">
        <f>ROUND(I396*H396,2)</f>
        <v>0</v>
      </c>
      <c r="K396" s="211"/>
      <c r="L396" s="212"/>
      <c r="M396" s="213" t="s">
        <v>1</v>
      </c>
      <c r="N396" s="214" t="s">
        <v>45</v>
      </c>
      <c r="O396" s="78"/>
      <c r="P396" s="195">
        <f>O396*H396</f>
        <v>0</v>
      </c>
      <c r="Q396" s="195">
        <v>0.014999999999999999</v>
      </c>
      <c r="R396" s="195">
        <f>Q396*H396</f>
        <v>0.021749999999999999</v>
      </c>
      <c r="S396" s="195">
        <v>0</v>
      </c>
      <c r="T396" s="196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7" t="s">
        <v>335</v>
      </c>
      <c r="AT396" s="197" t="s">
        <v>262</v>
      </c>
      <c r="AU396" s="197" t="s">
        <v>91</v>
      </c>
      <c r="AY396" s="15" t="s">
        <v>203</v>
      </c>
      <c r="BE396" s="198">
        <f>IF(N396="základná",J396,0)</f>
        <v>0</v>
      </c>
      <c r="BF396" s="198">
        <f>IF(N396="znížená",J396,0)</f>
        <v>0</v>
      </c>
      <c r="BG396" s="198">
        <f>IF(N396="zákl. prenesená",J396,0)</f>
        <v>0</v>
      </c>
      <c r="BH396" s="198">
        <f>IF(N396="zníž. prenesená",J396,0)</f>
        <v>0</v>
      </c>
      <c r="BI396" s="198">
        <f>IF(N396="nulová",J396,0)</f>
        <v>0</v>
      </c>
      <c r="BJ396" s="15" t="s">
        <v>91</v>
      </c>
      <c r="BK396" s="198">
        <f>ROUND(I396*H396,2)</f>
        <v>0</v>
      </c>
      <c r="BL396" s="15" t="s">
        <v>270</v>
      </c>
      <c r="BM396" s="197" t="s">
        <v>1092</v>
      </c>
    </row>
    <row r="397" s="2" customFormat="1" ht="44.25" customHeight="1">
      <c r="A397" s="34"/>
      <c r="B397" s="184"/>
      <c r="C397" s="204" t="s">
        <v>1093</v>
      </c>
      <c r="D397" s="204" t="s">
        <v>262</v>
      </c>
      <c r="E397" s="205" t="s">
        <v>1094</v>
      </c>
      <c r="F397" s="206" t="s">
        <v>1091</v>
      </c>
      <c r="G397" s="207" t="s">
        <v>297</v>
      </c>
      <c r="H397" s="208">
        <v>5.7999999999999998</v>
      </c>
      <c r="I397" s="209"/>
      <c r="J397" s="210">
        <f>ROUND(I397*H397,2)</f>
        <v>0</v>
      </c>
      <c r="K397" s="211"/>
      <c r="L397" s="212"/>
      <c r="M397" s="213" t="s">
        <v>1</v>
      </c>
      <c r="N397" s="214" t="s">
        <v>45</v>
      </c>
      <c r="O397" s="78"/>
      <c r="P397" s="195">
        <f>O397*H397</f>
        <v>0</v>
      </c>
      <c r="Q397" s="195">
        <v>0.014999999999999999</v>
      </c>
      <c r="R397" s="195">
        <f>Q397*H397</f>
        <v>0.086999999999999994</v>
      </c>
      <c r="S397" s="195">
        <v>0</v>
      </c>
      <c r="T397" s="196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7" t="s">
        <v>335</v>
      </c>
      <c r="AT397" s="197" t="s">
        <v>262</v>
      </c>
      <c r="AU397" s="197" t="s">
        <v>91</v>
      </c>
      <c r="AY397" s="15" t="s">
        <v>203</v>
      </c>
      <c r="BE397" s="198">
        <f>IF(N397="základná",J397,0)</f>
        <v>0</v>
      </c>
      <c r="BF397" s="198">
        <f>IF(N397="znížená",J397,0)</f>
        <v>0</v>
      </c>
      <c r="BG397" s="198">
        <f>IF(N397="zákl. prenesená",J397,0)</f>
        <v>0</v>
      </c>
      <c r="BH397" s="198">
        <f>IF(N397="zníž. prenesená",J397,0)</f>
        <v>0</v>
      </c>
      <c r="BI397" s="198">
        <f>IF(N397="nulová",J397,0)</f>
        <v>0</v>
      </c>
      <c r="BJ397" s="15" t="s">
        <v>91</v>
      </c>
      <c r="BK397" s="198">
        <f>ROUND(I397*H397,2)</f>
        <v>0</v>
      </c>
      <c r="BL397" s="15" t="s">
        <v>270</v>
      </c>
      <c r="BM397" s="197" t="s">
        <v>1095</v>
      </c>
    </row>
    <row r="398" s="2" customFormat="1" ht="16.5" customHeight="1">
      <c r="A398" s="34"/>
      <c r="B398" s="184"/>
      <c r="C398" s="185" t="s">
        <v>1096</v>
      </c>
      <c r="D398" s="185" t="s">
        <v>205</v>
      </c>
      <c r="E398" s="186" t="s">
        <v>1097</v>
      </c>
      <c r="F398" s="187" t="s">
        <v>1098</v>
      </c>
      <c r="G398" s="188" t="s">
        <v>297</v>
      </c>
      <c r="H398" s="189">
        <v>6.9500000000000002</v>
      </c>
      <c r="I398" s="190"/>
      <c r="J398" s="191">
        <f>ROUND(I398*H398,2)</f>
        <v>0</v>
      </c>
      <c r="K398" s="192"/>
      <c r="L398" s="35"/>
      <c r="M398" s="193" t="s">
        <v>1</v>
      </c>
      <c r="N398" s="194" t="s">
        <v>45</v>
      </c>
      <c r="O398" s="78"/>
      <c r="P398" s="195">
        <f>O398*H398</f>
        <v>0</v>
      </c>
      <c r="Q398" s="195">
        <v>0.0017240000000000001</v>
      </c>
      <c r="R398" s="195">
        <f>Q398*H398</f>
        <v>0.011981800000000001</v>
      </c>
      <c r="S398" s="195">
        <v>0</v>
      </c>
      <c r="T398" s="196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7" t="s">
        <v>270</v>
      </c>
      <c r="AT398" s="197" t="s">
        <v>205</v>
      </c>
      <c r="AU398" s="197" t="s">
        <v>91</v>
      </c>
      <c r="AY398" s="15" t="s">
        <v>203</v>
      </c>
      <c r="BE398" s="198">
        <f>IF(N398="základná",J398,0)</f>
        <v>0</v>
      </c>
      <c r="BF398" s="198">
        <f>IF(N398="znížená",J398,0)</f>
        <v>0</v>
      </c>
      <c r="BG398" s="198">
        <f>IF(N398="zákl. prenesená",J398,0)</f>
        <v>0</v>
      </c>
      <c r="BH398" s="198">
        <f>IF(N398="zníž. prenesená",J398,0)</f>
        <v>0</v>
      </c>
      <c r="BI398" s="198">
        <f>IF(N398="nulová",J398,0)</f>
        <v>0</v>
      </c>
      <c r="BJ398" s="15" t="s">
        <v>91</v>
      </c>
      <c r="BK398" s="198">
        <f>ROUND(I398*H398,2)</f>
        <v>0</v>
      </c>
      <c r="BL398" s="15" t="s">
        <v>270</v>
      </c>
      <c r="BM398" s="197" t="s">
        <v>1099</v>
      </c>
    </row>
    <row r="399" s="2" customFormat="1" ht="24.15" customHeight="1">
      <c r="A399" s="34"/>
      <c r="B399" s="184"/>
      <c r="C399" s="204" t="s">
        <v>1100</v>
      </c>
      <c r="D399" s="204" t="s">
        <v>262</v>
      </c>
      <c r="E399" s="205" t="s">
        <v>1101</v>
      </c>
      <c r="F399" s="206" t="s">
        <v>1102</v>
      </c>
      <c r="G399" s="207" t="s">
        <v>297</v>
      </c>
      <c r="H399" s="208">
        <v>6.9500000000000002</v>
      </c>
      <c r="I399" s="209"/>
      <c r="J399" s="210">
        <f>ROUND(I399*H399,2)</f>
        <v>0</v>
      </c>
      <c r="K399" s="211"/>
      <c r="L399" s="212"/>
      <c r="M399" s="213" t="s">
        <v>1</v>
      </c>
      <c r="N399" s="214" t="s">
        <v>45</v>
      </c>
      <c r="O399" s="78"/>
      <c r="P399" s="195">
        <f>O399*H399</f>
        <v>0</v>
      </c>
      <c r="Q399" s="195">
        <v>0.0015</v>
      </c>
      <c r="R399" s="195">
        <f>Q399*H399</f>
        <v>0.010425</v>
      </c>
      <c r="S399" s="195">
        <v>0</v>
      </c>
      <c r="T399" s="196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7" t="s">
        <v>335</v>
      </c>
      <c r="AT399" s="197" t="s">
        <v>262</v>
      </c>
      <c r="AU399" s="197" t="s">
        <v>91</v>
      </c>
      <c r="AY399" s="15" t="s">
        <v>203</v>
      </c>
      <c r="BE399" s="198">
        <f>IF(N399="základná",J399,0)</f>
        <v>0</v>
      </c>
      <c r="BF399" s="198">
        <f>IF(N399="znížená",J399,0)</f>
        <v>0</v>
      </c>
      <c r="BG399" s="198">
        <f>IF(N399="zákl. prenesená",J399,0)</f>
        <v>0</v>
      </c>
      <c r="BH399" s="198">
        <f>IF(N399="zníž. prenesená",J399,0)</f>
        <v>0</v>
      </c>
      <c r="BI399" s="198">
        <f>IF(N399="nulová",J399,0)</f>
        <v>0</v>
      </c>
      <c r="BJ399" s="15" t="s">
        <v>91</v>
      </c>
      <c r="BK399" s="198">
        <f>ROUND(I399*H399,2)</f>
        <v>0</v>
      </c>
      <c r="BL399" s="15" t="s">
        <v>270</v>
      </c>
      <c r="BM399" s="197" t="s">
        <v>1103</v>
      </c>
    </row>
    <row r="400" s="2" customFormat="1" ht="55.5" customHeight="1">
      <c r="A400" s="34"/>
      <c r="B400" s="184"/>
      <c r="C400" s="185" t="s">
        <v>1104</v>
      </c>
      <c r="D400" s="185" t="s">
        <v>205</v>
      </c>
      <c r="E400" s="186" t="s">
        <v>1105</v>
      </c>
      <c r="F400" s="187" t="s">
        <v>1106</v>
      </c>
      <c r="G400" s="188" t="s">
        <v>317</v>
      </c>
      <c r="H400" s="189">
        <v>90.219999999999999</v>
      </c>
      <c r="I400" s="190"/>
      <c r="J400" s="191">
        <f>ROUND(I400*H400,2)</f>
        <v>0</v>
      </c>
      <c r="K400" s="192"/>
      <c r="L400" s="35"/>
      <c r="M400" s="193" t="s">
        <v>1</v>
      </c>
      <c r="N400" s="194" t="s">
        <v>45</v>
      </c>
      <c r="O400" s="78"/>
      <c r="P400" s="195">
        <f>O400*H400</f>
        <v>0</v>
      </c>
      <c r="Q400" s="195">
        <v>7.3889999999999999E-05</v>
      </c>
      <c r="R400" s="195">
        <f>Q400*H400</f>
        <v>0.0066663557999999999</v>
      </c>
      <c r="S400" s="195">
        <v>0</v>
      </c>
      <c r="T400" s="196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7" t="s">
        <v>270</v>
      </c>
      <c r="AT400" s="197" t="s">
        <v>205</v>
      </c>
      <c r="AU400" s="197" t="s">
        <v>91</v>
      </c>
      <c r="AY400" s="15" t="s">
        <v>203</v>
      </c>
      <c r="BE400" s="198">
        <f>IF(N400="základná",J400,0)</f>
        <v>0</v>
      </c>
      <c r="BF400" s="198">
        <f>IF(N400="znížená",J400,0)</f>
        <v>0</v>
      </c>
      <c r="BG400" s="198">
        <f>IF(N400="zákl. prenesená",J400,0)</f>
        <v>0</v>
      </c>
      <c r="BH400" s="198">
        <f>IF(N400="zníž. prenesená",J400,0)</f>
        <v>0</v>
      </c>
      <c r="BI400" s="198">
        <f>IF(N400="nulová",J400,0)</f>
        <v>0</v>
      </c>
      <c r="BJ400" s="15" t="s">
        <v>91</v>
      </c>
      <c r="BK400" s="198">
        <f>ROUND(I400*H400,2)</f>
        <v>0</v>
      </c>
      <c r="BL400" s="15" t="s">
        <v>270</v>
      </c>
      <c r="BM400" s="197" t="s">
        <v>1107</v>
      </c>
    </row>
    <row r="401" s="2" customFormat="1" ht="76.35" customHeight="1">
      <c r="A401" s="34"/>
      <c r="B401" s="184"/>
      <c r="C401" s="185" t="s">
        <v>1108</v>
      </c>
      <c r="D401" s="185" t="s">
        <v>205</v>
      </c>
      <c r="E401" s="186" t="s">
        <v>1109</v>
      </c>
      <c r="F401" s="187" t="s">
        <v>1110</v>
      </c>
      <c r="G401" s="188" t="s">
        <v>317</v>
      </c>
      <c r="H401" s="189">
        <v>13.77</v>
      </c>
      <c r="I401" s="190"/>
      <c r="J401" s="191">
        <f>ROUND(I401*H401,2)</f>
        <v>0</v>
      </c>
      <c r="K401" s="192"/>
      <c r="L401" s="35"/>
      <c r="M401" s="193" t="s">
        <v>1</v>
      </c>
      <c r="N401" s="194" t="s">
        <v>45</v>
      </c>
      <c r="O401" s="78"/>
      <c r="P401" s="195">
        <f>O401*H401</f>
        <v>0</v>
      </c>
      <c r="Q401" s="195">
        <v>7.3889999999999999E-05</v>
      </c>
      <c r="R401" s="195">
        <f>Q401*H401</f>
        <v>0.0010174653000000001</v>
      </c>
      <c r="S401" s="195">
        <v>0</v>
      </c>
      <c r="T401" s="196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7" t="s">
        <v>270</v>
      </c>
      <c r="AT401" s="197" t="s">
        <v>205</v>
      </c>
      <c r="AU401" s="197" t="s">
        <v>91</v>
      </c>
      <c r="AY401" s="15" t="s">
        <v>203</v>
      </c>
      <c r="BE401" s="198">
        <f>IF(N401="základná",J401,0)</f>
        <v>0</v>
      </c>
      <c r="BF401" s="198">
        <f>IF(N401="znížená",J401,0)</f>
        <v>0</v>
      </c>
      <c r="BG401" s="198">
        <f>IF(N401="zákl. prenesená",J401,0)</f>
        <v>0</v>
      </c>
      <c r="BH401" s="198">
        <f>IF(N401="zníž. prenesená",J401,0)</f>
        <v>0</v>
      </c>
      <c r="BI401" s="198">
        <f>IF(N401="nulová",J401,0)</f>
        <v>0</v>
      </c>
      <c r="BJ401" s="15" t="s">
        <v>91</v>
      </c>
      <c r="BK401" s="198">
        <f>ROUND(I401*H401,2)</f>
        <v>0</v>
      </c>
      <c r="BL401" s="15" t="s">
        <v>270</v>
      </c>
      <c r="BM401" s="197" t="s">
        <v>1111</v>
      </c>
    </row>
    <row r="402" s="2" customFormat="1" ht="16.5" customHeight="1">
      <c r="A402" s="34"/>
      <c r="B402" s="184"/>
      <c r="C402" s="185" t="s">
        <v>1112</v>
      </c>
      <c r="D402" s="185" t="s">
        <v>205</v>
      </c>
      <c r="E402" s="186" t="s">
        <v>1113</v>
      </c>
      <c r="F402" s="187" t="s">
        <v>1114</v>
      </c>
      <c r="G402" s="188" t="s">
        <v>255</v>
      </c>
      <c r="H402" s="189">
        <v>2</v>
      </c>
      <c r="I402" s="190"/>
      <c r="J402" s="191">
        <f>ROUND(I402*H402,2)</f>
        <v>0</v>
      </c>
      <c r="K402" s="192"/>
      <c r="L402" s="35"/>
      <c r="M402" s="193" t="s">
        <v>1</v>
      </c>
      <c r="N402" s="194" t="s">
        <v>45</v>
      </c>
      <c r="O402" s="78"/>
      <c r="P402" s="195">
        <f>O402*H402</f>
        <v>0</v>
      </c>
      <c r="Q402" s="195">
        <v>4.6600000000000001E-05</v>
      </c>
      <c r="R402" s="195">
        <f>Q402*H402</f>
        <v>9.3200000000000002E-05</v>
      </c>
      <c r="S402" s="195">
        <v>0</v>
      </c>
      <c r="T402" s="196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7" t="s">
        <v>270</v>
      </c>
      <c r="AT402" s="197" t="s">
        <v>205</v>
      </c>
      <c r="AU402" s="197" t="s">
        <v>91</v>
      </c>
      <c r="AY402" s="15" t="s">
        <v>203</v>
      </c>
      <c r="BE402" s="198">
        <f>IF(N402="základná",J402,0)</f>
        <v>0</v>
      </c>
      <c r="BF402" s="198">
        <f>IF(N402="znížená",J402,0)</f>
        <v>0</v>
      </c>
      <c r="BG402" s="198">
        <f>IF(N402="zákl. prenesená",J402,0)</f>
        <v>0</v>
      </c>
      <c r="BH402" s="198">
        <f>IF(N402="zníž. prenesená",J402,0)</f>
        <v>0</v>
      </c>
      <c r="BI402" s="198">
        <f>IF(N402="nulová",J402,0)</f>
        <v>0</v>
      </c>
      <c r="BJ402" s="15" t="s">
        <v>91</v>
      </c>
      <c r="BK402" s="198">
        <f>ROUND(I402*H402,2)</f>
        <v>0</v>
      </c>
      <c r="BL402" s="15" t="s">
        <v>270</v>
      </c>
      <c r="BM402" s="197" t="s">
        <v>1115</v>
      </c>
    </row>
    <row r="403" s="2" customFormat="1" ht="33" customHeight="1">
      <c r="A403" s="34"/>
      <c r="B403" s="184"/>
      <c r="C403" s="204" t="s">
        <v>1116</v>
      </c>
      <c r="D403" s="204" t="s">
        <v>262</v>
      </c>
      <c r="E403" s="205" t="s">
        <v>1117</v>
      </c>
      <c r="F403" s="206" t="s">
        <v>1118</v>
      </c>
      <c r="G403" s="207" t="s">
        <v>255</v>
      </c>
      <c r="H403" s="208">
        <v>2</v>
      </c>
      <c r="I403" s="209"/>
      <c r="J403" s="210">
        <f>ROUND(I403*H403,2)</f>
        <v>0</v>
      </c>
      <c r="K403" s="211"/>
      <c r="L403" s="212"/>
      <c r="M403" s="213" t="s">
        <v>1</v>
      </c>
      <c r="N403" s="214" t="s">
        <v>45</v>
      </c>
      <c r="O403" s="78"/>
      <c r="P403" s="195">
        <f>O403*H403</f>
        <v>0</v>
      </c>
      <c r="Q403" s="195">
        <v>0</v>
      </c>
      <c r="R403" s="195">
        <f>Q403*H403</f>
        <v>0</v>
      </c>
      <c r="S403" s="195">
        <v>0</v>
      </c>
      <c r="T403" s="196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7" t="s">
        <v>335</v>
      </c>
      <c r="AT403" s="197" t="s">
        <v>262</v>
      </c>
      <c r="AU403" s="197" t="s">
        <v>91</v>
      </c>
      <c r="AY403" s="15" t="s">
        <v>203</v>
      </c>
      <c r="BE403" s="198">
        <f>IF(N403="základná",J403,0)</f>
        <v>0</v>
      </c>
      <c r="BF403" s="198">
        <f>IF(N403="znížená",J403,0)</f>
        <v>0</v>
      </c>
      <c r="BG403" s="198">
        <f>IF(N403="zákl. prenesená",J403,0)</f>
        <v>0</v>
      </c>
      <c r="BH403" s="198">
        <f>IF(N403="zníž. prenesená",J403,0)</f>
        <v>0</v>
      </c>
      <c r="BI403" s="198">
        <f>IF(N403="nulová",J403,0)</f>
        <v>0</v>
      </c>
      <c r="BJ403" s="15" t="s">
        <v>91</v>
      </c>
      <c r="BK403" s="198">
        <f>ROUND(I403*H403,2)</f>
        <v>0</v>
      </c>
      <c r="BL403" s="15" t="s">
        <v>270</v>
      </c>
      <c r="BM403" s="197" t="s">
        <v>1119</v>
      </c>
    </row>
    <row r="404" s="2" customFormat="1">
      <c r="A404" s="34"/>
      <c r="B404" s="35"/>
      <c r="C404" s="34"/>
      <c r="D404" s="199" t="s">
        <v>211</v>
      </c>
      <c r="E404" s="34"/>
      <c r="F404" s="200" t="s">
        <v>1120</v>
      </c>
      <c r="G404" s="34"/>
      <c r="H404" s="34"/>
      <c r="I404" s="201"/>
      <c r="J404" s="34"/>
      <c r="K404" s="34"/>
      <c r="L404" s="35"/>
      <c r="M404" s="202"/>
      <c r="N404" s="203"/>
      <c r="O404" s="78"/>
      <c r="P404" s="78"/>
      <c r="Q404" s="78"/>
      <c r="R404" s="78"/>
      <c r="S404" s="78"/>
      <c r="T404" s="79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5" t="s">
        <v>211</v>
      </c>
      <c r="AU404" s="15" t="s">
        <v>91</v>
      </c>
    </row>
    <row r="405" s="2" customFormat="1" ht="24.15" customHeight="1">
      <c r="A405" s="34"/>
      <c r="B405" s="184"/>
      <c r="C405" s="185" t="s">
        <v>1121</v>
      </c>
      <c r="D405" s="185" t="s">
        <v>205</v>
      </c>
      <c r="E405" s="186" t="s">
        <v>1122</v>
      </c>
      <c r="F405" s="187" t="s">
        <v>1123</v>
      </c>
      <c r="G405" s="188" t="s">
        <v>255</v>
      </c>
      <c r="H405" s="189">
        <v>2</v>
      </c>
      <c r="I405" s="190"/>
      <c r="J405" s="191">
        <f>ROUND(I405*H405,2)</f>
        <v>0</v>
      </c>
      <c r="K405" s="192"/>
      <c r="L405" s="35"/>
      <c r="M405" s="193" t="s">
        <v>1</v>
      </c>
      <c r="N405" s="194" t="s">
        <v>45</v>
      </c>
      <c r="O405" s="78"/>
      <c r="P405" s="195">
        <f>O405*H405</f>
        <v>0</v>
      </c>
      <c r="Q405" s="195">
        <v>0.00098992099999999994</v>
      </c>
      <c r="R405" s="195">
        <f>Q405*H405</f>
        <v>0.0019798419999999999</v>
      </c>
      <c r="S405" s="195">
        <v>0</v>
      </c>
      <c r="T405" s="196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7" t="s">
        <v>270</v>
      </c>
      <c r="AT405" s="197" t="s">
        <v>205</v>
      </c>
      <c r="AU405" s="197" t="s">
        <v>91</v>
      </c>
      <c r="AY405" s="15" t="s">
        <v>203</v>
      </c>
      <c r="BE405" s="198">
        <f>IF(N405="základná",J405,0)</f>
        <v>0</v>
      </c>
      <c r="BF405" s="198">
        <f>IF(N405="znížená",J405,0)</f>
        <v>0</v>
      </c>
      <c r="BG405" s="198">
        <f>IF(N405="zákl. prenesená",J405,0)</f>
        <v>0</v>
      </c>
      <c r="BH405" s="198">
        <f>IF(N405="zníž. prenesená",J405,0)</f>
        <v>0</v>
      </c>
      <c r="BI405" s="198">
        <f>IF(N405="nulová",J405,0)</f>
        <v>0</v>
      </c>
      <c r="BJ405" s="15" t="s">
        <v>91</v>
      </c>
      <c r="BK405" s="198">
        <f>ROUND(I405*H405,2)</f>
        <v>0</v>
      </c>
      <c r="BL405" s="15" t="s">
        <v>270</v>
      </c>
      <c r="BM405" s="197" t="s">
        <v>1124</v>
      </c>
    </row>
    <row r="406" s="2" customFormat="1" ht="24.15" customHeight="1">
      <c r="A406" s="34"/>
      <c r="B406" s="184"/>
      <c r="C406" s="204" t="s">
        <v>1125</v>
      </c>
      <c r="D406" s="204" t="s">
        <v>262</v>
      </c>
      <c r="E406" s="205" t="s">
        <v>1126</v>
      </c>
      <c r="F406" s="206" t="s">
        <v>1127</v>
      </c>
      <c r="G406" s="207" t="s">
        <v>255</v>
      </c>
      <c r="H406" s="208">
        <v>2</v>
      </c>
      <c r="I406" s="209"/>
      <c r="J406" s="210">
        <f>ROUND(I406*H406,2)</f>
        <v>0</v>
      </c>
      <c r="K406" s="211"/>
      <c r="L406" s="212"/>
      <c r="M406" s="213" t="s">
        <v>1</v>
      </c>
      <c r="N406" s="214" t="s">
        <v>45</v>
      </c>
      <c r="O406" s="78"/>
      <c r="P406" s="195">
        <f>O406*H406</f>
        <v>0</v>
      </c>
      <c r="Q406" s="195">
        <v>0.012330000000000001</v>
      </c>
      <c r="R406" s="195">
        <f>Q406*H406</f>
        <v>0.024660000000000001</v>
      </c>
      <c r="S406" s="195">
        <v>0</v>
      </c>
      <c r="T406" s="196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7" t="s">
        <v>335</v>
      </c>
      <c r="AT406" s="197" t="s">
        <v>262</v>
      </c>
      <c r="AU406" s="197" t="s">
        <v>91</v>
      </c>
      <c r="AY406" s="15" t="s">
        <v>203</v>
      </c>
      <c r="BE406" s="198">
        <f>IF(N406="základná",J406,0)</f>
        <v>0</v>
      </c>
      <c r="BF406" s="198">
        <f>IF(N406="znížená",J406,0)</f>
        <v>0</v>
      </c>
      <c r="BG406" s="198">
        <f>IF(N406="zákl. prenesená",J406,0)</f>
        <v>0</v>
      </c>
      <c r="BH406" s="198">
        <f>IF(N406="zníž. prenesená",J406,0)</f>
        <v>0</v>
      </c>
      <c r="BI406" s="198">
        <f>IF(N406="nulová",J406,0)</f>
        <v>0</v>
      </c>
      <c r="BJ406" s="15" t="s">
        <v>91</v>
      </c>
      <c r="BK406" s="198">
        <f>ROUND(I406*H406,2)</f>
        <v>0</v>
      </c>
      <c r="BL406" s="15" t="s">
        <v>270</v>
      </c>
      <c r="BM406" s="197" t="s">
        <v>1128</v>
      </c>
    </row>
    <row r="407" s="2" customFormat="1" ht="33" customHeight="1">
      <c r="A407" s="34"/>
      <c r="B407" s="184"/>
      <c r="C407" s="185" t="s">
        <v>1129</v>
      </c>
      <c r="D407" s="185" t="s">
        <v>205</v>
      </c>
      <c r="E407" s="186" t="s">
        <v>1130</v>
      </c>
      <c r="F407" s="187" t="s">
        <v>1131</v>
      </c>
      <c r="G407" s="188" t="s">
        <v>297</v>
      </c>
      <c r="H407" s="189">
        <v>255.328</v>
      </c>
      <c r="I407" s="190"/>
      <c r="J407" s="191">
        <f>ROUND(I407*H407,2)</f>
        <v>0</v>
      </c>
      <c r="K407" s="192"/>
      <c r="L407" s="35"/>
      <c r="M407" s="193" t="s">
        <v>1</v>
      </c>
      <c r="N407" s="194" t="s">
        <v>45</v>
      </c>
      <c r="O407" s="78"/>
      <c r="P407" s="195">
        <f>O407*H407</f>
        <v>0</v>
      </c>
      <c r="Q407" s="195">
        <v>0.000215</v>
      </c>
      <c r="R407" s="195">
        <f>Q407*H407</f>
        <v>0.054895519999999996</v>
      </c>
      <c r="S407" s="195">
        <v>0</v>
      </c>
      <c r="T407" s="196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7" t="s">
        <v>270</v>
      </c>
      <c r="AT407" s="197" t="s">
        <v>205</v>
      </c>
      <c r="AU407" s="197" t="s">
        <v>91</v>
      </c>
      <c r="AY407" s="15" t="s">
        <v>203</v>
      </c>
      <c r="BE407" s="198">
        <f>IF(N407="základná",J407,0)</f>
        <v>0</v>
      </c>
      <c r="BF407" s="198">
        <f>IF(N407="znížená",J407,0)</f>
        <v>0</v>
      </c>
      <c r="BG407" s="198">
        <f>IF(N407="zákl. prenesená",J407,0)</f>
        <v>0</v>
      </c>
      <c r="BH407" s="198">
        <f>IF(N407="zníž. prenesená",J407,0)</f>
        <v>0</v>
      </c>
      <c r="BI407" s="198">
        <f>IF(N407="nulová",J407,0)</f>
        <v>0</v>
      </c>
      <c r="BJ407" s="15" t="s">
        <v>91</v>
      </c>
      <c r="BK407" s="198">
        <f>ROUND(I407*H407,2)</f>
        <v>0</v>
      </c>
      <c r="BL407" s="15" t="s">
        <v>270</v>
      </c>
      <c r="BM407" s="197" t="s">
        <v>1132</v>
      </c>
    </row>
    <row r="408" s="2" customFormat="1" ht="49.05" customHeight="1">
      <c r="A408" s="34"/>
      <c r="B408" s="184"/>
      <c r="C408" s="204" t="s">
        <v>1133</v>
      </c>
      <c r="D408" s="204" t="s">
        <v>262</v>
      </c>
      <c r="E408" s="205" t="s">
        <v>1134</v>
      </c>
      <c r="F408" s="206" t="s">
        <v>1135</v>
      </c>
      <c r="G408" s="207" t="s">
        <v>297</v>
      </c>
      <c r="H408" s="208">
        <v>536.18899999999996</v>
      </c>
      <c r="I408" s="209"/>
      <c r="J408" s="210">
        <f>ROUND(I408*H408,2)</f>
        <v>0</v>
      </c>
      <c r="K408" s="211"/>
      <c r="L408" s="212"/>
      <c r="M408" s="213" t="s">
        <v>1</v>
      </c>
      <c r="N408" s="214" t="s">
        <v>45</v>
      </c>
      <c r="O408" s="78"/>
      <c r="P408" s="195">
        <f>O408*H408</f>
        <v>0</v>
      </c>
      <c r="Q408" s="195">
        <v>0.00010000000000000001</v>
      </c>
      <c r="R408" s="195">
        <f>Q408*H408</f>
        <v>0.053618899999999997</v>
      </c>
      <c r="S408" s="195">
        <v>0</v>
      </c>
      <c r="T408" s="196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7" t="s">
        <v>335</v>
      </c>
      <c r="AT408" s="197" t="s">
        <v>262</v>
      </c>
      <c r="AU408" s="197" t="s">
        <v>91</v>
      </c>
      <c r="AY408" s="15" t="s">
        <v>203</v>
      </c>
      <c r="BE408" s="198">
        <f>IF(N408="základná",J408,0)</f>
        <v>0</v>
      </c>
      <c r="BF408" s="198">
        <f>IF(N408="znížená",J408,0)</f>
        <v>0</v>
      </c>
      <c r="BG408" s="198">
        <f>IF(N408="zákl. prenesená",J408,0)</f>
        <v>0</v>
      </c>
      <c r="BH408" s="198">
        <f>IF(N408="zníž. prenesená",J408,0)</f>
        <v>0</v>
      </c>
      <c r="BI408" s="198">
        <f>IF(N408="nulová",J408,0)</f>
        <v>0</v>
      </c>
      <c r="BJ408" s="15" t="s">
        <v>91</v>
      </c>
      <c r="BK408" s="198">
        <f>ROUND(I408*H408,2)</f>
        <v>0</v>
      </c>
      <c r="BL408" s="15" t="s">
        <v>270</v>
      </c>
      <c r="BM408" s="197" t="s">
        <v>1136</v>
      </c>
    </row>
    <row r="409" s="2" customFormat="1" ht="24.15" customHeight="1">
      <c r="A409" s="34"/>
      <c r="B409" s="184"/>
      <c r="C409" s="204" t="s">
        <v>1137</v>
      </c>
      <c r="D409" s="204" t="s">
        <v>262</v>
      </c>
      <c r="E409" s="205" t="s">
        <v>1138</v>
      </c>
      <c r="F409" s="206" t="s">
        <v>1139</v>
      </c>
      <c r="G409" s="207" t="s">
        <v>255</v>
      </c>
      <c r="H409" s="208">
        <v>4</v>
      </c>
      <c r="I409" s="209"/>
      <c r="J409" s="210">
        <f>ROUND(I409*H409,2)</f>
        <v>0</v>
      </c>
      <c r="K409" s="211"/>
      <c r="L409" s="212"/>
      <c r="M409" s="213" t="s">
        <v>1</v>
      </c>
      <c r="N409" s="214" t="s">
        <v>45</v>
      </c>
      <c r="O409" s="78"/>
      <c r="P409" s="195">
        <f>O409*H409</f>
        <v>0</v>
      </c>
      <c r="Q409" s="195">
        <v>0.436</v>
      </c>
      <c r="R409" s="195">
        <f>Q409*H409</f>
        <v>1.744</v>
      </c>
      <c r="S409" s="195">
        <v>0</v>
      </c>
      <c r="T409" s="196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7" t="s">
        <v>335</v>
      </c>
      <c r="AT409" s="197" t="s">
        <v>262</v>
      </c>
      <c r="AU409" s="197" t="s">
        <v>91</v>
      </c>
      <c r="AY409" s="15" t="s">
        <v>203</v>
      </c>
      <c r="BE409" s="198">
        <f>IF(N409="základná",J409,0)</f>
        <v>0</v>
      </c>
      <c r="BF409" s="198">
        <f>IF(N409="znížená",J409,0)</f>
        <v>0</v>
      </c>
      <c r="BG409" s="198">
        <f>IF(N409="zákl. prenesená",J409,0)</f>
        <v>0</v>
      </c>
      <c r="BH409" s="198">
        <f>IF(N409="zníž. prenesená",J409,0)</f>
        <v>0</v>
      </c>
      <c r="BI409" s="198">
        <f>IF(N409="nulová",J409,0)</f>
        <v>0</v>
      </c>
      <c r="BJ409" s="15" t="s">
        <v>91</v>
      </c>
      <c r="BK409" s="198">
        <f>ROUND(I409*H409,2)</f>
        <v>0</v>
      </c>
      <c r="BL409" s="15" t="s">
        <v>270</v>
      </c>
      <c r="BM409" s="197" t="s">
        <v>1140</v>
      </c>
    </row>
    <row r="410" s="2" customFormat="1" ht="24.15" customHeight="1">
      <c r="A410" s="34"/>
      <c r="B410" s="184"/>
      <c r="C410" s="204" t="s">
        <v>1141</v>
      </c>
      <c r="D410" s="204" t="s">
        <v>262</v>
      </c>
      <c r="E410" s="205" t="s">
        <v>1142</v>
      </c>
      <c r="F410" s="206" t="s">
        <v>1143</v>
      </c>
      <c r="G410" s="207" t="s">
        <v>255</v>
      </c>
      <c r="H410" s="208">
        <v>2</v>
      </c>
      <c r="I410" s="209"/>
      <c r="J410" s="210">
        <f>ROUND(I410*H410,2)</f>
        <v>0</v>
      </c>
      <c r="K410" s="211"/>
      <c r="L410" s="212"/>
      <c r="M410" s="213" t="s">
        <v>1</v>
      </c>
      <c r="N410" s="214" t="s">
        <v>45</v>
      </c>
      <c r="O410" s="78"/>
      <c r="P410" s="195">
        <f>O410*H410</f>
        <v>0</v>
      </c>
      <c r="Q410" s="195">
        <v>0.41599999999999998</v>
      </c>
      <c r="R410" s="195">
        <f>Q410*H410</f>
        <v>0.83199999999999996</v>
      </c>
      <c r="S410" s="195">
        <v>0</v>
      </c>
      <c r="T410" s="196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7" t="s">
        <v>335</v>
      </c>
      <c r="AT410" s="197" t="s">
        <v>262</v>
      </c>
      <c r="AU410" s="197" t="s">
        <v>91</v>
      </c>
      <c r="AY410" s="15" t="s">
        <v>203</v>
      </c>
      <c r="BE410" s="198">
        <f>IF(N410="základná",J410,0)</f>
        <v>0</v>
      </c>
      <c r="BF410" s="198">
        <f>IF(N410="znížená",J410,0)</f>
        <v>0</v>
      </c>
      <c r="BG410" s="198">
        <f>IF(N410="zákl. prenesená",J410,0)</f>
        <v>0</v>
      </c>
      <c r="BH410" s="198">
        <f>IF(N410="zníž. prenesená",J410,0)</f>
        <v>0</v>
      </c>
      <c r="BI410" s="198">
        <f>IF(N410="nulová",J410,0)</f>
        <v>0</v>
      </c>
      <c r="BJ410" s="15" t="s">
        <v>91</v>
      </c>
      <c r="BK410" s="198">
        <f>ROUND(I410*H410,2)</f>
        <v>0</v>
      </c>
      <c r="BL410" s="15" t="s">
        <v>270</v>
      </c>
      <c r="BM410" s="197" t="s">
        <v>1144</v>
      </c>
    </row>
    <row r="411" s="2" customFormat="1" ht="24.15" customHeight="1">
      <c r="A411" s="34"/>
      <c r="B411" s="184"/>
      <c r="C411" s="204" t="s">
        <v>1145</v>
      </c>
      <c r="D411" s="204" t="s">
        <v>262</v>
      </c>
      <c r="E411" s="205" t="s">
        <v>1146</v>
      </c>
      <c r="F411" s="206" t="s">
        <v>1147</v>
      </c>
      <c r="G411" s="207" t="s">
        <v>255</v>
      </c>
      <c r="H411" s="208">
        <v>2</v>
      </c>
      <c r="I411" s="209"/>
      <c r="J411" s="210">
        <f>ROUND(I411*H411,2)</f>
        <v>0</v>
      </c>
      <c r="K411" s="211"/>
      <c r="L411" s="212"/>
      <c r="M411" s="213" t="s">
        <v>1</v>
      </c>
      <c r="N411" s="214" t="s">
        <v>45</v>
      </c>
      <c r="O411" s="78"/>
      <c r="P411" s="195">
        <f>O411*H411</f>
        <v>0</v>
      </c>
      <c r="Q411" s="195">
        <v>0.42599999999999999</v>
      </c>
      <c r="R411" s="195">
        <f>Q411*H411</f>
        <v>0.85199999999999998</v>
      </c>
      <c r="S411" s="195">
        <v>0</v>
      </c>
      <c r="T411" s="196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7" t="s">
        <v>335</v>
      </c>
      <c r="AT411" s="197" t="s">
        <v>262</v>
      </c>
      <c r="AU411" s="197" t="s">
        <v>91</v>
      </c>
      <c r="AY411" s="15" t="s">
        <v>203</v>
      </c>
      <c r="BE411" s="198">
        <f>IF(N411="základná",J411,0)</f>
        <v>0</v>
      </c>
      <c r="BF411" s="198">
        <f>IF(N411="znížená",J411,0)</f>
        <v>0</v>
      </c>
      <c r="BG411" s="198">
        <f>IF(N411="zákl. prenesená",J411,0)</f>
        <v>0</v>
      </c>
      <c r="BH411" s="198">
        <f>IF(N411="zníž. prenesená",J411,0)</f>
        <v>0</v>
      </c>
      <c r="BI411" s="198">
        <f>IF(N411="nulová",J411,0)</f>
        <v>0</v>
      </c>
      <c r="BJ411" s="15" t="s">
        <v>91</v>
      </c>
      <c r="BK411" s="198">
        <f>ROUND(I411*H411,2)</f>
        <v>0</v>
      </c>
      <c r="BL411" s="15" t="s">
        <v>270</v>
      </c>
      <c r="BM411" s="197" t="s">
        <v>1148</v>
      </c>
    </row>
    <row r="412" s="2" customFormat="1" ht="24.15" customHeight="1">
      <c r="A412" s="34"/>
      <c r="B412" s="184"/>
      <c r="C412" s="204" t="s">
        <v>1149</v>
      </c>
      <c r="D412" s="204" t="s">
        <v>262</v>
      </c>
      <c r="E412" s="205" t="s">
        <v>1150</v>
      </c>
      <c r="F412" s="206" t="s">
        <v>1151</v>
      </c>
      <c r="G412" s="207" t="s">
        <v>255</v>
      </c>
      <c r="H412" s="208">
        <v>2</v>
      </c>
      <c r="I412" s="209"/>
      <c r="J412" s="210">
        <f>ROUND(I412*H412,2)</f>
        <v>0</v>
      </c>
      <c r="K412" s="211"/>
      <c r="L412" s="212"/>
      <c r="M412" s="213" t="s">
        <v>1</v>
      </c>
      <c r="N412" s="214" t="s">
        <v>45</v>
      </c>
      <c r="O412" s="78"/>
      <c r="P412" s="195">
        <f>O412*H412</f>
        <v>0</v>
      </c>
      <c r="Q412" s="195">
        <v>0.66500000000000004</v>
      </c>
      <c r="R412" s="195">
        <f>Q412*H412</f>
        <v>1.3300000000000001</v>
      </c>
      <c r="S412" s="195">
        <v>0</v>
      </c>
      <c r="T412" s="196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7" t="s">
        <v>335</v>
      </c>
      <c r="AT412" s="197" t="s">
        <v>262</v>
      </c>
      <c r="AU412" s="197" t="s">
        <v>91</v>
      </c>
      <c r="AY412" s="15" t="s">
        <v>203</v>
      </c>
      <c r="BE412" s="198">
        <f>IF(N412="základná",J412,0)</f>
        <v>0</v>
      </c>
      <c r="BF412" s="198">
        <f>IF(N412="znížená",J412,0)</f>
        <v>0</v>
      </c>
      <c r="BG412" s="198">
        <f>IF(N412="zákl. prenesená",J412,0)</f>
        <v>0</v>
      </c>
      <c r="BH412" s="198">
        <f>IF(N412="zníž. prenesená",J412,0)</f>
        <v>0</v>
      </c>
      <c r="BI412" s="198">
        <f>IF(N412="nulová",J412,0)</f>
        <v>0</v>
      </c>
      <c r="BJ412" s="15" t="s">
        <v>91</v>
      </c>
      <c r="BK412" s="198">
        <f>ROUND(I412*H412,2)</f>
        <v>0</v>
      </c>
      <c r="BL412" s="15" t="s">
        <v>270</v>
      </c>
      <c r="BM412" s="197" t="s">
        <v>1152</v>
      </c>
    </row>
    <row r="413" s="2" customFormat="1" ht="24.15" customHeight="1">
      <c r="A413" s="34"/>
      <c r="B413" s="184"/>
      <c r="C413" s="204" t="s">
        <v>1153</v>
      </c>
      <c r="D413" s="204" t="s">
        <v>262</v>
      </c>
      <c r="E413" s="205" t="s">
        <v>1154</v>
      </c>
      <c r="F413" s="206" t="s">
        <v>1155</v>
      </c>
      <c r="G413" s="207" t="s">
        <v>255</v>
      </c>
      <c r="H413" s="208">
        <v>1</v>
      </c>
      <c r="I413" s="209"/>
      <c r="J413" s="210">
        <f>ROUND(I413*H413,2)</f>
        <v>0</v>
      </c>
      <c r="K413" s="211"/>
      <c r="L413" s="212"/>
      <c r="M413" s="213" t="s">
        <v>1</v>
      </c>
      <c r="N413" s="214" t="s">
        <v>45</v>
      </c>
      <c r="O413" s="78"/>
      <c r="P413" s="195">
        <f>O413*H413</f>
        <v>0</v>
      </c>
      <c r="Q413" s="195">
        <v>1.657</v>
      </c>
      <c r="R413" s="195">
        <f>Q413*H413</f>
        <v>1.657</v>
      </c>
      <c r="S413" s="195">
        <v>0</v>
      </c>
      <c r="T413" s="196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7" t="s">
        <v>335</v>
      </c>
      <c r="AT413" s="197" t="s">
        <v>262</v>
      </c>
      <c r="AU413" s="197" t="s">
        <v>91</v>
      </c>
      <c r="AY413" s="15" t="s">
        <v>203</v>
      </c>
      <c r="BE413" s="198">
        <f>IF(N413="základná",J413,0)</f>
        <v>0</v>
      </c>
      <c r="BF413" s="198">
        <f>IF(N413="znížená",J413,0)</f>
        <v>0</v>
      </c>
      <c r="BG413" s="198">
        <f>IF(N413="zákl. prenesená",J413,0)</f>
        <v>0</v>
      </c>
      <c r="BH413" s="198">
        <f>IF(N413="zníž. prenesená",J413,0)</f>
        <v>0</v>
      </c>
      <c r="BI413" s="198">
        <f>IF(N413="nulová",J413,0)</f>
        <v>0</v>
      </c>
      <c r="BJ413" s="15" t="s">
        <v>91</v>
      </c>
      <c r="BK413" s="198">
        <f>ROUND(I413*H413,2)</f>
        <v>0</v>
      </c>
      <c r="BL413" s="15" t="s">
        <v>270</v>
      </c>
      <c r="BM413" s="197" t="s">
        <v>1156</v>
      </c>
    </row>
    <row r="414" s="2" customFormat="1" ht="24.15" customHeight="1">
      <c r="A414" s="34"/>
      <c r="B414" s="184"/>
      <c r="C414" s="204" t="s">
        <v>1157</v>
      </c>
      <c r="D414" s="204" t="s">
        <v>262</v>
      </c>
      <c r="E414" s="205" t="s">
        <v>1158</v>
      </c>
      <c r="F414" s="206" t="s">
        <v>1139</v>
      </c>
      <c r="G414" s="207" t="s">
        <v>255</v>
      </c>
      <c r="H414" s="208">
        <v>2</v>
      </c>
      <c r="I414" s="209"/>
      <c r="J414" s="210">
        <f>ROUND(I414*H414,2)</f>
        <v>0</v>
      </c>
      <c r="K414" s="211"/>
      <c r="L414" s="212"/>
      <c r="M414" s="213" t="s">
        <v>1</v>
      </c>
      <c r="N414" s="214" t="s">
        <v>45</v>
      </c>
      <c r="O414" s="78"/>
      <c r="P414" s="195">
        <f>O414*H414</f>
        <v>0</v>
      </c>
      <c r="Q414" s="195">
        <v>0.436</v>
      </c>
      <c r="R414" s="195">
        <f>Q414*H414</f>
        <v>0.872</v>
      </c>
      <c r="S414" s="195">
        <v>0</v>
      </c>
      <c r="T414" s="196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7" t="s">
        <v>335</v>
      </c>
      <c r="AT414" s="197" t="s">
        <v>262</v>
      </c>
      <c r="AU414" s="197" t="s">
        <v>91</v>
      </c>
      <c r="AY414" s="15" t="s">
        <v>203</v>
      </c>
      <c r="BE414" s="198">
        <f>IF(N414="základná",J414,0)</f>
        <v>0</v>
      </c>
      <c r="BF414" s="198">
        <f>IF(N414="znížená",J414,0)</f>
        <v>0</v>
      </c>
      <c r="BG414" s="198">
        <f>IF(N414="zákl. prenesená",J414,0)</f>
        <v>0</v>
      </c>
      <c r="BH414" s="198">
        <f>IF(N414="zníž. prenesená",J414,0)</f>
        <v>0</v>
      </c>
      <c r="BI414" s="198">
        <f>IF(N414="nulová",J414,0)</f>
        <v>0</v>
      </c>
      <c r="BJ414" s="15" t="s">
        <v>91</v>
      </c>
      <c r="BK414" s="198">
        <f>ROUND(I414*H414,2)</f>
        <v>0</v>
      </c>
      <c r="BL414" s="15" t="s">
        <v>270</v>
      </c>
      <c r="BM414" s="197" t="s">
        <v>1159</v>
      </c>
    </row>
    <row r="415" s="2" customFormat="1" ht="24.15" customHeight="1">
      <c r="A415" s="34"/>
      <c r="B415" s="184"/>
      <c r="C415" s="204" t="s">
        <v>1160</v>
      </c>
      <c r="D415" s="204" t="s">
        <v>262</v>
      </c>
      <c r="E415" s="205" t="s">
        <v>1161</v>
      </c>
      <c r="F415" s="206" t="s">
        <v>1162</v>
      </c>
      <c r="G415" s="207" t="s">
        <v>255</v>
      </c>
      <c r="H415" s="208">
        <v>1</v>
      </c>
      <c r="I415" s="209"/>
      <c r="J415" s="210">
        <f>ROUND(I415*H415,2)</f>
        <v>0</v>
      </c>
      <c r="K415" s="211"/>
      <c r="L415" s="212"/>
      <c r="M415" s="213" t="s">
        <v>1</v>
      </c>
      <c r="N415" s="214" t="s">
        <v>45</v>
      </c>
      <c r="O415" s="78"/>
      <c r="P415" s="195">
        <f>O415*H415</f>
        <v>0</v>
      </c>
      <c r="Q415" s="195">
        <v>0.45700000000000002</v>
      </c>
      <c r="R415" s="195">
        <f>Q415*H415</f>
        <v>0.45700000000000002</v>
      </c>
      <c r="S415" s="195">
        <v>0</v>
      </c>
      <c r="T415" s="196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7" t="s">
        <v>335</v>
      </c>
      <c r="AT415" s="197" t="s">
        <v>262</v>
      </c>
      <c r="AU415" s="197" t="s">
        <v>91</v>
      </c>
      <c r="AY415" s="15" t="s">
        <v>203</v>
      </c>
      <c r="BE415" s="198">
        <f>IF(N415="základná",J415,0)</f>
        <v>0</v>
      </c>
      <c r="BF415" s="198">
        <f>IF(N415="znížená",J415,0)</f>
        <v>0</v>
      </c>
      <c r="BG415" s="198">
        <f>IF(N415="zákl. prenesená",J415,0)</f>
        <v>0</v>
      </c>
      <c r="BH415" s="198">
        <f>IF(N415="zníž. prenesená",J415,0)</f>
        <v>0</v>
      </c>
      <c r="BI415" s="198">
        <f>IF(N415="nulová",J415,0)</f>
        <v>0</v>
      </c>
      <c r="BJ415" s="15" t="s">
        <v>91</v>
      </c>
      <c r="BK415" s="198">
        <f>ROUND(I415*H415,2)</f>
        <v>0</v>
      </c>
      <c r="BL415" s="15" t="s">
        <v>270</v>
      </c>
      <c r="BM415" s="197" t="s">
        <v>1163</v>
      </c>
    </row>
    <row r="416" s="2" customFormat="1" ht="24.15" customHeight="1">
      <c r="A416" s="34"/>
      <c r="B416" s="184"/>
      <c r="C416" s="204" t="s">
        <v>1164</v>
      </c>
      <c r="D416" s="204" t="s">
        <v>262</v>
      </c>
      <c r="E416" s="205" t="s">
        <v>1165</v>
      </c>
      <c r="F416" s="206" t="s">
        <v>1166</v>
      </c>
      <c r="G416" s="207" t="s">
        <v>255</v>
      </c>
      <c r="H416" s="208">
        <v>1</v>
      </c>
      <c r="I416" s="209"/>
      <c r="J416" s="210">
        <f>ROUND(I416*H416,2)</f>
        <v>0</v>
      </c>
      <c r="K416" s="211"/>
      <c r="L416" s="212"/>
      <c r="M416" s="213" t="s">
        <v>1</v>
      </c>
      <c r="N416" s="214" t="s">
        <v>45</v>
      </c>
      <c r="O416" s="78"/>
      <c r="P416" s="195">
        <f>O416*H416</f>
        <v>0</v>
      </c>
      <c r="Q416" s="195">
        <v>1.1870000000000001</v>
      </c>
      <c r="R416" s="195">
        <f>Q416*H416</f>
        <v>1.1870000000000001</v>
      </c>
      <c r="S416" s="195">
        <v>0</v>
      </c>
      <c r="T416" s="196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7" t="s">
        <v>335</v>
      </c>
      <c r="AT416" s="197" t="s">
        <v>262</v>
      </c>
      <c r="AU416" s="197" t="s">
        <v>91</v>
      </c>
      <c r="AY416" s="15" t="s">
        <v>203</v>
      </c>
      <c r="BE416" s="198">
        <f>IF(N416="základná",J416,0)</f>
        <v>0</v>
      </c>
      <c r="BF416" s="198">
        <f>IF(N416="znížená",J416,0)</f>
        <v>0</v>
      </c>
      <c r="BG416" s="198">
        <f>IF(N416="zákl. prenesená",J416,0)</f>
        <v>0</v>
      </c>
      <c r="BH416" s="198">
        <f>IF(N416="zníž. prenesená",J416,0)</f>
        <v>0</v>
      </c>
      <c r="BI416" s="198">
        <f>IF(N416="nulová",J416,0)</f>
        <v>0</v>
      </c>
      <c r="BJ416" s="15" t="s">
        <v>91</v>
      </c>
      <c r="BK416" s="198">
        <f>ROUND(I416*H416,2)</f>
        <v>0</v>
      </c>
      <c r="BL416" s="15" t="s">
        <v>270</v>
      </c>
      <c r="BM416" s="197" t="s">
        <v>1167</v>
      </c>
    </row>
    <row r="417" s="2" customFormat="1" ht="24.15" customHeight="1">
      <c r="A417" s="34"/>
      <c r="B417" s="184"/>
      <c r="C417" s="204" t="s">
        <v>1168</v>
      </c>
      <c r="D417" s="204" t="s">
        <v>262</v>
      </c>
      <c r="E417" s="205" t="s">
        <v>1169</v>
      </c>
      <c r="F417" s="206" t="s">
        <v>1170</v>
      </c>
      <c r="G417" s="207" t="s">
        <v>255</v>
      </c>
      <c r="H417" s="208">
        <v>1</v>
      </c>
      <c r="I417" s="209"/>
      <c r="J417" s="210">
        <f>ROUND(I417*H417,2)</f>
        <v>0</v>
      </c>
      <c r="K417" s="211"/>
      <c r="L417" s="212"/>
      <c r="M417" s="213" t="s">
        <v>1</v>
      </c>
      <c r="N417" s="214" t="s">
        <v>45</v>
      </c>
      <c r="O417" s="78"/>
      <c r="P417" s="195">
        <f>O417*H417</f>
        <v>0</v>
      </c>
      <c r="Q417" s="195">
        <v>0.78400000000000003</v>
      </c>
      <c r="R417" s="195">
        <f>Q417*H417</f>
        <v>0.78400000000000003</v>
      </c>
      <c r="S417" s="195">
        <v>0</v>
      </c>
      <c r="T417" s="196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7" t="s">
        <v>335</v>
      </c>
      <c r="AT417" s="197" t="s">
        <v>262</v>
      </c>
      <c r="AU417" s="197" t="s">
        <v>91</v>
      </c>
      <c r="AY417" s="15" t="s">
        <v>203</v>
      </c>
      <c r="BE417" s="198">
        <f>IF(N417="základná",J417,0)</f>
        <v>0</v>
      </c>
      <c r="BF417" s="198">
        <f>IF(N417="znížená",J417,0)</f>
        <v>0</v>
      </c>
      <c r="BG417" s="198">
        <f>IF(N417="zákl. prenesená",J417,0)</f>
        <v>0</v>
      </c>
      <c r="BH417" s="198">
        <f>IF(N417="zníž. prenesená",J417,0)</f>
        <v>0</v>
      </c>
      <c r="BI417" s="198">
        <f>IF(N417="nulová",J417,0)</f>
        <v>0</v>
      </c>
      <c r="BJ417" s="15" t="s">
        <v>91</v>
      </c>
      <c r="BK417" s="198">
        <f>ROUND(I417*H417,2)</f>
        <v>0</v>
      </c>
      <c r="BL417" s="15" t="s">
        <v>270</v>
      </c>
      <c r="BM417" s="197" t="s">
        <v>1171</v>
      </c>
    </row>
    <row r="418" s="2" customFormat="1" ht="37.8" customHeight="1">
      <c r="A418" s="34"/>
      <c r="B418" s="184"/>
      <c r="C418" s="204" t="s">
        <v>1172</v>
      </c>
      <c r="D418" s="204" t="s">
        <v>262</v>
      </c>
      <c r="E418" s="205" t="s">
        <v>1173</v>
      </c>
      <c r="F418" s="206" t="s">
        <v>1174</v>
      </c>
      <c r="G418" s="207" t="s">
        <v>255</v>
      </c>
      <c r="H418" s="208">
        <v>1</v>
      </c>
      <c r="I418" s="209"/>
      <c r="J418" s="210">
        <f>ROUND(I418*H418,2)</f>
        <v>0</v>
      </c>
      <c r="K418" s="211"/>
      <c r="L418" s="212"/>
      <c r="M418" s="213" t="s">
        <v>1</v>
      </c>
      <c r="N418" s="214" t="s">
        <v>45</v>
      </c>
      <c r="O418" s="78"/>
      <c r="P418" s="195">
        <f>O418*H418</f>
        <v>0</v>
      </c>
      <c r="Q418" s="195">
        <v>2.1150000000000002</v>
      </c>
      <c r="R418" s="195">
        <f>Q418*H418</f>
        <v>2.1150000000000002</v>
      </c>
      <c r="S418" s="195">
        <v>0</v>
      </c>
      <c r="T418" s="196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7" t="s">
        <v>335</v>
      </c>
      <c r="AT418" s="197" t="s">
        <v>262</v>
      </c>
      <c r="AU418" s="197" t="s">
        <v>91</v>
      </c>
      <c r="AY418" s="15" t="s">
        <v>203</v>
      </c>
      <c r="BE418" s="198">
        <f>IF(N418="základná",J418,0)</f>
        <v>0</v>
      </c>
      <c r="BF418" s="198">
        <f>IF(N418="znížená",J418,0)</f>
        <v>0</v>
      </c>
      <c r="BG418" s="198">
        <f>IF(N418="zákl. prenesená",J418,0)</f>
        <v>0</v>
      </c>
      <c r="BH418" s="198">
        <f>IF(N418="zníž. prenesená",J418,0)</f>
        <v>0</v>
      </c>
      <c r="BI418" s="198">
        <f>IF(N418="nulová",J418,0)</f>
        <v>0</v>
      </c>
      <c r="BJ418" s="15" t="s">
        <v>91</v>
      </c>
      <c r="BK418" s="198">
        <f>ROUND(I418*H418,2)</f>
        <v>0</v>
      </c>
      <c r="BL418" s="15" t="s">
        <v>270</v>
      </c>
      <c r="BM418" s="197" t="s">
        <v>1175</v>
      </c>
    </row>
    <row r="419" s="2" customFormat="1" ht="24.15" customHeight="1">
      <c r="A419" s="34"/>
      <c r="B419" s="184"/>
      <c r="C419" s="204" t="s">
        <v>1176</v>
      </c>
      <c r="D419" s="204" t="s">
        <v>262</v>
      </c>
      <c r="E419" s="205" t="s">
        <v>1177</v>
      </c>
      <c r="F419" s="206" t="s">
        <v>1178</v>
      </c>
      <c r="G419" s="207" t="s">
        <v>255</v>
      </c>
      <c r="H419" s="208">
        <v>1</v>
      </c>
      <c r="I419" s="209"/>
      <c r="J419" s="210">
        <f>ROUND(I419*H419,2)</f>
        <v>0</v>
      </c>
      <c r="K419" s="211"/>
      <c r="L419" s="212"/>
      <c r="M419" s="213" t="s">
        <v>1</v>
      </c>
      <c r="N419" s="214" t="s">
        <v>45</v>
      </c>
      <c r="O419" s="78"/>
      <c r="P419" s="195">
        <f>O419*H419</f>
        <v>0</v>
      </c>
      <c r="Q419" s="195">
        <v>1.5289999999999999</v>
      </c>
      <c r="R419" s="195">
        <f>Q419*H419</f>
        <v>1.5289999999999999</v>
      </c>
      <c r="S419" s="195">
        <v>0</v>
      </c>
      <c r="T419" s="196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7" t="s">
        <v>335</v>
      </c>
      <c r="AT419" s="197" t="s">
        <v>262</v>
      </c>
      <c r="AU419" s="197" t="s">
        <v>91</v>
      </c>
      <c r="AY419" s="15" t="s">
        <v>203</v>
      </c>
      <c r="BE419" s="198">
        <f>IF(N419="základná",J419,0)</f>
        <v>0</v>
      </c>
      <c r="BF419" s="198">
        <f>IF(N419="znížená",J419,0)</f>
        <v>0</v>
      </c>
      <c r="BG419" s="198">
        <f>IF(N419="zákl. prenesená",J419,0)</f>
        <v>0</v>
      </c>
      <c r="BH419" s="198">
        <f>IF(N419="zníž. prenesená",J419,0)</f>
        <v>0</v>
      </c>
      <c r="BI419" s="198">
        <f>IF(N419="nulová",J419,0)</f>
        <v>0</v>
      </c>
      <c r="BJ419" s="15" t="s">
        <v>91</v>
      </c>
      <c r="BK419" s="198">
        <f>ROUND(I419*H419,2)</f>
        <v>0</v>
      </c>
      <c r="BL419" s="15" t="s">
        <v>270</v>
      </c>
      <c r="BM419" s="197" t="s">
        <v>1179</v>
      </c>
    </row>
    <row r="420" s="2" customFormat="1" ht="24.15" customHeight="1">
      <c r="A420" s="34"/>
      <c r="B420" s="184"/>
      <c r="C420" s="204" t="s">
        <v>1180</v>
      </c>
      <c r="D420" s="204" t="s">
        <v>262</v>
      </c>
      <c r="E420" s="205" t="s">
        <v>1181</v>
      </c>
      <c r="F420" s="206" t="s">
        <v>1182</v>
      </c>
      <c r="G420" s="207" t="s">
        <v>255</v>
      </c>
      <c r="H420" s="208">
        <v>2</v>
      </c>
      <c r="I420" s="209"/>
      <c r="J420" s="210">
        <f>ROUND(I420*H420,2)</f>
        <v>0</v>
      </c>
      <c r="K420" s="211"/>
      <c r="L420" s="212"/>
      <c r="M420" s="213" t="s">
        <v>1</v>
      </c>
      <c r="N420" s="214" t="s">
        <v>45</v>
      </c>
      <c r="O420" s="78"/>
      <c r="P420" s="195">
        <f>O420*H420</f>
        <v>0</v>
      </c>
      <c r="Q420" s="195">
        <v>0.313</v>
      </c>
      <c r="R420" s="195">
        <f>Q420*H420</f>
        <v>0.626</v>
      </c>
      <c r="S420" s="195">
        <v>0</v>
      </c>
      <c r="T420" s="196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7" t="s">
        <v>335</v>
      </c>
      <c r="AT420" s="197" t="s">
        <v>262</v>
      </c>
      <c r="AU420" s="197" t="s">
        <v>91</v>
      </c>
      <c r="AY420" s="15" t="s">
        <v>203</v>
      </c>
      <c r="BE420" s="198">
        <f>IF(N420="základná",J420,0)</f>
        <v>0</v>
      </c>
      <c r="BF420" s="198">
        <f>IF(N420="znížená",J420,0)</f>
        <v>0</v>
      </c>
      <c r="BG420" s="198">
        <f>IF(N420="zákl. prenesená",J420,0)</f>
        <v>0</v>
      </c>
      <c r="BH420" s="198">
        <f>IF(N420="zníž. prenesená",J420,0)</f>
        <v>0</v>
      </c>
      <c r="BI420" s="198">
        <f>IF(N420="nulová",J420,0)</f>
        <v>0</v>
      </c>
      <c r="BJ420" s="15" t="s">
        <v>91</v>
      </c>
      <c r="BK420" s="198">
        <f>ROUND(I420*H420,2)</f>
        <v>0</v>
      </c>
      <c r="BL420" s="15" t="s">
        <v>270</v>
      </c>
      <c r="BM420" s="197" t="s">
        <v>1183</v>
      </c>
    </row>
    <row r="421" s="2" customFormat="1" ht="24.15" customHeight="1">
      <c r="A421" s="34"/>
      <c r="B421" s="184"/>
      <c r="C421" s="204" t="s">
        <v>1184</v>
      </c>
      <c r="D421" s="204" t="s">
        <v>262</v>
      </c>
      <c r="E421" s="205" t="s">
        <v>1185</v>
      </c>
      <c r="F421" s="206" t="s">
        <v>1186</v>
      </c>
      <c r="G421" s="207" t="s">
        <v>255</v>
      </c>
      <c r="H421" s="208">
        <v>1</v>
      </c>
      <c r="I421" s="209"/>
      <c r="J421" s="210">
        <f>ROUND(I421*H421,2)</f>
        <v>0</v>
      </c>
      <c r="K421" s="211"/>
      <c r="L421" s="212"/>
      <c r="M421" s="213" t="s">
        <v>1</v>
      </c>
      <c r="N421" s="214" t="s">
        <v>45</v>
      </c>
      <c r="O421" s="78"/>
      <c r="P421" s="195">
        <f>O421*H421</f>
        <v>0</v>
      </c>
      <c r="Q421" s="195">
        <v>0.23000000000000001</v>
      </c>
      <c r="R421" s="195">
        <f>Q421*H421</f>
        <v>0.23000000000000001</v>
      </c>
      <c r="S421" s="195">
        <v>0</v>
      </c>
      <c r="T421" s="196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7" t="s">
        <v>335</v>
      </c>
      <c r="AT421" s="197" t="s">
        <v>262</v>
      </c>
      <c r="AU421" s="197" t="s">
        <v>91</v>
      </c>
      <c r="AY421" s="15" t="s">
        <v>203</v>
      </c>
      <c r="BE421" s="198">
        <f>IF(N421="základná",J421,0)</f>
        <v>0</v>
      </c>
      <c r="BF421" s="198">
        <f>IF(N421="znížená",J421,0)</f>
        <v>0</v>
      </c>
      <c r="BG421" s="198">
        <f>IF(N421="zákl. prenesená",J421,0)</f>
        <v>0</v>
      </c>
      <c r="BH421" s="198">
        <f>IF(N421="zníž. prenesená",J421,0)</f>
        <v>0</v>
      </c>
      <c r="BI421" s="198">
        <f>IF(N421="nulová",J421,0)</f>
        <v>0</v>
      </c>
      <c r="BJ421" s="15" t="s">
        <v>91</v>
      </c>
      <c r="BK421" s="198">
        <f>ROUND(I421*H421,2)</f>
        <v>0</v>
      </c>
      <c r="BL421" s="15" t="s">
        <v>270</v>
      </c>
      <c r="BM421" s="197" t="s">
        <v>1187</v>
      </c>
    </row>
    <row r="422" s="2" customFormat="1" ht="24.15" customHeight="1">
      <c r="A422" s="34"/>
      <c r="B422" s="184"/>
      <c r="C422" s="204" t="s">
        <v>1188</v>
      </c>
      <c r="D422" s="204" t="s">
        <v>262</v>
      </c>
      <c r="E422" s="205" t="s">
        <v>1189</v>
      </c>
      <c r="F422" s="206" t="s">
        <v>1190</v>
      </c>
      <c r="G422" s="207" t="s">
        <v>255</v>
      </c>
      <c r="H422" s="208">
        <v>1</v>
      </c>
      <c r="I422" s="209"/>
      <c r="J422" s="210">
        <f>ROUND(I422*H422,2)</f>
        <v>0</v>
      </c>
      <c r="K422" s="211"/>
      <c r="L422" s="212"/>
      <c r="M422" s="213" t="s">
        <v>1</v>
      </c>
      <c r="N422" s="214" t="s">
        <v>45</v>
      </c>
      <c r="O422" s="78"/>
      <c r="P422" s="195">
        <f>O422*H422</f>
        <v>0</v>
      </c>
      <c r="Q422" s="195">
        <v>0.17999999999999999</v>
      </c>
      <c r="R422" s="195">
        <f>Q422*H422</f>
        <v>0.17999999999999999</v>
      </c>
      <c r="S422" s="195">
        <v>0</v>
      </c>
      <c r="T422" s="196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7" t="s">
        <v>335</v>
      </c>
      <c r="AT422" s="197" t="s">
        <v>262</v>
      </c>
      <c r="AU422" s="197" t="s">
        <v>91</v>
      </c>
      <c r="AY422" s="15" t="s">
        <v>203</v>
      </c>
      <c r="BE422" s="198">
        <f>IF(N422="základná",J422,0)</f>
        <v>0</v>
      </c>
      <c r="BF422" s="198">
        <f>IF(N422="znížená",J422,0)</f>
        <v>0</v>
      </c>
      <c r="BG422" s="198">
        <f>IF(N422="zákl. prenesená",J422,0)</f>
        <v>0</v>
      </c>
      <c r="BH422" s="198">
        <f>IF(N422="zníž. prenesená",J422,0)</f>
        <v>0</v>
      </c>
      <c r="BI422" s="198">
        <f>IF(N422="nulová",J422,0)</f>
        <v>0</v>
      </c>
      <c r="BJ422" s="15" t="s">
        <v>91</v>
      </c>
      <c r="BK422" s="198">
        <f>ROUND(I422*H422,2)</f>
        <v>0</v>
      </c>
      <c r="BL422" s="15" t="s">
        <v>270</v>
      </c>
      <c r="BM422" s="197" t="s">
        <v>1191</v>
      </c>
    </row>
    <row r="423" s="2" customFormat="1" ht="24.15" customHeight="1">
      <c r="A423" s="34"/>
      <c r="B423" s="184"/>
      <c r="C423" s="204" t="s">
        <v>1192</v>
      </c>
      <c r="D423" s="204" t="s">
        <v>262</v>
      </c>
      <c r="E423" s="205" t="s">
        <v>1193</v>
      </c>
      <c r="F423" s="206" t="s">
        <v>1194</v>
      </c>
      <c r="G423" s="207" t="s">
        <v>255</v>
      </c>
      <c r="H423" s="208">
        <v>1</v>
      </c>
      <c r="I423" s="209"/>
      <c r="J423" s="210">
        <f>ROUND(I423*H423,2)</f>
        <v>0</v>
      </c>
      <c r="K423" s="211"/>
      <c r="L423" s="212"/>
      <c r="M423" s="213" t="s">
        <v>1</v>
      </c>
      <c r="N423" s="214" t="s">
        <v>45</v>
      </c>
      <c r="O423" s="78"/>
      <c r="P423" s="195">
        <f>O423*H423</f>
        <v>0</v>
      </c>
      <c r="Q423" s="195">
        <v>0.128</v>
      </c>
      <c r="R423" s="195">
        <f>Q423*H423</f>
        <v>0.128</v>
      </c>
      <c r="S423" s="195">
        <v>0</v>
      </c>
      <c r="T423" s="196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7" t="s">
        <v>335</v>
      </c>
      <c r="AT423" s="197" t="s">
        <v>262</v>
      </c>
      <c r="AU423" s="197" t="s">
        <v>91</v>
      </c>
      <c r="AY423" s="15" t="s">
        <v>203</v>
      </c>
      <c r="BE423" s="198">
        <f>IF(N423="základná",J423,0)</f>
        <v>0</v>
      </c>
      <c r="BF423" s="198">
        <f>IF(N423="znížená",J423,0)</f>
        <v>0</v>
      </c>
      <c r="BG423" s="198">
        <f>IF(N423="zákl. prenesená",J423,0)</f>
        <v>0</v>
      </c>
      <c r="BH423" s="198">
        <f>IF(N423="zníž. prenesená",J423,0)</f>
        <v>0</v>
      </c>
      <c r="BI423" s="198">
        <f>IF(N423="nulová",J423,0)</f>
        <v>0</v>
      </c>
      <c r="BJ423" s="15" t="s">
        <v>91</v>
      </c>
      <c r="BK423" s="198">
        <f>ROUND(I423*H423,2)</f>
        <v>0</v>
      </c>
      <c r="BL423" s="15" t="s">
        <v>270</v>
      </c>
      <c r="BM423" s="197" t="s">
        <v>1195</v>
      </c>
    </row>
    <row r="424" s="2" customFormat="1" ht="24.15" customHeight="1">
      <c r="A424" s="34"/>
      <c r="B424" s="184"/>
      <c r="C424" s="185" t="s">
        <v>1196</v>
      </c>
      <c r="D424" s="185" t="s">
        <v>205</v>
      </c>
      <c r="E424" s="186" t="s">
        <v>1197</v>
      </c>
      <c r="F424" s="187" t="s">
        <v>1198</v>
      </c>
      <c r="G424" s="188" t="s">
        <v>442</v>
      </c>
      <c r="H424" s="189">
        <v>841.72000000000003</v>
      </c>
      <c r="I424" s="190"/>
      <c r="J424" s="191">
        <f>ROUND(I424*H424,2)</f>
        <v>0</v>
      </c>
      <c r="K424" s="192"/>
      <c r="L424" s="35"/>
      <c r="M424" s="193" t="s">
        <v>1</v>
      </c>
      <c r="N424" s="194" t="s">
        <v>45</v>
      </c>
      <c r="O424" s="78"/>
      <c r="P424" s="195">
        <f>O424*H424</f>
        <v>0</v>
      </c>
      <c r="Q424" s="195">
        <v>0</v>
      </c>
      <c r="R424" s="195">
        <f>Q424*H424</f>
        <v>0</v>
      </c>
      <c r="S424" s="195">
        <v>0</v>
      </c>
      <c r="T424" s="196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7" t="s">
        <v>270</v>
      </c>
      <c r="AT424" s="197" t="s">
        <v>205</v>
      </c>
      <c r="AU424" s="197" t="s">
        <v>91</v>
      </c>
      <c r="AY424" s="15" t="s">
        <v>203</v>
      </c>
      <c r="BE424" s="198">
        <f>IF(N424="základná",J424,0)</f>
        <v>0</v>
      </c>
      <c r="BF424" s="198">
        <f>IF(N424="znížená",J424,0)</f>
        <v>0</v>
      </c>
      <c r="BG424" s="198">
        <f>IF(N424="zákl. prenesená",J424,0)</f>
        <v>0</v>
      </c>
      <c r="BH424" s="198">
        <f>IF(N424="zníž. prenesená",J424,0)</f>
        <v>0</v>
      </c>
      <c r="BI424" s="198">
        <f>IF(N424="nulová",J424,0)</f>
        <v>0</v>
      </c>
      <c r="BJ424" s="15" t="s">
        <v>91</v>
      </c>
      <c r="BK424" s="198">
        <f>ROUND(I424*H424,2)</f>
        <v>0</v>
      </c>
      <c r="BL424" s="15" t="s">
        <v>270</v>
      </c>
      <c r="BM424" s="197" t="s">
        <v>1199</v>
      </c>
    </row>
    <row r="425" s="2" customFormat="1">
      <c r="A425" s="34"/>
      <c r="B425" s="35"/>
      <c r="C425" s="34"/>
      <c r="D425" s="199" t="s">
        <v>211</v>
      </c>
      <c r="E425" s="34"/>
      <c r="F425" s="200" t="s">
        <v>1200</v>
      </c>
      <c r="G425" s="34"/>
      <c r="H425" s="34"/>
      <c r="I425" s="201"/>
      <c r="J425" s="34"/>
      <c r="K425" s="34"/>
      <c r="L425" s="35"/>
      <c r="M425" s="202"/>
      <c r="N425" s="203"/>
      <c r="O425" s="78"/>
      <c r="P425" s="78"/>
      <c r="Q425" s="78"/>
      <c r="R425" s="78"/>
      <c r="S425" s="78"/>
      <c r="T425" s="79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5" t="s">
        <v>211</v>
      </c>
      <c r="AU425" s="15" t="s">
        <v>91</v>
      </c>
    </row>
    <row r="426" s="2" customFormat="1" ht="24.15" customHeight="1">
      <c r="A426" s="34"/>
      <c r="B426" s="184"/>
      <c r="C426" s="185" t="s">
        <v>1201</v>
      </c>
      <c r="D426" s="185" t="s">
        <v>205</v>
      </c>
      <c r="E426" s="186" t="s">
        <v>1202</v>
      </c>
      <c r="F426" s="187" t="s">
        <v>1203</v>
      </c>
      <c r="G426" s="188" t="s">
        <v>763</v>
      </c>
      <c r="H426" s="190"/>
      <c r="I426" s="190"/>
      <c r="J426" s="191">
        <f>ROUND(I426*H426,2)</f>
        <v>0</v>
      </c>
      <c r="K426" s="192"/>
      <c r="L426" s="35"/>
      <c r="M426" s="193" t="s">
        <v>1</v>
      </c>
      <c r="N426" s="194" t="s">
        <v>45</v>
      </c>
      <c r="O426" s="78"/>
      <c r="P426" s="195">
        <f>O426*H426</f>
        <v>0</v>
      </c>
      <c r="Q426" s="195">
        <v>0</v>
      </c>
      <c r="R426" s="195">
        <f>Q426*H426</f>
        <v>0</v>
      </c>
      <c r="S426" s="195">
        <v>0</v>
      </c>
      <c r="T426" s="196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7" t="s">
        <v>270</v>
      </c>
      <c r="AT426" s="197" t="s">
        <v>205</v>
      </c>
      <c r="AU426" s="197" t="s">
        <v>91</v>
      </c>
      <c r="AY426" s="15" t="s">
        <v>203</v>
      </c>
      <c r="BE426" s="198">
        <f>IF(N426="základná",J426,0)</f>
        <v>0</v>
      </c>
      <c r="BF426" s="198">
        <f>IF(N426="znížená",J426,0)</f>
        <v>0</v>
      </c>
      <c r="BG426" s="198">
        <f>IF(N426="zákl. prenesená",J426,0)</f>
        <v>0</v>
      </c>
      <c r="BH426" s="198">
        <f>IF(N426="zníž. prenesená",J426,0)</f>
        <v>0</v>
      </c>
      <c r="BI426" s="198">
        <f>IF(N426="nulová",J426,0)</f>
        <v>0</v>
      </c>
      <c r="BJ426" s="15" t="s">
        <v>91</v>
      </c>
      <c r="BK426" s="198">
        <f>ROUND(I426*H426,2)</f>
        <v>0</v>
      </c>
      <c r="BL426" s="15" t="s">
        <v>270</v>
      </c>
      <c r="BM426" s="197" t="s">
        <v>1204</v>
      </c>
    </row>
    <row r="427" s="12" customFormat="1" ht="22.8" customHeight="1">
      <c r="A427" s="12"/>
      <c r="B427" s="171"/>
      <c r="C427" s="12"/>
      <c r="D427" s="172" t="s">
        <v>78</v>
      </c>
      <c r="E427" s="182" t="s">
        <v>1205</v>
      </c>
      <c r="F427" s="182" t="s">
        <v>1206</v>
      </c>
      <c r="G427" s="12"/>
      <c r="H427" s="12"/>
      <c r="I427" s="174"/>
      <c r="J427" s="183">
        <f>BK427</f>
        <v>0</v>
      </c>
      <c r="K427" s="12"/>
      <c r="L427" s="171"/>
      <c r="M427" s="176"/>
      <c r="N427" s="177"/>
      <c r="O427" s="177"/>
      <c r="P427" s="178">
        <f>SUM(P428:P432)</f>
        <v>0</v>
      </c>
      <c r="Q427" s="177"/>
      <c r="R427" s="178">
        <f>SUM(R428:R432)</f>
        <v>0.097976319999999978</v>
      </c>
      <c r="S427" s="177"/>
      <c r="T427" s="179">
        <f>SUM(T428:T432)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172" t="s">
        <v>91</v>
      </c>
      <c r="AT427" s="180" t="s">
        <v>78</v>
      </c>
      <c r="AU427" s="180" t="s">
        <v>86</v>
      </c>
      <c r="AY427" s="172" t="s">
        <v>203</v>
      </c>
      <c r="BK427" s="181">
        <f>SUM(BK428:BK432)</f>
        <v>0</v>
      </c>
    </row>
    <row r="428" s="2" customFormat="1" ht="24.15" customHeight="1">
      <c r="A428" s="34"/>
      <c r="B428" s="184"/>
      <c r="C428" s="185" t="s">
        <v>1207</v>
      </c>
      <c r="D428" s="185" t="s">
        <v>205</v>
      </c>
      <c r="E428" s="186" t="s">
        <v>1208</v>
      </c>
      <c r="F428" s="187" t="s">
        <v>1209</v>
      </c>
      <c r="G428" s="188" t="s">
        <v>297</v>
      </c>
      <c r="H428" s="189">
        <v>4.7999999999999998</v>
      </c>
      <c r="I428" s="190"/>
      <c r="J428" s="191">
        <f>ROUND(I428*H428,2)</f>
        <v>0</v>
      </c>
      <c r="K428" s="192"/>
      <c r="L428" s="35"/>
      <c r="M428" s="193" t="s">
        <v>1</v>
      </c>
      <c r="N428" s="194" t="s">
        <v>45</v>
      </c>
      <c r="O428" s="78"/>
      <c r="P428" s="195">
        <f>O428*H428</f>
        <v>0</v>
      </c>
      <c r="Q428" s="195">
        <v>0.0034323999999999999</v>
      </c>
      <c r="R428" s="195">
        <f>Q428*H428</f>
        <v>0.01647552</v>
      </c>
      <c r="S428" s="195">
        <v>0</v>
      </c>
      <c r="T428" s="196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7" t="s">
        <v>270</v>
      </c>
      <c r="AT428" s="197" t="s">
        <v>205</v>
      </c>
      <c r="AU428" s="197" t="s">
        <v>91</v>
      </c>
      <c r="AY428" s="15" t="s">
        <v>203</v>
      </c>
      <c r="BE428" s="198">
        <f>IF(N428="základná",J428,0)</f>
        <v>0</v>
      </c>
      <c r="BF428" s="198">
        <f>IF(N428="znížená",J428,0)</f>
        <v>0</v>
      </c>
      <c r="BG428" s="198">
        <f>IF(N428="zákl. prenesená",J428,0)</f>
        <v>0</v>
      </c>
      <c r="BH428" s="198">
        <f>IF(N428="zníž. prenesená",J428,0)</f>
        <v>0</v>
      </c>
      <c r="BI428" s="198">
        <f>IF(N428="nulová",J428,0)</f>
        <v>0</v>
      </c>
      <c r="BJ428" s="15" t="s">
        <v>91</v>
      </c>
      <c r="BK428" s="198">
        <f>ROUND(I428*H428,2)</f>
        <v>0</v>
      </c>
      <c r="BL428" s="15" t="s">
        <v>270</v>
      </c>
      <c r="BM428" s="197" t="s">
        <v>1210</v>
      </c>
    </row>
    <row r="429" s="2" customFormat="1" ht="24.15" customHeight="1">
      <c r="A429" s="34"/>
      <c r="B429" s="184"/>
      <c r="C429" s="204" t="s">
        <v>1211</v>
      </c>
      <c r="D429" s="204" t="s">
        <v>262</v>
      </c>
      <c r="E429" s="205" t="s">
        <v>1212</v>
      </c>
      <c r="F429" s="206" t="s">
        <v>1213</v>
      </c>
      <c r="G429" s="207" t="s">
        <v>317</v>
      </c>
      <c r="H429" s="208">
        <v>0.38400000000000001</v>
      </c>
      <c r="I429" s="209"/>
      <c r="J429" s="210">
        <f>ROUND(I429*H429,2)</f>
        <v>0</v>
      </c>
      <c r="K429" s="211"/>
      <c r="L429" s="212"/>
      <c r="M429" s="213" t="s">
        <v>1</v>
      </c>
      <c r="N429" s="214" t="s">
        <v>45</v>
      </c>
      <c r="O429" s="78"/>
      <c r="P429" s="195">
        <f>O429*H429</f>
        <v>0</v>
      </c>
      <c r="Q429" s="195">
        <v>0.019199999999999998</v>
      </c>
      <c r="R429" s="195">
        <f>Q429*H429</f>
        <v>0.0073727999999999997</v>
      </c>
      <c r="S429" s="195">
        <v>0</v>
      </c>
      <c r="T429" s="196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7" t="s">
        <v>335</v>
      </c>
      <c r="AT429" s="197" t="s">
        <v>262</v>
      </c>
      <c r="AU429" s="197" t="s">
        <v>91</v>
      </c>
      <c r="AY429" s="15" t="s">
        <v>203</v>
      </c>
      <c r="BE429" s="198">
        <f>IF(N429="základná",J429,0)</f>
        <v>0</v>
      </c>
      <c r="BF429" s="198">
        <f>IF(N429="znížená",J429,0)</f>
        <v>0</v>
      </c>
      <c r="BG429" s="198">
        <f>IF(N429="zákl. prenesená",J429,0)</f>
        <v>0</v>
      </c>
      <c r="BH429" s="198">
        <f>IF(N429="zníž. prenesená",J429,0)</f>
        <v>0</v>
      </c>
      <c r="BI429" s="198">
        <f>IF(N429="nulová",J429,0)</f>
        <v>0</v>
      </c>
      <c r="BJ429" s="15" t="s">
        <v>91</v>
      </c>
      <c r="BK429" s="198">
        <f>ROUND(I429*H429,2)</f>
        <v>0</v>
      </c>
      <c r="BL429" s="15" t="s">
        <v>270</v>
      </c>
      <c r="BM429" s="197" t="s">
        <v>1214</v>
      </c>
    </row>
    <row r="430" s="2" customFormat="1" ht="37.8" customHeight="1">
      <c r="A430" s="34"/>
      <c r="B430" s="184"/>
      <c r="C430" s="185" t="s">
        <v>1215</v>
      </c>
      <c r="D430" s="185" t="s">
        <v>205</v>
      </c>
      <c r="E430" s="186" t="s">
        <v>1216</v>
      </c>
      <c r="F430" s="187" t="s">
        <v>1217</v>
      </c>
      <c r="G430" s="188" t="s">
        <v>317</v>
      </c>
      <c r="H430" s="189">
        <v>3.2000000000000002</v>
      </c>
      <c r="I430" s="190"/>
      <c r="J430" s="191">
        <f>ROUND(I430*H430,2)</f>
        <v>0</v>
      </c>
      <c r="K430" s="192"/>
      <c r="L430" s="35"/>
      <c r="M430" s="193" t="s">
        <v>1</v>
      </c>
      <c r="N430" s="194" t="s">
        <v>45</v>
      </c>
      <c r="O430" s="78"/>
      <c r="P430" s="195">
        <f>O430*H430</f>
        <v>0</v>
      </c>
      <c r="Q430" s="195">
        <v>0.0031970000000000002</v>
      </c>
      <c r="R430" s="195">
        <f>Q430*H430</f>
        <v>0.010230400000000001</v>
      </c>
      <c r="S430" s="195">
        <v>0</v>
      </c>
      <c r="T430" s="196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7" t="s">
        <v>270</v>
      </c>
      <c r="AT430" s="197" t="s">
        <v>205</v>
      </c>
      <c r="AU430" s="197" t="s">
        <v>91</v>
      </c>
      <c r="AY430" s="15" t="s">
        <v>203</v>
      </c>
      <c r="BE430" s="198">
        <f>IF(N430="základná",J430,0)</f>
        <v>0</v>
      </c>
      <c r="BF430" s="198">
        <f>IF(N430="znížená",J430,0)</f>
        <v>0</v>
      </c>
      <c r="BG430" s="198">
        <f>IF(N430="zákl. prenesená",J430,0)</f>
        <v>0</v>
      </c>
      <c r="BH430" s="198">
        <f>IF(N430="zníž. prenesená",J430,0)</f>
        <v>0</v>
      </c>
      <c r="BI430" s="198">
        <f>IF(N430="nulová",J430,0)</f>
        <v>0</v>
      </c>
      <c r="BJ430" s="15" t="s">
        <v>91</v>
      </c>
      <c r="BK430" s="198">
        <f>ROUND(I430*H430,2)</f>
        <v>0</v>
      </c>
      <c r="BL430" s="15" t="s">
        <v>270</v>
      </c>
      <c r="BM430" s="197" t="s">
        <v>1218</v>
      </c>
    </row>
    <row r="431" s="2" customFormat="1" ht="24.15" customHeight="1">
      <c r="A431" s="34"/>
      <c r="B431" s="184"/>
      <c r="C431" s="204" t="s">
        <v>1219</v>
      </c>
      <c r="D431" s="204" t="s">
        <v>262</v>
      </c>
      <c r="E431" s="205" t="s">
        <v>1212</v>
      </c>
      <c r="F431" s="206" t="s">
        <v>1213</v>
      </c>
      <c r="G431" s="207" t="s">
        <v>317</v>
      </c>
      <c r="H431" s="208">
        <v>3.3279999999999998</v>
      </c>
      <c r="I431" s="209"/>
      <c r="J431" s="210">
        <f>ROUND(I431*H431,2)</f>
        <v>0</v>
      </c>
      <c r="K431" s="211"/>
      <c r="L431" s="212"/>
      <c r="M431" s="213" t="s">
        <v>1</v>
      </c>
      <c r="N431" s="214" t="s">
        <v>45</v>
      </c>
      <c r="O431" s="78"/>
      <c r="P431" s="195">
        <f>O431*H431</f>
        <v>0</v>
      </c>
      <c r="Q431" s="195">
        <v>0.019199999999999998</v>
      </c>
      <c r="R431" s="195">
        <f>Q431*H431</f>
        <v>0.063897599999999985</v>
      </c>
      <c r="S431" s="195">
        <v>0</v>
      </c>
      <c r="T431" s="196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7" t="s">
        <v>335</v>
      </c>
      <c r="AT431" s="197" t="s">
        <v>262</v>
      </c>
      <c r="AU431" s="197" t="s">
        <v>91</v>
      </c>
      <c r="AY431" s="15" t="s">
        <v>203</v>
      </c>
      <c r="BE431" s="198">
        <f>IF(N431="základná",J431,0)</f>
        <v>0</v>
      </c>
      <c r="BF431" s="198">
        <f>IF(N431="znížená",J431,0)</f>
        <v>0</v>
      </c>
      <c r="BG431" s="198">
        <f>IF(N431="zákl. prenesená",J431,0)</f>
        <v>0</v>
      </c>
      <c r="BH431" s="198">
        <f>IF(N431="zníž. prenesená",J431,0)</f>
        <v>0</v>
      </c>
      <c r="BI431" s="198">
        <f>IF(N431="nulová",J431,0)</f>
        <v>0</v>
      </c>
      <c r="BJ431" s="15" t="s">
        <v>91</v>
      </c>
      <c r="BK431" s="198">
        <f>ROUND(I431*H431,2)</f>
        <v>0</v>
      </c>
      <c r="BL431" s="15" t="s">
        <v>270</v>
      </c>
      <c r="BM431" s="197" t="s">
        <v>1220</v>
      </c>
    </row>
    <row r="432" s="2" customFormat="1" ht="24.15" customHeight="1">
      <c r="A432" s="34"/>
      <c r="B432" s="184"/>
      <c r="C432" s="185" t="s">
        <v>1221</v>
      </c>
      <c r="D432" s="185" t="s">
        <v>205</v>
      </c>
      <c r="E432" s="186" t="s">
        <v>1222</v>
      </c>
      <c r="F432" s="187" t="s">
        <v>1223</v>
      </c>
      <c r="G432" s="188" t="s">
        <v>763</v>
      </c>
      <c r="H432" s="190"/>
      <c r="I432" s="190"/>
      <c r="J432" s="191">
        <f>ROUND(I432*H432,2)</f>
        <v>0</v>
      </c>
      <c r="K432" s="192"/>
      <c r="L432" s="35"/>
      <c r="M432" s="193" t="s">
        <v>1</v>
      </c>
      <c r="N432" s="194" t="s">
        <v>45</v>
      </c>
      <c r="O432" s="78"/>
      <c r="P432" s="195">
        <f>O432*H432</f>
        <v>0</v>
      </c>
      <c r="Q432" s="195">
        <v>0</v>
      </c>
      <c r="R432" s="195">
        <f>Q432*H432</f>
        <v>0</v>
      </c>
      <c r="S432" s="195">
        <v>0</v>
      </c>
      <c r="T432" s="196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7" t="s">
        <v>270</v>
      </c>
      <c r="AT432" s="197" t="s">
        <v>205</v>
      </c>
      <c r="AU432" s="197" t="s">
        <v>91</v>
      </c>
      <c r="AY432" s="15" t="s">
        <v>203</v>
      </c>
      <c r="BE432" s="198">
        <f>IF(N432="základná",J432,0)</f>
        <v>0</v>
      </c>
      <c r="BF432" s="198">
        <f>IF(N432="znížená",J432,0)</f>
        <v>0</v>
      </c>
      <c r="BG432" s="198">
        <f>IF(N432="zákl. prenesená",J432,0)</f>
        <v>0</v>
      </c>
      <c r="BH432" s="198">
        <f>IF(N432="zníž. prenesená",J432,0)</f>
        <v>0</v>
      </c>
      <c r="BI432" s="198">
        <f>IF(N432="nulová",J432,0)</f>
        <v>0</v>
      </c>
      <c r="BJ432" s="15" t="s">
        <v>91</v>
      </c>
      <c r="BK432" s="198">
        <f>ROUND(I432*H432,2)</f>
        <v>0</v>
      </c>
      <c r="BL432" s="15" t="s">
        <v>270</v>
      </c>
      <c r="BM432" s="197" t="s">
        <v>1224</v>
      </c>
    </row>
    <row r="433" s="12" customFormat="1" ht="22.8" customHeight="1">
      <c r="A433" s="12"/>
      <c r="B433" s="171"/>
      <c r="C433" s="12"/>
      <c r="D433" s="172" t="s">
        <v>78</v>
      </c>
      <c r="E433" s="182" t="s">
        <v>1225</v>
      </c>
      <c r="F433" s="182" t="s">
        <v>1226</v>
      </c>
      <c r="G433" s="12"/>
      <c r="H433" s="12"/>
      <c r="I433" s="174"/>
      <c r="J433" s="183">
        <f>BK433</f>
        <v>0</v>
      </c>
      <c r="K433" s="12"/>
      <c r="L433" s="171"/>
      <c r="M433" s="176"/>
      <c r="N433" s="177"/>
      <c r="O433" s="177"/>
      <c r="P433" s="178">
        <f>SUM(P434:P446)</f>
        <v>0</v>
      </c>
      <c r="Q433" s="177"/>
      <c r="R433" s="178">
        <f>SUM(R434:R446)</f>
        <v>2.7766367249999999</v>
      </c>
      <c r="S433" s="177"/>
      <c r="T433" s="179">
        <f>SUM(T434:T446)</f>
        <v>4.0626500000000005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172" t="s">
        <v>91</v>
      </c>
      <c r="AT433" s="180" t="s">
        <v>78</v>
      </c>
      <c r="AU433" s="180" t="s">
        <v>86</v>
      </c>
      <c r="AY433" s="172" t="s">
        <v>203</v>
      </c>
      <c r="BK433" s="181">
        <f>SUM(BK434:BK446)</f>
        <v>0</v>
      </c>
    </row>
    <row r="434" s="2" customFormat="1" ht="16.5" customHeight="1">
      <c r="A434" s="34"/>
      <c r="B434" s="184"/>
      <c r="C434" s="185" t="s">
        <v>1227</v>
      </c>
      <c r="D434" s="185" t="s">
        <v>205</v>
      </c>
      <c r="E434" s="186" t="s">
        <v>1228</v>
      </c>
      <c r="F434" s="187" t="s">
        <v>1229</v>
      </c>
      <c r="G434" s="188" t="s">
        <v>297</v>
      </c>
      <c r="H434" s="189">
        <v>1787.25</v>
      </c>
      <c r="I434" s="190"/>
      <c r="J434" s="191">
        <f>ROUND(I434*H434,2)</f>
        <v>0</v>
      </c>
      <c r="K434" s="192"/>
      <c r="L434" s="35"/>
      <c r="M434" s="193" t="s">
        <v>1</v>
      </c>
      <c r="N434" s="194" t="s">
        <v>45</v>
      </c>
      <c r="O434" s="78"/>
      <c r="P434" s="195">
        <f>O434*H434</f>
        <v>0</v>
      </c>
      <c r="Q434" s="195">
        <v>0</v>
      </c>
      <c r="R434" s="195">
        <f>Q434*H434</f>
        <v>0</v>
      </c>
      <c r="S434" s="195">
        <v>0.001</v>
      </c>
      <c r="T434" s="196">
        <f>S434*H434</f>
        <v>1.78725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7" t="s">
        <v>270</v>
      </c>
      <c r="AT434" s="197" t="s">
        <v>205</v>
      </c>
      <c r="AU434" s="197" t="s">
        <v>91</v>
      </c>
      <c r="AY434" s="15" t="s">
        <v>203</v>
      </c>
      <c r="BE434" s="198">
        <f>IF(N434="základná",J434,0)</f>
        <v>0</v>
      </c>
      <c r="BF434" s="198">
        <f>IF(N434="znížená",J434,0)</f>
        <v>0</v>
      </c>
      <c r="BG434" s="198">
        <f>IF(N434="zákl. prenesená",J434,0)</f>
        <v>0</v>
      </c>
      <c r="BH434" s="198">
        <f>IF(N434="zníž. prenesená",J434,0)</f>
        <v>0</v>
      </c>
      <c r="BI434" s="198">
        <f>IF(N434="nulová",J434,0)</f>
        <v>0</v>
      </c>
      <c r="BJ434" s="15" t="s">
        <v>91</v>
      </c>
      <c r="BK434" s="198">
        <f>ROUND(I434*H434,2)</f>
        <v>0</v>
      </c>
      <c r="BL434" s="15" t="s">
        <v>270</v>
      </c>
      <c r="BM434" s="197" t="s">
        <v>1230</v>
      </c>
    </row>
    <row r="435" s="2" customFormat="1" ht="16.5" customHeight="1">
      <c r="A435" s="34"/>
      <c r="B435" s="184"/>
      <c r="C435" s="185" t="s">
        <v>1231</v>
      </c>
      <c r="D435" s="185" t="s">
        <v>205</v>
      </c>
      <c r="E435" s="186" t="s">
        <v>1232</v>
      </c>
      <c r="F435" s="187" t="s">
        <v>1233</v>
      </c>
      <c r="G435" s="188" t="s">
        <v>297</v>
      </c>
      <c r="H435" s="189">
        <v>720.89999999999998</v>
      </c>
      <c r="I435" s="190"/>
      <c r="J435" s="191">
        <f>ROUND(I435*H435,2)</f>
        <v>0</v>
      </c>
      <c r="K435" s="192"/>
      <c r="L435" s="35"/>
      <c r="M435" s="193" t="s">
        <v>1</v>
      </c>
      <c r="N435" s="194" t="s">
        <v>45</v>
      </c>
      <c r="O435" s="78"/>
      <c r="P435" s="195">
        <f>O435*H435</f>
        <v>0</v>
      </c>
      <c r="Q435" s="195">
        <v>4.0000000000000003E-05</v>
      </c>
      <c r="R435" s="195">
        <f>Q435*H435</f>
        <v>0.028836000000000001</v>
      </c>
      <c r="S435" s="195">
        <v>0</v>
      </c>
      <c r="T435" s="196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7" t="s">
        <v>270</v>
      </c>
      <c r="AT435" s="197" t="s">
        <v>205</v>
      </c>
      <c r="AU435" s="197" t="s">
        <v>91</v>
      </c>
      <c r="AY435" s="15" t="s">
        <v>203</v>
      </c>
      <c r="BE435" s="198">
        <f>IF(N435="základná",J435,0)</f>
        <v>0</v>
      </c>
      <c r="BF435" s="198">
        <f>IF(N435="znížená",J435,0)</f>
        <v>0</v>
      </c>
      <c r="BG435" s="198">
        <f>IF(N435="zákl. prenesená",J435,0)</f>
        <v>0</v>
      </c>
      <c r="BH435" s="198">
        <f>IF(N435="zníž. prenesená",J435,0)</f>
        <v>0</v>
      </c>
      <c r="BI435" s="198">
        <f>IF(N435="nulová",J435,0)</f>
        <v>0</v>
      </c>
      <c r="BJ435" s="15" t="s">
        <v>91</v>
      </c>
      <c r="BK435" s="198">
        <f>ROUND(I435*H435,2)</f>
        <v>0</v>
      </c>
      <c r="BL435" s="15" t="s">
        <v>270</v>
      </c>
      <c r="BM435" s="197" t="s">
        <v>1234</v>
      </c>
    </row>
    <row r="436" s="2" customFormat="1" ht="16.5" customHeight="1">
      <c r="A436" s="34"/>
      <c r="B436" s="184"/>
      <c r="C436" s="204" t="s">
        <v>1235</v>
      </c>
      <c r="D436" s="204" t="s">
        <v>262</v>
      </c>
      <c r="E436" s="205" t="s">
        <v>1236</v>
      </c>
      <c r="F436" s="206" t="s">
        <v>1237</v>
      </c>
      <c r="G436" s="207" t="s">
        <v>297</v>
      </c>
      <c r="H436" s="208">
        <v>728.10900000000004</v>
      </c>
      <c r="I436" s="209"/>
      <c r="J436" s="210">
        <f>ROUND(I436*H436,2)</f>
        <v>0</v>
      </c>
      <c r="K436" s="211"/>
      <c r="L436" s="212"/>
      <c r="M436" s="213" t="s">
        <v>1</v>
      </c>
      <c r="N436" s="214" t="s">
        <v>45</v>
      </c>
      <c r="O436" s="78"/>
      <c r="P436" s="195">
        <f>O436*H436</f>
        <v>0</v>
      </c>
      <c r="Q436" s="195">
        <v>0.00069999999999999999</v>
      </c>
      <c r="R436" s="195">
        <f>Q436*H436</f>
        <v>0.50967629999999997</v>
      </c>
      <c r="S436" s="195">
        <v>0</v>
      </c>
      <c r="T436" s="196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7" t="s">
        <v>335</v>
      </c>
      <c r="AT436" s="197" t="s">
        <v>262</v>
      </c>
      <c r="AU436" s="197" t="s">
        <v>91</v>
      </c>
      <c r="AY436" s="15" t="s">
        <v>203</v>
      </c>
      <c r="BE436" s="198">
        <f>IF(N436="základná",J436,0)</f>
        <v>0</v>
      </c>
      <c r="BF436" s="198">
        <f>IF(N436="znížená",J436,0)</f>
        <v>0</v>
      </c>
      <c r="BG436" s="198">
        <f>IF(N436="zákl. prenesená",J436,0)</f>
        <v>0</v>
      </c>
      <c r="BH436" s="198">
        <f>IF(N436="zníž. prenesená",J436,0)</f>
        <v>0</v>
      </c>
      <c r="BI436" s="198">
        <f>IF(N436="nulová",J436,0)</f>
        <v>0</v>
      </c>
      <c r="BJ436" s="15" t="s">
        <v>91</v>
      </c>
      <c r="BK436" s="198">
        <f>ROUND(I436*H436,2)</f>
        <v>0</v>
      </c>
      <c r="BL436" s="15" t="s">
        <v>270</v>
      </c>
      <c r="BM436" s="197" t="s">
        <v>1238</v>
      </c>
    </row>
    <row r="437" s="2" customFormat="1" ht="21.75" customHeight="1">
      <c r="A437" s="34"/>
      <c r="B437" s="184"/>
      <c r="C437" s="204" t="s">
        <v>1239</v>
      </c>
      <c r="D437" s="204" t="s">
        <v>262</v>
      </c>
      <c r="E437" s="205" t="s">
        <v>1240</v>
      </c>
      <c r="F437" s="206" t="s">
        <v>1241</v>
      </c>
      <c r="G437" s="207" t="s">
        <v>255</v>
      </c>
      <c r="H437" s="208">
        <v>665.14999999999998</v>
      </c>
      <c r="I437" s="209"/>
      <c r="J437" s="210">
        <f>ROUND(I437*H437,2)</f>
        <v>0</v>
      </c>
      <c r="K437" s="211"/>
      <c r="L437" s="212"/>
      <c r="M437" s="213" t="s">
        <v>1</v>
      </c>
      <c r="N437" s="214" t="s">
        <v>45</v>
      </c>
      <c r="O437" s="78"/>
      <c r="P437" s="195">
        <f>O437*H437</f>
        <v>0</v>
      </c>
      <c r="Q437" s="195">
        <v>0.00010000000000000001</v>
      </c>
      <c r="R437" s="195">
        <f>Q437*H437</f>
        <v>0.066515000000000005</v>
      </c>
      <c r="S437" s="195">
        <v>0</v>
      </c>
      <c r="T437" s="196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7" t="s">
        <v>335</v>
      </c>
      <c r="AT437" s="197" t="s">
        <v>262</v>
      </c>
      <c r="AU437" s="197" t="s">
        <v>91</v>
      </c>
      <c r="AY437" s="15" t="s">
        <v>203</v>
      </c>
      <c r="BE437" s="198">
        <f>IF(N437="základná",J437,0)</f>
        <v>0</v>
      </c>
      <c r="BF437" s="198">
        <f>IF(N437="znížená",J437,0)</f>
        <v>0</v>
      </c>
      <c r="BG437" s="198">
        <f>IF(N437="zákl. prenesená",J437,0)</f>
        <v>0</v>
      </c>
      <c r="BH437" s="198">
        <f>IF(N437="zníž. prenesená",J437,0)</f>
        <v>0</v>
      </c>
      <c r="BI437" s="198">
        <f>IF(N437="nulová",J437,0)</f>
        <v>0</v>
      </c>
      <c r="BJ437" s="15" t="s">
        <v>91</v>
      </c>
      <c r="BK437" s="198">
        <f>ROUND(I437*H437,2)</f>
        <v>0</v>
      </c>
      <c r="BL437" s="15" t="s">
        <v>270</v>
      </c>
      <c r="BM437" s="197" t="s">
        <v>1242</v>
      </c>
    </row>
    <row r="438" s="2" customFormat="1" ht="21.75" customHeight="1">
      <c r="A438" s="34"/>
      <c r="B438" s="184"/>
      <c r="C438" s="204" t="s">
        <v>1243</v>
      </c>
      <c r="D438" s="204" t="s">
        <v>262</v>
      </c>
      <c r="E438" s="205" t="s">
        <v>1244</v>
      </c>
      <c r="F438" s="206" t="s">
        <v>1245</v>
      </c>
      <c r="G438" s="207" t="s">
        <v>255</v>
      </c>
      <c r="H438" s="208">
        <v>358.15800000000002</v>
      </c>
      <c r="I438" s="209"/>
      <c r="J438" s="210">
        <f>ROUND(I438*H438,2)</f>
        <v>0</v>
      </c>
      <c r="K438" s="211"/>
      <c r="L438" s="212"/>
      <c r="M438" s="213" t="s">
        <v>1</v>
      </c>
      <c r="N438" s="214" t="s">
        <v>45</v>
      </c>
      <c r="O438" s="78"/>
      <c r="P438" s="195">
        <f>O438*H438</f>
        <v>0</v>
      </c>
      <c r="Q438" s="195">
        <v>0.00010000000000000001</v>
      </c>
      <c r="R438" s="195">
        <f>Q438*H438</f>
        <v>0.035815800000000002</v>
      </c>
      <c r="S438" s="195">
        <v>0</v>
      </c>
      <c r="T438" s="196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7" t="s">
        <v>335</v>
      </c>
      <c r="AT438" s="197" t="s">
        <v>262</v>
      </c>
      <c r="AU438" s="197" t="s">
        <v>91</v>
      </c>
      <c r="AY438" s="15" t="s">
        <v>203</v>
      </c>
      <c r="BE438" s="198">
        <f>IF(N438="základná",J438,0)</f>
        <v>0</v>
      </c>
      <c r="BF438" s="198">
        <f>IF(N438="znížená",J438,0)</f>
        <v>0</v>
      </c>
      <c r="BG438" s="198">
        <f>IF(N438="zákl. prenesená",J438,0)</f>
        <v>0</v>
      </c>
      <c r="BH438" s="198">
        <f>IF(N438="zníž. prenesená",J438,0)</f>
        <v>0</v>
      </c>
      <c r="BI438" s="198">
        <f>IF(N438="nulová",J438,0)</f>
        <v>0</v>
      </c>
      <c r="BJ438" s="15" t="s">
        <v>91</v>
      </c>
      <c r="BK438" s="198">
        <f>ROUND(I438*H438,2)</f>
        <v>0</v>
      </c>
      <c r="BL438" s="15" t="s">
        <v>270</v>
      </c>
      <c r="BM438" s="197" t="s">
        <v>1246</v>
      </c>
    </row>
    <row r="439" s="2" customFormat="1" ht="16.5" customHeight="1">
      <c r="A439" s="34"/>
      <c r="B439" s="184"/>
      <c r="C439" s="185" t="s">
        <v>1247</v>
      </c>
      <c r="D439" s="185" t="s">
        <v>205</v>
      </c>
      <c r="E439" s="186" t="s">
        <v>1248</v>
      </c>
      <c r="F439" s="187" t="s">
        <v>1249</v>
      </c>
      <c r="G439" s="188" t="s">
        <v>297</v>
      </c>
      <c r="H439" s="189">
        <v>959.67499999999995</v>
      </c>
      <c r="I439" s="190"/>
      <c r="J439" s="191">
        <f>ROUND(I439*H439,2)</f>
        <v>0</v>
      </c>
      <c r="K439" s="192"/>
      <c r="L439" s="35"/>
      <c r="M439" s="193" t="s">
        <v>1</v>
      </c>
      <c r="N439" s="194" t="s">
        <v>45</v>
      </c>
      <c r="O439" s="78"/>
      <c r="P439" s="195">
        <f>O439*H439</f>
        <v>0</v>
      </c>
      <c r="Q439" s="195">
        <v>4.5000000000000003E-05</v>
      </c>
      <c r="R439" s="195">
        <f>Q439*H439</f>
        <v>0.043185374999999998</v>
      </c>
      <c r="S439" s="195">
        <v>0</v>
      </c>
      <c r="T439" s="196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7" t="s">
        <v>270</v>
      </c>
      <c r="AT439" s="197" t="s">
        <v>205</v>
      </c>
      <c r="AU439" s="197" t="s">
        <v>91</v>
      </c>
      <c r="AY439" s="15" t="s">
        <v>203</v>
      </c>
      <c r="BE439" s="198">
        <f>IF(N439="základná",J439,0)</f>
        <v>0</v>
      </c>
      <c r="BF439" s="198">
        <f>IF(N439="znížená",J439,0)</f>
        <v>0</v>
      </c>
      <c r="BG439" s="198">
        <f>IF(N439="zákl. prenesená",J439,0)</f>
        <v>0</v>
      </c>
      <c r="BH439" s="198">
        <f>IF(N439="zníž. prenesená",J439,0)</f>
        <v>0</v>
      </c>
      <c r="BI439" s="198">
        <f>IF(N439="nulová",J439,0)</f>
        <v>0</v>
      </c>
      <c r="BJ439" s="15" t="s">
        <v>91</v>
      </c>
      <c r="BK439" s="198">
        <f>ROUND(I439*H439,2)</f>
        <v>0</v>
      </c>
      <c r="BL439" s="15" t="s">
        <v>270</v>
      </c>
      <c r="BM439" s="197" t="s">
        <v>1250</v>
      </c>
    </row>
    <row r="440" s="2" customFormat="1" ht="16.5" customHeight="1">
      <c r="A440" s="34"/>
      <c r="B440" s="184"/>
      <c r="C440" s="204" t="s">
        <v>1251</v>
      </c>
      <c r="D440" s="204" t="s">
        <v>262</v>
      </c>
      <c r="E440" s="205" t="s">
        <v>1252</v>
      </c>
      <c r="F440" s="206" t="s">
        <v>1253</v>
      </c>
      <c r="G440" s="207" t="s">
        <v>317</v>
      </c>
      <c r="H440" s="208">
        <v>97.887</v>
      </c>
      <c r="I440" s="209"/>
      <c r="J440" s="210">
        <f>ROUND(I440*H440,2)</f>
        <v>0</v>
      </c>
      <c r="K440" s="211"/>
      <c r="L440" s="212"/>
      <c r="M440" s="213" t="s">
        <v>1</v>
      </c>
      <c r="N440" s="214" t="s">
        <v>45</v>
      </c>
      <c r="O440" s="78"/>
      <c r="P440" s="195">
        <f>O440*H440</f>
        <v>0</v>
      </c>
      <c r="Q440" s="195">
        <v>0.00075000000000000002</v>
      </c>
      <c r="R440" s="195">
        <f>Q440*H440</f>
        <v>0.073415250000000001</v>
      </c>
      <c r="S440" s="195">
        <v>0</v>
      </c>
      <c r="T440" s="196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7" t="s">
        <v>335</v>
      </c>
      <c r="AT440" s="197" t="s">
        <v>262</v>
      </c>
      <c r="AU440" s="197" t="s">
        <v>91</v>
      </c>
      <c r="AY440" s="15" t="s">
        <v>203</v>
      </c>
      <c r="BE440" s="198">
        <f>IF(N440="základná",J440,0)</f>
        <v>0</v>
      </c>
      <c r="BF440" s="198">
        <f>IF(N440="znížená",J440,0)</f>
        <v>0</v>
      </c>
      <c r="BG440" s="198">
        <f>IF(N440="zákl. prenesená",J440,0)</f>
        <v>0</v>
      </c>
      <c r="BH440" s="198">
        <f>IF(N440="zníž. prenesená",J440,0)</f>
        <v>0</v>
      </c>
      <c r="BI440" s="198">
        <f>IF(N440="nulová",J440,0)</f>
        <v>0</v>
      </c>
      <c r="BJ440" s="15" t="s">
        <v>91</v>
      </c>
      <c r="BK440" s="198">
        <f>ROUND(I440*H440,2)</f>
        <v>0</v>
      </c>
      <c r="BL440" s="15" t="s">
        <v>270</v>
      </c>
      <c r="BM440" s="197" t="s">
        <v>1254</v>
      </c>
    </row>
    <row r="441" s="2" customFormat="1" ht="24.15" customHeight="1">
      <c r="A441" s="34"/>
      <c r="B441" s="184"/>
      <c r="C441" s="185" t="s">
        <v>1255</v>
      </c>
      <c r="D441" s="185" t="s">
        <v>205</v>
      </c>
      <c r="E441" s="186" t="s">
        <v>1256</v>
      </c>
      <c r="F441" s="187" t="s">
        <v>1257</v>
      </c>
      <c r="G441" s="188" t="s">
        <v>317</v>
      </c>
      <c r="H441" s="189">
        <v>2275.4000000000001</v>
      </c>
      <c r="I441" s="190"/>
      <c r="J441" s="191">
        <f>ROUND(I441*H441,2)</f>
        <v>0</v>
      </c>
      <c r="K441" s="192"/>
      <c r="L441" s="35"/>
      <c r="M441" s="193" t="s">
        <v>1</v>
      </c>
      <c r="N441" s="194" t="s">
        <v>45</v>
      </c>
      <c r="O441" s="78"/>
      <c r="P441" s="195">
        <f>O441*H441</f>
        <v>0</v>
      </c>
      <c r="Q441" s="195">
        <v>0</v>
      </c>
      <c r="R441" s="195">
        <f>Q441*H441</f>
        <v>0</v>
      </c>
      <c r="S441" s="195">
        <v>0.001</v>
      </c>
      <c r="T441" s="196">
        <f>S441*H441</f>
        <v>2.2754000000000003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7" t="s">
        <v>270</v>
      </c>
      <c r="AT441" s="197" t="s">
        <v>205</v>
      </c>
      <c r="AU441" s="197" t="s">
        <v>91</v>
      </c>
      <c r="AY441" s="15" t="s">
        <v>203</v>
      </c>
      <c r="BE441" s="198">
        <f>IF(N441="základná",J441,0)</f>
        <v>0</v>
      </c>
      <c r="BF441" s="198">
        <f>IF(N441="znížená",J441,0)</f>
        <v>0</v>
      </c>
      <c r="BG441" s="198">
        <f>IF(N441="zákl. prenesená",J441,0)</f>
        <v>0</v>
      </c>
      <c r="BH441" s="198">
        <f>IF(N441="zníž. prenesená",J441,0)</f>
        <v>0</v>
      </c>
      <c r="BI441" s="198">
        <f>IF(N441="nulová",J441,0)</f>
        <v>0</v>
      </c>
      <c r="BJ441" s="15" t="s">
        <v>91</v>
      </c>
      <c r="BK441" s="198">
        <f>ROUND(I441*H441,2)</f>
        <v>0</v>
      </c>
      <c r="BL441" s="15" t="s">
        <v>270</v>
      </c>
      <c r="BM441" s="197" t="s">
        <v>1258</v>
      </c>
    </row>
    <row r="442" s="2" customFormat="1" ht="16.5" customHeight="1">
      <c r="A442" s="34"/>
      <c r="B442" s="184"/>
      <c r="C442" s="185" t="s">
        <v>1259</v>
      </c>
      <c r="D442" s="185" t="s">
        <v>205</v>
      </c>
      <c r="E442" s="186" t="s">
        <v>1260</v>
      </c>
      <c r="F442" s="187" t="s">
        <v>1261</v>
      </c>
      <c r="G442" s="188" t="s">
        <v>317</v>
      </c>
      <c r="H442" s="189">
        <v>1526.8</v>
      </c>
      <c r="I442" s="190"/>
      <c r="J442" s="191">
        <f>ROUND(I442*H442,2)</f>
        <v>0</v>
      </c>
      <c r="K442" s="192"/>
      <c r="L442" s="35"/>
      <c r="M442" s="193" t="s">
        <v>1</v>
      </c>
      <c r="N442" s="194" t="s">
        <v>45</v>
      </c>
      <c r="O442" s="78"/>
      <c r="P442" s="195">
        <f>O442*H442</f>
        <v>0</v>
      </c>
      <c r="Q442" s="195">
        <v>0.00044999999999999999</v>
      </c>
      <c r="R442" s="195">
        <f>Q442*H442</f>
        <v>0.68706</v>
      </c>
      <c r="S442" s="195">
        <v>0</v>
      </c>
      <c r="T442" s="196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7" t="s">
        <v>270</v>
      </c>
      <c r="AT442" s="197" t="s">
        <v>205</v>
      </c>
      <c r="AU442" s="197" t="s">
        <v>91</v>
      </c>
      <c r="AY442" s="15" t="s">
        <v>203</v>
      </c>
      <c r="BE442" s="198">
        <f>IF(N442="základná",J442,0)</f>
        <v>0</v>
      </c>
      <c r="BF442" s="198">
        <f>IF(N442="znížená",J442,0)</f>
        <v>0</v>
      </c>
      <c r="BG442" s="198">
        <f>IF(N442="zákl. prenesená",J442,0)</f>
        <v>0</v>
      </c>
      <c r="BH442" s="198">
        <f>IF(N442="zníž. prenesená",J442,0)</f>
        <v>0</v>
      </c>
      <c r="BI442" s="198">
        <f>IF(N442="nulová",J442,0)</f>
        <v>0</v>
      </c>
      <c r="BJ442" s="15" t="s">
        <v>91</v>
      </c>
      <c r="BK442" s="198">
        <f>ROUND(I442*H442,2)</f>
        <v>0</v>
      </c>
      <c r="BL442" s="15" t="s">
        <v>270</v>
      </c>
      <c r="BM442" s="197" t="s">
        <v>1262</v>
      </c>
    </row>
    <row r="443" s="2" customFormat="1" ht="16.5" customHeight="1">
      <c r="A443" s="34"/>
      <c r="B443" s="184"/>
      <c r="C443" s="204" t="s">
        <v>1263</v>
      </c>
      <c r="D443" s="204" t="s">
        <v>262</v>
      </c>
      <c r="E443" s="205" t="s">
        <v>1252</v>
      </c>
      <c r="F443" s="206" t="s">
        <v>1253</v>
      </c>
      <c r="G443" s="207" t="s">
        <v>317</v>
      </c>
      <c r="H443" s="208">
        <v>1603.1400000000001</v>
      </c>
      <c r="I443" s="209"/>
      <c r="J443" s="210">
        <f>ROUND(I443*H443,2)</f>
        <v>0</v>
      </c>
      <c r="K443" s="211"/>
      <c r="L443" s="212"/>
      <c r="M443" s="213" t="s">
        <v>1</v>
      </c>
      <c r="N443" s="214" t="s">
        <v>45</v>
      </c>
      <c r="O443" s="78"/>
      <c r="P443" s="195">
        <f>O443*H443</f>
        <v>0</v>
      </c>
      <c r="Q443" s="195">
        <v>0.00075000000000000002</v>
      </c>
      <c r="R443" s="195">
        <f>Q443*H443</f>
        <v>1.2023550000000001</v>
      </c>
      <c r="S443" s="195">
        <v>0</v>
      </c>
      <c r="T443" s="196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7" t="s">
        <v>335</v>
      </c>
      <c r="AT443" s="197" t="s">
        <v>262</v>
      </c>
      <c r="AU443" s="197" t="s">
        <v>91</v>
      </c>
      <c r="AY443" s="15" t="s">
        <v>203</v>
      </c>
      <c r="BE443" s="198">
        <f>IF(N443="základná",J443,0)</f>
        <v>0</v>
      </c>
      <c r="BF443" s="198">
        <f>IF(N443="znížená",J443,0)</f>
        <v>0</v>
      </c>
      <c r="BG443" s="198">
        <f>IF(N443="zákl. prenesená",J443,0)</f>
        <v>0</v>
      </c>
      <c r="BH443" s="198">
        <f>IF(N443="zníž. prenesená",J443,0)</f>
        <v>0</v>
      </c>
      <c r="BI443" s="198">
        <f>IF(N443="nulová",J443,0)</f>
        <v>0</v>
      </c>
      <c r="BJ443" s="15" t="s">
        <v>91</v>
      </c>
      <c r="BK443" s="198">
        <f>ROUND(I443*H443,2)</f>
        <v>0</v>
      </c>
      <c r="BL443" s="15" t="s">
        <v>270</v>
      </c>
      <c r="BM443" s="197" t="s">
        <v>1264</v>
      </c>
    </row>
    <row r="444" s="2" customFormat="1" ht="21.75" customHeight="1">
      <c r="A444" s="34"/>
      <c r="B444" s="184"/>
      <c r="C444" s="185" t="s">
        <v>1265</v>
      </c>
      <c r="D444" s="185" t="s">
        <v>205</v>
      </c>
      <c r="E444" s="186" t="s">
        <v>1266</v>
      </c>
      <c r="F444" s="187" t="s">
        <v>1267</v>
      </c>
      <c r="G444" s="188" t="s">
        <v>317</v>
      </c>
      <c r="H444" s="189">
        <v>1526.8</v>
      </c>
      <c r="I444" s="190"/>
      <c r="J444" s="191">
        <f>ROUND(I444*H444,2)</f>
        <v>0</v>
      </c>
      <c r="K444" s="192"/>
      <c r="L444" s="35"/>
      <c r="M444" s="193" t="s">
        <v>1</v>
      </c>
      <c r="N444" s="194" t="s">
        <v>45</v>
      </c>
      <c r="O444" s="78"/>
      <c r="P444" s="195">
        <f>O444*H444</f>
        <v>0</v>
      </c>
      <c r="Q444" s="195">
        <v>0</v>
      </c>
      <c r="R444" s="195">
        <f>Q444*H444</f>
        <v>0</v>
      </c>
      <c r="S444" s="195">
        <v>0</v>
      </c>
      <c r="T444" s="196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7" t="s">
        <v>270</v>
      </c>
      <c r="AT444" s="197" t="s">
        <v>205</v>
      </c>
      <c r="AU444" s="197" t="s">
        <v>91</v>
      </c>
      <c r="AY444" s="15" t="s">
        <v>203</v>
      </c>
      <c r="BE444" s="198">
        <f>IF(N444="základná",J444,0)</f>
        <v>0</v>
      </c>
      <c r="BF444" s="198">
        <f>IF(N444="znížená",J444,0)</f>
        <v>0</v>
      </c>
      <c r="BG444" s="198">
        <f>IF(N444="zákl. prenesená",J444,0)</f>
        <v>0</v>
      </c>
      <c r="BH444" s="198">
        <f>IF(N444="zníž. prenesená",J444,0)</f>
        <v>0</v>
      </c>
      <c r="BI444" s="198">
        <f>IF(N444="nulová",J444,0)</f>
        <v>0</v>
      </c>
      <c r="BJ444" s="15" t="s">
        <v>91</v>
      </c>
      <c r="BK444" s="198">
        <f>ROUND(I444*H444,2)</f>
        <v>0</v>
      </c>
      <c r="BL444" s="15" t="s">
        <v>270</v>
      </c>
      <c r="BM444" s="197" t="s">
        <v>1268</v>
      </c>
    </row>
    <row r="445" s="2" customFormat="1" ht="24.15" customHeight="1">
      <c r="A445" s="34"/>
      <c r="B445" s="184"/>
      <c r="C445" s="185" t="s">
        <v>1269</v>
      </c>
      <c r="D445" s="185" t="s">
        <v>205</v>
      </c>
      <c r="E445" s="186" t="s">
        <v>1270</v>
      </c>
      <c r="F445" s="187" t="s">
        <v>1271</v>
      </c>
      <c r="G445" s="188" t="s">
        <v>317</v>
      </c>
      <c r="H445" s="189">
        <v>1526.8</v>
      </c>
      <c r="I445" s="190"/>
      <c r="J445" s="191">
        <f>ROUND(I445*H445,2)</f>
        <v>0</v>
      </c>
      <c r="K445" s="192"/>
      <c r="L445" s="35"/>
      <c r="M445" s="193" t="s">
        <v>1</v>
      </c>
      <c r="N445" s="194" t="s">
        <v>45</v>
      </c>
      <c r="O445" s="78"/>
      <c r="P445" s="195">
        <f>O445*H445</f>
        <v>0</v>
      </c>
      <c r="Q445" s="195">
        <v>8.5000000000000006E-05</v>
      </c>
      <c r="R445" s="195">
        <f>Q445*H445</f>
        <v>0.129778</v>
      </c>
      <c r="S445" s="195">
        <v>0</v>
      </c>
      <c r="T445" s="196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7" t="s">
        <v>270</v>
      </c>
      <c r="AT445" s="197" t="s">
        <v>205</v>
      </c>
      <c r="AU445" s="197" t="s">
        <v>91</v>
      </c>
      <c r="AY445" s="15" t="s">
        <v>203</v>
      </c>
      <c r="BE445" s="198">
        <f>IF(N445="základná",J445,0)</f>
        <v>0</v>
      </c>
      <c r="BF445" s="198">
        <f>IF(N445="znížená",J445,0)</f>
        <v>0</v>
      </c>
      <c r="BG445" s="198">
        <f>IF(N445="zákl. prenesená",J445,0)</f>
        <v>0</v>
      </c>
      <c r="BH445" s="198">
        <f>IF(N445="zníž. prenesená",J445,0)</f>
        <v>0</v>
      </c>
      <c r="BI445" s="198">
        <f>IF(N445="nulová",J445,0)</f>
        <v>0</v>
      </c>
      <c r="BJ445" s="15" t="s">
        <v>91</v>
      </c>
      <c r="BK445" s="198">
        <f>ROUND(I445*H445,2)</f>
        <v>0</v>
      </c>
      <c r="BL445" s="15" t="s">
        <v>270</v>
      </c>
      <c r="BM445" s="197" t="s">
        <v>1272</v>
      </c>
    </row>
    <row r="446" s="2" customFormat="1" ht="24.15" customHeight="1">
      <c r="A446" s="34"/>
      <c r="B446" s="184"/>
      <c r="C446" s="185" t="s">
        <v>1273</v>
      </c>
      <c r="D446" s="185" t="s">
        <v>205</v>
      </c>
      <c r="E446" s="186" t="s">
        <v>1274</v>
      </c>
      <c r="F446" s="187" t="s">
        <v>1275</v>
      </c>
      <c r="G446" s="188" t="s">
        <v>763</v>
      </c>
      <c r="H446" s="190"/>
      <c r="I446" s="190"/>
      <c r="J446" s="191">
        <f>ROUND(I446*H446,2)</f>
        <v>0</v>
      </c>
      <c r="K446" s="192"/>
      <c r="L446" s="35"/>
      <c r="M446" s="193" t="s">
        <v>1</v>
      </c>
      <c r="N446" s="194" t="s">
        <v>45</v>
      </c>
      <c r="O446" s="78"/>
      <c r="P446" s="195">
        <f>O446*H446</f>
        <v>0</v>
      </c>
      <c r="Q446" s="195">
        <v>0</v>
      </c>
      <c r="R446" s="195">
        <f>Q446*H446</f>
        <v>0</v>
      </c>
      <c r="S446" s="195">
        <v>0</v>
      </c>
      <c r="T446" s="196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7" t="s">
        <v>270</v>
      </c>
      <c r="AT446" s="197" t="s">
        <v>205</v>
      </c>
      <c r="AU446" s="197" t="s">
        <v>91</v>
      </c>
      <c r="AY446" s="15" t="s">
        <v>203</v>
      </c>
      <c r="BE446" s="198">
        <f>IF(N446="základná",J446,0)</f>
        <v>0</v>
      </c>
      <c r="BF446" s="198">
        <f>IF(N446="znížená",J446,0)</f>
        <v>0</v>
      </c>
      <c r="BG446" s="198">
        <f>IF(N446="zákl. prenesená",J446,0)</f>
        <v>0</v>
      </c>
      <c r="BH446" s="198">
        <f>IF(N446="zníž. prenesená",J446,0)</f>
        <v>0</v>
      </c>
      <c r="BI446" s="198">
        <f>IF(N446="nulová",J446,0)</f>
        <v>0</v>
      </c>
      <c r="BJ446" s="15" t="s">
        <v>91</v>
      </c>
      <c r="BK446" s="198">
        <f>ROUND(I446*H446,2)</f>
        <v>0</v>
      </c>
      <c r="BL446" s="15" t="s">
        <v>270</v>
      </c>
      <c r="BM446" s="197" t="s">
        <v>1276</v>
      </c>
    </row>
    <row r="447" s="12" customFormat="1" ht="22.8" customHeight="1">
      <c r="A447" s="12"/>
      <c r="B447" s="171"/>
      <c r="C447" s="12"/>
      <c r="D447" s="172" t="s">
        <v>78</v>
      </c>
      <c r="E447" s="182" t="s">
        <v>1277</v>
      </c>
      <c r="F447" s="182" t="s">
        <v>1278</v>
      </c>
      <c r="G447" s="12"/>
      <c r="H447" s="12"/>
      <c r="I447" s="174"/>
      <c r="J447" s="183">
        <f>BK447</f>
        <v>0</v>
      </c>
      <c r="K447" s="12"/>
      <c r="L447" s="171"/>
      <c r="M447" s="176"/>
      <c r="N447" s="177"/>
      <c r="O447" s="177"/>
      <c r="P447" s="178">
        <f>SUM(P448:P450)</f>
        <v>0</v>
      </c>
      <c r="Q447" s="177"/>
      <c r="R447" s="178">
        <f>SUM(R448:R450)</f>
        <v>3.4442799500000003</v>
      </c>
      <c r="S447" s="177"/>
      <c r="T447" s="179">
        <f>SUM(T448:T450)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72" t="s">
        <v>91</v>
      </c>
      <c r="AT447" s="180" t="s">
        <v>78</v>
      </c>
      <c r="AU447" s="180" t="s">
        <v>86</v>
      </c>
      <c r="AY447" s="172" t="s">
        <v>203</v>
      </c>
      <c r="BK447" s="181">
        <f>SUM(BK448:BK450)</f>
        <v>0</v>
      </c>
    </row>
    <row r="448" s="2" customFormat="1" ht="24.15" customHeight="1">
      <c r="A448" s="34"/>
      <c r="B448" s="184"/>
      <c r="C448" s="185" t="s">
        <v>1279</v>
      </c>
      <c r="D448" s="185" t="s">
        <v>205</v>
      </c>
      <c r="E448" s="186" t="s">
        <v>1280</v>
      </c>
      <c r="F448" s="187" t="s">
        <v>1281</v>
      </c>
      <c r="G448" s="188" t="s">
        <v>317</v>
      </c>
      <c r="H448" s="189">
        <v>864.37</v>
      </c>
      <c r="I448" s="190"/>
      <c r="J448" s="191">
        <f>ROUND(I448*H448,2)</f>
        <v>0</v>
      </c>
      <c r="K448" s="192"/>
      <c r="L448" s="35"/>
      <c r="M448" s="193" t="s">
        <v>1</v>
      </c>
      <c r="N448" s="194" t="s">
        <v>45</v>
      </c>
      <c r="O448" s="78"/>
      <c r="P448" s="195">
        <f>O448*H448</f>
        <v>0</v>
      </c>
      <c r="Q448" s="195">
        <v>0.0038600000000000001</v>
      </c>
      <c r="R448" s="195">
        <f>Q448*H448</f>
        <v>3.3364682000000001</v>
      </c>
      <c r="S448" s="195">
        <v>0</v>
      </c>
      <c r="T448" s="196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7" t="s">
        <v>270</v>
      </c>
      <c r="AT448" s="197" t="s">
        <v>205</v>
      </c>
      <c r="AU448" s="197" t="s">
        <v>91</v>
      </c>
      <c r="AY448" s="15" t="s">
        <v>203</v>
      </c>
      <c r="BE448" s="198">
        <f>IF(N448="základná",J448,0)</f>
        <v>0</v>
      </c>
      <c r="BF448" s="198">
        <f>IF(N448="znížená",J448,0)</f>
        <v>0</v>
      </c>
      <c r="BG448" s="198">
        <f>IF(N448="zákl. prenesená",J448,0)</f>
        <v>0</v>
      </c>
      <c r="BH448" s="198">
        <f>IF(N448="zníž. prenesená",J448,0)</f>
        <v>0</v>
      </c>
      <c r="BI448" s="198">
        <f>IF(N448="nulová",J448,0)</f>
        <v>0</v>
      </c>
      <c r="BJ448" s="15" t="s">
        <v>91</v>
      </c>
      <c r="BK448" s="198">
        <f>ROUND(I448*H448,2)</f>
        <v>0</v>
      </c>
      <c r="BL448" s="15" t="s">
        <v>270</v>
      </c>
      <c r="BM448" s="197" t="s">
        <v>1282</v>
      </c>
    </row>
    <row r="449" s="2" customFormat="1" ht="24.15" customHeight="1">
      <c r="A449" s="34"/>
      <c r="B449" s="184"/>
      <c r="C449" s="185" t="s">
        <v>1283</v>
      </c>
      <c r="D449" s="185" t="s">
        <v>205</v>
      </c>
      <c r="E449" s="186" t="s">
        <v>1284</v>
      </c>
      <c r="F449" s="187" t="s">
        <v>1285</v>
      </c>
      <c r="G449" s="188" t="s">
        <v>317</v>
      </c>
      <c r="H449" s="189">
        <v>21.5</v>
      </c>
      <c r="I449" s="190"/>
      <c r="J449" s="191">
        <f>ROUND(I449*H449,2)</f>
        <v>0</v>
      </c>
      <c r="K449" s="192"/>
      <c r="L449" s="35"/>
      <c r="M449" s="193" t="s">
        <v>1</v>
      </c>
      <c r="N449" s="194" t="s">
        <v>45</v>
      </c>
      <c r="O449" s="78"/>
      <c r="P449" s="195">
        <f>O449*H449</f>
        <v>0</v>
      </c>
      <c r="Q449" s="195">
        <v>0.0050144999999999999</v>
      </c>
      <c r="R449" s="195">
        <f>Q449*H449</f>
        <v>0.10781175</v>
      </c>
      <c r="S449" s="195">
        <v>0</v>
      </c>
      <c r="T449" s="196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7" t="s">
        <v>270</v>
      </c>
      <c r="AT449" s="197" t="s">
        <v>205</v>
      </c>
      <c r="AU449" s="197" t="s">
        <v>91</v>
      </c>
      <c r="AY449" s="15" t="s">
        <v>203</v>
      </c>
      <c r="BE449" s="198">
        <f>IF(N449="základná",J449,0)</f>
        <v>0</v>
      </c>
      <c r="BF449" s="198">
        <f>IF(N449="znížená",J449,0)</f>
        <v>0</v>
      </c>
      <c r="BG449" s="198">
        <f>IF(N449="zákl. prenesená",J449,0)</f>
        <v>0</v>
      </c>
      <c r="BH449" s="198">
        <f>IF(N449="zníž. prenesená",J449,0)</f>
        <v>0</v>
      </c>
      <c r="BI449" s="198">
        <f>IF(N449="nulová",J449,0)</f>
        <v>0</v>
      </c>
      <c r="BJ449" s="15" t="s">
        <v>91</v>
      </c>
      <c r="BK449" s="198">
        <f>ROUND(I449*H449,2)</f>
        <v>0</v>
      </c>
      <c r="BL449" s="15" t="s">
        <v>270</v>
      </c>
      <c r="BM449" s="197" t="s">
        <v>1286</v>
      </c>
    </row>
    <row r="450" s="2" customFormat="1" ht="24.15" customHeight="1">
      <c r="A450" s="34"/>
      <c r="B450" s="184"/>
      <c r="C450" s="185" t="s">
        <v>1287</v>
      </c>
      <c r="D450" s="185" t="s">
        <v>205</v>
      </c>
      <c r="E450" s="186" t="s">
        <v>1288</v>
      </c>
      <c r="F450" s="187" t="s">
        <v>1289</v>
      </c>
      <c r="G450" s="188" t="s">
        <v>763</v>
      </c>
      <c r="H450" s="190"/>
      <c r="I450" s="190"/>
      <c r="J450" s="191">
        <f>ROUND(I450*H450,2)</f>
        <v>0</v>
      </c>
      <c r="K450" s="192"/>
      <c r="L450" s="35"/>
      <c r="M450" s="193" t="s">
        <v>1</v>
      </c>
      <c r="N450" s="194" t="s">
        <v>45</v>
      </c>
      <c r="O450" s="78"/>
      <c r="P450" s="195">
        <f>O450*H450</f>
        <v>0</v>
      </c>
      <c r="Q450" s="195">
        <v>0</v>
      </c>
      <c r="R450" s="195">
        <f>Q450*H450</f>
        <v>0</v>
      </c>
      <c r="S450" s="195">
        <v>0</v>
      </c>
      <c r="T450" s="196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7" t="s">
        <v>270</v>
      </c>
      <c r="AT450" s="197" t="s">
        <v>205</v>
      </c>
      <c r="AU450" s="197" t="s">
        <v>91</v>
      </c>
      <c r="AY450" s="15" t="s">
        <v>203</v>
      </c>
      <c r="BE450" s="198">
        <f>IF(N450="základná",J450,0)</f>
        <v>0</v>
      </c>
      <c r="BF450" s="198">
        <f>IF(N450="znížená",J450,0)</f>
        <v>0</v>
      </c>
      <c r="BG450" s="198">
        <f>IF(N450="zákl. prenesená",J450,0)</f>
        <v>0</v>
      </c>
      <c r="BH450" s="198">
        <f>IF(N450="zníž. prenesená",J450,0)</f>
        <v>0</v>
      </c>
      <c r="BI450" s="198">
        <f>IF(N450="nulová",J450,0)</f>
        <v>0</v>
      </c>
      <c r="BJ450" s="15" t="s">
        <v>91</v>
      </c>
      <c r="BK450" s="198">
        <f>ROUND(I450*H450,2)</f>
        <v>0</v>
      </c>
      <c r="BL450" s="15" t="s">
        <v>270</v>
      </c>
      <c r="BM450" s="197" t="s">
        <v>1290</v>
      </c>
    </row>
    <row r="451" s="12" customFormat="1" ht="22.8" customHeight="1">
      <c r="A451" s="12"/>
      <c r="B451" s="171"/>
      <c r="C451" s="12"/>
      <c r="D451" s="172" t="s">
        <v>78</v>
      </c>
      <c r="E451" s="182" t="s">
        <v>1291</v>
      </c>
      <c r="F451" s="182" t="s">
        <v>1292</v>
      </c>
      <c r="G451" s="12"/>
      <c r="H451" s="12"/>
      <c r="I451" s="174"/>
      <c r="J451" s="183">
        <f>BK451</f>
        <v>0</v>
      </c>
      <c r="K451" s="12"/>
      <c r="L451" s="171"/>
      <c r="M451" s="176"/>
      <c r="N451" s="177"/>
      <c r="O451" s="177"/>
      <c r="P451" s="178">
        <f>SUM(P452:P454)</f>
        <v>0</v>
      </c>
      <c r="Q451" s="177"/>
      <c r="R451" s="178">
        <f>SUM(R452:R454)</f>
        <v>6.2790207539999994</v>
      </c>
      <c r="S451" s="177"/>
      <c r="T451" s="179">
        <f>SUM(T452:T454)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172" t="s">
        <v>91</v>
      </c>
      <c r="AT451" s="180" t="s">
        <v>78</v>
      </c>
      <c r="AU451" s="180" t="s">
        <v>86</v>
      </c>
      <c r="AY451" s="172" t="s">
        <v>203</v>
      </c>
      <c r="BK451" s="181">
        <f>SUM(BK452:BK454)</f>
        <v>0</v>
      </c>
    </row>
    <row r="452" s="2" customFormat="1" ht="33" customHeight="1">
      <c r="A452" s="34"/>
      <c r="B452" s="184"/>
      <c r="C452" s="185" t="s">
        <v>1293</v>
      </c>
      <c r="D452" s="185" t="s">
        <v>205</v>
      </c>
      <c r="E452" s="186" t="s">
        <v>1294</v>
      </c>
      <c r="F452" s="187" t="s">
        <v>1295</v>
      </c>
      <c r="G452" s="188" t="s">
        <v>317</v>
      </c>
      <c r="H452" s="189">
        <v>415.19099999999997</v>
      </c>
      <c r="I452" s="190"/>
      <c r="J452" s="191">
        <f>ROUND(I452*H452,2)</f>
        <v>0</v>
      </c>
      <c r="K452" s="192"/>
      <c r="L452" s="35"/>
      <c r="M452" s="193" t="s">
        <v>1</v>
      </c>
      <c r="N452" s="194" t="s">
        <v>45</v>
      </c>
      <c r="O452" s="78"/>
      <c r="P452" s="195">
        <f>O452*H452</f>
        <v>0</v>
      </c>
      <c r="Q452" s="195">
        <v>0.0029239999999999999</v>
      </c>
      <c r="R452" s="195">
        <f>Q452*H452</f>
        <v>1.2140184839999999</v>
      </c>
      <c r="S452" s="195">
        <v>0</v>
      </c>
      <c r="T452" s="196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7" t="s">
        <v>270</v>
      </c>
      <c r="AT452" s="197" t="s">
        <v>205</v>
      </c>
      <c r="AU452" s="197" t="s">
        <v>91</v>
      </c>
      <c r="AY452" s="15" t="s">
        <v>203</v>
      </c>
      <c r="BE452" s="198">
        <f>IF(N452="základná",J452,0)</f>
        <v>0</v>
      </c>
      <c r="BF452" s="198">
        <f>IF(N452="znížená",J452,0)</f>
        <v>0</v>
      </c>
      <c r="BG452" s="198">
        <f>IF(N452="zákl. prenesená",J452,0)</f>
        <v>0</v>
      </c>
      <c r="BH452" s="198">
        <f>IF(N452="zníž. prenesená",J452,0)</f>
        <v>0</v>
      </c>
      <c r="BI452" s="198">
        <f>IF(N452="nulová",J452,0)</f>
        <v>0</v>
      </c>
      <c r="BJ452" s="15" t="s">
        <v>91</v>
      </c>
      <c r="BK452" s="198">
        <f>ROUND(I452*H452,2)</f>
        <v>0</v>
      </c>
      <c r="BL452" s="15" t="s">
        <v>270</v>
      </c>
      <c r="BM452" s="197" t="s">
        <v>1296</v>
      </c>
    </row>
    <row r="453" s="2" customFormat="1" ht="16.5" customHeight="1">
      <c r="A453" s="34"/>
      <c r="B453" s="184"/>
      <c r="C453" s="204" t="s">
        <v>1297</v>
      </c>
      <c r="D453" s="204" t="s">
        <v>262</v>
      </c>
      <c r="E453" s="205" t="s">
        <v>1298</v>
      </c>
      <c r="F453" s="206" t="s">
        <v>1299</v>
      </c>
      <c r="G453" s="207" t="s">
        <v>317</v>
      </c>
      <c r="H453" s="208">
        <v>431.79899999999998</v>
      </c>
      <c r="I453" s="209"/>
      <c r="J453" s="210">
        <f>ROUND(I453*H453,2)</f>
        <v>0</v>
      </c>
      <c r="K453" s="211"/>
      <c r="L453" s="212"/>
      <c r="M453" s="213" t="s">
        <v>1</v>
      </c>
      <c r="N453" s="214" t="s">
        <v>45</v>
      </c>
      <c r="O453" s="78"/>
      <c r="P453" s="195">
        <f>O453*H453</f>
        <v>0</v>
      </c>
      <c r="Q453" s="195">
        <v>0.011730000000000001</v>
      </c>
      <c r="R453" s="195">
        <f>Q453*H453</f>
        <v>5.0650022699999999</v>
      </c>
      <c r="S453" s="195">
        <v>0</v>
      </c>
      <c r="T453" s="196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7" t="s">
        <v>335</v>
      </c>
      <c r="AT453" s="197" t="s">
        <v>262</v>
      </c>
      <c r="AU453" s="197" t="s">
        <v>91</v>
      </c>
      <c r="AY453" s="15" t="s">
        <v>203</v>
      </c>
      <c r="BE453" s="198">
        <f>IF(N453="základná",J453,0)</f>
        <v>0</v>
      </c>
      <c r="BF453" s="198">
        <f>IF(N453="znížená",J453,0)</f>
        <v>0</v>
      </c>
      <c r="BG453" s="198">
        <f>IF(N453="zákl. prenesená",J453,0)</f>
        <v>0</v>
      </c>
      <c r="BH453" s="198">
        <f>IF(N453="zníž. prenesená",J453,0)</f>
        <v>0</v>
      </c>
      <c r="BI453" s="198">
        <f>IF(N453="nulová",J453,0)</f>
        <v>0</v>
      </c>
      <c r="BJ453" s="15" t="s">
        <v>91</v>
      </c>
      <c r="BK453" s="198">
        <f>ROUND(I453*H453,2)</f>
        <v>0</v>
      </c>
      <c r="BL453" s="15" t="s">
        <v>270</v>
      </c>
      <c r="BM453" s="197" t="s">
        <v>1300</v>
      </c>
    </row>
    <row r="454" s="2" customFormat="1" ht="24.15" customHeight="1">
      <c r="A454" s="34"/>
      <c r="B454" s="184"/>
      <c r="C454" s="185" t="s">
        <v>1301</v>
      </c>
      <c r="D454" s="185" t="s">
        <v>205</v>
      </c>
      <c r="E454" s="186" t="s">
        <v>1302</v>
      </c>
      <c r="F454" s="187" t="s">
        <v>1303</v>
      </c>
      <c r="G454" s="188" t="s">
        <v>763</v>
      </c>
      <c r="H454" s="190"/>
      <c r="I454" s="190"/>
      <c r="J454" s="191">
        <f>ROUND(I454*H454,2)</f>
        <v>0</v>
      </c>
      <c r="K454" s="192"/>
      <c r="L454" s="35"/>
      <c r="M454" s="193" t="s">
        <v>1</v>
      </c>
      <c r="N454" s="194" t="s">
        <v>45</v>
      </c>
      <c r="O454" s="78"/>
      <c r="P454" s="195">
        <f>O454*H454</f>
        <v>0</v>
      </c>
      <c r="Q454" s="195">
        <v>0</v>
      </c>
      <c r="R454" s="195">
        <f>Q454*H454</f>
        <v>0</v>
      </c>
      <c r="S454" s="195">
        <v>0</v>
      </c>
      <c r="T454" s="196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97" t="s">
        <v>270</v>
      </c>
      <c r="AT454" s="197" t="s">
        <v>205</v>
      </c>
      <c r="AU454" s="197" t="s">
        <v>91</v>
      </c>
      <c r="AY454" s="15" t="s">
        <v>203</v>
      </c>
      <c r="BE454" s="198">
        <f>IF(N454="základná",J454,0)</f>
        <v>0</v>
      </c>
      <c r="BF454" s="198">
        <f>IF(N454="znížená",J454,0)</f>
        <v>0</v>
      </c>
      <c r="BG454" s="198">
        <f>IF(N454="zákl. prenesená",J454,0)</f>
        <v>0</v>
      </c>
      <c r="BH454" s="198">
        <f>IF(N454="zníž. prenesená",J454,0)</f>
        <v>0</v>
      </c>
      <c r="BI454" s="198">
        <f>IF(N454="nulová",J454,0)</f>
        <v>0</v>
      </c>
      <c r="BJ454" s="15" t="s">
        <v>91</v>
      </c>
      <c r="BK454" s="198">
        <f>ROUND(I454*H454,2)</f>
        <v>0</v>
      </c>
      <c r="BL454" s="15" t="s">
        <v>270</v>
      </c>
      <c r="BM454" s="197" t="s">
        <v>1304</v>
      </c>
    </row>
    <row r="455" s="12" customFormat="1" ht="22.8" customHeight="1">
      <c r="A455" s="12"/>
      <c r="B455" s="171"/>
      <c r="C455" s="12"/>
      <c r="D455" s="172" t="s">
        <v>78</v>
      </c>
      <c r="E455" s="182" t="s">
        <v>1305</v>
      </c>
      <c r="F455" s="182" t="s">
        <v>1306</v>
      </c>
      <c r="G455" s="12"/>
      <c r="H455" s="12"/>
      <c r="I455" s="174"/>
      <c r="J455" s="183">
        <f>BK455</f>
        <v>0</v>
      </c>
      <c r="K455" s="12"/>
      <c r="L455" s="171"/>
      <c r="M455" s="176"/>
      <c r="N455" s="177"/>
      <c r="O455" s="177"/>
      <c r="P455" s="178">
        <f>SUM(P456:P466)</f>
        <v>0</v>
      </c>
      <c r="Q455" s="177"/>
      <c r="R455" s="178">
        <f>SUM(R456:R466)</f>
        <v>0.55391812080800007</v>
      </c>
      <c r="S455" s="177"/>
      <c r="T455" s="179">
        <f>SUM(T456:T466)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172" t="s">
        <v>91</v>
      </c>
      <c r="AT455" s="180" t="s">
        <v>78</v>
      </c>
      <c r="AU455" s="180" t="s">
        <v>86</v>
      </c>
      <c r="AY455" s="172" t="s">
        <v>203</v>
      </c>
      <c r="BK455" s="181">
        <f>SUM(BK456:BK466)</f>
        <v>0</v>
      </c>
    </row>
    <row r="456" s="2" customFormat="1" ht="24.15" customHeight="1">
      <c r="A456" s="34"/>
      <c r="B456" s="184"/>
      <c r="C456" s="185" t="s">
        <v>1307</v>
      </c>
      <c r="D456" s="185" t="s">
        <v>205</v>
      </c>
      <c r="E456" s="186" t="s">
        <v>1308</v>
      </c>
      <c r="F456" s="187" t="s">
        <v>1309</v>
      </c>
      <c r="G456" s="188" t="s">
        <v>317</v>
      </c>
      <c r="H456" s="189">
        <v>118.07599999999999</v>
      </c>
      <c r="I456" s="190"/>
      <c r="J456" s="191">
        <f>ROUND(I456*H456,2)</f>
        <v>0</v>
      </c>
      <c r="K456" s="192"/>
      <c r="L456" s="35"/>
      <c r="M456" s="193" t="s">
        <v>1</v>
      </c>
      <c r="N456" s="194" t="s">
        <v>45</v>
      </c>
      <c r="O456" s="78"/>
      <c r="P456" s="195">
        <f>O456*H456</f>
        <v>0</v>
      </c>
      <c r="Q456" s="195">
        <v>0.00023065999999999999</v>
      </c>
      <c r="R456" s="195">
        <f>Q456*H456</f>
        <v>0.027235410159999997</v>
      </c>
      <c r="S456" s="195">
        <v>0</v>
      </c>
      <c r="T456" s="196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7" t="s">
        <v>270</v>
      </c>
      <c r="AT456" s="197" t="s">
        <v>205</v>
      </c>
      <c r="AU456" s="197" t="s">
        <v>91</v>
      </c>
      <c r="AY456" s="15" t="s">
        <v>203</v>
      </c>
      <c r="BE456" s="198">
        <f>IF(N456="základná",J456,0)</f>
        <v>0</v>
      </c>
      <c r="BF456" s="198">
        <f>IF(N456="znížená",J456,0)</f>
        <v>0</v>
      </c>
      <c r="BG456" s="198">
        <f>IF(N456="zákl. prenesená",J456,0)</f>
        <v>0</v>
      </c>
      <c r="BH456" s="198">
        <f>IF(N456="zníž. prenesená",J456,0)</f>
        <v>0</v>
      </c>
      <c r="BI456" s="198">
        <f>IF(N456="nulová",J456,0)</f>
        <v>0</v>
      </c>
      <c r="BJ456" s="15" t="s">
        <v>91</v>
      </c>
      <c r="BK456" s="198">
        <f>ROUND(I456*H456,2)</f>
        <v>0</v>
      </c>
      <c r="BL456" s="15" t="s">
        <v>270</v>
      </c>
      <c r="BM456" s="197" t="s">
        <v>1310</v>
      </c>
    </row>
    <row r="457" s="2" customFormat="1" ht="24.15" customHeight="1">
      <c r="A457" s="34"/>
      <c r="B457" s="184"/>
      <c r="C457" s="185" t="s">
        <v>1311</v>
      </c>
      <c r="D457" s="185" t="s">
        <v>205</v>
      </c>
      <c r="E457" s="186" t="s">
        <v>1312</v>
      </c>
      <c r="F457" s="187" t="s">
        <v>1313</v>
      </c>
      <c r="G457" s="188" t="s">
        <v>317</v>
      </c>
      <c r="H457" s="189">
        <v>118.07599999999999</v>
      </c>
      <c r="I457" s="190"/>
      <c r="J457" s="191">
        <f>ROUND(I457*H457,2)</f>
        <v>0</v>
      </c>
      <c r="K457" s="192"/>
      <c r="L457" s="35"/>
      <c r="M457" s="193" t="s">
        <v>1</v>
      </c>
      <c r="N457" s="194" t="s">
        <v>45</v>
      </c>
      <c r="O457" s="78"/>
      <c r="P457" s="195">
        <f>O457*H457</f>
        <v>0</v>
      </c>
      <c r="Q457" s="195">
        <v>0.00015034</v>
      </c>
      <c r="R457" s="195">
        <f>Q457*H457</f>
        <v>0.017751545840000001</v>
      </c>
      <c r="S457" s="195">
        <v>0</v>
      </c>
      <c r="T457" s="196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7" t="s">
        <v>270</v>
      </c>
      <c r="AT457" s="197" t="s">
        <v>205</v>
      </c>
      <c r="AU457" s="197" t="s">
        <v>91</v>
      </c>
      <c r="AY457" s="15" t="s">
        <v>203</v>
      </c>
      <c r="BE457" s="198">
        <f>IF(N457="základná",J457,0)</f>
        <v>0</v>
      </c>
      <c r="BF457" s="198">
        <f>IF(N457="znížená",J457,0)</f>
        <v>0</v>
      </c>
      <c r="BG457" s="198">
        <f>IF(N457="zákl. prenesená",J457,0)</f>
        <v>0</v>
      </c>
      <c r="BH457" s="198">
        <f>IF(N457="zníž. prenesená",J457,0)</f>
        <v>0</v>
      </c>
      <c r="BI457" s="198">
        <f>IF(N457="nulová",J457,0)</f>
        <v>0</v>
      </c>
      <c r="BJ457" s="15" t="s">
        <v>91</v>
      </c>
      <c r="BK457" s="198">
        <f>ROUND(I457*H457,2)</f>
        <v>0</v>
      </c>
      <c r="BL457" s="15" t="s">
        <v>270</v>
      </c>
      <c r="BM457" s="197" t="s">
        <v>1314</v>
      </c>
    </row>
    <row r="458" s="2" customFormat="1">
      <c r="A458" s="34"/>
      <c r="B458" s="35"/>
      <c r="C458" s="34"/>
      <c r="D458" s="199" t="s">
        <v>211</v>
      </c>
      <c r="E458" s="34"/>
      <c r="F458" s="200" t="s">
        <v>1315</v>
      </c>
      <c r="G458" s="34"/>
      <c r="H458" s="34"/>
      <c r="I458" s="201"/>
      <c r="J458" s="34"/>
      <c r="K458" s="34"/>
      <c r="L458" s="35"/>
      <c r="M458" s="202"/>
      <c r="N458" s="203"/>
      <c r="O458" s="78"/>
      <c r="P458" s="78"/>
      <c r="Q458" s="78"/>
      <c r="R458" s="78"/>
      <c r="S458" s="78"/>
      <c r="T458" s="79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5" t="s">
        <v>211</v>
      </c>
      <c r="AU458" s="15" t="s">
        <v>91</v>
      </c>
    </row>
    <row r="459" s="2" customFormat="1" ht="16.5" customHeight="1">
      <c r="A459" s="34"/>
      <c r="B459" s="184"/>
      <c r="C459" s="185" t="s">
        <v>1316</v>
      </c>
      <c r="D459" s="185" t="s">
        <v>205</v>
      </c>
      <c r="E459" s="186" t="s">
        <v>1317</v>
      </c>
      <c r="F459" s="187" t="s">
        <v>1318</v>
      </c>
      <c r="G459" s="188" t="s">
        <v>317</v>
      </c>
      <c r="H459" s="189">
        <v>35.164999999999999</v>
      </c>
      <c r="I459" s="190"/>
      <c r="J459" s="191">
        <f>ROUND(I459*H459,2)</f>
        <v>0</v>
      </c>
      <c r="K459" s="192"/>
      <c r="L459" s="35"/>
      <c r="M459" s="193" t="s">
        <v>1</v>
      </c>
      <c r="N459" s="194" t="s">
        <v>45</v>
      </c>
      <c r="O459" s="78"/>
      <c r="P459" s="195">
        <f>O459*H459</f>
        <v>0</v>
      </c>
      <c r="Q459" s="195">
        <v>0.0023800000000000002</v>
      </c>
      <c r="R459" s="195">
        <f>Q459*H459</f>
        <v>0.083692700000000009</v>
      </c>
      <c r="S459" s="195">
        <v>0</v>
      </c>
      <c r="T459" s="196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7" t="s">
        <v>270</v>
      </c>
      <c r="AT459" s="197" t="s">
        <v>205</v>
      </c>
      <c r="AU459" s="197" t="s">
        <v>91</v>
      </c>
      <c r="AY459" s="15" t="s">
        <v>203</v>
      </c>
      <c r="BE459" s="198">
        <f>IF(N459="základná",J459,0)</f>
        <v>0</v>
      </c>
      <c r="BF459" s="198">
        <f>IF(N459="znížená",J459,0)</f>
        <v>0</v>
      </c>
      <c r="BG459" s="198">
        <f>IF(N459="zákl. prenesená",J459,0)</f>
        <v>0</v>
      </c>
      <c r="BH459" s="198">
        <f>IF(N459="zníž. prenesená",J459,0)</f>
        <v>0</v>
      </c>
      <c r="BI459" s="198">
        <f>IF(N459="nulová",J459,0)</f>
        <v>0</v>
      </c>
      <c r="BJ459" s="15" t="s">
        <v>91</v>
      </c>
      <c r="BK459" s="198">
        <f>ROUND(I459*H459,2)</f>
        <v>0</v>
      </c>
      <c r="BL459" s="15" t="s">
        <v>270</v>
      </c>
      <c r="BM459" s="197" t="s">
        <v>1319</v>
      </c>
    </row>
    <row r="460" s="2" customFormat="1">
      <c r="A460" s="34"/>
      <c r="B460" s="35"/>
      <c r="C460" s="34"/>
      <c r="D460" s="199" t="s">
        <v>211</v>
      </c>
      <c r="E460" s="34"/>
      <c r="F460" s="200" t="s">
        <v>1320</v>
      </c>
      <c r="G460" s="34"/>
      <c r="H460" s="34"/>
      <c r="I460" s="201"/>
      <c r="J460" s="34"/>
      <c r="K460" s="34"/>
      <c r="L460" s="35"/>
      <c r="M460" s="202"/>
      <c r="N460" s="203"/>
      <c r="O460" s="78"/>
      <c r="P460" s="78"/>
      <c r="Q460" s="78"/>
      <c r="R460" s="78"/>
      <c r="S460" s="78"/>
      <c r="T460" s="79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5" t="s">
        <v>211</v>
      </c>
      <c r="AU460" s="15" t="s">
        <v>91</v>
      </c>
    </row>
    <row r="461" s="2" customFormat="1" ht="33" customHeight="1">
      <c r="A461" s="34"/>
      <c r="B461" s="184"/>
      <c r="C461" s="185" t="s">
        <v>1321</v>
      </c>
      <c r="D461" s="185" t="s">
        <v>205</v>
      </c>
      <c r="E461" s="186" t="s">
        <v>1322</v>
      </c>
      <c r="F461" s="187" t="s">
        <v>1323</v>
      </c>
      <c r="G461" s="188" t="s">
        <v>317</v>
      </c>
      <c r="H461" s="189">
        <v>22.448</v>
      </c>
      <c r="I461" s="190"/>
      <c r="J461" s="191">
        <f>ROUND(I461*H461,2)</f>
        <v>0</v>
      </c>
      <c r="K461" s="192"/>
      <c r="L461" s="35"/>
      <c r="M461" s="193" t="s">
        <v>1</v>
      </c>
      <c r="N461" s="194" t="s">
        <v>45</v>
      </c>
      <c r="O461" s="78"/>
      <c r="P461" s="195">
        <f>O461*H461</f>
        <v>0</v>
      </c>
      <c r="Q461" s="195">
        <v>0</v>
      </c>
      <c r="R461" s="195">
        <f>Q461*H461</f>
        <v>0</v>
      </c>
      <c r="S461" s="195">
        <v>0</v>
      </c>
      <c r="T461" s="196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7" t="s">
        <v>209</v>
      </c>
      <c r="AT461" s="197" t="s">
        <v>205</v>
      </c>
      <c r="AU461" s="197" t="s">
        <v>91</v>
      </c>
      <c r="AY461" s="15" t="s">
        <v>203</v>
      </c>
      <c r="BE461" s="198">
        <f>IF(N461="základná",J461,0)</f>
        <v>0</v>
      </c>
      <c r="BF461" s="198">
        <f>IF(N461="znížená",J461,0)</f>
        <v>0</v>
      </c>
      <c r="BG461" s="198">
        <f>IF(N461="zákl. prenesená",J461,0)</f>
        <v>0</v>
      </c>
      <c r="BH461" s="198">
        <f>IF(N461="zníž. prenesená",J461,0)</f>
        <v>0</v>
      </c>
      <c r="BI461" s="198">
        <f>IF(N461="nulová",J461,0)</f>
        <v>0</v>
      </c>
      <c r="BJ461" s="15" t="s">
        <v>91</v>
      </c>
      <c r="BK461" s="198">
        <f>ROUND(I461*H461,2)</f>
        <v>0</v>
      </c>
      <c r="BL461" s="15" t="s">
        <v>209</v>
      </c>
      <c r="BM461" s="197" t="s">
        <v>1324</v>
      </c>
    </row>
    <row r="462" s="2" customFormat="1" ht="24.15" customHeight="1">
      <c r="A462" s="34"/>
      <c r="B462" s="184"/>
      <c r="C462" s="185" t="s">
        <v>1325</v>
      </c>
      <c r="D462" s="185" t="s">
        <v>205</v>
      </c>
      <c r="E462" s="186" t="s">
        <v>1326</v>
      </c>
      <c r="F462" s="187" t="s">
        <v>1327</v>
      </c>
      <c r="G462" s="188" t="s">
        <v>317</v>
      </c>
      <c r="H462" s="189">
        <v>80.474000000000004</v>
      </c>
      <c r="I462" s="190"/>
      <c r="J462" s="191">
        <f>ROUND(I462*H462,2)</f>
        <v>0</v>
      </c>
      <c r="K462" s="192"/>
      <c r="L462" s="35"/>
      <c r="M462" s="193" t="s">
        <v>1</v>
      </c>
      <c r="N462" s="194" t="s">
        <v>45</v>
      </c>
      <c r="O462" s="78"/>
      <c r="P462" s="195">
        <f>O462*H462</f>
        <v>0</v>
      </c>
      <c r="Q462" s="195">
        <v>0.00016184000000000001</v>
      </c>
      <c r="R462" s="195">
        <f>Q462*H462</f>
        <v>0.013023912160000001</v>
      </c>
      <c r="S462" s="195">
        <v>0</v>
      </c>
      <c r="T462" s="196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7" t="s">
        <v>270</v>
      </c>
      <c r="AT462" s="197" t="s">
        <v>205</v>
      </c>
      <c r="AU462" s="197" t="s">
        <v>91</v>
      </c>
      <c r="AY462" s="15" t="s">
        <v>203</v>
      </c>
      <c r="BE462" s="198">
        <f>IF(N462="základná",J462,0)</f>
        <v>0</v>
      </c>
      <c r="BF462" s="198">
        <f>IF(N462="znížená",J462,0)</f>
        <v>0</v>
      </c>
      <c r="BG462" s="198">
        <f>IF(N462="zákl. prenesená",J462,0)</f>
        <v>0</v>
      </c>
      <c r="BH462" s="198">
        <f>IF(N462="zníž. prenesená",J462,0)</f>
        <v>0</v>
      </c>
      <c r="BI462" s="198">
        <f>IF(N462="nulová",J462,0)</f>
        <v>0</v>
      </c>
      <c r="BJ462" s="15" t="s">
        <v>91</v>
      </c>
      <c r="BK462" s="198">
        <f>ROUND(I462*H462,2)</f>
        <v>0</v>
      </c>
      <c r="BL462" s="15" t="s">
        <v>270</v>
      </c>
      <c r="BM462" s="197" t="s">
        <v>1328</v>
      </c>
    </row>
    <row r="463" s="2" customFormat="1" ht="33" customHeight="1">
      <c r="A463" s="34"/>
      <c r="B463" s="184"/>
      <c r="C463" s="185" t="s">
        <v>1329</v>
      </c>
      <c r="D463" s="185" t="s">
        <v>205</v>
      </c>
      <c r="E463" s="186" t="s">
        <v>1330</v>
      </c>
      <c r="F463" s="187" t="s">
        <v>1331</v>
      </c>
      <c r="G463" s="188" t="s">
        <v>317</v>
      </c>
      <c r="H463" s="189">
        <v>22.448</v>
      </c>
      <c r="I463" s="190"/>
      <c r="J463" s="191">
        <f>ROUND(I463*H463,2)</f>
        <v>0</v>
      </c>
      <c r="K463" s="192"/>
      <c r="L463" s="35"/>
      <c r="M463" s="193" t="s">
        <v>1</v>
      </c>
      <c r="N463" s="194" t="s">
        <v>45</v>
      </c>
      <c r="O463" s="78"/>
      <c r="P463" s="195">
        <f>O463*H463</f>
        <v>0</v>
      </c>
      <c r="Q463" s="195">
        <v>0.00024252</v>
      </c>
      <c r="R463" s="195">
        <f>Q463*H463</f>
        <v>0.0054440889600000002</v>
      </c>
      <c r="S463" s="195">
        <v>0</v>
      </c>
      <c r="T463" s="196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7" t="s">
        <v>270</v>
      </c>
      <c r="AT463" s="197" t="s">
        <v>205</v>
      </c>
      <c r="AU463" s="197" t="s">
        <v>91</v>
      </c>
      <c r="AY463" s="15" t="s">
        <v>203</v>
      </c>
      <c r="BE463" s="198">
        <f>IF(N463="základná",J463,0)</f>
        <v>0</v>
      </c>
      <c r="BF463" s="198">
        <f>IF(N463="znížená",J463,0)</f>
        <v>0</v>
      </c>
      <c r="BG463" s="198">
        <f>IF(N463="zákl. prenesená",J463,0)</f>
        <v>0</v>
      </c>
      <c r="BH463" s="198">
        <f>IF(N463="zníž. prenesená",J463,0)</f>
        <v>0</v>
      </c>
      <c r="BI463" s="198">
        <f>IF(N463="nulová",J463,0)</f>
        <v>0</v>
      </c>
      <c r="BJ463" s="15" t="s">
        <v>91</v>
      </c>
      <c r="BK463" s="198">
        <f>ROUND(I463*H463,2)</f>
        <v>0</v>
      </c>
      <c r="BL463" s="15" t="s">
        <v>270</v>
      </c>
      <c r="BM463" s="197" t="s">
        <v>1332</v>
      </c>
    </row>
    <row r="464" s="2" customFormat="1" ht="24.15" customHeight="1">
      <c r="A464" s="34"/>
      <c r="B464" s="184"/>
      <c r="C464" s="185" t="s">
        <v>1333</v>
      </c>
      <c r="D464" s="185" t="s">
        <v>205</v>
      </c>
      <c r="E464" s="186" t="s">
        <v>1334</v>
      </c>
      <c r="F464" s="187" t="s">
        <v>1335</v>
      </c>
      <c r="G464" s="188" t="s">
        <v>317</v>
      </c>
      <c r="H464" s="189">
        <v>80.474000000000004</v>
      </c>
      <c r="I464" s="190"/>
      <c r="J464" s="191">
        <f>ROUND(I464*H464,2)</f>
        <v>0</v>
      </c>
      <c r="K464" s="192"/>
      <c r="L464" s="35"/>
      <c r="M464" s="193" t="s">
        <v>1</v>
      </c>
      <c r="N464" s="194" t="s">
        <v>45</v>
      </c>
      <c r="O464" s="78"/>
      <c r="P464" s="195">
        <f>O464*H464</f>
        <v>0</v>
      </c>
      <c r="Q464" s="195">
        <v>8.1340000000000004E-05</v>
      </c>
      <c r="R464" s="195">
        <f>Q464*H464</f>
        <v>0.0065457551600000006</v>
      </c>
      <c r="S464" s="195">
        <v>0</v>
      </c>
      <c r="T464" s="196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7" t="s">
        <v>270</v>
      </c>
      <c r="AT464" s="197" t="s">
        <v>205</v>
      </c>
      <c r="AU464" s="197" t="s">
        <v>91</v>
      </c>
      <c r="AY464" s="15" t="s">
        <v>203</v>
      </c>
      <c r="BE464" s="198">
        <f>IF(N464="základná",J464,0)</f>
        <v>0</v>
      </c>
      <c r="BF464" s="198">
        <f>IF(N464="znížená",J464,0)</f>
        <v>0</v>
      </c>
      <c r="BG464" s="198">
        <f>IF(N464="zákl. prenesená",J464,0)</f>
        <v>0</v>
      </c>
      <c r="BH464" s="198">
        <f>IF(N464="zníž. prenesená",J464,0)</f>
        <v>0</v>
      </c>
      <c r="BI464" s="198">
        <f>IF(N464="nulová",J464,0)</f>
        <v>0</v>
      </c>
      <c r="BJ464" s="15" t="s">
        <v>91</v>
      </c>
      <c r="BK464" s="198">
        <f>ROUND(I464*H464,2)</f>
        <v>0</v>
      </c>
      <c r="BL464" s="15" t="s">
        <v>270</v>
      </c>
      <c r="BM464" s="197" t="s">
        <v>1336</v>
      </c>
    </row>
    <row r="465" s="2" customFormat="1" ht="24.15" customHeight="1">
      <c r="A465" s="34"/>
      <c r="B465" s="184"/>
      <c r="C465" s="185" t="s">
        <v>1337</v>
      </c>
      <c r="D465" s="185" t="s">
        <v>205</v>
      </c>
      <c r="E465" s="186" t="s">
        <v>1338</v>
      </c>
      <c r="F465" s="187" t="s">
        <v>1339</v>
      </c>
      <c r="G465" s="188" t="s">
        <v>317</v>
      </c>
      <c r="H465" s="189">
        <v>3.8399999999999999</v>
      </c>
      <c r="I465" s="190"/>
      <c r="J465" s="191">
        <f>ROUND(I465*H465,2)</f>
        <v>0</v>
      </c>
      <c r="K465" s="192"/>
      <c r="L465" s="35"/>
      <c r="M465" s="193" t="s">
        <v>1</v>
      </c>
      <c r="N465" s="194" t="s">
        <v>45</v>
      </c>
      <c r="O465" s="78"/>
      <c r="P465" s="195">
        <f>O465*H465</f>
        <v>0</v>
      </c>
      <c r="Q465" s="195">
        <v>2.3199999999999998E-06</v>
      </c>
      <c r="R465" s="195">
        <f>Q465*H465</f>
        <v>8.9087999999999985E-06</v>
      </c>
      <c r="S465" s="195">
        <v>0</v>
      </c>
      <c r="T465" s="196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7" t="s">
        <v>270</v>
      </c>
      <c r="AT465" s="197" t="s">
        <v>205</v>
      </c>
      <c r="AU465" s="197" t="s">
        <v>91</v>
      </c>
      <c r="AY465" s="15" t="s">
        <v>203</v>
      </c>
      <c r="BE465" s="198">
        <f>IF(N465="základná",J465,0)</f>
        <v>0</v>
      </c>
      <c r="BF465" s="198">
        <f>IF(N465="znížená",J465,0)</f>
        <v>0</v>
      </c>
      <c r="BG465" s="198">
        <f>IF(N465="zákl. prenesená",J465,0)</f>
        <v>0</v>
      </c>
      <c r="BH465" s="198">
        <f>IF(N465="zníž. prenesená",J465,0)</f>
        <v>0</v>
      </c>
      <c r="BI465" s="198">
        <f>IF(N465="nulová",J465,0)</f>
        <v>0</v>
      </c>
      <c r="BJ465" s="15" t="s">
        <v>91</v>
      </c>
      <c r="BK465" s="198">
        <f>ROUND(I465*H465,2)</f>
        <v>0</v>
      </c>
      <c r="BL465" s="15" t="s">
        <v>270</v>
      </c>
      <c r="BM465" s="197" t="s">
        <v>1340</v>
      </c>
    </row>
    <row r="466" s="2" customFormat="1" ht="37.8" customHeight="1">
      <c r="A466" s="34"/>
      <c r="B466" s="184"/>
      <c r="C466" s="185" t="s">
        <v>1341</v>
      </c>
      <c r="D466" s="185" t="s">
        <v>205</v>
      </c>
      <c r="E466" s="186" t="s">
        <v>1342</v>
      </c>
      <c r="F466" s="187" t="s">
        <v>1343</v>
      </c>
      <c r="G466" s="188" t="s">
        <v>317</v>
      </c>
      <c r="H466" s="189">
        <v>581.32000000000005</v>
      </c>
      <c r="I466" s="190"/>
      <c r="J466" s="191">
        <f>ROUND(I466*H466,2)</f>
        <v>0</v>
      </c>
      <c r="K466" s="192"/>
      <c r="L466" s="35"/>
      <c r="M466" s="193" t="s">
        <v>1</v>
      </c>
      <c r="N466" s="194" t="s">
        <v>45</v>
      </c>
      <c r="O466" s="78"/>
      <c r="P466" s="195">
        <f>O466*H466</f>
        <v>0</v>
      </c>
      <c r="Q466" s="195">
        <v>0.00068846040000000003</v>
      </c>
      <c r="R466" s="195">
        <f>Q466*H466</f>
        <v>0.40021579972800003</v>
      </c>
      <c r="S466" s="195">
        <v>0</v>
      </c>
      <c r="T466" s="196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7" t="s">
        <v>270</v>
      </c>
      <c r="AT466" s="197" t="s">
        <v>205</v>
      </c>
      <c r="AU466" s="197" t="s">
        <v>91</v>
      </c>
      <c r="AY466" s="15" t="s">
        <v>203</v>
      </c>
      <c r="BE466" s="198">
        <f>IF(N466="základná",J466,0)</f>
        <v>0</v>
      </c>
      <c r="BF466" s="198">
        <f>IF(N466="znížená",J466,0)</f>
        <v>0</v>
      </c>
      <c r="BG466" s="198">
        <f>IF(N466="zákl. prenesená",J466,0)</f>
        <v>0</v>
      </c>
      <c r="BH466" s="198">
        <f>IF(N466="zníž. prenesená",J466,0)</f>
        <v>0</v>
      </c>
      <c r="BI466" s="198">
        <f>IF(N466="nulová",J466,0)</f>
        <v>0</v>
      </c>
      <c r="BJ466" s="15" t="s">
        <v>91</v>
      </c>
      <c r="BK466" s="198">
        <f>ROUND(I466*H466,2)</f>
        <v>0</v>
      </c>
      <c r="BL466" s="15" t="s">
        <v>270</v>
      </c>
      <c r="BM466" s="197" t="s">
        <v>1344</v>
      </c>
    </row>
    <row r="467" s="12" customFormat="1" ht="22.8" customHeight="1">
      <c r="A467" s="12"/>
      <c r="B467" s="171"/>
      <c r="C467" s="12"/>
      <c r="D467" s="172" t="s">
        <v>78</v>
      </c>
      <c r="E467" s="182" t="s">
        <v>1345</v>
      </c>
      <c r="F467" s="182" t="s">
        <v>1346</v>
      </c>
      <c r="G467" s="12"/>
      <c r="H467" s="12"/>
      <c r="I467" s="174"/>
      <c r="J467" s="183">
        <f>BK467</f>
        <v>0</v>
      </c>
      <c r="K467" s="12"/>
      <c r="L467" s="171"/>
      <c r="M467" s="176"/>
      <c r="N467" s="177"/>
      <c r="O467" s="177"/>
      <c r="P467" s="178">
        <f>SUM(P468:P469)</f>
        <v>0</v>
      </c>
      <c r="Q467" s="177"/>
      <c r="R467" s="178">
        <f>SUM(R468:R469)</f>
        <v>2.4957278574799999</v>
      </c>
      <c r="S467" s="177"/>
      <c r="T467" s="179">
        <f>SUM(T468:T469)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172" t="s">
        <v>91</v>
      </c>
      <c r="AT467" s="180" t="s">
        <v>78</v>
      </c>
      <c r="AU467" s="180" t="s">
        <v>86</v>
      </c>
      <c r="AY467" s="172" t="s">
        <v>203</v>
      </c>
      <c r="BK467" s="181">
        <f>SUM(BK468:BK469)</f>
        <v>0</v>
      </c>
    </row>
    <row r="468" s="2" customFormat="1" ht="24.15" customHeight="1">
      <c r="A468" s="34"/>
      <c r="B468" s="184"/>
      <c r="C468" s="185" t="s">
        <v>1347</v>
      </c>
      <c r="D468" s="185" t="s">
        <v>205</v>
      </c>
      <c r="E468" s="186" t="s">
        <v>1348</v>
      </c>
      <c r="F468" s="187" t="s">
        <v>1349</v>
      </c>
      <c r="G468" s="188" t="s">
        <v>317</v>
      </c>
      <c r="H468" s="189">
        <v>6991.2259999999997</v>
      </c>
      <c r="I468" s="190"/>
      <c r="J468" s="191">
        <f>ROUND(I468*H468,2)</f>
        <v>0</v>
      </c>
      <c r="K468" s="192"/>
      <c r="L468" s="35"/>
      <c r="M468" s="193" t="s">
        <v>1</v>
      </c>
      <c r="N468" s="194" t="s">
        <v>45</v>
      </c>
      <c r="O468" s="78"/>
      <c r="P468" s="195">
        <f>O468*H468</f>
        <v>0</v>
      </c>
      <c r="Q468" s="195">
        <v>0.00012750000000000001</v>
      </c>
      <c r="R468" s="195">
        <f>Q468*H468</f>
        <v>0.89138131500000006</v>
      </c>
      <c r="S468" s="195">
        <v>0</v>
      </c>
      <c r="T468" s="196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97" t="s">
        <v>270</v>
      </c>
      <c r="AT468" s="197" t="s">
        <v>205</v>
      </c>
      <c r="AU468" s="197" t="s">
        <v>91</v>
      </c>
      <c r="AY468" s="15" t="s">
        <v>203</v>
      </c>
      <c r="BE468" s="198">
        <f>IF(N468="základná",J468,0)</f>
        <v>0</v>
      </c>
      <c r="BF468" s="198">
        <f>IF(N468="znížená",J468,0)</f>
        <v>0</v>
      </c>
      <c r="BG468" s="198">
        <f>IF(N468="zákl. prenesená",J468,0)</f>
        <v>0</v>
      </c>
      <c r="BH468" s="198">
        <f>IF(N468="zníž. prenesená",J468,0)</f>
        <v>0</v>
      </c>
      <c r="BI468" s="198">
        <f>IF(N468="nulová",J468,0)</f>
        <v>0</v>
      </c>
      <c r="BJ468" s="15" t="s">
        <v>91</v>
      </c>
      <c r="BK468" s="198">
        <f>ROUND(I468*H468,2)</f>
        <v>0</v>
      </c>
      <c r="BL468" s="15" t="s">
        <v>270</v>
      </c>
      <c r="BM468" s="197" t="s">
        <v>1350</v>
      </c>
    </row>
    <row r="469" s="2" customFormat="1" ht="37.8" customHeight="1">
      <c r="A469" s="34"/>
      <c r="B469" s="184"/>
      <c r="C469" s="185" t="s">
        <v>1351</v>
      </c>
      <c r="D469" s="185" t="s">
        <v>205</v>
      </c>
      <c r="E469" s="186" t="s">
        <v>1352</v>
      </c>
      <c r="F469" s="187" t="s">
        <v>1353</v>
      </c>
      <c r="G469" s="188" t="s">
        <v>317</v>
      </c>
      <c r="H469" s="189">
        <v>6991.2259999999997</v>
      </c>
      <c r="I469" s="190"/>
      <c r="J469" s="191">
        <f>ROUND(I469*H469,2)</f>
        <v>0</v>
      </c>
      <c r="K469" s="192"/>
      <c r="L469" s="35"/>
      <c r="M469" s="193" t="s">
        <v>1</v>
      </c>
      <c r="N469" s="194" t="s">
        <v>45</v>
      </c>
      <c r="O469" s="78"/>
      <c r="P469" s="195">
        <f>O469*H469</f>
        <v>0</v>
      </c>
      <c r="Q469" s="195">
        <v>0.00022948000000000001</v>
      </c>
      <c r="R469" s="195">
        <f>Q469*H469</f>
        <v>1.6043465424799999</v>
      </c>
      <c r="S469" s="195">
        <v>0</v>
      </c>
      <c r="T469" s="196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7" t="s">
        <v>270</v>
      </c>
      <c r="AT469" s="197" t="s">
        <v>205</v>
      </c>
      <c r="AU469" s="197" t="s">
        <v>91</v>
      </c>
      <c r="AY469" s="15" t="s">
        <v>203</v>
      </c>
      <c r="BE469" s="198">
        <f>IF(N469="základná",J469,0)</f>
        <v>0</v>
      </c>
      <c r="BF469" s="198">
        <f>IF(N469="znížená",J469,0)</f>
        <v>0</v>
      </c>
      <c r="BG469" s="198">
        <f>IF(N469="zákl. prenesená",J469,0)</f>
        <v>0</v>
      </c>
      <c r="BH469" s="198">
        <f>IF(N469="zníž. prenesená",J469,0)</f>
        <v>0</v>
      </c>
      <c r="BI469" s="198">
        <f>IF(N469="nulová",J469,0)</f>
        <v>0</v>
      </c>
      <c r="BJ469" s="15" t="s">
        <v>91</v>
      </c>
      <c r="BK469" s="198">
        <f>ROUND(I469*H469,2)</f>
        <v>0</v>
      </c>
      <c r="BL469" s="15" t="s">
        <v>270</v>
      </c>
      <c r="BM469" s="197" t="s">
        <v>1354</v>
      </c>
    </row>
    <row r="470" s="12" customFormat="1" ht="25.92" customHeight="1">
      <c r="A470" s="12"/>
      <c r="B470" s="171"/>
      <c r="C470" s="12"/>
      <c r="D470" s="172" t="s">
        <v>78</v>
      </c>
      <c r="E470" s="173" t="s">
        <v>262</v>
      </c>
      <c r="F470" s="173" t="s">
        <v>1355</v>
      </c>
      <c r="G470" s="12"/>
      <c r="H470" s="12"/>
      <c r="I470" s="174"/>
      <c r="J470" s="175">
        <f>BK470</f>
        <v>0</v>
      </c>
      <c r="K470" s="12"/>
      <c r="L470" s="171"/>
      <c r="M470" s="176"/>
      <c r="N470" s="177"/>
      <c r="O470" s="177"/>
      <c r="P470" s="178">
        <f>P471</f>
        <v>0</v>
      </c>
      <c r="Q470" s="177"/>
      <c r="R470" s="178">
        <f>R471</f>
        <v>0</v>
      </c>
      <c r="S470" s="177"/>
      <c r="T470" s="179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172" t="s">
        <v>216</v>
      </c>
      <c r="AT470" s="180" t="s">
        <v>78</v>
      </c>
      <c r="AU470" s="180" t="s">
        <v>79</v>
      </c>
      <c r="AY470" s="172" t="s">
        <v>203</v>
      </c>
      <c r="BK470" s="181">
        <f>BK471</f>
        <v>0</v>
      </c>
    </row>
    <row r="471" s="12" customFormat="1" ht="22.8" customHeight="1">
      <c r="A471" s="12"/>
      <c r="B471" s="171"/>
      <c r="C471" s="12"/>
      <c r="D471" s="172" t="s">
        <v>78</v>
      </c>
      <c r="E471" s="182" t="s">
        <v>1356</v>
      </c>
      <c r="F471" s="182" t="s">
        <v>1357</v>
      </c>
      <c r="G471" s="12"/>
      <c r="H471" s="12"/>
      <c r="I471" s="174"/>
      <c r="J471" s="183">
        <f>BK471</f>
        <v>0</v>
      </c>
      <c r="K471" s="12"/>
      <c r="L471" s="171"/>
      <c r="M471" s="176"/>
      <c r="N471" s="177"/>
      <c r="O471" s="177"/>
      <c r="P471" s="178">
        <f>SUM(P472:P475)</f>
        <v>0</v>
      </c>
      <c r="Q471" s="177"/>
      <c r="R471" s="178">
        <f>SUM(R472:R475)</f>
        <v>0</v>
      </c>
      <c r="S471" s="177"/>
      <c r="T471" s="179">
        <f>SUM(T472:T475)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72" t="s">
        <v>216</v>
      </c>
      <c r="AT471" s="180" t="s">
        <v>78</v>
      </c>
      <c r="AU471" s="180" t="s">
        <v>86</v>
      </c>
      <c r="AY471" s="172" t="s">
        <v>203</v>
      </c>
      <c r="BK471" s="181">
        <f>SUM(BK472:BK475)</f>
        <v>0</v>
      </c>
    </row>
    <row r="472" s="2" customFormat="1" ht="24.15" customHeight="1">
      <c r="A472" s="34"/>
      <c r="B472" s="184"/>
      <c r="C472" s="185" t="s">
        <v>1358</v>
      </c>
      <c r="D472" s="185" t="s">
        <v>205</v>
      </c>
      <c r="E472" s="186" t="s">
        <v>1359</v>
      </c>
      <c r="F472" s="187" t="s">
        <v>1360</v>
      </c>
      <c r="G472" s="188" t="s">
        <v>810</v>
      </c>
      <c r="H472" s="189">
        <v>1</v>
      </c>
      <c r="I472" s="190"/>
      <c r="J472" s="191">
        <f>ROUND(I472*H472,2)</f>
        <v>0</v>
      </c>
      <c r="K472" s="192"/>
      <c r="L472" s="35"/>
      <c r="M472" s="193" t="s">
        <v>1</v>
      </c>
      <c r="N472" s="194" t="s">
        <v>45</v>
      </c>
      <c r="O472" s="78"/>
      <c r="P472" s="195">
        <f>O472*H472</f>
        <v>0</v>
      </c>
      <c r="Q472" s="195">
        <v>0</v>
      </c>
      <c r="R472" s="195">
        <f>Q472*H472</f>
        <v>0</v>
      </c>
      <c r="S472" s="195">
        <v>0</v>
      </c>
      <c r="T472" s="196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7" t="s">
        <v>468</v>
      </c>
      <c r="AT472" s="197" t="s">
        <v>205</v>
      </c>
      <c r="AU472" s="197" t="s">
        <v>91</v>
      </c>
      <c r="AY472" s="15" t="s">
        <v>203</v>
      </c>
      <c r="BE472" s="198">
        <f>IF(N472="základná",J472,0)</f>
        <v>0</v>
      </c>
      <c r="BF472" s="198">
        <f>IF(N472="znížená",J472,0)</f>
        <v>0</v>
      </c>
      <c r="BG472" s="198">
        <f>IF(N472="zákl. prenesená",J472,0)</f>
        <v>0</v>
      </c>
      <c r="BH472" s="198">
        <f>IF(N472="zníž. prenesená",J472,0)</f>
        <v>0</v>
      </c>
      <c r="BI472" s="198">
        <f>IF(N472="nulová",J472,0)</f>
        <v>0</v>
      </c>
      <c r="BJ472" s="15" t="s">
        <v>91</v>
      </c>
      <c r="BK472" s="198">
        <f>ROUND(I472*H472,2)</f>
        <v>0</v>
      </c>
      <c r="BL472" s="15" t="s">
        <v>468</v>
      </c>
      <c r="BM472" s="197" t="s">
        <v>1361</v>
      </c>
    </row>
    <row r="473" s="2" customFormat="1">
      <c r="A473" s="34"/>
      <c r="B473" s="35"/>
      <c r="C473" s="34"/>
      <c r="D473" s="199" t="s">
        <v>211</v>
      </c>
      <c r="E473" s="34"/>
      <c r="F473" s="200" t="s">
        <v>1362</v>
      </c>
      <c r="G473" s="34"/>
      <c r="H473" s="34"/>
      <c r="I473" s="201"/>
      <c r="J473" s="34"/>
      <c r="K473" s="34"/>
      <c r="L473" s="35"/>
      <c r="M473" s="202"/>
      <c r="N473" s="203"/>
      <c r="O473" s="78"/>
      <c r="P473" s="78"/>
      <c r="Q473" s="78"/>
      <c r="R473" s="78"/>
      <c r="S473" s="78"/>
      <c r="T473" s="79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5" t="s">
        <v>211</v>
      </c>
      <c r="AU473" s="15" t="s">
        <v>91</v>
      </c>
    </row>
    <row r="474" s="2" customFormat="1" ht="24.15" customHeight="1">
      <c r="A474" s="34"/>
      <c r="B474" s="184"/>
      <c r="C474" s="185" t="s">
        <v>1363</v>
      </c>
      <c r="D474" s="185" t="s">
        <v>205</v>
      </c>
      <c r="E474" s="186" t="s">
        <v>1364</v>
      </c>
      <c r="F474" s="187" t="s">
        <v>1365</v>
      </c>
      <c r="G474" s="188" t="s">
        <v>255</v>
      </c>
      <c r="H474" s="189">
        <v>1</v>
      </c>
      <c r="I474" s="190"/>
      <c r="J474" s="191">
        <f>ROUND(I474*H474,2)</f>
        <v>0</v>
      </c>
      <c r="K474" s="192"/>
      <c r="L474" s="35"/>
      <c r="M474" s="193" t="s">
        <v>1</v>
      </c>
      <c r="N474" s="194" t="s">
        <v>45</v>
      </c>
      <c r="O474" s="78"/>
      <c r="P474" s="195">
        <f>O474*H474</f>
        <v>0</v>
      </c>
      <c r="Q474" s="195">
        <v>0</v>
      </c>
      <c r="R474" s="195">
        <f>Q474*H474</f>
        <v>0</v>
      </c>
      <c r="S474" s="195">
        <v>0</v>
      </c>
      <c r="T474" s="196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7" t="s">
        <v>468</v>
      </c>
      <c r="AT474" s="197" t="s">
        <v>205</v>
      </c>
      <c r="AU474" s="197" t="s">
        <v>91</v>
      </c>
      <c r="AY474" s="15" t="s">
        <v>203</v>
      </c>
      <c r="BE474" s="198">
        <f>IF(N474="základná",J474,0)</f>
        <v>0</v>
      </c>
      <c r="BF474" s="198">
        <f>IF(N474="znížená",J474,0)</f>
        <v>0</v>
      </c>
      <c r="BG474" s="198">
        <f>IF(N474="zákl. prenesená",J474,0)</f>
        <v>0</v>
      </c>
      <c r="BH474" s="198">
        <f>IF(N474="zníž. prenesená",J474,0)</f>
        <v>0</v>
      </c>
      <c r="BI474" s="198">
        <f>IF(N474="nulová",J474,0)</f>
        <v>0</v>
      </c>
      <c r="BJ474" s="15" t="s">
        <v>91</v>
      </c>
      <c r="BK474" s="198">
        <f>ROUND(I474*H474,2)</f>
        <v>0</v>
      </c>
      <c r="BL474" s="15" t="s">
        <v>468</v>
      </c>
      <c r="BM474" s="197" t="s">
        <v>1366</v>
      </c>
    </row>
    <row r="475" s="2" customFormat="1">
      <c r="A475" s="34"/>
      <c r="B475" s="35"/>
      <c r="C475" s="34"/>
      <c r="D475" s="199" t="s">
        <v>211</v>
      </c>
      <c r="E475" s="34"/>
      <c r="F475" s="200" t="s">
        <v>1367</v>
      </c>
      <c r="G475" s="34"/>
      <c r="H475" s="34"/>
      <c r="I475" s="201"/>
      <c r="J475" s="34"/>
      <c r="K475" s="34"/>
      <c r="L475" s="35"/>
      <c r="M475" s="215"/>
      <c r="N475" s="216"/>
      <c r="O475" s="217"/>
      <c r="P475" s="217"/>
      <c r="Q475" s="217"/>
      <c r="R475" s="217"/>
      <c r="S475" s="217"/>
      <c r="T475" s="218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5" t="s">
        <v>211</v>
      </c>
      <c r="AU475" s="15" t="s">
        <v>91</v>
      </c>
    </row>
    <row r="476" s="2" customFormat="1" ht="6.96" customHeight="1">
      <c r="A476" s="34"/>
      <c r="B476" s="61"/>
      <c r="C476" s="62"/>
      <c r="D476" s="62"/>
      <c r="E476" s="62"/>
      <c r="F476" s="62"/>
      <c r="G476" s="62"/>
      <c r="H476" s="62"/>
      <c r="I476" s="62"/>
      <c r="J476" s="62"/>
      <c r="K476" s="62"/>
      <c r="L476" s="35"/>
      <c r="M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</row>
  </sheetData>
  <autoFilter ref="C142:K4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1:H13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3092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3084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3085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ROUND((SUM(BE118:BE122)),  2)</f>
        <v>0</v>
      </c>
      <c r="G33" s="137"/>
      <c r="H33" s="137"/>
      <c r="I33" s="138">
        <v>0.23000000000000001</v>
      </c>
      <c r="J33" s="136">
        <f>ROUND(((SUM(BE118:BE122))*I33),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ROUND((SUM(BF118:BF122)),  2)</f>
        <v>0</v>
      </c>
      <c r="G34" s="137"/>
      <c r="H34" s="137"/>
      <c r="I34" s="138">
        <v>0.23000000000000001</v>
      </c>
      <c r="J34" s="136">
        <f>ROUND(((SUM(BF118:BF122))*I34),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ROUND((SUM(BG118:BG122)),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ROUND((SUM(BH118:BH122)),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ROUND((SUM(BI118:BI122)),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 xml:space="preserve">06 - E6_ZTI 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0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i5 projekt s.r.o., Dunajská 1060/31; 93101 Šamorín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i5 projekt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162</v>
      </c>
      <c r="D94" s="141"/>
      <c r="E94" s="141"/>
      <c r="F94" s="141"/>
      <c r="G94" s="141"/>
      <c r="H94" s="141"/>
      <c r="I94" s="141"/>
      <c r="J94" s="150" t="s">
        <v>163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164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165</v>
      </c>
    </row>
    <row r="97" s="9" customFormat="1" ht="24.96" customHeight="1">
      <c r="A97" s="9"/>
      <c r="B97" s="152"/>
      <c r="C97" s="9"/>
      <c r="D97" s="153" t="s">
        <v>174</v>
      </c>
      <c r="E97" s="154"/>
      <c r="F97" s="154"/>
      <c r="G97" s="154"/>
      <c r="H97" s="154"/>
      <c r="I97" s="154"/>
      <c r="J97" s="155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1652</v>
      </c>
      <c r="E98" s="158"/>
      <c r="F98" s="158"/>
      <c r="G98" s="158"/>
      <c r="H98" s="158"/>
      <c r="I98" s="158"/>
      <c r="J98" s="159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189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30" t="str">
        <f>E7</f>
        <v>REKONŠTRUKCIA ADMINISTRATÍVNEJ BUDOVY KOMENSKÉHO ULICA - ÚRAD BBSK (BLOK B+C)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157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 xml:space="preserve">06 - E6_ZTI 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>k.ú. B. Bystrica, s.č. 837/12, p.č. KN/C - 1909/1</v>
      </c>
      <c r="G112" s="34"/>
      <c r="H112" s="34"/>
      <c r="I112" s="28" t="s">
        <v>21</v>
      </c>
      <c r="J112" s="70" t="str">
        <f>IF(J12="","",J12)</f>
        <v>21. 1. 2025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40.05" customHeight="1">
      <c r="A114" s="34"/>
      <c r="B114" s="35"/>
      <c r="C114" s="28" t="s">
        <v>23</v>
      </c>
      <c r="D114" s="34"/>
      <c r="E114" s="34"/>
      <c r="F114" s="23" t="str">
        <f>E15</f>
        <v>Banskobystrický samosprávny kraj, Námestie SNP 23/</v>
      </c>
      <c r="G114" s="34"/>
      <c r="H114" s="34"/>
      <c r="I114" s="28" t="s">
        <v>29</v>
      </c>
      <c r="J114" s="32" t="str">
        <f>E21</f>
        <v>i5 projekt s.r.o., Dunajská 1060/31; 93101 Šamorín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34</v>
      </c>
      <c r="J115" s="32" t="str">
        <f>E24</f>
        <v>i5 projekt s.r.o.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60"/>
      <c r="B117" s="161"/>
      <c r="C117" s="162" t="s">
        <v>190</v>
      </c>
      <c r="D117" s="163" t="s">
        <v>64</v>
      </c>
      <c r="E117" s="163" t="s">
        <v>60</v>
      </c>
      <c r="F117" s="163" t="s">
        <v>61</v>
      </c>
      <c r="G117" s="163" t="s">
        <v>191</v>
      </c>
      <c r="H117" s="163" t="s">
        <v>192</v>
      </c>
      <c r="I117" s="163" t="s">
        <v>193</v>
      </c>
      <c r="J117" s="164" t="s">
        <v>163</v>
      </c>
      <c r="K117" s="165" t="s">
        <v>194</v>
      </c>
      <c r="L117" s="166"/>
      <c r="M117" s="87" t="s">
        <v>1</v>
      </c>
      <c r="N117" s="88" t="s">
        <v>43</v>
      </c>
      <c r="O117" s="88" t="s">
        <v>195</v>
      </c>
      <c r="P117" s="88" t="s">
        <v>196</v>
      </c>
      <c r="Q117" s="88" t="s">
        <v>197</v>
      </c>
      <c r="R117" s="88" t="s">
        <v>198</v>
      </c>
      <c r="S117" s="88" t="s">
        <v>199</v>
      </c>
      <c r="T117" s="89" t="s">
        <v>200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="2" customFormat="1" ht="22.8" customHeight="1">
      <c r="A118" s="34"/>
      <c r="B118" s="35"/>
      <c r="C118" s="94" t="s">
        <v>164</v>
      </c>
      <c r="D118" s="34"/>
      <c r="E118" s="34"/>
      <c r="F118" s="34"/>
      <c r="G118" s="34"/>
      <c r="H118" s="34"/>
      <c r="I118" s="34"/>
      <c r="J118" s="167">
        <f>BK118</f>
        <v>0</v>
      </c>
      <c r="K118" s="34"/>
      <c r="L118" s="35"/>
      <c r="M118" s="90"/>
      <c r="N118" s="74"/>
      <c r="O118" s="91"/>
      <c r="P118" s="168">
        <f>P119</f>
        <v>0</v>
      </c>
      <c r="Q118" s="91"/>
      <c r="R118" s="168">
        <f>R119</f>
        <v>0</v>
      </c>
      <c r="S118" s="91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78</v>
      </c>
      <c r="AU118" s="15" t="s">
        <v>165</v>
      </c>
      <c r="BK118" s="170">
        <f>BK119</f>
        <v>0</v>
      </c>
    </row>
    <row r="119" s="12" customFormat="1" ht="25.92" customHeight="1">
      <c r="A119" s="12"/>
      <c r="B119" s="171"/>
      <c r="C119" s="12"/>
      <c r="D119" s="172" t="s">
        <v>78</v>
      </c>
      <c r="E119" s="173" t="s">
        <v>692</v>
      </c>
      <c r="F119" s="173" t="s">
        <v>693</v>
      </c>
      <c r="G119" s="12"/>
      <c r="H119" s="12"/>
      <c r="I119" s="174"/>
      <c r="J119" s="175">
        <f>BK119</f>
        <v>0</v>
      </c>
      <c r="K119" s="12"/>
      <c r="L119" s="171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2" t="s">
        <v>91</v>
      </c>
      <c r="AT119" s="180" t="s">
        <v>78</v>
      </c>
      <c r="AU119" s="180" t="s">
        <v>79</v>
      </c>
      <c r="AY119" s="172" t="s">
        <v>203</v>
      </c>
      <c r="BK119" s="181">
        <f>BK120</f>
        <v>0</v>
      </c>
    </row>
    <row r="120" s="12" customFormat="1" ht="22.8" customHeight="1">
      <c r="A120" s="12"/>
      <c r="B120" s="171"/>
      <c r="C120" s="12"/>
      <c r="D120" s="172" t="s">
        <v>78</v>
      </c>
      <c r="E120" s="182" t="s">
        <v>1763</v>
      </c>
      <c r="F120" s="182" t="s">
        <v>1764</v>
      </c>
      <c r="G120" s="12"/>
      <c r="H120" s="12"/>
      <c r="I120" s="174"/>
      <c r="J120" s="183">
        <f>BK120</f>
        <v>0</v>
      </c>
      <c r="K120" s="12"/>
      <c r="L120" s="171"/>
      <c r="M120" s="176"/>
      <c r="N120" s="177"/>
      <c r="O120" s="177"/>
      <c r="P120" s="178">
        <f>SUM(P121:P122)</f>
        <v>0</v>
      </c>
      <c r="Q120" s="177"/>
      <c r="R120" s="178">
        <f>SUM(R121:R122)</f>
        <v>0</v>
      </c>
      <c r="S120" s="177"/>
      <c r="T120" s="17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91</v>
      </c>
      <c r="AT120" s="180" t="s">
        <v>78</v>
      </c>
      <c r="AU120" s="180" t="s">
        <v>86</v>
      </c>
      <c r="AY120" s="172" t="s">
        <v>203</v>
      </c>
      <c r="BK120" s="181">
        <f>SUM(BK121:BK122)</f>
        <v>0</v>
      </c>
    </row>
    <row r="121" s="2" customFormat="1" ht="16.5" customHeight="1">
      <c r="A121" s="34"/>
      <c r="B121" s="184"/>
      <c r="C121" s="185" t="s">
        <v>86</v>
      </c>
      <c r="D121" s="185" t="s">
        <v>205</v>
      </c>
      <c r="E121" s="186" t="s">
        <v>1763</v>
      </c>
      <c r="F121" s="187" t="s">
        <v>3093</v>
      </c>
      <c r="G121" s="188" t="s">
        <v>2211</v>
      </c>
      <c r="H121" s="189">
        <v>1</v>
      </c>
      <c r="I121" s="190"/>
      <c r="J121" s="191">
        <f>ROUND(I121*H121,2)</f>
        <v>0</v>
      </c>
      <c r="K121" s="192"/>
      <c r="L121" s="35"/>
      <c r="M121" s="193" t="s">
        <v>1</v>
      </c>
      <c r="N121" s="194" t="s">
        <v>45</v>
      </c>
      <c r="O121" s="78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270</v>
      </c>
      <c r="AT121" s="197" t="s">
        <v>205</v>
      </c>
      <c r="AU121" s="197" t="s">
        <v>91</v>
      </c>
      <c r="AY121" s="15" t="s">
        <v>203</v>
      </c>
      <c r="BE121" s="198">
        <f>IF(N121="základná",J121,0)</f>
        <v>0</v>
      </c>
      <c r="BF121" s="198">
        <f>IF(N121="znížená",J121,0)</f>
        <v>0</v>
      </c>
      <c r="BG121" s="198">
        <f>IF(N121="zákl. prenesená",J121,0)</f>
        <v>0</v>
      </c>
      <c r="BH121" s="198">
        <f>IF(N121="zníž. prenesená",J121,0)</f>
        <v>0</v>
      </c>
      <c r="BI121" s="198">
        <f>IF(N121="nulová",J121,0)</f>
        <v>0</v>
      </c>
      <c r="BJ121" s="15" t="s">
        <v>91</v>
      </c>
      <c r="BK121" s="198">
        <f>ROUND(I121*H121,2)</f>
        <v>0</v>
      </c>
      <c r="BL121" s="15" t="s">
        <v>270</v>
      </c>
      <c r="BM121" s="197" t="s">
        <v>3094</v>
      </c>
    </row>
    <row r="122" s="2" customFormat="1">
      <c r="A122" s="34"/>
      <c r="B122" s="35"/>
      <c r="C122" s="34"/>
      <c r="D122" s="199" t="s">
        <v>211</v>
      </c>
      <c r="E122" s="34"/>
      <c r="F122" s="200" t="s">
        <v>3091</v>
      </c>
      <c r="G122" s="34"/>
      <c r="H122" s="34"/>
      <c r="I122" s="201"/>
      <c r="J122" s="34"/>
      <c r="K122" s="34"/>
      <c r="L122" s="35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211</v>
      </c>
      <c r="AU122" s="15" t="s">
        <v>91</v>
      </c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3095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3084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3085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ROUND((SUM(BE118:BE122)),  2)</f>
        <v>0</v>
      </c>
      <c r="G33" s="137"/>
      <c r="H33" s="137"/>
      <c r="I33" s="138">
        <v>0.23000000000000001</v>
      </c>
      <c r="J33" s="136">
        <f>ROUND(((SUM(BE118:BE122))*I33),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ROUND((SUM(BF118:BF122)),  2)</f>
        <v>0</v>
      </c>
      <c r="G34" s="137"/>
      <c r="H34" s="137"/>
      <c r="I34" s="138">
        <v>0.23000000000000001</v>
      </c>
      <c r="J34" s="136">
        <f>ROUND(((SUM(BF118:BF122))*I34),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ROUND((SUM(BG118:BG122)),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ROUND((SUM(BH118:BH122)),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ROUND((SUM(BI118:BI122)),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 xml:space="preserve">07 - E7_VZT 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0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i5 projekt s.r.o., Dunajská 1060/31; 93101 Šamorín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i5 projekt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162</v>
      </c>
      <c r="D94" s="141"/>
      <c r="E94" s="141"/>
      <c r="F94" s="141"/>
      <c r="G94" s="141"/>
      <c r="H94" s="141"/>
      <c r="I94" s="141"/>
      <c r="J94" s="150" t="s">
        <v>163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164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165</v>
      </c>
    </row>
    <row r="97" s="9" customFormat="1" ht="24.96" customHeight="1">
      <c r="A97" s="9"/>
      <c r="B97" s="152"/>
      <c r="C97" s="9"/>
      <c r="D97" s="153" t="s">
        <v>174</v>
      </c>
      <c r="E97" s="154"/>
      <c r="F97" s="154"/>
      <c r="G97" s="154"/>
      <c r="H97" s="154"/>
      <c r="I97" s="154"/>
      <c r="J97" s="155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3096</v>
      </c>
      <c r="E98" s="158"/>
      <c r="F98" s="158"/>
      <c r="G98" s="158"/>
      <c r="H98" s="158"/>
      <c r="I98" s="158"/>
      <c r="J98" s="159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189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30" t="str">
        <f>E7</f>
        <v>REKONŠTRUKCIA ADMINISTRATÍVNEJ BUDOVY KOMENSKÉHO ULICA - ÚRAD BBSK (BLOK B+C)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157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 xml:space="preserve">07 - E7_VZT 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>k.ú. B. Bystrica, s.č. 837/12, p.č. KN/C - 1909/1</v>
      </c>
      <c r="G112" s="34"/>
      <c r="H112" s="34"/>
      <c r="I112" s="28" t="s">
        <v>21</v>
      </c>
      <c r="J112" s="70" t="str">
        <f>IF(J12="","",J12)</f>
        <v>21. 1. 2025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40.05" customHeight="1">
      <c r="A114" s="34"/>
      <c r="B114" s="35"/>
      <c r="C114" s="28" t="s">
        <v>23</v>
      </c>
      <c r="D114" s="34"/>
      <c r="E114" s="34"/>
      <c r="F114" s="23" t="str">
        <f>E15</f>
        <v>Banskobystrický samosprávny kraj, Námestie SNP 23/</v>
      </c>
      <c r="G114" s="34"/>
      <c r="H114" s="34"/>
      <c r="I114" s="28" t="s">
        <v>29</v>
      </c>
      <c r="J114" s="32" t="str">
        <f>E21</f>
        <v>i5 projekt s.r.o., Dunajská 1060/31; 93101 Šamorín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34</v>
      </c>
      <c r="J115" s="32" t="str">
        <f>E24</f>
        <v>i5 projekt s.r.o.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60"/>
      <c r="B117" s="161"/>
      <c r="C117" s="162" t="s">
        <v>190</v>
      </c>
      <c r="D117" s="163" t="s">
        <v>64</v>
      </c>
      <c r="E117" s="163" t="s">
        <v>60</v>
      </c>
      <c r="F117" s="163" t="s">
        <v>61</v>
      </c>
      <c r="G117" s="163" t="s">
        <v>191</v>
      </c>
      <c r="H117" s="163" t="s">
        <v>192</v>
      </c>
      <c r="I117" s="163" t="s">
        <v>193</v>
      </c>
      <c r="J117" s="164" t="s">
        <v>163</v>
      </c>
      <c r="K117" s="165" t="s">
        <v>194</v>
      </c>
      <c r="L117" s="166"/>
      <c r="M117" s="87" t="s">
        <v>1</v>
      </c>
      <c r="N117" s="88" t="s">
        <v>43</v>
      </c>
      <c r="O117" s="88" t="s">
        <v>195</v>
      </c>
      <c r="P117" s="88" t="s">
        <v>196</v>
      </c>
      <c r="Q117" s="88" t="s">
        <v>197</v>
      </c>
      <c r="R117" s="88" t="s">
        <v>198</v>
      </c>
      <c r="S117" s="88" t="s">
        <v>199</v>
      </c>
      <c r="T117" s="89" t="s">
        <v>200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="2" customFormat="1" ht="22.8" customHeight="1">
      <c r="A118" s="34"/>
      <c r="B118" s="35"/>
      <c r="C118" s="94" t="s">
        <v>164</v>
      </c>
      <c r="D118" s="34"/>
      <c r="E118" s="34"/>
      <c r="F118" s="34"/>
      <c r="G118" s="34"/>
      <c r="H118" s="34"/>
      <c r="I118" s="34"/>
      <c r="J118" s="167">
        <f>BK118</f>
        <v>0</v>
      </c>
      <c r="K118" s="34"/>
      <c r="L118" s="35"/>
      <c r="M118" s="90"/>
      <c r="N118" s="74"/>
      <c r="O118" s="91"/>
      <c r="P118" s="168">
        <f>P119</f>
        <v>0</v>
      </c>
      <c r="Q118" s="91"/>
      <c r="R118" s="168">
        <f>R119</f>
        <v>0</v>
      </c>
      <c r="S118" s="91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78</v>
      </c>
      <c r="AU118" s="15" t="s">
        <v>165</v>
      </c>
      <c r="BK118" s="170">
        <f>BK119</f>
        <v>0</v>
      </c>
    </row>
    <row r="119" s="12" customFormat="1" ht="25.92" customHeight="1">
      <c r="A119" s="12"/>
      <c r="B119" s="171"/>
      <c r="C119" s="12"/>
      <c r="D119" s="172" t="s">
        <v>78</v>
      </c>
      <c r="E119" s="173" t="s">
        <v>692</v>
      </c>
      <c r="F119" s="173" t="s">
        <v>693</v>
      </c>
      <c r="G119" s="12"/>
      <c r="H119" s="12"/>
      <c r="I119" s="174"/>
      <c r="J119" s="175">
        <f>BK119</f>
        <v>0</v>
      </c>
      <c r="K119" s="12"/>
      <c r="L119" s="171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2" t="s">
        <v>91</v>
      </c>
      <c r="AT119" s="180" t="s">
        <v>78</v>
      </c>
      <c r="AU119" s="180" t="s">
        <v>79</v>
      </c>
      <c r="AY119" s="172" t="s">
        <v>203</v>
      </c>
      <c r="BK119" s="181">
        <f>BK120</f>
        <v>0</v>
      </c>
    </row>
    <row r="120" s="12" customFormat="1" ht="22.8" customHeight="1">
      <c r="A120" s="12"/>
      <c r="B120" s="171"/>
      <c r="C120" s="12"/>
      <c r="D120" s="172" t="s">
        <v>78</v>
      </c>
      <c r="E120" s="182" t="s">
        <v>3097</v>
      </c>
      <c r="F120" s="182" t="s">
        <v>3098</v>
      </c>
      <c r="G120" s="12"/>
      <c r="H120" s="12"/>
      <c r="I120" s="174"/>
      <c r="J120" s="183">
        <f>BK120</f>
        <v>0</v>
      </c>
      <c r="K120" s="12"/>
      <c r="L120" s="171"/>
      <c r="M120" s="176"/>
      <c r="N120" s="177"/>
      <c r="O120" s="177"/>
      <c r="P120" s="178">
        <f>SUM(P121:P122)</f>
        <v>0</v>
      </c>
      <c r="Q120" s="177"/>
      <c r="R120" s="178">
        <f>SUM(R121:R122)</f>
        <v>0</v>
      </c>
      <c r="S120" s="177"/>
      <c r="T120" s="17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91</v>
      </c>
      <c r="AT120" s="180" t="s">
        <v>78</v>
      </c>
      <c r="AU120" s="180" t="s">
        <v>86</v>
      </c>
      <c r="AY120" s="172" t="s">
        <v>203</v>
      </c>
      <c r="BK120" s="181">
        <f>SUM(BK121:BK122)</f>
        <v>0</v>
      </c>
    </row>
    <row r="121" s="2" customFormat="1" ht="16.5" customHeight="1">
      <c r="A121" s="34"/>
      <c r="B121" s="184"/>
      <c r="C121" s="185" t="s">
        <v>86</v>
      </c>
      <c r="D121" s="185" t="s">
        <v>205</v>
      </c>
      <c r="E121" s="186" t="s">
        <v>3097</v>
      </c>
      <c r="F121" s="187" t="s">
        <v>3099</v>
      </c>
      <c r="G121" s="188" t="s">
        <v>810</v>
      </c>
      <c r="H121" s="189">
        <v>1</v>
      </c>
      <c r="I121" s="190"/>
      <c r="J121" s="191">
        <f>ROUND(I121*H121,2)</f>
        <v>0</v>
      </c>
      <c r="K121" s="192"/>
      <c r="L121" s="35"/>
      <c r="M121" s="193" t="s">
        <v>1</v>
      </c>
      <c r="N121" s="194" t="s">
        <v>45</v>
      </c>
      <c r="O121" s="78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270</v>
      </c>
      <c r="AT121" s="197" t="s">
        <v>205</v>
      </c>
      <c r="AU121" s="197" t="s">
        <v>91</v>
      </c>
      <c r="AY121" s="15" t="s">
        <v>203</v>
      </c>
      <c r="BE121" s="198">
        <f>IF(N121="základná",J121,0)</f>
        <v>0</v>
      </c>
      <c r="BF121" s="198">
        <f>IF(N121="znížená",J121,0)</f>
        <v>0</v>
      </c>
      <c r="BG121" s="198">
        <f>IF(N121="zákl. prenesená",J121,0)</f>
        <v>0</v>
      </c>
      <c r="BH121" s="198">
        <f>IF(N121="zníž. prenesená",J121,0)</f>
        <v>0</v>
      </c>
      <c r="BI121" s="198">
        <f>IF(N121="nulová",J121,0)</f>
        <v>0</v>
      </c>
      <c r="BJ121" s="15" t="s">
        <v>91</v>
      </c>
      <c r="BK121" s="198">
        <f>ROUND(I121*H121,2)</f>
        <v>0</v>
      </c>
      <c r="BL121" s="15" t="s">
        <v>270</v>
      </c>
      <c r="BM121" s="197" t="s">
        <v>3100</v>
      </c>
    </row>
    <row r="122" s="2" customFormat="1">
      <c r="A122" s="34"/>
      <c r="B122" s="35"/>
      <c r="C122" s="34"/>
      <c r="D122" s="199" t="s">
        <v>211</v>
      </c>
      <c r="E122" s="34"/>
      <c r="F122" s="200" t="s">
        <v>3091</v>
      </c>
      <c r="G122" s="34"/>
      <c r="H122" s="34"/>
      <c r="I122" s="201"/>
      <c r="J122" s="34"/>
      <c r="K122" s="34"/>
      <c r="L122" s="35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211</v>
      </c>
      <c r="AU122" s="15" t="s">
        <v>91</v>
      </c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3101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3084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3085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ROUND((SUM(BE118:BE122)),  2)</f>
        <v>0</v>
      </c>
      <c r="G33" s="137"/>
      <c r="H33" s="137"/>
      <c r="I33" s="138">
        <v>0.23000000000000001</v>
      </c>
      <c r="J33" s="136">
        <f>ROUND(((SUM(BE118:BE122))*I33),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ROUND((SUM(BF118:BF122)),  2)</f>
        <v>0</v>
      </c>
      <c r="G34" s="137"/>
      <c r="H34" s="137"/>
      <c r="I34" s="138">
        <v>0.23000000000000001</v>
      </c>
      <c r="J34" s="136">
        <f>ROUND(((SUM(BF118:BF122))*I34),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ROUND((SUM(BG118:BG122)),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ROUND((SUM(BH118:BH122)),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ROUND((SUM(BI118:BI122)),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 xml:space="preserve">08 - E8_Chladenie 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0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i5 projekt s.r.o., Dunajská 1060/31; 93101 Šamorín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i5 projekt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162</v>
      </c>
      <c r="D94" s="141"/>
      <c r="E94" s="141"/>
      <c r="F94" s="141"/>
      <c r="G94" s="141"/>
      <c r="H94" s="141"/>
      <c r="I94" s="141"/>
      <c r="J94" s="150" t="s">
        <v>163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164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165</v>
      </c>
    </row>
    <row r="97" s="9" customFormat="1" ht="24.96" customHeight="1">
      <c r="A97" s="9"/>
      <c r="B97" s="152"/>
      <c r="C97" s="9"/>
      <c r="D97" s="153" t="s">
        <v>174</v>
      </c>
      <c r="E97" s="154"/>
      <c r="F97" s="154"/>
      <c r="G97" s="154"/>
      <c r="H97" s="154"/>
      <c r="I97" s="154"/>
      <c r="J97" s="155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1652</v>
      </c>
      <c r="E98" s="158"/>
      <c r="F98" s="158"/>
      <c r="G98" s="158"/>
      <c r="H98" s="158"/>
      <c r="I98" s="158"/>
      <c r="J98" s="159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189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30" t="str">
        <f>E7</f>
        <v>REKONŠTRUKCIA ADMINISTRATÍVNEJ BUDOVY KOMENSKÉHO ULICA - ÚRAD BBSK (BLOK B+C)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157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 xml:space="preserve">08 - E8_Chladenie 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>k.ú. B. Bystrica, s.č. 837/12, p.č. KN/C - 1909/1</v>
      </c>
      <c r="G112" s="34"/>
      <c r="H112" s="34"/>
      <c r="I112" s="28" t="s">
        <v>21</v>
      </c>
      <c r="J112" s="70" t="str">
        <f>IF(J12="","",J12)</f>
        <v>21. 1. 2025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40.05" customHeight="1">
      <c r="A114" s="34"/>
      <c r="B114" s="35"/>
      <c r="C114" s="28" t="s">
        <v>23</v>
      </c>
      <c r="D114" s="34"/>
      <c r="E114" s="34"/>
      <c r="F114" s="23" t="str">
        <f>E15</f>
        <v>Banskobystrický samosprávny kraj, Námestie SNP 23/</v>
      </c>
      <c r="G114" s="34"/>
      <c r="H114" s="34"/>
      <c r="I114" s="28" t="s">
        <v>29</v>
      </c>
      <c r="J114" s="32" t="str">
        <f>E21</f>
        <v>i5 projekt s.r.o., Dunajská 1060/31; 93101 Šamorín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34</v>
      </c>
      <c r="J115" s="32" t="str">
        <f>E24</f>
        <v>i5 projekt s.r.o.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60"/>
      <c r="B117" s="161"/>
      <c r="C117" s="162" t="s">
        <v>190</v>
      </c>
      <c r="D117" s="163" t="s">
        <v>64</v>
      </c>
      <c r="E117" s="163" t="s">
        <v>60</v>
      </c>
      <c r="F117" s="163" t="s">
        <v>61</v>
      </c>
      <c r="G117" s="163" t="s">
        <v>191</v>
      </c>
      <c r="H117" s="163" t="s">
        <v>192</v>
      </c>
      <c r="I117" s="163" t="s">
        <v>193</v>
      </c>
      <c r="J117" s="164" t="s">
        <v>163</v>
      </c>
      <c r="K117" s="165" t="s">
        <v>194</v>
      </c>
      <c r="L117" s="166"/>
      <c r="M117" s="87" t="s">
        <v>1</v>
      </c>
      <c r="N117" s="88" t="s">
        <v>43</v>
      </c>
      <c r="O117" s="88" t="s">
        <v>195</v>
      </c>
      <c r="P117" s="88" t="s">
        <v>196</v>
      </c>
      <c r="Q117" s="88" t="s">
        <v>197</v>
      </c>
      <c r="R117" s="88" t="s">
        <v>198</v>
      </c>
      <c r="S117" s="88" t="s">
        <v>199</v>
      </c>
      <c r="T117" s="89" t="s">
        <v>200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="2" customFormat="1" ht="22.8" customHeight="1">
      <c r="A118" s="34"/>
      <c r="B118" s="35"/>
      <c r="C118" s="94" t="s">
        <v>164</v>
      </c>
      <c r="D118" s="34"/>
      <c r="E118" s="34"/>
      <c r="F118" s="34"/>
      <c r="G118" s="34"/>
      <c r="H118" s="34"/>
      <c r="I118" s="34"/>
      <c r="J118" s="167">
        <f>BK118</f>
        <v>0</v>
      </c>
      <c r="K118" s="34"/>
      <c r="L118" s="35"/>
      <c r="M118" s="90"/>
      <c r="N118" s="74"/>
      <c r="O118" s="91"/>
      <c r="P118" s="168">
        <f>P119</f>
        <v>0</v>
      </c>
      <c r="Q118" s="91"/>
      <c r="R118" s="168">
        <f>R119</f>
        <v>0</v>
      </c>
      <c r="S118" s="91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78</v>
      </c>
      <c r="AU118" s="15" t="s">
        <v>165</v>
      </c>
      <c r="BK118" s="170">
        <f>BK119</f>
        <v>0</v>
      </c>
    </row>
    <row r="119" s="12" customFormat="1" ht="25.92" customHeight="1">
      <c r="A119" s="12"/>
      <c r="B119" s="171"/>
      <c r="C119" s="12"/>
      <c r="D119" s="172" t="s">
        <v>78</v>
      </c>
      <c r="E119" s="173" t="s">
        <v>692</v>
      </c>
      <c r="F119" s="173" t="s">
        <v>693</v>
      </c>
      <c r="G119" s="12"/>
      <c r="H119" s="12"/>
      <c r="I119" s="174"/>
      <c r="J119" s="175">
        <f>BK119</f>
        <v>0</v>
      </c>
      <c r="K119" s="12"/>
      <c r="L119" s="171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2" t="s">
        <v>91</v>
      </c>
      <c r="AT119" s="180" t="s">
        <v>78</v>
      </c>
      <c r="AU119" s="180" t="s">
        <v>79</v>
      </c>
      <c r="AY119" s="172" t="s">
        <v>203</v>
      </c>
      <c r="BK119" s="181">
        <f>BK120</f>
        <v>0</v>
      </c>
    </row>
    <row r="120" s="12" customFormat="1" ht="22.8" customHeight="1">
      <c r="A120" s="12"/>
      <c r="B120" s="171"/>
      <c r="C120" s="12"/>
      <c r="D120" s="172" t="s">
        <v>78</v>
      </c>
      <c r="E120" s="182" t="s">
        <v>1763</v>
      </c>
      <c r="F120" s="182" t="s">
        <v>1764</v>
      </c>
      <c r="G120" s="12"/>
      <c r="H120" s="12"/>
      <c r="I120" s="174"/>
      <c r="J120" s="183">
        <f>BK120</f>
        <v>0</v>
      </c>
      <c r="K120" s="12"/>
      <c r="L120" s="171"/>
      <c r="M120" s="176"/>
      <c r="N120" s="177"/>
      <c r="O120" s="177"/>
      <c r="P120" s="178">
        <f>SUM(P121:P122)</f>
        <v>0</v>
      </c>
      <c r="Q120" s="177"/>
      <c r="R120" s="178">
        <f>SUM(R121:R122)</f>
        <v>0</v>
      </c>
      <c r="S120" s="177"/>
      <c r="T120" s="17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91</v>
      </c>
      <c r="AT120" s="180" t="s">
        <v>78</v>
      </c>
      <c r="AU120" s="180" t="s">
        <v>86</v>
      </c>
      <c r="AY120" s="172" t="s">
        <v>203</v>
      </c>
      <c r="BK120" s="181">
        <f>SUM(BK121:BK122)</f>
        <v>0</v>
      </c>
    </row>
    <row r="121" s="2" customFormat="1" ht="16.5" customHeight="1">
      <c r="A121" s="34"/>
      <c r="B121" s="184"/>
      <c r="C121" s="185" t="s">
        <v>86</v>
      </c>
      <c r="D121" s="185" t="s">
        <v>205</v>
      </c>
      <c r="E121" s="186" t="s">
        <v>1763</v>
      </c>
      <c r="F121" s="187" t="s">
        <v>3102</v>
      </c>
      <c r="G121" s="188" t="s">
        <v>2211</v>
      </c>
      <c r="H121" s="189">
        <v>1</v>
      </c>
      <c r="I121" s="190"/>
      <c r="J121" s="191">
        <f>ROUND(I121*H121,2)</f>
        <v>0</v>
      </c>
      <c r="K121" s="192"/>
      <c r="L121" s="35"/>
      <c r="M121" s="193" t="s">
        <v>1</v>
      </c>
      <c r="N121" s="194" t="s">
        <v>45</v>
      </c>
      <c r="O121" s="78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270</v>
      </c>
      <c r="AT121" s="197" t="s">
        <v>205</v>
      </c>
      <c r="AU121" s="197" t="s">
        <v>91</v>
      </c>
      <c r="AY121" s="15" t="s">
        <v>203</v>
      </c>
      <c r="BE121" s="198">
        <f>IF(N121="základná",J121,0)</f>
        <v>0</v>
      </c>
      <c r="BF121" s="198">
        <f>IF(N121="znížená",J121,0)</f>
        <v>0</v>
      </c>
      <c r="BG121" s="198">
        <f>IF(N121="zákl. prenesená",J121,0)</f>
        <v>0</v>
      </c>
      <c r="BH121" s="198">
        <f>IF(N121="zníž. prenesená",J121,0)</f>
        <v>0</v>
      </c>
      <c r="BI121" s="198">
        <f>IF(N121="nulová",J121,0)</f>
        <v>0</v>
      </c>
      <c r="BJ121" s="15" t="s">
        <v>91</v>
      </c>
      <c r="BK121" s="198">
        <f>ROUND(I121*H121,2)</f>
        <v>0</v>
      </c>
      <c r="BL121" s="15" t="s">
        <v>270</v>
      </c>
      <c r="BM121" s="197" t="s">
        <v>3103</v>
      </c>
    </row>
    <row r="122" s="2" customFormat="1">
      <c r="A122" s="34"/>
      <c r="B122" s="35"/>
      <c r="C122" s="34"/>
      <c r="D122" s="199" t="s">
        <v>211</v>
      </c>
      <c r="E122" s="34"/>
      <c r="F122" s="200" t="s">
        <v>3091</v>
      </c>
      <c r="G122" s="34"/>
      <c r="H122" s="34"/>
      <c r="I122" s="201"/>
      <c r="J122" s="34"/>
      <c r="K122" s="34"/>
      <c r="L122" s="35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211</v>
      </c>
      <c r="AU122" s="15" t="s">
        <v>91</v>
      </c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3104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2048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2048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2048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2048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ROUND(J125,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ROUND((SUM(BE125:BE213)),  2)</f>
        <v>0</v>
      </c>
      <c r="G33" s="137"/>
      <c r="H33" s="137"/>
      <c r="I33" s="138">
        <v>0.23000000000000001</v>
      </c>
      <c r="J33" s="136">
        <f>ROUND(((SUM(BE125:BE213))*I33),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ROUND((SUM(BF125:BF213)),  2)</f>
        <v>0</v>
      </c>
      <c r="G34" s="137"/>
      <c r="H34" s="137"/>
      <c r="I34" s="138">
        <v>0.23000000000000001</v>
      </c>
      <c r="J34" s="136">
        <f>ROUND(((SUM(BF125:BF213))*I34),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ROUND((SUM(BG125:BG213)),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ROUND((SUM(BH125:BH213)),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ROUND((SUM(BI125:BI213)),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 xml:space="preserve">09 - E9_Fotovoltaika 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 xml:space="preserve"> 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162</v>
      </c>
      <c r="D94" s="141"/>
      <c r="E94" s="141"/>
      <c r="F94" s="141"/>
      <c r="G94" s="141"/>
      <c r="H94" s="141"/>
      <c r="I94" s="141"/>
      <c r="J94" s="150" t="s">
        <v>163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164</v>
      </c>
      <c r="D96" s="34"/>
      <c r="E96" s="34"/>
      <c r="F96" s="34"/>
      <c r="G96" s="34"/>
      <c r="H96" s="34"/>
      <c r="I96" s="34"/>
      <c r="J96" s="97">
        <f>J125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165</v>
      </c>
    </row>
    <row r="97" s="9" customFormat="1" ht="24.96" customHeight="1">
      <c r="A97" s="9"/>
      <c r="B97" s="152"/>
      <c r="C97" s="9"/>
      <c r="D97" s="153" t="s">
        <v>166</v>
      </c>
      <c r="E97" s="154"/>
      <c r="F97" s="154"/>
      <c r="G97" s="154"/>
      <c r="H97" s="154"/>
      <c r="I97" s="154"/>
      <c r="J97" s="155">
        <f>J126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171</v>
      </c>
      <c r="E98" s="158"/>
      <c r="F98" s="158"/>
      <c r="G98" s="158"/>
      <c r="H98" s="158"/>
      <c r="I98" s="158"/>
      <c r="J98" s="159">
        <f>J127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6"/>
      <c r="C99" s="10"/>
      <c r="D99" s="157" t="s">
        <v>172</v>
      </c>
      <c r="E99" s="158"/>
      <c r="F99" s="158"/>
      <c r="G99" s="158"/>
      <c r="H99" s="158"/>
      <c r="I99" s="158"/>
      <c r="J99" s="159">
        <f>J130</f>
        <v>0</v>
      </c>
      <c r="K99" s="10"/>
      <c r="L99" s="15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6"/>
      <c r="C100" s="10"/>
      <c r="D100" s="157" t="s">
        <v>173</v>
      </c>
      <c r="E100" s="158"/>
      <c r="F100" s="158"/>
      <c r="G100" s="158"/>
      <c r="H100" s="158"/>
      <c r="I100" s="158"/>
      <c r="J100" s="159">
        <f>J134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2"/>
      <c r="C101" s="9"/>
      <c r="D101" s="153" t="s">
        <v>187</v>
      </c>
      <c r="E101" s="154"/>
      <c r="F101" s="154"/>
      <c r="G101" s="154"/>
      <c r="H101" s="154"/>
      <c r="I101" s="154"/>
      <c r="J101" s="155">
        <f>J136</f>
        <v>0</v>
      </c>
      <c r="K101" s="9"/>
      <c r="L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2232</v>
      </c>
      <c r="E102" s="158"/>
      <c r="F102" s="158"/>
      <c r="G102" s="158"/>
      <c r="H102" s="158"/>
      <c r="I102" s="158"/>
      <c r="J102" s="159">
        <f>J137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3105</v>
      </c>
      <c r="E103" s="158"/>
      <c r="F103" s="158"/>
      <c r="G103" s="158"/>
      <c r="H103" s="158"/>
      <c r="I103" s="158"/>
      <c r="J103" s="159">
        <f>J192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2"/>
      <c r="C104" s="9"/>
      <c r="D104" s="153" t="s">
        <v>2051</v>
      </c>
      <c r="E104" s="154"/>
      <c r="F104" s="154"/>
      <c r="G104" s="154"/>
      <c r="H104" s="154"/>
      <c r="I104" s="154"/>
      <c r="J104" s="155">
        <f>J203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52"/>
      <c r="C105" s="9"/>
      <c r="D105" s="153" t="s">
        <v>2052</v>
      </c>
      <c r="E105" s="154"/>
      <c r="F105" s="154"/>
      <c r="G105" s="154"/>
      <c r="H105" s="154"/>
      <c r="I105" s="154"/>
      <c r="J105" s="155">
        <f>J206</f>
        <v>0</v>
      </c>
      <c r="K105" s="9"/>
      <c r="L105" s="15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189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0" t="str">
        <f>E7</f>
        <v>REKONŠTRUKCIA ADMINISTRATÍVNEJ BUDOVY KOMENSKÉHO ULICA - ÚRAD BBSK (BLOK B+C)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157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8" t="str">
        <f>E9</f>
        <v xml:space="preserve">09 - E9_Fotovoltaika 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19</v>
      </c>
      <c r="D119" s="34"/>
      <c r="E119" s="34"/>
      <c r="F119" s="23" t="str">
        <f>F12</f>
        <v xml:space="preserve"> </v>
      </c>
      <c r="G119" s="34"/>
      <c r="H119" s="34"/>
      <c r="I119" s="28" t="s">
        <v>21</v>
      </c>
      <c r="J119" s="70" t="str">
        <f>IF(J12="","",J12)</f>
        <v>21. 1. 2025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23</v>
      </c>
      <c r="D121" s="34"/>
      <c r="E121" s="34"/>
      <c r="F121" s="23" t="str">
        <f>E15</f>
        <v xml:space="preserve"> </v>
      </c>
      <c r="G121" s="34"/>
      <c r="H121" s="34"/>
      <c r="I121" s="28" t="s">
        <v>29</v>
      </c>
      <c r="J121" s="32" t="str">
        <f>E21</f>
        <v xml:space="preserve"> 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27</v>
      </c>
      <c r="D122" s="34"/>
      <c r="E122" s="34"/>
      <c r="F122" s="23" t="str">
        <f>IF(E18="","",E18)</f>
        <v>Vyplň údaj</v>
      </c>
      <c r="G122" s="34"/>
      <c r="H122" s="34"/>
      <c r="I122" s="28" t="s">
        <v>34</v>
      </c>
      <c r="J122" s="32" t="str">
        <f>E24</f>
        <v xml:space="preserve"> 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60"/>
      <c r="B124" s="161"/>
      <c r="C124" s="162" t="s">
        <v>190</v>
      </c>
      <c r="D124" s="163" t="s">
        <v>64</v>
      </c>
      <c r="E124" s="163" t="s">
        <v>60</v>
      </c>
      <c r="F124" s="163" t="s">
        <v>61</v>
      </c>
      <c r="G124" s="163" t="s">
        <v>191</v>
      </c>
      <c r="H124" s="163" t="s">
        <v>192</v>
      </c>
      <c r="I124" s="163" t="s">
        <v>193</v>
      </c>
      <c r="J124" s="164" t="s">
        <v>163</v>
      </c>
      <c r="K124" s="165" t="s">
        <v>194</v>
      </c>
      <c r="L124" s="166"/>
      <c r="M124" s="87" t="s">
        <v>1</v>
      </c>
      <c r="N124" s="88" t="s">
        <v>43</v>
      </c>
      <c r="O124" s="88" t="s">
        <v>195</v>
      </c>
      <c r="P124" s="88" t="s">
        <v>196</v>
      </c>
      <c r="Q124" s="88" t="s">
        <v>197</v>
      </c>
      <c r="R124" s="88" t="s">
        <v>198</v>
      </c>
      <c r="S124" s="88" t="s">
        <v>199</v>
      </c>
      <c r="T124" s="89" t="s">
        <v>200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="2" customFormat="1" ht="22.8" customHeight="1">
      <c r="A125" s="34"/>
      <c r="B125" s="35"/>
      <c r="C125" s="94" t="s">
        <v>164</v>
      </c>
      <c r="D125" s="34"/>
      <c r="E125" s="34"/>
      <c r="F125" s="34"/>
      <c r="G125" s="34"/>
      <c r="H125" s="34"/>
      <c r="I125" s="34"/>
      <c r="J125" s="167">
        <f>BK125</f>
        <v>0</v>
      </c>
      <c r="K125" s="34"/>
      <c r="L125" s="35"/>
      <c r="M125" s="90"/>
      <c r="N125" s="74"/>
      <c r="O125" s="91"/>
      <c r="P125" s="168">
        <f>P126+P136+P203+P206</f>
        <v>0</v>
      </c>
      <c r="Q125" s="91"/>
      <c r="R125" s="168">
        <f>R126+R136+R203+R206</f>
        <v>5.4056799999999994</v>
      </c>
      <c r="S125" s="91"/>
      <c r="T125" s="169">
        <f>T126+T136+T203+T206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78</v>
      </c>
      <c r="AU125" s="15" t="s">
        <v>165</v>
      </c>
      <c r="BK125" s="170">
        <f>BK126+BK136+BK203+BK206</f>
        <v>0</v>
      </c>
    </row>
    <row r="126" s="12" customFormat="1" ht="25.92" customHeight="1">
      <c r="A126" s="12"/>
      <c r="B126" s="171"/>
      <c r="C126" s="12"/>
      <c r="D126" s="172" t="s">
        <v>78</v>
      </c>
      <c r="E126" s="173" t="s">
        <v>201</v>
      </c>
      <c r="F126" s="173" t="s">
        <v>202</v>
      </c>
      <c r="G126" s="12"/>
      <c r="H126" s="12"/>
      <c r="I126" s="174"/>
      <c r="J126" s="175">
        <f>BK126</f>
        <v>0</v>
      </c>
      <c r="K126" s="12"/>
      <c r="L126" s="171"/>
      <c r="M126" s="176"/>
      <c r="N126" s="177"/>
      <c r="O126" s="177"/>
      <c r="P126" s="178">
        <f>P127+P130+P134</f>
        <v>0</v>
      </c>
      <c r="Q126" s="177"/>
      <c r="R126" s="178">
        <f>R127+R130+R134</f>
        <v>0</v>
      </c>
      <c r="S126" s="177"/>
      <c r="T126" s="179">
        <f>T127+T130+T134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79</v>
      </c>
      <c r="AY126" s="172" t="s">
        <v>203</v>
      </c>
      <c r="BK126" s="181">
        <f>BK127+BK130+BK134</f>
        <v>0</v>
      </c>
    </row>
    <row r="127" s="12" customFormat="1" ht="22.8" customHeight="1">
      <c r="A127" s="12"/>
      <c r="B127" s="171"/>
      <c r="C127" s="12"/>
      <c r="D127" s="172" t="s">
        <v>78</v>
      </c>
      <c r="E127" s="182" t="s">
        <v>228</v>
      </c>
      <c r="F127" s="182" t="s">
        <v>368</v>
      </c>
      <c r="G127" s="12"/>
      <c r="H127" s="12"/>
      <c r="I127" s="174"/>
      <c r="J127" s="183">
        <f>BK127</f>
        <v>0</v>
      </c>
      <c r="K127" s="12"/>
      <c r="L127" s="171"/>
      <c r="M127" s="176"/>
      <c r="N127" s="177"/>
      <c r="O127" s="177"/>
      <c r="P127" s="178">
        <f>SUM(P128:P129)</f>
        <v>0</v>
      </c>
      <c r="Q127" s="177"/>
      <c r="R127" s="178">
        <f>SUM(R128:R129)</f>
        <v>0</v>
      </c>
      <c r="S127" s="177"/>
      <c r="T127" s="179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86</v>
      </c>
      <c r="AT127" s="180" t="s">
        <v>78</v>
      </c>
      <c r="AU127" s="180" t="s">
        <v>86</v>
      </c>
      <c r="AY127" s="172" t="s">
        <v>203</v>
      </c>
      <c r="BK127" s="181">
        <f>SUM(BK128:BK129)</f>
        <v>0</v>
      </c>
    </row>
    <row r="128" s="2" customFormat="1" ht="37.8" customHeight="1">
      <c r="A128" s="34"/>
      <c r="B128" s="184"/>
      <c r="C128" s="185" t="s">
        <v>86</v>
      </c>
      <c r="D128" s="185" t="s">
        <v>205</v>
      </c>
      <c r="E128" s="186" t="s">
        <v>3106</v>
      </c>
      <c r="F128" s="187" t="s">
        <v>3107</v>
      </c>
      <c r="G128" s="188" t="s">
        <v>317</v>
      </c>
      <c r="H128" s="189">
        <v>10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209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209</v>
      </c>
      <c r="BM128" s="197" t="s">
        <v>3108</v>
      </c>
    </row>
    <row r="129" s="2" customFormat="1" ht="24.15" customHeight="1">
      <c r="A129" s="34"/>
      <c r="B129" s="184"/>
      <c r="C129" s="185" t="s">
        <v>91</v>
      </c>
      <c r="D129" s="185" t="s">
        <v>205</v>
      </c>
      <c r="E129" s="186" t="s">
        <v>3109</v>
      </c>
      <c r="F129" s="187" t="s">
        <v>3110</v>
      </c>
      <c r="G129" s="188" t="s">
        <v>317</v>
      </c>
      <c r="H129" s="189">
        <v>3.2200000000000002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3111</v>
      </c>
    </row>
    <row r="130" s="12" customFormat="1" ht="22.8" customHeight="1">
      <c r="A130" s="12"/>
      <c r="B130" s="171"/>
      <c r="C130" s="12"/>
      <c r="D130" s="172" t="s">
        <v>78</v>
      </c>
      <c r="E130" s="182" t="s">
        <v>240</v>
      </c>
      <c r="F130" s="182" t="s">
        <v>503</v>
      </c>
      <c r="G130" s="12"/>
      <c r="H130" s="12"/>
      <c r="I130" s="174"/>
      <c r="J130" s="183">
        <f>BK130</f>
        <v>0</v>
      </c>
      <c r="K130" s="12"/>
      <c r="L130" s="171"/>
      <c r="M130" s="176"/>
      <c r="N130" s="177"/>
      <c r="O130" s="177"/>
      <c r="P130" s="178">
        <f>SUM(P131:P133)</f>
        <v>0</v>
      </c>
      <c r="Q130" s="177"/>
      <c r="R130" s="178">
        <f>SUM(R131:R133)</f>
        <v>0</v>
      </c>
      <c r="S130" s="177"/>
      <c r="T130" s="179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2" t="s">
        <v>86</v>
      </c>
      <c r="AT130" s="180" t="s">
        <v>78</v>
      </c>
      <c r="AU130" s="180" t="s">
        <v>86</v>
      </c>
      <c r="AY130" s="172" t="s">
        <v>203</v>
      </c>
      <c r="BK130" s="181">
        <f>SUM(BK131:BK133)</f>
        <v>0</v>
      </c>
    </row>
    <row r="131" s="2" customFormat="1" ht="24.15" customHeight="1">
      <c r="A131" s="34"/>
      <c r="B131" s="184"/>
      <c r="C131" s="185" t="s">
        <v>216</v>
      </c>
      <c r="D131" s="185" t="s">
        <v>205</v>
      </c>
      <c r="E131" s="186" t="s">
        <v>3112</v>
      </c>
      <c r="F131" s="187" t="s">
        <v>3113</v>
      </c>
      <c r="G131" s="188" t="s">
        <v>317</v>
      </c>
      <c r="H131" s="189">
        <v>250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209</v>
      </c>
      <c r="AT131" s="197" t="s">
        <v>205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209</v>
      </c>
      <c r="BM131" s="197" t="s">
        <v>3114</v>
      </c>
    </row>
    <row r="132" s="2" customFormat="1" ht="24.15" customHeight="1">
      <c r="A132" s="34"/>
      <c r="B132" s="184"/>
      <c r="C132" s="185" t="s">
        <v>209</v>
      </c>
      <c r="D132" s="185" t="s">
        <v>205</v>
      </c>
      <c r="E132" s="186" t="s">
        <v>3115</v>
      </c>
      <c r="F132" s="187" t="s">
        <v>3116</v>
      </c>
      <c r="G132" s="188" t="s">
        <v>2055</v>
      </c>
      <c r="H132" s="189">
        <v>150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209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209</v>
      </c>
      <c r="BM132" s="197" t="s">
        <v>3117</v>
      </c>
    </row>
    <row r="133" s="2" customFormat="1" ht="37.8" customHeight="1">
      <c r="A133" s="34"/>
      <c r="B133" s="184"/>
      <c r="C133" s="185" t="s">
        <v>224</v>
      </c>
      <c r="D133" s="185" t="s">
        <v>205</v>
      </c>
      <c r="E133" s="186" t="s">
        <v>3118</v>
      </c>
      <c r="F133" s="187" t="s">
        <v>3119</v>
      </c>
      <c r="G133" s="188" t="s">
        <v>297</v>
      </c>
      <c r="H133" s="189">
        <v>90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3120</v>
      </c>
    </row>
    <row r="134" s="12" customFormat="1" ht="22.8" customHeight="1">
      <c r="A134" s="12"/>
      <c r="B134" s="171"/>
      <c r="C134" s="12"/>
      <c r="D134" s="172" t="s">
        <v>78</v>
      </c>
      <c r="E134" s="182" t="s">
        <v>614</v>
      </c>
      <c r="F134" s="182" t="s">
        <v>687</v>
      </c>
      <c r="G134" s="12"/>
      <c r="H134" s="12"/>
      <c r="I134" s="174"/>
      <c r="J134" s="183">
        <f>BK134</f>
        <v>0</v>
      </c>
      <c r="K134" s="12"/>
      <c r="L134" s="171"/>
      <c r="M134" s="176"/>
      <c r="N134" s="177"/>
      <c r="O134" s="177"/>
      <c r="P134" s="178">
        <f>P135</f>
        <v>0</v>
      </c>
      <c r="Q134" s="177"/>
      <c r="R134" s="178">
        <f>R135</f>
        <v>0</v>
      </c>
      <c r="S134" s="177"/>
      <c r="T134" s="179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2" t="s">
        <v>86</v>
      </c>
      <c r="AT134" s="180" t="s">
        <v>78</v>
      </c>
      <c r="AU134" s="180" t="s">
        <v>86</v>
      </c>
      <c r="AY134" s="172" t="s">
        <v>203</v>
      </c>
      <c r="BK134" s="181">
        <f>BK135</f>
        <v>0</v>
      </c>
    </row>
    <row r="135" s="2" customFormat="1" ht="24.15" customHeight="1">
      <c r="A135" s="34"/>
      <c r="B135" s="184"/>
      <c r="C135" s="185" t="s">
        <v>228</v>
      </c>
      <c r="D135" s="185" t="s">
        <v>205</v>
      </c>
      <c r="E135" s="186" t="s">
        <v>3121</v>
      </c>
      <c r="F135" s="187" t="s">
        <v>3122</v>
      </c>
      <c r="G135" s="188" t="s">
        <v>243</v>
      </c>
      <c r="H135" s="189">
        <v>1.569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3123</v>
      </c>
    </row>
    <row r="136" s="12" customFormat="1" ht="25.92" customHeight="1">
      <c r="A136" s="12"/>
      <c r="B136" s="171"/>
      <c r="C136" s="12"/>
      <c r="D136" s="172" t="s">
        <v>78</v>
      </c>
      <c r="E136" s="173" t="s">
        <v>262</v>
      </c>
      <c r="F136" s="173" t="s">
        <v>1355</v>
      </c>
      <c r="G136" s="12"/>
      <c r="H136" s="12"/>
      <c r="I136" s="174"/>
      <c r="J136" s="175">
        <f>BK136</f>
        <v>0</v>
      </c>
      <c r="K136" s="12"/>
      <c r="L136" s="171"/>
      <c r="M136" s="176"/>
      <c r="N136" s="177"/>
      <c r="O136" s="177"/>
      <c r="P136" s="178">
        <f>P137+P192</f>
        <v>0</v>
      </c>
      <c r="Q136" s="177"/>
      <c r="R136" s="178">
        <f>R137+R192</f>
        <v>5.4056799999999994</v>
      </c>
      <c r="S136" s="177"/>
      <c r="T136" s="179">
        <f>T137+T192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2" t="s">
        <v>216</v>
      </c>
      <c r="AT136" s="180" t="s">
        <v>78</v>
      </c>
      <c r="AU136" s="180" t="s">
        <v>79</v>
      </c>
      <c r="AY136" s="172" t="s">
        <v>203</v>
      </c>
      <c r="BK136" s="181">
        <f>BK137+BK192</f>
        <v>0</v>
      </c>
    </row>
    <row r="137" s="12" customFormat="1" ht="22.8" customHeight="1">
      <c r="A137" s="12"/>
      <c r="B137" s="171"/>
      <c r="C137" s="12"/>
      <c r="D137" s="172" t="s">
        <v>78</v>
      </c>
      <c r="E137" s="182" t="s">
        <v>2060</v>
      </c>
      <c r="F137" s="182" t="s">
        <v>2061</v>
      </c>
      <c r="G137" s="12"/>
      <c r="H137" s="12"/>
      <c r="I137" s="174"/>
      <c r="J137" s="183">
        <f>BK137</f>
        <v>0</v>
      </c>
      <c r="K137" s="12"/>
      <c r="L137" s="171"/>
      <c r="M137" s="176"/>
      <c r="N137" s="177"/>
      <c r="O137" s="177"/>
      <c r="P137" s="178">
        <f>SUM(P138:P191)</f>
        <v>0</v>
      </c>
      <c r="Q137" s="177"/>
      <c r="R137" s="178">
        <f>SUM(R138:R191)</f>
        <v>5.4056799999999994</v>
      </c>
      <c r="S137" s="177"/>
      <c r="T137" s="179">
        <f>SUM(T138:T191)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2" t="s">
        <v>216</v>
      </c>
      <c r="AT137" s="180" t="s">
        <v>78</v>
      </c>
      <c r="AU137" s="180" t="s">
        <v>86</v>
      </c>
      <c r="AY137" s="172" t="s">
        <v>203</v>
      </c>
      <c r="BK137" s="181">
        <f>SUM(BK138:BK191)</f>
        <v>0</v>
      </c>
    </row>
    <row r="138" s="2" customFormat="1" ht="24.15" customHeight="1">
      <c r="A138" s="34"/>
      <c r="B138" s="184"/>
      <c r="C138" s="185" t="s">
        <v>232</v>
      </c>
      <c r="D138" s="185" t="s">
        <v>205</v>
      </c>
      <c r="E138" s="186" t="s">
        <v>3124</v>
      </c>
      <c r="F138" s="187" t="s">
        <v>3125</v>
      </c>
      <c r="G138" s="188" t="s">
        <v>297</v>
      </c>
      <c r="H138" s="189">
        <v>450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468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468</v>
      </c>
      <c r="BM138" s="197" t="s">
        <v>3126</v>
      </c>
    </row>
    <row r="139" s="2" customFormat="1" ht="33" customHeight="1">
      <c r="A139" s="34"/>
      <c r="B139" s="184"/>
      <c r="C139" s="204" t="s">
        <v>236</v>
      </c>
      <c r="D139" s="204" t="s">
        <v>262</v>
      </c>
      <c r="E139" s="205" t="s">
        <v>3127</v>
      </c>
      <c r="F139" s="206" t="s">
        <v>3128</v>
      </c>
      <c r="G139" s="207" t="s">
        <v>297</v>
      </c>
      <c r="H139" s="208">
        <v>450</v>
      </c>
      <c r="I139" s="209"/>
      <c r="J139" s="210">
        <f>ROUND(I139*H139,2)</f>
        <v>0</v>
      </c>
      <c r="K139" s="211"/>
      <c r="L139" s="212"/>
      <c r="M139" s="213" t="s">
        <v>1</v>
      </c>
      <c r="N139" s="21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1235</v>
      </c>
      <c r="AT139" s="197" t="s">
        <v>262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468</v>
      </c>
      <c r="BM139" s="197" t="s">
        <v>3129</v>
      </c>
    </row>
    <row r="140" s="2" customFormat="1" ht="24.15" customHeight="1">
      <c r="A140" s="34"/>
      <c r="B140" s="184"/>
      <c r="C140" s="185" t="s">
        <v>240</v>
      </c>
      <c r="D140" s="185" t="s">
        <v>205</v>
      </c>
      <c r="E140" s="186" t="s">
        <v>3130</v>
      </c>
      <c r="F140" s="187" t="s">
        <v>3131</v>
      </c>
      <c r="G140" s="188" t="s">
        <v>255</v>
      </c>
      <c r="H140" s="189">
        <v>550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468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468</v>
      </c>
      <c r="BM140" s="197" t="s">
        <v>3132</v>
      </c>
    </row>
    <row r="141" s="2" customFormat="1" ht="16.5" customHeight="1">
      <c r="A141" s="34"/>
      <c r="B141" s="184"/>
      <c r="C141" s="204" t="s">
        <v>147</v>
      </c>
      <c r="D141" s="204" t="s">
        <v>262</v>
      </c>
      <c r="E141" s="205" t="s">
        <v>2266</v>
      </c>
      <c r="F141" s="206" t="s">
        <v>2267</v>
      </c>
      <c r="G141" s="207" t="s">
        <v>130</v>
      </c>
      <c r="H141" s="208">
        <v>200</v>
      </c>
      <c r="I141" s="209"/>
      <c r="J141" s="210">
        <f>ROUND(I141*H141,2)</f>
        <v>0</v>
      </c>
      <c r="K141" s="211"/>
      <c r="L141" s="212"/>
      <c r="M141" s="213" t="s">
        <v>1</v>
      </c>
      <c r="N141" s="21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1235</v>
      </c>
      <c r="AT141" s="197" t="s">
        <v>262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468</v>
      </c>
      <c r="BM141" s="197" t="s">
        <v>3133</v>
      </c>
    </row>
    <row r="142" s="2" customFormat="1" ht="16.5" customHeight="1">
      <c r="A142" s="34"/>
      <c r="B142" s="184"/>
      <c r="C142" s="204" t="s">
        <v>150</v>
      </c>
      <c r="D142" s="204" t="s">
        <v>262</v>
      </c>
      <c r="E142" s="205" t="s">
        <v>3134</v>
      </c>
      <c r="F142" s="206" t="s">
        <v>3135</v>
      </c>
      <c r="G142" s="207" t="s">
        <v>255</v>
      </c>
      <c r="H142" s="208">
        <v>350</v>
      </c>
      <c r="I142" s="209"/>
      <c r="J142" s="210">
        <f>ROUND(I142*H142,2)</f>
        <v>0</v>
      </c>
      <c r="K142" s="211"/>
      <c r="L142" s="212"/>
      <c r="M142" s="213" t="s">
        <v>1</v>
      </c>
      <c r="N142" s="214" t="s">
        <v>45</v>
      </c>
      <c r="O142" s="78"/>
      <c r="P142" s="195">
        <f>O142*H142</f>
        <v>0</v>
      </c>
      <c r="Q142" s="195">
        <v>2.0000000000000002E-05</v>
      </c>
      <c r="R142" s="195">
        <f>Q142*H142</f>
        <v>0.0070000000000000001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1235</v>
      </c>
      <c r="AT142" s="197" t="s">
        <v>262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468</v>
      </c>
      <c r="BM142" s="197" t="s">
        <v>3136</v>
      </c>
    </row>
    <row r="143" s="2" customFormat="1" ht="16.5" customHeight="1">
      <c r="A143" s="34"/>
      <c r="B143" s="184"/>
      <c r="C143" s="185" t="s">
        <v>153</v>
      </c>
      <c r="D143" s="185" t="s">
        <v>205</v>
      </c>
      <c r="E143" s="186" t="s">
        <v>2576</v>
      </c>
      <c r="F143" s="187" t="s">
        <v>2577</v>
      </c>
      <c r="G143" s="188" t="s">
        <v>317</v>
      </c>
      <c r="H143" s="189">
        <v>0.5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468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468</v>
      </c>
      <c r="BM143" s="197" t="s">
        <v>3137</v>
      </c>
    </row>
    <row r="144" s="2" customFormat="1" ht="16.5" customHeight="1">
      <c r="A144" s="34"/>
      <c r="B144" s="184"/>
      <c r="C144" s="204" t="s">
        <v>257</v>
      </c>
      <c r="D144" s="204" t="s">
        <v>262</v>
      </c>
      <c r="E144" s="205" t="s">
        <v>3138</v>
      </c>
      <c r="F144" s="206" t="s">
        <v>3139</v>
      </c>
      <c r="G144" s="207" t="s">
        <v>130</v>
      </c>
      <c r="H144" s="208">
        <v>10</v>
      </c>
      <c r="I144" s="209"/>
      <c r="J144" s="210">
        <f>ROUND(I144*H144,2)</f>
        <v>0</v>
      </c>
      <c r="K144" s="211"/>
      <c r="L144" s="212"/>
      <c r="M144" s="213" t="s">
        <v>1</v>
      </c>
      <c r="N144" s="21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1235</v>
      </c>
      <c r="AT144" s="197" t="s">
        <v>262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468</v>
      </c>
      <c r="BM144" s="197" t="s">
        <v>3140</v>
      </c>
    </row>
    <row r="145" s="2" customFormat="1" ht="24.15" customHeight="1">
      <c r="A145" s="34"/>
      <c r="B145" s="184"/>
      <c r="C145" s="185" t="s">
        <v>261</v>
      </c>
      <c r="D145" s="185" t="s">
        <v>205</v>
      </c>
      <c r="E145" s="186" t="s">
        <v>3141</v>
      </c>
      <c r="F145" s="187" t="s">
        <v>3142</v>
      </c>
      <c r="G145" s="188" t="s">
        <v>255</v>
      </c>
      <c r="H145" s="189">
        <v>10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468</v>
      </c>
      <c r="AT145" s="197" t="s">
        <v>205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468</v>
      </c>
      <c r="BM145" s="197" t="s">
        <v>3143</v>
      </c>
    </row>
    <row r="146" s="2" customFormat="1" ht="24.15" customHeight="1">
      <c r="A146" s="34"/>
      <c r="B146" s="184"/>
      <c r="C146" s="185" t="s">
        <v>266</v>
      </c>
      <c r="D146" s="185" t="s">
        <v>205</v>
      </c>
      <c r="E146" s="186" t="s">
        <v>2297</v>
      </c>
      <c r="F146" s="187" t="s">
        <v>2298</v>
      </c>
      <c r="G146" s="188" t="s">
        <v>255</v>
      </c>
      <c r="H146" s="189">
        <v>4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468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468</v>
      </c>
      <c r="BM146" s="197" t="s">
        <v>3144</v>
      </c>
    </row>
    <row r="147" s="2" customFormat="1" ht="24.15" customHeight="1">
      <c r="A147" s="34"/>
      <c r="B147" s="184"/>
      <c r="C147" s="185" t="s">
        <v>270</v>
      </c>
      <c r="D147" s="185" t="s">
        <v>205</v>
      </c>
      <c r="E147" s="186" t="s">
        <v>2303</v>
      </c>
      <c r="F147" s="187" t="s">
        <v>2304</v>
      </c>
      <c r="G147" s="188" t="s">
        <v>255</v>
      </c>
      <c r="H147" s="189">
        <v>181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468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468</v>
      </c>
      <c r="BM147" s="197" t="s">
        <v>3145</v>
      </c>
    </row>
    <row r="148" s="2" customFormat="1" ht="16.5" customHeight="1">
      <c r="A148" s="34"/>
      <c r="B148" s="184"/>
      <c r="C148" s="204" t="s">
        <v>274</v>
      </c>
      <c r="D148" s="204" t="s">
        <v>262</v>
      </c>
      <c r="E148" s="205" t="s">
        <v>3146</v>
      </c>
      <c r="F148" s="206" t="s">
        <v>3147</v>
      </c>
      <c r="G148" s="207" t="s">
        <v>255</v>
      </c>
      <c r="H148" s="208">
        <v>181</v>
      </c>
      <c r="I148" s="209"/>
      <c r="J148" s="210">
        <f>ROUND(I148*H148,2)</f>
        <v>0</v>
      </c>
      <c r="K148" s="211"/>
      <c r="L148" s="212"/>
      <c r="M148" s="213" t="s">
        <v>1</v>
      </c>
      <c r="N148" s="21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1235</v>
      </c>
      <c r="AT148" s="197" t="s">
        <v>262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468</v>
      </c>
      <c r="BM148" s="197" t="s">
        <v>3148</v>
      </c>
    </row>
    <row r="149" s="2" customFormat="1" ht="24.15" customHeight="1">
      <c r="A149" s="34"/>
      <c r="B149" s="184"/>
      <c r="C149" s="185" t="s">
        <v>278</v>
      </c>
      <c r="D149" s="185" t="s">
        <v>205</v>
      </c>
      <c r="E149" s="186" t="s">
        <v>3149</v>
      </c>
      <c r="F149" s="187" t="s">
        <v>3150</v>
      </c>
      <c r="G149" s="188" t="s">
        <v>255</v>
      </c>
      <c r="H149" s="189">
        <v>5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468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468</v>
      </c>
      <c r="BM149" s="197" t="s">
        <v>3151</v>
      </c>
    </row>
    <row r="150" s="2" customFormat="1" ht="16.5" customHeight="1">
      <c r="A150" s="34"/>
      <c r="B150" s="184"/>
      <c r="C150" s="204" t="s">
        <v>282</v>
      </c>
      <c r="D150" s="204" t="s">
        <v>262</v>
      </c>
      <c r="E150" s="205" t="s">
        <v>3152</v>
      </c>
      <c r="F150" s="206" t="s">
        <v>3153</v>
      </c>
      <c r="G150" s="207" t="s">
        <v>255</v>
      </c>
      <c r="H150" s="208">
        <v>5</v>
      </c>
      <c r="I150" s="209"/>
      <c r="J150" s="210">
        <f>ROUND(I150*H150,2)</f>
        <v>0</v>
      </c>
      <c r="K150" s="211"/>
      <c r="L150" s="212"/>
      <c r="M150" s="213" t="s">
        <v>1</v>
      </c>
      <c r="N150" s="214" t="s">
        <v>45</v>
      </c>
      <c r="O150" s="78"/>
      <c r="P150" s="195">
        <f>O150*H150</f>
        <v>0</v>
      </c>
      <c r="Q150" s="195">
        <v>2.0000000000000002E-05</v>
      </c>
      <c r="R150" s="195">
        <f>Q150*H150</f>
        <v>0.00010000000000000001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732</v>
      </c>
      <c r="AT150" s="197" t="s">
        <v>262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732</v>
      </c>
      <c r="BM150" s="197" t="s">
        <v>3154</v>
      </c>
    </row>
    <row r="151" s="2" customFormat="1" ht="16.5" customHeight="1">
      <c r="A151" s="34"/>
      <c r="B151" s="184"/>
      <c r="C151" s="204" t="s">
        <v>286</v>
      </c>
      <c r="D151" s="204" t="s">
        <v>262</v>
      </c>
      <c r="E151" s="205" t="s">
        <v>3155</v>
      </c>
      <c r="F151" s="206" t="s">
        <v>3156</v>
      </c>
      <c r="G151" s="207" t="s">
        <v>255</v>
      </c>
      <c r="H151" s="208">
        <v>5</v>
      </c>
      <c r="I151" s="209"/>
      <c r="J151" s="210">
        <f>ROUND(I151*H151,2)</f>
        <v>0</v>
      </c>
      <c r="K151" s="211"/>
      <c r="L151" s="212"/>
      <c r="M151" s="213" t="s">
        <v>1</v>
      </c>
      <c r="N151" s="214" t="s">
        <v>45</v>
      </c>
      <c r="O151" s="78"/>
      <c r="P151" s="195">
        <f>O151*H151</f>
        <v>0</v>
      </c>
      <c r="Q151" s="195">
        <v>3.0000000000000001E-05</v>
      </c>
      <c r="R151" s="195">
        <f>Q151*H151</f>
        <v>0.00015000000000000001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732</v>
      </c>
      <c r="AT151" s="197" t="s">
        <v>262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732</v>
      </c>
      <c r="BM151" s="197" t="s">
        <v>3157</v>
      </c>
    </row>
    <row r="152" s="2" customFormat="1" ht="24.15" customHeight="1">
      <c r="A152" s="34"/>
      <c r="B152" s="184"/>
      <c r="C152" s="185" t="s">
        <v>290</v>
      </c>
      <c r="D152" s="185" t="s">
        <v>205</v>
      </c>
      <c r="E152" s="186" t="s">
        <v>3158</v>
      </c>
      <c r="F152" s="187" t="s">
        <v>3159</v>
      </c>
      <c r="G152" s="188" t="s">
        <v>255</v>
      </c>
      <c r="H152" s="189">
        <v>10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468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468</v>
      </c>
      <c r="BM152" s="197" t="s">
        <v>3160</v>
      </c>
    </row>
    <row r="153" s="2" customFormat="1" ht="16.5" customHeight="1">
      <c r="A153" s="34"/>
      <c r="B153" s="184"/>
      <c r="C153" s="204" t="s">
        <v>294</v>
      </c>
      <c r="D153" s="204" t="s">
        <v>262</v>
      </c>
      <c r="E153" s="205" t="s">
        <v>3161</v>
      </c>
      <c r="F153" s="206" t="s">
        <v>3162</v>
      </c>
      <c r="G153" s="207" t="s">
        <v>255</v>
      </c>
      <c r="H153" s="208">
        <v>10</v>
      </c>
      <c r="I153" s="209"/>
      <c r="J153" s="210">
        <f>ROUND(I153*H153,2)</f>
        <v>0</v>
      </c>
      <c r="K153" s="211"/>
      <c r="L153" s="212"/>
      <c r="M153" s="213" t="s">
        <v>1</v>
      </c>
      <c r="N153" s="214" t="s">
        <v>45</v>
      </c>
      <c r="O153" s="78"/>
      <c r="P153" s="195">
        <f>O153*H153</f>
        <v>0</v>
      </c>
      <c r="Q153" s="195">
        <v>3.0000000000000001E-05</v>
      </c>
      <c r="R153" s="195">
        <f>Q153*H153</f>
        <v>0.00030000000000000003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732</v>
      </c>
      <c r="AT153" s="197" t="s">
        <v>262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732</v>
      </c>
      <c r="BM153" s="197" t="s">
        <v>3163</v>
      </c>
    </row>
    <row r="154" s="2" customFormat="1" ht="16.5" customHeight="1">
      <c r="A154" s="34"/>
      <c r="B154" s="184"/>
      <c r="C154" s="204" t="s">
        <v>7</v>
      </c>
      <c r="D154" s="204" t="s">
        <v>262</v>
      </c>
      <c r="E154" s="205" t="s">
        <v>3164</v>
      </c>
      <c r="F154" s="206" t="s">
        <v>3165</v>
      </c>
      <c r="G154" s="207" t="s">
        <v>255</v>
      </c>
      <c r="H154" s="208">
        <v>10</v>
      </c>
      <c r="I154" s="209"/>
      <c r="J154" s="210">
        <f>ROUND(I154*H154,2)</f>
        <v>0</v>
      </c>
      <c r="K154" s="211"/>
      <c r="L154" s="212"/>
      <c r="M154" s="213" t="s">
        <v>1</v>
      </c>
      <c r="N154" s="214" t="s">
        <v>45</v>
      </c>
      <c r="O154" s="78"/>
      <c r="P154" s="195">
        <f>O154*H154</f>
        <v>0</v>
      </c>
      <c r="Q154" s="195">
        <v>4.0000000000000003E-05</v>
      </c>
      <c r="R154" s="195">
        <f>Q154*H154</f>
        <v>0.00040000000000000002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732</v>
      </c>
      <c r="AT154" s="197" t="s">
        <v>262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732</v>
      </c>
      <c r="BM154" s="197" t="s">
        <v>3166</v>
      </c>
    </row>
    <row r="155" s="2" customFormat="1" ht="24.15" customHeight="1">
      <c r="A155" s="34"/>
      <c r="B155" s="184"/>
      <c r="C155" s="185" t="s">
        <v>302</v>
      </c>
      <c r="D155" s="185" t="s">
        <v>205</v>
      </c>
      <c r="E155" s="186" t="s">
        <v>3167</v>
      </c>
      <c r="F155" s="187" t="s">
        <v>3168</v>
      </c>
      <c r="G155" s="188" t="s">
        <v>255</v>
      </c>
      <c r="H155" s="189">
        <v>1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468</v>
      </c>
      <c r="AT155" s="197" t="s">
        <v>205</v>
      </c>
      <c r="AU155" s="197" t="s">
        <v>91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468</v>
      </c>
      <c r="BM155" s="197" t="s">
        <v>3169</v>
      </c>
    </row>
    <row r="156" s="2" customFormat="1" ht="21.75" customHeight="1">
      <c r="A156" s="34"/>
      <c r="B156" s="184"/>
      <c r="C156" s="204" t="s">
        <v>306</v>
      </c>
      <c r="D156" s="204" t="s">
        <v>262</v>
      </c>
      <c r="E156" s="205" t="s">
        <v>3170</v>
      </c>
      <c r="F156" s="206" t="s">
        <v>3171</v>
      </c>
      <c r="G156" s="207" t="s">
        <v>255</v>
      </c>
      <c r="H156" s="208">
        <v>1</v>
      </c>
      <c r="I156" s="209"/>
      <c r="J156" s="210">
        <f>ROUND(I156*H156,2)</f>
        <v>0</v>
      </c>
      <c r="K156" s="211"/>
      <c r="L156" s="212"/>
      <c r="M156" s="213" t="s">
        <v>1</v>
      </c>
      <c r="N156" s="214" t="s">
        <v>45</v>
      </c>
      <c r="O156" s="78"/>
      <c r="P156" s="195">
        <f>O156*H156</f>
        <v>0</v>
      </c>
      <c r="Q156" s="195">
        <v>1.0000000000000001E-05</v>
      </c>
      <c r="R156" s="195">
        <f>Q156*H156</f>
        <v>1.0000000000000001E-05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732</v>
      </c>
      <c r="AT156" s="197" t="s">
        <v>262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732</v>
      </c>
      <c r="BM156" s="197" t="s">
        <v>3172</v>
      </c>
    </row>
    <row r="157" s="2" customFormat="1" ht="16.5" customHeight="1">
      <c r="A157" s="34"/>
      <c r="B157" s="184"/>
      <c r="C157" s="185" t="s">
        <v>310</v>
      </c>
      <c r="D157" s="185" t="s">
        <v>205</v>
      </c>
      <c r="E157" s="186" t="s">
        <v>3173</v>
      </c>
      <c r="F157" s="187" t="s">
        <v>3174</v>
      </c>
      <c r="G157" s="188" t="s">
        <v>255</v>
      </c>
      <c r="H157" s="189">
        <v>1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468</v>
      </c>
      <c r="AT157" s="197" t="s">
        <v>205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468</v>
      </c>
      <c r="BM157" s="197" t="s">
        <v>3175</v>
      </c>
    </row>
    <row r="158" s="2" customFormat="1" ht="24.15" customHeight="1">
      <c r="A158" s="34"/>
      <c r="B158" s="184"/>
      <c r="C158" s="204" t="s">
        <v>314</v>
      </c>
      <c r="D158" s="204" t="s">
        <v>262</v>
      </c>
      <c r="E158" s="205" t="s">
        <v>3176</v>
      </c>
      <c r="F158" s="206" t="s">
        <v>3177</v>
      </c>
      <c r="G158" s="207" t="s">
        <v>255</v>
      </c>
      <c r="H158" s="208">
        <v>1</v>
      </c>
      <c r="I158" s="209"/>
      <c r="J158" s="210">
        <f>ROUND(I158*H158,2)</f>
        <v>0</v>
      </c>
      <c r="K158" s="211"/>
      <c r="L158" s="212"/>
      <c r="M158" s="213" t="s">
        <v>1</v>
      </c>
      <c r="N158" s="214" t="s">
        <v>45</v>
      </c>
      <c r="O158" s="78"/>
      <c r="P158" s="195">
        <f>O158*H158</f>
        <v>0</v>
      </c>
      <c r="Q158" s="195">
        <v>0.00106</v>
      </c>
      <c r="R158" s="195">
        <f>Q158*H158</f>
        <v>0.00106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732</v>
      </c>
      <c r="AT158" s="197" t="s">
        <v>262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732</v>
      </c>
      <c r="BM158" s="197" t="s">
        <v>3178</v>
      </c>
    </row>
    <row r="159" s="2" customFormat="1" ht="24.15" customHeight="1">
      <c r="A159" s="34"/>
      <c r="B159" s="184"/>
      <c r="C159" s="185" t="s">
        <v>319</v>
      </c>
      <c r="D159" s="185" t="s">
        <v>205</v>
      </c>
      <c r="E159" s="186" t="s">
        <v>3179</v>
      </c>
      <c r="F159" s="187" t="s">
        <v>3180</v>
      </c>
      <c r="G159" s="188" t="s">
        <v>255</v>
      </c>
      <c r="H159" s="189">
        <v>1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468</v>
      </c>
      <c r="AT159" s="197" t="s">
        <v>205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468</v>
      </c>
      <c r="BM159" s="197" t="s">
        <v>3181</v>
      </c>
    </row>
    <row r="160" s="2" customFormat="1" ht="21.75" customHeight="1">
      <c r="A160" s="34"/>
      <c r="B160" s="184"/>
      <c r="C160" s="204" t="s">
        <v>323</v>
      </c>
      <c r="D160" s="204" t="s">
        <v>262</v>
      </c>
      <c r="E160" s="205" t="s">
        <v>3182</v>
      </c>
      <c r="F160" s="206" t="s">
        <v>3183</v>
      </c>
      <c r="G160" s="207" t="s">
        <v>255</v>
      </c>
      <c r="H160" s="208">
        <v>1</v>
      </c>
      <c r="I160" s="209"/>
      <c r="J160" s="210">
        <f>ROUND(I160*H160,2)</f>
        <v>0</v>
      </c>
      <c r="K160" s="211"/>
      <c r="L160" s="212"/>
      <c r="M160" s="213" t="s">
        <v>1</v>
      </c>
      <c r="N160" s="214" t="s">
        <v>45</v>
      </c>
      <c r="O160" s="78"/>
      <c r="P160" s="195">
        <f>O160*H160</f>
        <v>0</v>
      </c>
      <c r="Q160" s="195">
        <v>0.00025999999999999998</v>
      </c>
      <c r="R160" s="195">
        <f>Q160*H160</f>
        <v>0.00025999999999999998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732</v>
      </c>
      <c r="AT160" s="197" t="s">
        <v>262</v>
      </c>
      <c r="AU160" s="197" t="s">
        <v>91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732</v>
      </c>
      <c r="BM160" s="197" t="s">
        <v>3184</v>
      </c>
    </row>
    <row r="161" s="2" customFormat="1" ht="16.5" customHeight="1">
      <c r="A161" s="34"/>
      <c r="B161" s="184"/>
      <c r="C161" s="185" t="s">
        <v>327</v>
      </c>
      <c r="D161" s="185" t="s">
        <v>205</v>
      </c>
      <c r="E161" s="186" t="s">
        <v>3185</v>
      </c>
      <c r="F161" s="187" t="s">
        <v>3186</v>
      </c>
      <c r="G161" s="188" t="s">
        <v>255</v>
      </c>
      <c r="H161" s="189">
        <v>1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468</v>
      </c>
      <c r="AT161" s="197" t="s">
        <v>205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468</v>
      </c>
      <c r="BM161" s="197" t="s">
        <v>3187</v>
      </c>
    </row>
    <row r="162" s="2" customFormat="1" ht="16.5" customHeight="1">
      <c r="A162" s="34"/>
      <c r="B162" s="184"/>
      <c r="C162" s="204" t="s">
        <v>331</v>
      </c>
      <c r="D162" s="204" t="s">
        <v>262</v>
      </c>
      <c r="E162" s="205" t="s">
        <v>3188</v>
      </c>
      <c r="F162" s="206" t="s">
        <v>3189</v>
      </c>
      <c r="G162" s="207" t="s">
        <v>255</v>
      </c>
      <c r="H162" s="208">
        <v>1</v>
      </c>
      <c r="I162" s="209"/>
      <c r="J162" s="210">
        <f>ROUND(I162*H162,2)</f>
        <v>0</v>
      </c>
      <c r="K162" s="211"/>
      <c r="L162" s="212"/>
      <c r="M162" s="213" t="s">
        <v>1</v>
      </c>
      <c r="N162" s="21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1235</v>
      </c>
      <c r="AT162" s="197" t="s">
        <v>262</v>
      </c>
      <c r="AU162" s="197" t="s">
        <v>91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468</v>
      </c>
      <c r="BM162" s="197" t="s">
        <v>3190</v>
      </c>
    </row>
    <row r="163" s="2" customFormat="1" ht="16.5" customHeight="1">
      <c r="A163" s="34"/>
      <c r="B163" s="184"/>
      <c r="C163" s="185" t="s">
        <v>335</v>
      </c>
      <c r="D163" s="185" t="s">
        <v>205</v>
      </c>
      <c r="E163" s="186" t="s">
        <v>3191</v>
      </c>
      <c r="F163" s="187" t="s">
        <v>3192</v>
      </c>
      <c r="G163" s="188" t="s">
        <v>255</v>
      </c>
      <c r="H163" s="189">
        <v>1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468</v>
      </c>
      <c r="AT163" s="197" t="s">
        <v>205</v>
      </c>
      <c r="AU163" s="197" t="s">
        <v>91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468</v>
      </c>
      <c r="BM163" s="197" t="s">
        <v>3193</v>
      </c>
    </row>
    <row r="164" s="2" customFormat="1" ht="21.75" customHeight="1">
      <c r="A164" s="34"/>
      <c r="B164" s="184"/>
      <c r="C164" s="185" t="s">
        <v>339</v>
      </c>
      <c r="D164" s="185" t="s">
        <v>205</v>
      </c>
      <c r="E164" s="186" t="s">
        <v>3194</v>
      </c>
      <c r="F164" s="187" t="s">
        <v>3195</v>
      </c>
      <c r="G164" s="188" t="s">
        <v>255</v>
      </c>
      <c r="H164" s="189">
        <v>1</v>
      </c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45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468</v>
      </c>
      <c r="AT164" s="197" t="s">
        <v>205</v>
      </c>
      <c r="AU164" s="197" t="s">
        <v>91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468</v>
      </c>
      <c r="BM164" s="197" t="s">
        <v>3196</v>
      </c>
    </row>
    <row r="165" s="2" customFormat="1" ht="16.5" customHeight="1">
      <c r="A165" s="34"/>
      <c r="B165" s="184"/>
      <c r="C165" s="204" t="s">
        <v>343</v>
      </c>
      <c r="D165" s="204" t="s">
        <v>262</v>
      </c>
      <c r="E165" s="205" t="s">
        <v>3197</v>
      </c>
      <c r="F165" s="206" t="s">
        <v>3198</v>
      </c>
      <c r="G165" s="207" t="s">
        <v>255</v>
      </c>
      <c r="H165" s="208">
        <v>1</v>
      </c>
      <c r="I165" s="209"/>
      <c r="J165" s="210">
        <f>ROUND(I165*H165,2)</f>
        <v>0</v>
      </c>
      <c r="K165" s="211"/>
      <c r="L165" s="212"/>
      <c r="M165" s="213" t="s">
        <v>1</v>
      </c>
      <c r="N165" s="21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1235</v>
      </c>
      <c r="AT165" s="197" t="s">
        <v>262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468</v>
      </c>
      <c r="BM165" s="197" t="s">
        <v>3199</v>
      </c>
    </row>
    <row r="166" s="2" customFormat="1" ht="16.5" customHeight="1">
      <c r="A166" s="34"/>
      <c r="B166" s="184"/>
      <c r="C166" s="185" t="s">
        <v>347</v>
      </c>
      <c r="D166" s="185" t="s">
        <v>205</v>
      </c>
      <c r="E166" s="186" t="s">
        <v>3200</v>
      </c>
      <c r="F166" s="187" t="s">
        <v>3201</v>
      </c>
      <c r="G166" s="188" t="s">
        <v>255</v>
      </c>
      <c r="H166" s="189">
        <v>1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468</v>
      </c>
      <c r="AT166" s="197" t="s">
        <v>205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468</v>
      </c>
      <c r="BM166" s="197" t="s">
        <v>3202</v>
      </c>
    </row>
    <row r="167" s="2" customFormat="1" ht="16.5" customHeight="1">
      <c r="A167" s="34"/>
      <c r="B167" s="184"/>
      <c r="C167" s="204" t="s">
        <v>352</v>
      </c>
      <c r="D167" s="204" t="s">
        <v>262</v>
      </c>
      <c r="E167" s="205" t="s">
        <v>3203</v>
      </c>
      <c r="F167" s="206" t="s">
        <v>3204</v>
      </c>
      <c r="G167" s="207" t="s">
        <v>255</v>
      </c>
      <c r="H167" s="208">
        <v>1</v>
      </c>
      <c r="I167" s="209"/>
      <c r="J167" s="210">
        <f>ROUND(I167*H167,2)</f>
        <v>0</v>
      </c>
      <c r="K167" s="211"/>
      <c r="L167" s="212"/>
      <c r="M167" s="213" t="s">
        <v>1</v>
      </c>
      <c r="N167" s="21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1235</v>
      </c>
      <c r="AT167" s="197" t="s">
        <v>262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468</v>
      </c>
      <c r="BM167" s="197" t="s">
        <v>3205</v>
      </c>
    </row>
    <row r="168" s="2" customFormat="1" ht="24.15" customHeight="1">
      <c r="A168" s="34"/>
      <c r="B168" s="184"/>
      <c r="C168" s="185" t="s">
        <v>356</v>
      </c>
      <c r="D168" s="185" t="s">
        <v>205</v>
      </c>
      <c r="E168" s="186" t="s">
        <v>3206</v>
      </c>
      <c r="F168" s="187" t="s">
        <v>3207</v>
      </c>
      <c r="G168" s="188" t="s">
        <v>255</v>
      </c>
      <c r="H168" s="189">
        <v>1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468</v>
      </c>
      <c r="AT168" s="197" t="s">
        <v>205</v>
      </c>
      <c r="AU168" s="197" t="s">
        <v>91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468</v>
      </c>
      <c r="BM168" s="197" t="s">
        <v>3208</v>
      </c>
    </row>
    <row r="169" s="2" customFormat="1" ht="24.15" customHeight="1">
      <c r="A169" s="34"/>
      <c r="B169" s="184"/>
      <c r="C169" s="204" t="s">
        <v>360</v>
      </c>
      <c r="D169" s="204" t="s">
        <v>262</v>
      </c>
      <c r="E169" s="205" t="s">
        <v>3209</v>
      </c>
      <c r="F169" s="206" t="s">
        <v>3210</v>
      </c>
      <c r="G169" s="207" t="s">
        <v>255</v>
      </c>
      <c r="H169" s="208">
        <v>1</v>
      </c>
      <c r="I169" s="209"/>
      <c r="J169" s="210">
        <f>ROUND(I169*H169,2)</f>
        <v>0</v>
      </c>
      <c r="K169" s="211"/>
      <c r="L169" s="212"/>
      <c r="M169" s="213" t="s">
        <v>1</v>
      </c>
      <c r="N169" s="214" t="s">
        <v>45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1235</v>
      </c>
      <c r="AT169" s="197" t="s">
        <v>262</v>
      </c>
      <c r="AU169" s="197" t="s">
        <v>91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468</v>
      </c>
      <c r="BM169" s="197" t="s">
        <v>3211</v>
      </c>
    </row>
    <row r="170" s="2" customFormat="1" ht="24.15" customHeight="1">
      <c r="A170" s="34"/>
      <c r="B170" s="184"/>
      <c r="C170" s="185" t="s">
        <v>364</v>
      </c>
      <c r="D170" s="185" t="s">
        <v>205</v>
      </c>
      <c r="E170" s="186" t="s">
        <v>3212</v>
      </c>
      <c r="F170" s="187" t="s">
        <v>3213</v>
      </c>
      <c r="G170" s="188" t="s">
        <v>810</v>
      </c>
      <c r="H170" s="189">
        <v>1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45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468</v>
      </c>
      <c r="AT170" s="197" t="s">
        <v>205</v>
      </c>
      <c r="AU170" s="197" t="s">
        <v>91</v>
      </c>
      <c r="AY170" s="15" t="s">
        <v>203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468</v>
      </c>
      <c r="BM170" s="197" t="s">
        <v>3214</v>
      </c>
    </row>
    <row r="171" s="2" customFormat="1" ht="24.15" customHeight="1">
      <c r="A171" s="34"/>
      <c r="B171" s="184"/>
      <c r="C171" s="204" t="s">
        <v>369</v>
      </c>
      <c r="D171" s="204" t="s">
        <v>262</v>
      </c>
      <c r="E171" s="205" t="s">
        <v>3215</v>
      </c>
      <c r="F171" s="206" t="s">
        <v>3216</v>
      </c>
      <c r="G171" s="207" t="s">
        <v>810</v>
      </c>
      <c r="H171" s="208">
        <v>1</v>
      </c>
      <c r="I171" s="209"/>
      <c r="J171" s="210">
        <f>ROUND(I171*H171,2)</f>
        <v>0</v>
      </c>
      <c r="K171" s="211"/>
      <c r="L171" s="212"/>
      <c r="M171" s="213" t="s">
        <v>1</v>
      </c>
      <c r="N171" s="214" t="s">
        <v>45</v>
      </c>
      <c r="O171" s="78"/>
      <c r="P171" s="195">
        <f>O171*H171</f>
        <v>0</v>
      </c>
      <c r="Q171" s="195">
        <v>0.001</v>
      </c>
      <c r="R171" s="195">
        <f>Q171*H171</f>
        <v>0.001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732</v>
      </c>
      <c r="AT171" s="197" t="s">
        <v>262</v>
      </c>
      <c r="AU171" s="197" t="s">
        <v>91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732</v>
      </c>
      <c r="BM171" s="197" t="s">
        <v>3217</v>
      </c>
    </row>
    <row r="172" s="2" customFormat="1" ht="24.15" customHeight="1">
      <c r="A172" s="34"/>
      <c r="B172" s="184"/>
      <c r="C172" s="185" t="s">
        <v>373</v>
      </c>
      <c r="D172" s="185" t="s">
        <v>205</v>
      </c>
      <c r="E172" s="186" t="s">
        <v>3218</v>
      </c>
      <c r="F172" s="187" t="s">
        <v>3219</v>
      </c>
      <c r="G172" s="188" t="s">
        <v>255</v>
      </c>
      <c r="H172" s="189">
        <v>195</v>
      </c>
      <c r="I172" s="190"/>
      <c r="J172" s="191">
        <f>ROUND(I172*H172,2)</f>
        <v>0</v>
      </c>
      <c r="K172" s="192"/>
      <c r="L172" s="35"/>
      <c r="M172" s="193" t="s">
        <v>1</v>
      </c>
      <c r="N172" s="194" t="s">
        <v>45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468</v>
      </c>
      <c r="AT172" s="197" t="s">
        <v>205</v>
      </c>
      <c r="AU172" s="197" t="s">
        <v>91</v>
      </c>
      <c r="AY172" s="15" t="s">
        <v>203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468</v>
      </c>
      <c r="BM172" s="197" t="s">
        <v>3220</v>
      </c>
    </row>
    <row r="173" s="2" customFormat="1" ht="24.15" customHeight="1">
      <c r="A173" s="34"/>
      <c r="B173" s="184"/>
      <c r="C173" s="204" t="s">
        <v>377</v>
      </c>
      <c r="D173" s="204" t="s">
        <v>262</v>
      </c>
      <c r="E173" s="205" t="s">
        <v>3221</v>
      </c>
      <c r="F173" s="206" t="s">
        <v>3222</v>
      </c>
      <c r="G173" s="207" t="s">
        <v>255</v>
      </c>
      <c r="H173" s="208">
        <v>195</v>
      </c>
      <c r="I173" s="209"/>
      <c r="J173" s="210">
        <f>ROUND(I173*H173,2)</f>
        <v>0</v>
      </c>
      <c r="K173" s="211"/>
      <c r="L173" s="212"/>
      <c r="M173" s="213" t="s">
        <v>1</v>
      </c>
      <c r="N173" s="214" t="s">
        <v>45</v>
      </c>
      <c r="O173" s="78"/>
      <c r="P173" s="195">
        <f>O173*H173</f>
        <v>0</v>
      </c>
      <c r="Q173" s="195">
        <v>0.025999999999999999</v>
      </c>
      <c r="R173" s="195">
        <f>Q173*H173</f>
        <v>5.0699999999999994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732</v>
      </c>
      <c r="AT173" s="197" t="s">
        <v>262</v>
      </c>
      <c r="AU173" s="197" t="s">
        <v>91</v>
      </c>
      <c r="AY173" s="15" t="s">
        <v>203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732</v>
      </c>
      <c r="BM173" s="197" t="s">
        <v>3223</v>
      </c>
    </row>
    <row r="174" s="2" customFormat="1" ht="24.15" customHeight="1">
      <c r="A174" s="34"/>
      <c r="B174" s="184"/>
      <c r="C174" s="185" t="s">
        <v>381</v>
      </c>
      <c r="D174" s="185" t="s">
        <v>205</v>
      </c>
      <c r="E174" s="186" t="s">
        <v>3224</v>
      </c>
      <c r="F174" s="187" t="s">
        <v>3225</v>
      </c>
      <c r="G174" s="188" t="s">
        <v>255</v>
      </c>
      <c r="H174" s="189">
        <v>195</v>
      </c>
      <c r="I174" s="190"/>
      <c r="J174" s="191">
        <f>ROUND(I174*H174,2)</f>
        <v>0</v>
      </c>
      <c r="K174" s="192"/>
      <c r="L174" s="35"/>
      <c r="M174" s="193" t="s">
        <v>1</v>
      </c>
      <c r="N174" s="194" t="s">
        <v>45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468</v>
      </c>
      <c r="AT174" s="197" t="s">
        <v>205</v>
      </c>
      <c r="AU174" s="197" t="s">
        <v>91</v>
      </c>
      <c r="AY174" s="15" t="s">
        <v>203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468</v>
      </c>
      <c r="BM174" s="197" t="s">
        <v>3226</v>
      </c>
    </row>
    <row r="175" s="2" customFormat="1" ht="24.15" customHeight="1">
      <c r="A175" s="34"/>
      <c r="B175" s="184"/>
      <c r="C175" s="204" t="s">
        <v>385</v>
      </c>
      <c r="D175" s="204" t="s">
        <v>262</v>
      </c>
      <c r="E175" s="205" t="s">
        <v>3227</v>
      </c>
      <c r="F175" s="206" t="s">
        <v>3228</v>
      </c>
      <c r="G175" s="207" t="s">
        <v>255</v>
      </c>
      <c r="H175" s="208">
        <v>195</v>
      </c>
      <c r="I175" s="209"/>
      <c r="J175" s="210">
        <f>ROUND(I175*H175,2)</f>
        <v>0</v>
      </c>
      <c r="K175" s="211"/>
      <c r="L175" s="212"/>
      <c r="M175" s="213" t="s">
        <v>1</v>
      </c>
      <c r="N175" s="214" t="s">
        <v>45</v>
      </c>
      <c r="O175" s="78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1235</v>
      </c>
      <c r="AT175" s="197" t="s">
        <v>262</v>
      </c>
      <c r="AU175" s="197" t="s">
        <v>91</v>
      </c>
      <c r="AY175" s="15" t="s">
        <v>203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91</v>
      </c>
      <c r="BK175" s="198">
        <f>ROUND(I175*H175,2)</f>
        <v>0</v>
      </c>
      <c r="BL175" s="15" t="s">
        <v>468</v>
      </c>
      <c r="BM175" s="197" t="s">
        <v>3229</v>
      </c>
    </row>
    <row r="176" s="2" customFormat="1" ht="24.15" customHeight="1">
      <c r="A176" s="34"/>
      <c r="B176" s="184"/>
      <c r="C176" s="185" t="s">
        <v>389</v>
      </c>
      <c r="D176" s="185" t="s">
        <v>205</v>
      </c>
      <c r="E176" s="186" t="s">
        <v>3230</v>
      </c>
      <c r="F176" s="187" t="s">
        <v>3231</v>
      </c>
      <c r="G176" s="188" t="s">
        <v>3232</v>
      </c>
      <c r="H176" s="189">
        <v>1</v>
      </c>
      <c r="I176" s="190"/>
      <c r="J176" s="191">
        <f>ROUND(I176*H176,2)</f>
        <v>0</v>
      </c>
      <c r="K176" s="192"/>
      <c r="L176" s="35"/>
      <c r="M176" s="193" t="s">
        <v>1</v>
      </c>
      <c r="N176" s="194" t="s">
        <v>45</v>
      </c>
      <c r="O176" s="78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468</v>
      </c>
      <c r="AT176" s="197" t="s">
        <v>205</v>
      </c>
      <c r="AU176" s="197" t="s">
        <v>91</v>
      </c>
      <c r="AY176" s="15" t="s">
        <v>203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91</v>
      </c>
      <c r="BK176" s="198">
        <f>ROUND(I176*H176,2)</f>
        <v>0</v>
      </c>
      <c r="BL176" s="15" t="s">
        <v>468</v>
      </c>
      <c r="BM176" s="197" t="s">
        <v>3233</v>
      </c>
    </row>
    <row r="177" s="2" customFormat="1" ht="24.15" customHeight="1">
      <c r="A177" s="34"/>
      <c r="B177" s="184"/>
      <c r="C177" s="185" t="s">
        <v>393</v>
      </c>
      <c r="D177" s="185" t="s">
        <v>205</v>
      </c>
      <c r="E177" s="186" t="s">
        <v>3234</v>
      </c>
      <c r="F177" s="187" t="s">
        <v>3235</v>
      </c>
      <c r="G177" s="188" t="s">
        <v>255</v>
      </c>
      <c r="H177" s="189">
        <v>2</v>
      </c>
      <c r="I177" s="190"/>
      <c r="J177" s="191">
        <f>ROUND(I177*H177,2)</f>
        <v>0</v>
      </c>
      <c r="K177" s="192"/>
      <c r="L177" s="35"/>
      <c r="M177" s="193" t="s">
        <v>1</v>
      </c>
      <c r="N177" s="194" t="s">
        <v>45</v>
      </c>
      <c r="O177" s="78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468</v>
      </c>
      <c r="AT177" s="197" t="s">
        <v>205</v>
      </c>
      <c r="AU177" s="197" t="s">
        <v>91</v>
      </c>
      <c r="AY177" s="15" t="s">
        <v>203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91</v>
      </c>
      <c r="BK177" s="198">
        <f>ROUND(I177*H177,2)</f>
        <v>0</v>
      </c>
      <c r="BL177" s="15" t="s">
        <v>468</v>
      </c>
      <c r="BM177" s="197" t="s">
        <v>3236</v>
      </c>
    </row>
    <row r="178" s="2" customFormat="1" ht="16.5" customHeight="1">
      <c r="A178" s="34"/>
      <c r="B178" s="184"/>
      <c r="C178" s="204" t="s">
        <v>397</v>
      </c>
      <c r="D178" s="204" t="s">
        <v>262</v>
      </c>
      <c r="E178" s="205" t="s">
        <v>3237</v>
      </c>
      <c r="F178" s="206" t="s">
        <v>3238</v>
      </c>
      <c r="G178" s="207" t="s">
        <v>255</v>
      </c>
      <c r="H178" s="208">
        <v>1</v>
      </c>
      <c r="I178" s="209"/>
      <c r="J178" s="210">
        <f>ROUND(I178*H178,2)</f>
        <v>0</v>
      </c>
      <c r="K178" s="211"/>
      <c r="L178" s="212"/>
      <c r="M178" s="213" t="s">
        <v>1</v>
      </c>
      <c r="N178" s="214" t="s">
        <v>45</v>
      </c>
      <c r="O178" s="78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1235</v>
      </c>
      <c r="AT178" s="197" t="s">
        <v>262</v>
      </c>
      <c r="AU178" s="197" t="s">
        <v>91</v>
      </c>
      <c r="AY178" s="15" t="s">
        <v>203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468</v>
      </c>
      <c r="BM178" s="197" t="s">
        <v>3239</v>
      </c>
    </row>
    <row r="179" s="2" customFormat="1" ht="16.5" customHeight="1">
      <c r="A179" s="34"/>
      <c r="B179" s="184"/>
      <c r="C179" s="204" t="s">
        <v>401</v>
      </c>
      <c r="D179" s="204" t="s">
        <v>262</v>
      </c>
      <c r="E179" s="205" t="s">
        <v>3240</v>
      </c>
      <c r="F179" s="206" t="s">
        <v>3241</v>
      </c>
      <c r="G179" s="207" t="s">
        <v>255</v>
      </c>
      <c r="H179" s="208">
        <v>1</v>
      </c>
      <c r="I179" s="209"/>
      <c r="J179" s="210">
        <f>ROUND(I179*H179,2)</f>
        <v>0</v>
      </c>
      <c r="K179" s="211"/>
      <c r="L179" s="212"/>
      <c r="M179" s="213" t="s">
        <v>1</v>
      </c>
      <c r="N179" s="214" t="s">
        <v>45</v>
      </c>
      <c r="O179" s="78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1235</v>
      </c>
      <c r="AT179" s="197" t="s">
        <v>262</v>
      </c>
      <c r="AU179" s="197" t="s">
        <v>91</v>
      </c>
      <c r="AY179" s="15" t="s">
        <v>203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91</v>
      </c>
      <c r="BK179" s="198">
        <f>ROUND(I179*H179,2)</f>
        <v>0</v>
      </c>
      <c r="BL179" s="15" t="s">
        <v>468</v>
      </c>
      <c r="BM179" s="197" t="s">
        <v>3242</v>
      </c>
    </row>
    <row r="180" s="2" customFormat="1" ht="21.75" customHeight="1">
      <c r="A180" s="34"/>
      <c r="B180" s="184"/>
      <c r="C180" s="185" t="s">
        <v>405</v>
      </c>
      <c r="D180" s="185" t="s">
        <v>205</v>
      </c>
      <c r="E180" s="186" t="s">
        <v>2357</v>
      </c>
      <c r="F180" s="187" t="s">
        <v>2358</v>
      </c>
      <c r="G180" s="188" t="s">
        <v>297</v>
      </c>
      <c r="H180" s="189">
        <v>10</v>
      </c>
      <c r="I180" s="190"/>
      <c r="J180" s="191">
        <f>ROUND(I180*H180,2)</f>
        <v>0</v>
      </c>
      <c r="K180" s="192"/>
      <c r="L180" s="35"/>
      <c r="M180" s="193" t="s">
        <v>1</v>
      </c>
      <c r="N180" s="194" t="s">
        <v>45</v>
      </c>
      <c r="O180" s="78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468</v>
      </c>
      <c r="AT180" s="197" t="s">
        <v>205</v>
      </c>
      <c r="AU180" s="197" t="s">
        <v>91</v>
      </c>
      <c r="AY180" s="15" t="s">
        <v>203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468</v>
      </c>
      <c r="BM180" s="197" t="s">
        <v>3243</v>
      </c>
    </row>
    <row r="181" s="2" customFormat="1" ht="16.5" customHeight="1">
      <c r="A181" s="34"/>
      <c r="B181" s="184"/>
      <c r="C181" s="204" t="s">
        <v>409</v>
      </c>
      <c r="D181" s="204" t="s">
        <v>262</v>
      </c>
      <c r="E181" s="205" t="s">
        <v>2360</v>
      </c>
      <c r="F181" s="206" t="s">
        <v>2361</v>
      </c>
      <c r="G181" s="207" t="s">
        <v>297</v>
      </c>
      <c r="H181" s="208">
        <v>10</v>
      </c>
      <c r="I181" s="209"/>
      <c r="J181" s="210">
        <f>ROUND(I181*H181,2)</f>
        <v>0</v>
      </c>
      <c r="K181" s="211"/>
      <c r="L181" s="212"/>
      <c r="M181" s="213" t="s">
        <v>1</v>
      </c>
      <c r="N181" s="214" t="s">
        <v>45</v>
      </c>
      <c r="O181" s="78"/>
      <c r="P181" s="195">
        <f>O181*H181</f>
        <v>0</v>
      </c>
      <c r="Q181" s="195">
        <v>0.00073999999999999999</v>
      </c>
      <c r="R181" s="195">
        <f>Q181*H181</f>
        <v>0.0074000000000000003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732</v>
      </c>
      <c r="AT181" s="197" t="s">
        <v>262</v>
      </c>
      <c r="AU181" s="197" t="s">
        <v>91</v>
      </c>
      <c r="AY181" s="15" t="s">
        <v>203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732</v>
      </c>
      <c r="BM181" s="197" t="s">
        <v>3244</v>
      </c>
    </row>
    <row r="182" s="2" customFormat="1" ht="21.75" customHeight="1">
      <c r="A182" s="34"/>
      <c r="B182" s="184"/>
      <c r="C182" s="185" t="s">
        <v>413</v>
      </c>
      <c r="D182" s="185" t="s">
        <v>205</v>
      </c>
      <c r="E182" s="186" t="s">
        <v>3245</v>
      </c>
      <c r="F182" s="187" t="s">
        <v>3246</v>
      </c>
      <c r="G182" s="188" t="s">
        <v>297</v>
      </c>
      <c r="H182" s="189">
        <v>500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45</v>
      </c>
      <c r="O182" s="78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468</v>
      </c>
      <c r="AT182" s="197" t="s">
        <v>205</v>
      </c>
      <c r="AU182" s="197" t="s">
        <v>91</v>
      </c>
      <c r="AY182" s="15" t="s">
        <v>203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468</v>
      </c>
      <c r="BM182" s="197" t="s">
        <v>3247</v>
      </c>
    </row>
    <row r="183" s="2" customFormat="1" ht="16.5" customHeight="1">
      <c r="A183" s="34"/>
      <c r="B183" s="184"/>
      <c r="C183" s="204" t="s">
        <v>417</v>
      </c>
      <c r="D183" s="204" t="s">
        <v>262</v>
      </c>
      <c r="E183" s="205" t="s">
        <v>2318</v>
      </c>
      <c r="F183" s="206" t="s">
        <v>2319</v>
      </c>
      <c r="G183" s="207" t="s">
        <v>297</v>
      </c>
      <c r="H183" s="208">
        <v>500</v>
      </c>
      <c r="I183" s="209"/>
      <c r="J183" s="210">
        <f>ROUND(I183*H183,2)</f>
        <v>0</v>
      </c>
      <c r="K183" s="211"/>
      <c r="L183" s="212"/>
      <c r="M183" s="213" t="s">
        <v>1</v>
      </c>
      <c r="N183" s="214" t="s">
        <v>45</v>
      </c>
      <c r="O183" s="78"/>
      <c r="P183" s="195">
        <f>O183*H183</f>
        <v>0</v>
      </c>
      <c r="Q183" s="195">
        <v>8.0000000000000007E-05</v>
      </c>
      <c r="R183" s="195">
        <f>Q183*H183</f>
        <v>0.040000000000000001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732</v>
      </c>
      <c r="AT183" s="197" t="s">
        <v>262</v>
      </c>
      <c r="AU183" s="197" t="s">
        <v>91</v>
      </c>
      <c r="AY183" s="15" t="s">
        <v>203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732</v>
      </c>
      <c r="BM183" s="197" t="s">
        <v>3248</v>
      </c>
    </row>
    <row r="184" s="2" customFormat="1" ht="24.15" customHeight="1">
      <c r="A184" s="34"/>
      <c r="B184" s="184"/>
      <c r="C184" s="185" t="s">
        <v>421</v>
      </c>
      <c r="D184" s="185" t="s">
        <v>205</v>
      </c>
      <c r="E184" s="186" t="s">
        <v>3249</v>
      </c>
      <c r="F184" s="187" t="s">
        <v>3250</v>
      </c>
      <c r="G184" s="188" t="s">
        <v>297</v>
      </c>
      <c r="H184" s="189">
        <v>70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45</v>
      </c>
      <c r="O184" s="78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468</v>
      </c>
      <c r="AT184" s="197" t="s">
        <v>205</v>
      </c>
      <c r="AU184" s="197" t="s">
        <v>91</v>
      </c>
      <c r="AY184" s="15" t="s">
        <v>203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468</v>
      </c>
      <c r="BM184" s="197" t="s">
        <v>3251</v>
      </c>
    </row>
    <row r="185" s="2" customFormat="1" ht="16.5" customHeight="1">
      <c r="A185" s="34"/>
      <c r="B185" s="184"/>
      <c r="C185" s="204" t="s">
        <v>426</v>
      </c>
      <c r="D185" s="204" t="s">
        <v>262</v>
      </c>
      <c r="E185" s="205" t="s">
        <v>2324</v>
      </c>
      <c r="F185" s="206" t="s">
        <v>2325</v>
      </c>
      <c r="G185" s="207" t="s">
        <v>297</v>
      </c>
      <c r="H185" s="208">
        <v>70</v>
      </c>
      <c r="I185" s="209"/>
      <c r="J185" s="210">
        <f>ROUND(I185*H185,2)</f>
        <v>0</v>
      </c>
      <c r="K185" s="211"/>
      <c r="L185" s="212"/>
      <c r="M185" s="213" t="s">
        <v>1</v>
      </c>
      <c r="N185" s="214" t="s">
        <v>45</v>
      </c>
      <c r="O185" s="78"/>
      <c r="P185" s="195">
        <f>O185*H185</f>
        <v>0</v>
      </c>
      <c r="Q185" s="195">
        <v>0.00020000000000000001</v>
      </c>
      <c r="R185" s="195">
        <f>Q185*H185</f>
        <v>0.014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732</v>
      </c>
      <c r="AT185" s="197" t="s">
        <v>262</v>
      </c>
      <c r="AU185" s="197" t="s">
        <v>91</v>
      </c>
      <c r="AY185" s="15" t="s">
        <v>203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91</v>
      </c>
      <c r="BK185" s="198">
        <f>ROUND(I185*H185,2)</f>
        <v>0</v>
      </c>
      <c r="BL185" s="15" t="s">
        <v>732</v>
      </c>
      <c r="BM185" s="197" t="s">
        <v>3252</v>
      </c>
    </row>
    <row r="186" s="2" customFormat="1" ht="24.15" customHeight="1">
      <c r="A186" s="34"/>
      <c r="B186" s="184"/>
      <c r="C186" s="185" t="s">
        <v>431</v>
      </c>
      <c r="D186" s="185" t="s">
        <v>205</v>
      </c>
      <c r="E186" s="186" t="s">
        <v>3253</v>
      </c>
      <c r="F186" s="187" t="s">
        <v>3254</v>
      </c>
      <c r="G186" s="188" t="s">
        <v>297</v>
      </c>
      <c r="H186" s="189">
        <v>1300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45</v>
      </c>
      <c r="O186" s="78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468</v>
      </c>
      <c r="AT186" s="197" t="s">
        <v>205</v>
      </c>
      <c r="AU186" s="197" t="s">
        <v>91</v>
      </c>
      <c r="AY186" s="15" t="s">
        <v>203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468</v>
      </c>
      <c r="BM186" s="197" t="s">
        <v>3255</v>
      </c>
    </row>
    <row r="187" s="2" customFormat="1" ht="21.75" customHeight="1">
      <c r="A187" s="34"/>
      <c r="B187" s="184"/>
      <c r="C187" s="204" t="s">
        <v>435</v>
      </c>
      <c r="D187" s="204" t="s">
        <v>262</v>
      </c>
      <c r="E187" s="205" t="s">
        <v>3256</v>
      </c>
      <c r="F187" s="206" t="s">
        <v>3257</v>
      </c>
      <c r="G187" s="207" t="s">
        <v>262</v>
      </c>
      <c r="H187" s="208">
        <v>1300</v>
      </c>
      <c r="I187" s="209"/>
      <c r="J187" s="210">
        <f>ROUND(I187*H187,2)</f>
        <v>0</v>
      </c>
      <c r="K187" s="211"/>
      <c r="L187" s="212"/>
      <c r="M187" s="213" t="s">
        <v>1</v>
      </c>
      <c r="N187" s="214" t="s">
        <v>45</v>
      </c>
      <c r="O187" s="78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1235</v>
      </c>
      <c r="AT187" s="197" t="s">
        <v>262</v>
      </c>
      <c r="AU187" s="197" t="s">
        <v>91</v>
      </c>
      <c r="AY187" s="15" t="s">
        <v>203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91</v>
      </c>
      <c r="BK187" s="198">
        <f>ROUND(I187*H187,2)</f>
        <v>0</v>
      </c>
      <c r="BL187" s="15" t="s">
        <v>468</v>
      </c>
      <c r="BM187" s="197" t="s">
        <v>3258</v>
      </c>
    </row>
    <row r="188" s="2" customFormat="1" ht="24.15" customHeight="1">
      <c r="A188" s="34"/>
      <c r="B188" s="184"/>
      <c r="C188" s="185" t="s">
        <v>439</v>
      </c>
      <c r="D188" s="185" t="s">
        <v>205</v>
      </c>
      <c r="E188" s="186" t="s">
        <v>3259</v>
      </c>
      <c r="F188" s="187" t="s">
        <v>3260</v>
      </c>
      <c r="G188" s="188" t="s">
        <v>297</v>
      </c>
      <c r="H188" s="189">
        <v>10</v>
      </c>
      <c r="I188" s="190"/>
      <c r="J188" s="191">
        <f>ROUND(I188*H188,2)</f>
        <v>0</v>
      </c>
      <c r="K188" s="192"/>
      <c r="L188" s="35"/>
      <c r="M188" s="193" t="s">
        <v>1</v>
      </c>
      <c r="N188" s="194" t="s">
        <v>45</v>
      </c>
      <c r="O188" s="78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468</v>
      </c>
      <c r="AT188" s="197" t="s">
        <v>205</v>
      </c>
      <c r="AU188" s="197" t="s">
        <v>91</v>
      </c>
      <c r="AY188" s="15" t="s">
        <v>203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91</v>
      </c>
      <c r="BK188" s="198">
        <f>ROUND(I188*H188,2)</f>
        <v>0</v>
      </c>
      <c r="BL188" s="15" t="s">
        <v>468</v>
      </c>
      <c r="BM188" s="197" t="s">
        <v>3261</v>
      </c>
    </row>
    <row r="189" s="2" customFormat="1" ht="16.5" customHeight="1">
      <c r="A189" s="34"/>
      <c r="B189" s="184"/>
      <c r="C189" s="204" t="s">
        <v>444</v>
      </c>
      <c r="D189" s="204" t="s">
        <v>262</v>
      </c>
      <c r="E189" s="205" t="s">
        <v>3262</v>
      </c>
      <c r="F189" s="206" t="s">
        <v>3263</v>
      </c>
      <c r="G189" s="207" t="s">
        <v>297</v>
      </c>
      <c r="H189" s="208">
        <v>10</v>
      </c>
      <c r="I189" s="209"/>
      <c r="J189" s="210">
        <f>ROUND(I189*H189,2)</f>
        <v>0</v>
      </c>
      <c r="K189" s="211"/>
      <c r="L189" s="212"/>
      <c r="M189" s="213" t="s">
        <v>1</v>
      </c>
      <c r="N189" s="214" t="s">
        <v>45</v>
      </c>
      <c r="O189" s="78"/>
      <c r="P189" s="195">
        <f>O189*H189</f>
        <v>0</v>
      </c>
      <c r="Q189" s="195">
        <v>0.0023999999999999998</v>
      </c>
      <c r="R189" s="195">
        <f>Q189*H189</f>
        <v>0.023999999999999997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732</v>
      </c>
      <c r="AT189" s="197" t="s">
        <v>262</v>
      </c>
      <c r="AU189" s="197" t="s">
        <v>91</v>
      </c>
      <c r="AY189" s="15" t="s">
        <v>203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91</v>
      </c>
      <c r="BK189" s="198">
        <f>ROUND(I189*H189,2)</f>
        <v>0</v>
      </c>
      <c r="BL189" s="15" t="s">
        <v>732</v>
      </c>
      <c r="BM189" s="197" t="s">
        <v>3264</v>
      </c>
    </row>
    <row r="190" s="2" customFormat="1" ht="24.15" customHeight="1">
      <c r="A190" s="34"/>
      <c r="B190" s="184"/>
      <c r="C190" s="185" t="s">
        <v>448</v>
      </c>
      <c r="D190" s="185" t="s">
        <v>205</v>
      </c>
      <c r="E190" s="186" t="s">
        <v>3265</v>
      </c>
      <c r="F190" s="187" t="s">
        <v>3266</v>
      </c>
      <c r="G190" s="188" t="s">
        <v>297</v>
      </c>
      <c r="H190" s="189">
        <v>80</v>
      </c>
      <c r="I190" s="190"/>
      <c r="J190" s="191">
        <f>ROUND(I190*H190,2)</f>
        <v>0</v>
      </c>
      <c r="K190" s="192"/>
      <c r="L190" s="35"/>
      <c r="M190" s="193" t="s">
        <v>1</v>
      </c>
      <c r="N190" s="194" t="s">
        <v>45</v>
      </c>
      <c r="O190" s="78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468</v>
      </c>
      <c r="AT190" s="197" t="s">
        <v>205</v>
      </c>
      <c r="AU190" s="197" t="s">
        <v>91</v>
      </c>
      <c r="AY190" s="15" t="s">
        <v>203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91</v>
      </c>
      <c r="BK190" s="198">
        <f>ROUND(I190*H190,2)</f>
        <v>0</v>
      </c>
      <c r="BL190" s="15" t="s">
        <v>468</v>
      </c>
      <c r="BM190" s="197" t="s">
        <v>3267</v>
      </c>
    </row>
    <row r="191" s="2" customFormat="1" ht="16.5" customHeight="1">
      <c r="A191" s="34"/>
      <c r="B191" s="184"/>
      <c r="C191" s="204" t="s">
        <v>452</v>
      </c>
      <c r="D191" s="204" t="s">
        <v>262</v>
      </c>
      <c r="E191" s="205" t="s">
        <v>3268</v>
      </c>
      <c r="F191" s="206" t="s">
        <v>3269</v>
      </c>
      <c r="G191" s="207" t="s">
        <v>297</v>
      </c>
      <c r="H191" s="208">
        <v>80</v>
      </c>
      <c r="I191" s="209"/>
      <c r="J191" s="210">
        <f>ROUND(I191*H191,2)</f>
        <v>0</v>
      </c>
      <c r="K191" s="211"/>
      <c r="L191" s="212"/>
      <c r="M191" s="213" t="s">
        <v>1</v>
      </c>
      <c r="N191" s="214" t="s">
        <v>45</v>
      </c>
      <c r="O191" s="78"/>
      <c r="P191" s="195">
        <f>O191*H191</f>
        <v>0</v>
      </c>
      <c r="Q191" s="195">
        <v>0.0030000000000000001</v>
      </c>
      <c r="R191" s="195">
        <f>Q191*H191</f>
        <v>0.23999999999999999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732</v>
      </c>
      <c r="AT191" s="197" t="s">
        <v>262</v>
      </c>
      <c r="AU191" s="197" t="s">
        <v>91</v>
      </c>
      <c r="AY191" s="15" t="s">
        <v>203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91</v>
      </c>
      <c r="BK191" s="198">
        <f>ROUND(I191*H191,2)</f>
        <v>0</v>
      </c>
      <c r="BL191" s="15" t="s">
        <v>732</v>
      </c>
      <c r="BM191" s="197" t="s">
        <v>3270</v>
      </c>
    </row>
    <row r="192" s="12" customFormat="1" ht="22.8" customHeight="1">
      <c r="A192" s="12"/>
      <c r="B192" s="171"/>
      <c r="C192" s="12"/>
      <c r="D192" s="172" t="s">
        <v>78</v>
      </c>
      <c r="E192" s="182" t="s">
        <v>2176</v>
      </c>
      <c r="F192" s="182" t="s">
        <v>2177</v>
      </c>
      <c r="G192" s="12"/>
      <c r="H192" s="12"/>
      <c r="I192" s="174"/>
      <c r="J192" s="183">
        <f>BK192</f>
        <v>0</v>
      </c>
      <c r="K192" s="12"/>
      <c r="L192" s="171"/>
      <c r="M192" s="176"/>
      <c r="N192" s="177"/>
      <c r="O192" s="177"/>
      <c r="P192" s="178">
        <f>SUM(P193:P202)</f>
        <v>0</v>
      </c>
      <c r="Q192" s="177"/>
      <c r="R192" s="178">
        <f>SUM(R193:R202)</f>
        <v>0</v>
      </c>
      <c r="S192" s="177"/>
      <c r="T192" s="179">
        <f>SUM(T193:T202)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72" t="s">
        <v>216</v>
      </c>
      <c r="AT192" s="180" t="s">
        <v>78</v>
      </c>
      <c r="AU192" s="180" t="s">
        <v>86</v>
      </c>
      <c r="AY192" s="172" t="s">
        <v>203</v>
      </c>
      <c r="BK192" s="181">
        <f>SUM(BK193:BK202)</f>
        <v>0</v>
      </c>
    </row>
    <row r="193" s="2" customFormat="1" ht="24.15" customHeight="1">
      <c r="A193" s="34"/>
      <c r="B193" s="184"/>
      <c r="C193" s="185" t="s">
        <v>456</v>
      </c>
      <c r="D193" s="185" t="s">
        <v>205</v>
      </c>
      <c r="E193" s="186" t="s">
        <v>3271</v>
      </c>
      <c r="F193" s="187" t="s">
        <v>3272</v>
      </c>
      <c r="G193" s="188" t="s">
        <v>297</v>
      </c>
      <c r="H193" s="189">
        <v>80</v>
      </c>
      <c r="I193" s="190"/>
      <c r="J193" s="191">
        <f>ROUND(I193*H193,2)</f>
        <v>0</v>
      </c>
      <c r="K193" s="192"/>
      <c r="L193" s="35"/>
      <c r="M193" s="193" t="s">
        <v>1</v>
      </c>
      <c r="N193" s="194" t="s">
        <v>45</v>
      </c>
      <c r="O193" s="78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468</v>
      </c>
      <c r="AT193" s="197" t="s">
        <v>205</v>
      </c>
      <c r="AU193" s="197" t="s">
        <v>91</v>
      </c>
      <c r="AY193" s="15" t="s">
        <v>203</v>
      </c>
      <c r="BE193" s="198">
        <f>IF(N193="základná",J193,0)</f>
        <v>0</v>
      </c>
      <c r="BF193" s="198">
        <f>IF(N193="znížená",J193,0)</f>
        <v>0</v>
      </c>
      <c r="BG193" s="198">
        <f>IF(N193="zákl. prenesená",J193,0)</f>
        <v>0</v>
      </c>
      <c r="BH193" s="198">
        <f>IF(N193="zníž. prenesená",J193,0)</f>
        <v>0</v>
      </c>
      <c r="BI193" s="198">
        <f>IF(N193="nulová",J193,0)</f>
        <v>0</v>
      </c>
      <c r="BJ193" s="15" t="s">
        <v>91</v>
      </c>
      <c r="BK193" s="198">
        <f>ROUND(I193*H193,2)</f>
        <v>0</v>
      </c>
      <c r="BL193" s="15" t="s">
        <v>468</v>
      </c>
      <c r="BM193" s="197" t="s">
        <v>3273</v>
      </c>
    </row>
    <row r="194" s="2" customFormat="1" ht="16.5" customHeight="1">
      <c r="A194" s="34"/>
      <c r="B194" s="184"/>
      <c r="C194" s="204" t="s">
        <v>460</v>
      </c>
      <c r="D194" s="204" t="s">
        <v>262</v>
      </c>
      <c r="E194" s="205" t="s">
        <v>3274</v>
      </c>
      <c r="F194" s="206" t="s">
        <v>3275</v>
      </c>
      <c r="G194" s="207" t="s">
        <v>297</v>
      </c>
      <c r="H194" s="208">
        <v>80</v>
      </c>
      <c r="I194" s="209"/>
      <c r="J194" s="210">
        <f>ROUND(I194*H194,2)</f>
        <v>0</v>
      </c>
      <c r="K194" s="211"/>
      <c r="L194" s="212"/>
      <c r="M194" s="213" t="s">
        <v>1</v>
      </c>
      <c r="N194" s="214" t="s">
        <v>45</v>
      </c>
      <c r="O194" s="78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1235</v>
      </c>
      <c r="AT194" s="197" t="s">
        <v>262</v>
      </c>
      <c r="AU194" s="197" t="s">
        <v>91</v>
      </c>
      <c r="AY194" s="15" t="s">
        <v>203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91</v>
      </c>
      <c r="BK194" s="198">
        <f>ROUND(I194*H194,2)</f>
        <v>0</v>
      </c>
      <c r="BL194" s="15" t="s">
        <v>468</v>
      </c>
      <c r="BM194" s="197" t="s">
        <v>3276</v>
      </c>
    </row>
    <row r="195" s="2" customFormat="1" ht="16.5" customHeight="1">
      <c r="A195" s="34"/>
      <c r="B195" s="184"/>
      <c r="C195" s="204" t="s">
        <v>464</v>
      </c>
      <c r="D195" s="204" t="s">
        <v>262</v>
      </c>
      <c r="E195" s="205" t="s">
        <v>3277</v>
      </c>
      <c r="F195" s="206" t="s">
        <v>3278</v>
      </c>
      <c r="G195" s="207" t="s">
        <v>255</v>
      </c>
      <c r="H195" s="208">
        <v>20</v>
      </c>
      <c r="I195" s="209"/>
      <c r="J195" s="210">
        <f>ROUND(I195*H195,2)</f>
        <v>0</v>
      </c>
      <c r="K195" s="211"/>
      <c r="L195" s="212"/>
      <c r="M195" s="213" t="s">
        <v>1</v>
      </c>
      <c r="N195" s="214" t="s">
        <v>45</v>
      </c>
      <c r="O195" s="78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1235</v>
      </c>
      <c r="AT195" s="197" t="s">
        <v>262</v>
      </c>
      <c r="AU195" s="197" t="s">
        <v>91</v>
      </c>
      <c r="AY195" s="15" t="s">
        <v>203</v>
      </c>
      <c r="BE195" s="198">
        <f>IF(N195="základná",J195,0)</f>
        <v>0</v>
      </c>
      <c r="BF195" s="198">
        <f>IF(N195="znížená",J195,0)</f>
        <v>0</v>
      </c>
      <c r="BG195" s="198">
        <f>IF(N195="zákl. prenesená",J195,0)</f>
        <v>0</v>
      </c>
      <c r="BH195" s="198">
        <f>IF(N195="zníž. prenesená",J195,0)</f>
        <v>0</v>
      </c>
      <c r="BI195" s="198">
        <f>IF(N195="nulová",J195,0)</f>
        <v>0</v>
      </c>
      <c r="BJ195" s="15" t="s">
        <v>91</v>
      </c>
      <c r="BK195" s="198">
        <f>ROUND(I195*H195,2)</f>
        <v>0</v>
      </c>
      <c r="BL195" s="15" t="s">
        <v>468</v>
      </c>
      <c r="BM195" s="197" t="s">
        <v>3279</v>
      </c>
    </row>
    <row r="196" s="2" customFormat="1" ht="16.5" customHeight="1">
      <c r="A196" s="34"/>
      <c r="B196" s="184"/>
      <c r="C196" s="204" t="s">
        <v>468</v>
      </c>
      <c r="D196" s="204" t="s">
        <v>262</v>
      </c>
      <c r="E196" s="205" t="s">
        <v>3280</v>
      </c>
      <c r="F196" s="206" t="s">
        <v>3281</v>
      </c>
      <c r="G196" s="207" t="s">
        <v>255</v>
      </c>
      <c r="H196" s="208">
        <v>10</v>
      </c>
      <c r="I196" s="209"/>
      <c r="J196" s="210">
        <f>ROUND(I196*H196,2)</f>
        <v>0</v>
      </c>
      <c r="K196" s="211"/>
      <c r="L196" s="212"/>
      <c r="M196" s="213" t="s">
        <v>1</v>
      </c>
      <c r="N196" s="214" t="s">
        <v>45</v>
      </c>
      <c r="O196" s="78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1235</v>
      </c>
      <c r="AT196" s="197" t="s">
        <v>262</v>
      </c>
      <c r="AU196" s="197" t="s">
        <v>91</v>
      </c>
      <c r="AY196" s="15" t="s">
        <v>203</v>
      </c>
      <c r="BE196" s="198">
        <f>IF(N196="základná",J196,0)</f>
        <v>0</v>
      </c>
      <c r="BF196" s="198">
        <f>IF(N196="znížená",J196,0)</f>
        <v>0</v>
      </c>
      <c r="BG196" s="198">
        <f>IF(N196="zákl. prenesená",J196,0)</f>
        <v>0</v>
      </c>
      <c r="BH196" s="198">
        <f>IF(N196="zníž. prenesená",J196,0)</f>
        <v>0</v>
      </c>
      <c r="BI196" s="198">
        <f>IF(N196="nulová",J196,0)</f>
        <v>0</v>
      </c>
      <c r="BJ196" s="15" t="s">
        <v>91</v>
      </c>
      <c r="BK196" s="198">
        <f>ROUND(I196*H196,2)</f>
        <v>0</v>
      </c>
      <c r="BL196" s="15" t="s">
        <v>468</v>
      </c>
      <c r="BM196" s="197" t="s">
        <v>3282</v>
      </c>
    </row>
    <row r="197" s="2" customFormat="1" ht="24.15" customHeight="1">
      <c r="A197" s="34"/>
      <c r="B197" s="184"/>
      <c r="C197" s="185" t="s">
        <v>471</v>
      </c>
      <c r="D197" s="185" t="s">
        <v>205</v>
      </c>
      <c r="E197" s="186" t="s">
        <v>3283</v>
      </c>
      <c r="F197" s="187" t="s">
        <v>2171</v>
      </c>
      <c r="G197" s="188" t="s">
        <v>255</v>
      </c>
      <c r="H197" s="189">
        <v>1</v>
      </c>
      <c r="I197" s="190"/>
      <c r="J197" s="191">
        <f>ROUND(I197*H197,2)</f>
        <v>0</v>
      </c>
      <c r="K197" s="192"/>
      <c r="L197" s="35"/>
      <c r="M197" s="193" t="s">
        <v>1</v>
      </c>
      <c r="N197" s="194" t="s">
        <v>45</v>
      </c>
      <c r="O197" s="78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468</v>
      </c>
      <c r="AT197" s="197" t="s">
        <v>205</v>
      </c>
      <c r="AU197" s="197" t="s">
        <v>91</v>
      </c>
      <c r="AY197" s="15" t="s">
        <v>203</v>
      </c>
      <c r="BE197" s="198">
        <f>IF(N197="základná",J197,0)</f>
        <v>0</v>
      </c>
      <c r="BF197" s="198">
        <f>IF(N197="znížená",J197,0)</f>
        <v>0</v>
      </c>
      <c r="BG197" s="198">
        <f>IF(N197="zákl. prenesená",J197,0)</f>
        <v>0</v>
      </c>
      <c r="BH197" s="198">
        <f>IF(N197="zníž. prenesená",J197,0)</f>
        <v>0</v>
      </c>
      <c r="BI197" s="198">
        <f>IF(N197="nulová",J197,0)</f>
        <v>0</v>
      </c>
      <c r="BJ197" s="15" t="s">
        <v>91</v>
      </c>
      <c r="BK197" s="198">
        <f>ROUND(I197*H197,2)</f>
        <v>0</v>
      </c>
      <c r="BL197" s="15" t="s">
        <v>468</v>
      </c>
      <c r="BM197" s="197" t="s">
        <v>3284</v>
      </c>
    </row>
    <row r="198" s="2" customFormat="1" ht="24.15" customHeight="1">
      <c r="A198" s="34"/>
      <c r="B198" s="184"/>
      <c r="C198" s="204" t="s">
        <v>475</v>
      </c>
      <c r="D198" s="204" t="s">
        <v>262</v>
      </c>
      <c r="E198" s="205" t="s">
        <v>3285</v>
      </c>
      <c r="F198" s="206" t="s">
        <v>2174</v>
      </c>
      <c r="G198" s="207" t="s">
        <v>255</v>
      </c>
      <c r="H198" s="208">
        <v>1</v>
      </c>
      <c r="I198" s="209"/>
      <c r="J198" s="210">
        <f>ROUND(I198*H198,2)</f>
        <v>0</v>
      </c>
      <c r="K198" s="211"/>
      <c r="L198" s="212"/>
      <c r="M198" s="213" t="s">
        <v>1</v>
      </c>
      <c r="N198" s="214" t="s">
        <v>45</v>
      </c>
      <c r="O198" s="78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1235</v>
      </c>
      <c r="AT198" s="197" t="s">
        <v>262</v>
      </c>
      <c r="AU198" s="197" t="s">
        <v>91</v>
      </c>
      <c r="AY198" s="15" t="s">
        <v>203</v>
      </c>
      <c r="BE198" s="198">
        <f>IF(N198="základná",J198,0)</f>
        <v>0</v>
      </c>
      <c r="BF198" s="198">
        <f>IF(N198="znížená",J198,0)</f>
        <v>0</v>
      </c>
      <c r="BG198" s="198">
        <f>IF(N198="zákl. prenesená",J198,0)</f>
        <v>0</v>
      </c>
      <c r="BH198" s="198">
        <f>IF(N198="zníž. prenesená",J198,0)</f>
        <v>0</v>
      </c>
      <c r="BI198" s="198">
        <f>IF(N198="nulová",J198,0)</f>
        <v>0</v>
      </c>
      <c r="BJ198" s="15" t="s">
        <v>91</v>
      </c>
      <c r="BK198" s="198">
        <f>ROUND(I198*H198,2)</f>
        <v>0</v>
      </c>
      <c r="BL198" s="15" t="s">
        <v>468</v>
      </c>
      <c r="BM198" s="197" t="s">
        <v>3286</v>
      </c>
    </row>
    <row r="199" s="2" customFormat="1" ht="21.75" customHeight="1">
      <c r="A199" s="34"/>
      <c r="B199" s="184"/>
      <c r="C199" s="185" t="s">
        <v>479</v>
      </c>
      <c r="D199" s="185" t="s">
        <v>205</v>
      </c>
      <c r="E199" s="186" t="s">
        <v>3287</v>
      </c>
      <c r="F199" s="187" t="s">
        <v>3288</v>
      </c>
      <c r="G199" s="188" t="s">
        <v>297</v>
      </c>
      <c r="H199" s="189">
        <v>120</v>
      </c>
      <c r="I199" s="190"/>
      <c r="J199" s="191">
        <f>ROUND(I199*H199,2)</f>
        <v>0</v>
      </c>
      <c r="K199" s="192"/>
      <c r="L199" s="35"/>
      <c r="M199" s="193" t="s">
        <v>1</v>
      </c>
      <c r="N199" s="194" t="s">
        <v>45</v>
      </c>
      <c r="O199" s="78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468</v>
      </c>
      <c r="AT199" s="197" t="s">
        <v>205</v>
      </c>
      <c r="AU199" s="197" t="s">
        <v>91</v>
      </c>
      <c r="AY199" s="15" t="s">
        <v>203</v>
      </c>
      <c r="BE199" s="198">
        <f>IF(N199="základná",J199,0)</f>
        <v>0</v>
      </c>
      <c r="BF199" s="198">
        <f>IF(N199="znížená",J199,0)</f>
        <v>0</v>
      </c>
      <c r="BG199" s="198">
        <f>IF(N199="zákl. prenesená",J199,0)</f>
        <v>0</v>
      </c>
      <c r="BH199" s="198">
        <f>IF(N199="zníž. prenesená",J199,0)</f>
        <v>0</v>
      </c>
      <c r="BI199" s="198">
        <f>IF(N199="nulová",J199,0)</f>
        <v>0</v>
      </c>
      <c r="BJ199" s="15" t="s">
        <v>91</v>
      </c>
      <c r="BK199" s="198">
        <f>ROUND(I199*H199,2)</f>
        <v>0</v>
      </c>
      <c r="BL199" s="15" t="s">
        <v>468</v>
      </c>
      <c r="BM199" s="197" t="s">
        <v>3289</v>
      </c>
    </row>
    <row r="200" s="2" customFormat="1" ht="24.15" customHeight="1">
      <c r="A200" s="34"/>
      <c r="B200" s="184"/>
      <c r="C200" s="204" t="s">
        <v>483</v>
      </c>
      <c r="D200" s="204" t="s">
        <v>262</v>
      </c>
      <c r="E200" s="205" t="s">
        <v>3290</v>
      </c>
      <c r="F200" s="206" t="s">
        <v>3291</v>
      </c>
      <c r="G200" s="207" t="s">
        <v>297</v>
      </c>
      <c r="H200" s="208">
        <v>120</v>
      </c>
      <c r="I200" s="209"/>
      <c r="J200" s="210">
        <f>ROUND(I200*H200,2)</f>
        <v>0</v>
      </c>
      <c r="K200" s="211"/>
      <c r="L200" s="212"/>
      <c r="M200" s="213" t="s">
        <v>1</v>
      </c>
      <c r="N200" s="214" t="s">
        <v>45</v>
      </c>
      <c r="O200" s="78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1235</v>
      </c>
      <c r="AT200" s="197" t="s">
        <v>262</v>
      </c>
      <c r="AU200" s="197" t="s">
        <v>91</v>
      </c>
      <c r="AY200" s="15" t="s">
        <v>203</v>
      </c>
      <c r="BE200" s="198">
        <f>IF(N200="základná",J200,0)</f>
        <v>0</v>
      </c>
      <c r="BF200" s="198">
        <f>IF(N200="znížená",J200,0)</f>
        <v>0</v>
      </c>
      <c r="BG200" s="198">
        <f>IF(N200="zákl. prenesená",J200,0)</f>
        <v>0</v>
      </c>
      <c r="BH200" s="198">
        <f>IF(N200="zníž. prenesená",J200,0)</f>
        <v>0</v>
      </c>
      <c r="BI200" s="198">
        <f>IF(N200="nulová",J200,0)</f>
        <v>0</v>
      </c>
      <c r="BJ200" s="15" t="s">
        <v>91</v>
      </c>
      <c r="BK200" s="198">
        <f>ROUND(I200*H200,2)</f>
        <v>0</v>
      </c>
      <c r="BL200" s="15" t="s">
        <v>468</v>
      </c>
      <c r="BM200" s="197" t="s">
        <v>3292</v>
      </c>
    </row>
    <row r="201" s="2" customFormat="1" ht="24.15" customHeight="1">
      <c r="A201" s="34"/>
      <c r="B201" s="184"/>
      <c r="C201" s="185" t="s">
        <v>487</v>
      </c>
      <c r="D201" s="185" t="s">
        <v>205</v>
      </c>
      <c r="E201" s="186" t="s">
        <v>3293</v>
      </c>
      <c r="F201" s="187" t="s">
        <v>3294</v>
      </c>
      <c r="G201" s="188" t="s">
        <v>255</v>
      </c>
      <c r="H201" s="189">
        <v>1</v>
      </c>
      <c r="I201" s="190"/>
      <c r="J201" s="191">
        <f>ROUND(I201*H201,2)</f>
        <v>0</v>
      </c>
      <c r="K201" s="192"/>
      <c r="L201" s="35"/>
      <c r="M201" s="193" t="s">
        <v>1</v>
      </c>
      <c r="N201" s="194" t="s">
        <v>45</v>
      </c>
      <c r="O201" s="78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468</v>
      </c>
      <c r="AT201" s="197" t="s">
        <v>205</v>
      </c>
      <c r="AU201" s="197" t="s">
        <v>91</v>
      </c>
      <c r="AY201" s="15" t="s">
        <v>203</v>
      </c>
      <c r="BE201" s="198">
        <f>IF(N201="základná",J201,0)</f>
        <v>0</v>
      </c>
      <c r="BF201" s="198">
        <f>IF(N201="znížená",J201,0)</f>
        <v>0</v>
      </c>
      <c r="BG201" s="198">
        <f>IF(N201="zákl. prenesená",J201,0)</f>
        <v>0</v>
      </c>
      <c r="BH201" s="198">
        <f>IF(N201="zníž. prenesená",J201,0)</f>
        <v>0</v>
      </c>
      <c r="BI201" s="198">
        <f>IF(N201="nulová",J201,0)</f>
        <v>0</v>
      </c>
      <c r="BJ201" s="15" t="s">
        <v>91</v>
      </c>
      <c r="BK201" s="198">
        <f>ROUND(I201*H201,2)</f>
        <v>0</v>
      </c>
      <c r="BL201" s="15" t="s">
        <v>468</v>
      </c>
      <c r="BM201" s="197" t="s">
        <v>3295</v>
      </c>
    </row>
    <row r="202" s="2" customFormat="1" ht="16.5" customHeight="1">
      <c r="A202" s="34"/>
      <c r="B202" s="184"/>
      <c r="C202" s="204" t="s">
        <v>491</v>
      </c>
      <c r="D202" s="204" t="s">
        <v>262</v>
      </c>
      <c r="E202" s="205" t="s">
        <v>3296</v>
      </c>
      <c r="F202" s="206" t="s">
        <v>3297</v>
      </c>
      <c r="G202" s="207" t="s">
        <v>3298</v>
      </c>
      <c r="H202" s="208">
        <v>1</v>
      </c>
      <c r="I202" s="209"/>
      <c r="J202" s="210">
        <f>ROUND(I202*H202,2)</f>
        <v>0</v>
      </c>
      <c r="K202" s="211"/>
      <c r="L202" s="212"/>
      <c r="M202" s="213" t="s">
        <v>1</v>
      </c>
      <c r="N202" s="214" t="s">
        <v>45</v>
      </c>
      <c r="O202" s="78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1235</v>
      </c>
      <c r="AT202" s="197" t="s">
        <v>262</v>
      </c>
      <c r="AU202" s="197" t="s">
        <v>91</v>
      </c>
      <c r="AY202" s="15" t="s">
        <v>203</v>
      </c>
      <c r="BE202" s="198">
        <f>IF(N202="základná",J202,0)</f>
        <v>0</v>
      </c>
      <c r="BF202" s="198">
        <f>IF(N202="znížená",J202,0)</f>
        <v>0</v>
      </c>
      <c r="BG202" s="198">
        <f>IF(N202="zákl. prenesená",J202,0)</f>
        <v>0</v>
      </c>
      <c r="BH202" s="198">
        <f>IF(N202="zníž. prenesená",J202,0)</f>
        <v>0</v>
      </c>
      <c r="BI202" s="198">
        <f>IF(N202="nulová",J202,0)</f>
        <v>0</v>
      </c>
      <c r="BJ202" s="15" t="s">
        <v>91</v>
      </c>
      <c r="BK202" s="198">
        <f>ROUND(I202*H202,2)</f>
        <v>0</v>
      </c>
      <c r="BL202" s="15" t="s">
        <v>468</v>
      </c>
      <c r="BM202" s="197" t="s">
        <v>3299</v>
      </c>
    </row>
    <row r="203" s="12" customFormat="1" ht="25.92" customHeight="1">
      <c r="A203" s="12"/>
      <c r="B203" s="171"/>
      <c r="C203" s="12"/>
      <c r="D203" s="172" t="s">
        <v>78</v>
      </c>
      <c r="E203" s="173" t="s">
        <v>2193</v>
      </c>
      <c r="F203" s="173" t="s">
        <v>2194</v>
      </c>
      <c r="G203" s="12"/>
      <c r="H203" s="12"/>
      <c r="I203" s="174"/>
      <c r="J203" s="175">
        <f>BK203</f>
        <v>0</v>
      </c>
      <c r="K203" s="12"/>
      <c r="L203" s="171"/>
      <c r="M203" s="176"/>
      <c r="N203" s="177"/>
      <c r="O203" s="177"/>
      <c r="P203" s="178">
        <f>SUM(P204:P205)</f>
        <v>0</v>
      </c>
      <c r="Q203" s="177"/>
      <c r="R203" s="178">
        <f>SUM(R204:R205)</f>
        <v>0</v>
      </c>
      <c r="S203" s="177"/>
      <c r="T203" s="179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2" t="s">
        <v>209</v>
      </c>
      <c r="AT203" s="180" t="s">
        <v>78</v>
      </c>
      <c r="AU203" s="180" t="s">
        <v>79</v>
      </c>
      <c r="AY203" s="172" t="s">
        <v>203</v>
      </c>
      <c r="BK203" s="181">
        <f>SUM(BK204:BK205)</f>
        <v>0</v>
      </c>
    </row>
    <row r="204" s="2" customFormat="1" ht="33" customHeight="1">
      <c r="A204" s="34"/>
      <c r="B204" s="184"/>
      <c r="C204" s="185" t="s">
        <v>495</v>
      </c>
      <c r="D204" s="185" t="s">
        <v>205</v>
      </c>
      <c r="E204" s="186" t="s">
        <v>2550</v>
      </c>
      <c r="F204" s="187" t="s">
        <v>2196</v>
      </c>
      <c r="G204" s="188" t="s">
        <v>2197</v>
      </c>
      <c r="H204" s="189">
        <v>48</v>
      </c>
      <c r="I204" s="190"/>
      <c r="J204" s="191">
        <f>ROUND(I204*H204,2)</f>
        <v>0</v>
      </c>
      <c r="K204" s="192"/>
      <c r="L204" s="35"/>
      <c r="M204" s="193" t="s">
        <v>1</v>
      </c>
      <c r="N204" s="194" t="s">
        <v>45</v>
      </c>
      <c r="O204" s="78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2551</v>
      </c>
      <c r="AT204" s="197" t="s">
        <v>205</v>
      </c>
      <c r="AU204" s="197" t="s">
        <v>86</v>
      </c>
      <c r="AY204" s="15" t="s">
        <v>203</v>
      </c>
      <c r="BE204" s="198">
        <f>IF(N204="základná",J204,0)</f>
        <v>0</v>
      </c>
      <c r="BF204" s="198">
        <f>IF(N204="znížená",J204,0)</f>
        <v>0</v>
      </c>
      <c r="BG204" s="198">
        <f>IF(N204="zákl. prenesená",J204,0)</f>
        <v>0</v>
      </c>
      <c r="BH204" s="198">
        <f>IF(N204="zníž. prenesená",J204,0)</f>
        <v>0</v>
      </c>
      <c r="BI204" s="198">
        <f>IF(N204="nulová",J204,0)</f>
        <v>0</v>
      </c>
      <c r="BJ204" s="15" t="s">
        <v>91</v>
      </c>
      <c r="BK204" s="198">
        <f>ROUND(I204*H204,2)</f>
        <v>0</v>
      </c>
      <c r="BL204" s="15" t="s">
        <v>2551</v>
      </c>
      <c r="BM204" s="197" t="s">
        <v>3300</v>
      </c>
    </row>
    <row r="205" s="2" customFormat="1" ht="33" customHeight="1">
      <c r="A205" s="34"/>
      <c r="B205" s="184"/>
      <c r="C205" s="185" t="s">
        <v>499</v>
      </c>
      <c r="D205" s="185" t="s">
        <v>205</v>
      </c>
      <c r="E205" s="186" t="s">
        <v>2200</v>
      </c>
      <c r="F205" s="187" t="s">
        <v>2201</v>
      </c>
      <c r="G205" s="188" t="s">
        <v>2197</v>
      </c>
      <c r="H205" s="189">
        <v>48</v>
      </c>
      <c r="I205" s="190"/>
      <c r="J205" s="191">
        <f>ROUND(I205*H205,2)</f>
        <v>0</v>
      </c>
      <c r="K205" s="192"/>
      <c r="L205" s="35"/>
      <c r="M205" s="193" t="s">
        <v>1</v>
      </c>
      <c r="N205" s="194" t="s">
        <v>45</v>
      </c>
      <c r="O205" s="78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2551</v>
      </c>
      <c r="AT205" s="197" t="s">
        <v>205</v>
      </c>
      <c r="AU205" s="197" t="s">
        <v>86</v>
      </c>
      <c r="AY205" s="15" t="s">
        <v>203</v>
      </c>
      <c r="BE205" s="198">
        <f>IF(N205="základná",J205,0)</f>
        <v>0</v>
      </c>
      <c r="BF205" s="198">
        <f>IF(N205="znížená",J205,0)</f>
        <v>0</v>
      </c>
      <c r="BG205" s="198">
        <f>IF(N205="zákl. prenesená",J205,0)</f>
        <v>0</v>
      </c>
      <c r="BH205" s="198">
        <f>IF(N205="zníž. prenesená",J205,0)</f>
        <v>0</v>
      </c>
      <c r="BI205" s="198">
        <f>IF(N205="nulová",J205,0)</f>
        <v>0</v>
      </c>
      <c r="BJ205" s="15" t="s">
        <v>91</v>
      </c>
      <c r="BK205" s="198">
        <f>ROUND(I205*H205,2)</f>
        <v>0</v>
      </c>
      <c r="BL205" s="15" t="s">
        <v>2551</v>
      </c>
      <c r="BM205" s="197" t="s">
        <v>3301</v>
      </c>
    </row>
    <row r="206" s="12" customFormat="1" ht="25.92" customHeight="1">
      <c r="A206" s="12"/>
      <c r="B206" s="171"/>
      <c r="C206" s="12"/>
      <c r="D206" s="172" t="s">
        <v>78</v>
      </c>
      <c r="E206" s="173" t="s">
        <v>2203</v>
      </c>
      <c r="F206" s="173" t="s">
        <v>2204</v>
      </c>
      <c r="G206" s="12"/>
      <c r="H206" s="12"/>
      <c r="I206" s="174"/>
      <c r="J206" s="175">
        <f>BK206</f>
        <v>0</v>
      </c>
      <c r="K206" s="12"/>
      <c r="L206" s="171"/>
      <c r="M206" s="176"/>
      <c r="N206" s="177"/>
      <c r="O206" s="177"/>
      <c r="P206" s="178">
        <f>SUM(P207:P213)</f>
        <v>0</v>
      </c>
      <c r="Q206" s="177"/>
      <c r="R206" s="178">
        <f>SUM(R207:R213)</f>
        <v>0</v>
      </c>
      <c r="S206" s="177"/>
      <c r="T206" s="179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72" t="s">
        <v>224</v>
      </c>
      <c r="AT206" s="180" t="s">
        <v>78</v>
      </c>
      <c r="AU206" s="180" t="s">
        <v>79</v>
      </c>
      <c r="AY206" s="172" t="s">
        <v>203</v>
      </c>
      <c r="BK206" s="181">
        <f>SUM(BK207:BK213)</f>
        <v>0</v>
      </c>
    </row>
    <row r="207" s="2" customFormat="1" ht="44.25" customHeight="1">
      <c r="A207" s="34"/>
      <c r="B207" s="184"/>
      <c r="C207" s="185" t="s">
        <v>504</v>
      </c>
      <c r="D207" s="185" t="s">
        <v>205</v>
      </c>
      <c r="E207" s="186" t="s">
        <v>2205</v>
      </c>
      <c r="F207" s="187" t="s">
        <v>2206</v>
      </c>
      <c r="G207" s="188" t="s">
        <v>2207</v>
      </c>
      <c r="H207" s="189">
        <v>1</v>
      </c>
      <c r="I207" s="190"/>
      <c r="J207" s="191">
        <f>ROUND(I207*H207,2)</f>
        <v>0</v>
      </c>
      <c r="K207" s="192"/>
      <c r="L207" s="35"/>
      <c r="M207" s="193" t="s">
        <v>1</v>
      </c>
      <c r="N207" s="194" t="s">
        <v>45</v>
      </c>
      <c r="O207" s="78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209</v>
      </c>
      <c r="AT207" s="197" t="s">
        <v>205</v>
      </c>
      <c r="AU207" s="197" t="s">
        <v>86</v>
      </c>
      <c r="AY207" s="15" t="s">
        <v>203</v>
      </c>
      <c r="BE207" s="198">
        <f>IF(N207="základná",J207,0)</f>
        <v>0</v>
      </c>
      <c r="BF207" s="198">
        <f>IF(N207="znížená",J207,0)</f>
        <v>0</v>
      </c>
      <c r="BG207" s="198">
        <f>IF(N207="zákl. prenesená",J207,0)</f>
        <v>0</v>
      </c>
      <c r="BH207" s="198">
        <f>IF(N207="zníž. prenesená",J207,0)</f>
        <v>0</v>
      </c>
      <c r="BI207" s="198">
        <f>IF(N207="nulová",J207,0)</f>
        <v>0</v>
      </c>
      <c r="BJ207" s="15" t="s">
        <v>91</v>
      </c>
      <c r="BK207" s="198">
        <f>ROUND(I207*H207,2)</f>
        <v>0</v>
      </c>
      <c r="BL207" s="15" t="s">
        <v>209</v>
      </c>
      <c r="BM207" s="197" t="s">
        <v>3302</v>
      </c>
    </row>
    <row r="208" s="2" customFormat="1" ht="16.5" customHeight="1">
      <c r="A208" s="34"/>
      <c r="B208" s="184"/>
      <c r="C208" s="185" t="s">
        <v>508</v>
      </c>
      <c r="D208" s="185" t="s">
        <v>205</v>
      </c>
      <c r="E208" s="186" t="s">
        <v>2209</v>
      </c>
      <c r="F208" s="187" t="s">
        <v>2210</v>
      </c>
      <c r="G208" s="188" t="s">
        <v>2211</v>
      </c>
      <c r="H208" s="189">
        <v>1</v>
      </c>
      <c r="I208" s="190"/>
      <c r="J208" s="191">
        <f>ROUND(I208*H208,2)</f>
        <v>0</v>
      </c>
      <c r="K208" s="192"/>
      <c r="L208" s="35"/>
      <c r="M208" s="193" t="s">
        <v>1</v>
      </c>
      <c r="N208" s="194" t="s">
        <v>45</v>
      </c>
      <c r="O208" s="78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209</v>
      </c>
      <c r="AT208" s="197" t="s">
        <v>205</v>
      </c>
      <c r="AU208" s="197" t="s">
        <v>86</v>
      </c>
      <c r="AY208" s="15" t="s">
        <v>203</v>
      </c>
      <c r="BE208" s="198">
        <f>IF(N208="základná",J208,0)</f>
        <v>0</v>
      </c>
      <c r="BF208" s="198">
        <f>IF(N208="znížená",J208,0)</f>
        <v>0</v>
      </c>
      <c r="BG208" s="198">
        <f>IF(N208="zákl. prenesená",J208,0)</f>
        <v>0</v>
      </c>
      <c r="BH208" s="198">
        <f>IF(N208="zníž. prenesená",J208,0)</f>
        <v>0</v>
      </c>
      <c r="BI208" s="198">
        <f>IF(N208="nulová",J208,0)</f>
        <v>0</v>
      </c>
      <c r="BJ208" s="15" t="s">
        <v>91</v>
      </c>
      <c r="BK208" s="198">
        <f>ROUND(I208*H208,2)</f>
        <v>0</v>
      </c>
      <c r="BL208" s="15" t="s">
        <v>209</v>
      </c>
      <c r="BM208" s="197" t="s">
        <v>3303</v>
      </c>
    </row>
    <row r="209" s="2" customFormat="1" ht="24.15" customHeight="1">
      <c r="A209" s="34"/>
      <c r="B209" s="184"/>
      <c r="C209" s="185" t="s">
        <v>512</v>
      </c>
      <c r="D209" s="185" t="s">
        <v>205</v>
      </c>
      <c r="E209" s="186" t="s">
        <v>2213</v>
      </c>
      <c r="F209" s="187" t="s">
        <v>2214</v>
      </c>
      <c r="G209" s="188" t="s">
        <v>2207</v>
      </c>
      <c r="H209" s="189">
        <v>1</v>
      </c>
      <c r="I209" s="190"/>
      <c r="J209" s="191">
        <f>ROUND(I209*H209,2)</f>
        <v>0</v>
      </c>
      <c r="K209" s="192"/>
      <c r="L209" s="35"/>
      <c r="M209" s="193" t="s">
        <v>1</v>
      </c>
      <c r="N209" s="194" t="s">
        <v>45</v>
      </c>
      <c r="O209" s="78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209</v>
      </c>
      <c r="AT209" s="197" t="s">
        <v>205</v>
      </c>
      <c r="AU209" s="197" t="s">
        <v>86</v>
      </c>
      <c r="AY209" s="15" t="s">
        <v>203</v>
      </c>
      <c r="BE209" s="198">
        <f>IF(N209="základná",J209,0)</f>
        <v>0</v>
      </c>
      <c r="BF209" s="198">
        <f>IF(N209="znížená",J209,0)</f>
        <v>0</v>
      </c>
      <c r="BG209" s="198">
        <f>IF(N209="zákl. prenesená",J209,0)</f>
        <v>0</v>
      </c>
      <c r="BH209" s="198">
        <f>IF(N209="zníž. prenesená",J209,0)</f>
        <v>0</v>
      </c>
      <c r="BI209" s="198">
        <f>IF(N209="nulová",J209,0)</f>
        <v>0</v>
      </c>
      <c r="BJ209" s="15" t="s">
        <v>91</v>
      </c>
      <c r="BK209" s="198">
        <f>ROUND(I209*H209,2)</f>
        <v>0</v>
      </c>
      <c r="BL209" s="15" t="s">
        <v>209</v>
      </c>
      <c r="BM209" s="197" t="s">
        <v>3304</v>
      </c>
    </row>
    <row r="210" s="2" customFormat="1" ht="21.75" customHeight="1">
      <c r="A210" s="34"/>
      <c r="B210" s="184"/>
      <c r="C210" s="185" t="s">
        <v>516</v>
      </c>
      <c r="D210" s="185" t="s">
        <v>205</v>
      </c>
      <c r="E210" s="186" t="s">
        <v>2216</v>
      </c>
      <c r="F210" s="187" t="s">
        <v>2217</v>
      </c>
      <c r="G210" s="188" t="s">
        <v>2207</v>
      </c>
      <c r="H210" s="189">
        <v>1</v>
      </c>
      <c r="I210" s="190"/>
      <c r="J210" s="191">
        <f>ROUND(I210*H210,2)</f>
        <v>0</v>
      </c>
      <c r="K210" s="192"/>
      <c r="L210" s="35"/>
      <c r="M210" s="193" t="s">
        <v>1</v>
      </c>
      <c r="N210" s="194" t="s">
        <v>45</v>
      </c>
      <c r="O210" s="78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209</v>
      </c>
      <c r="AT210" s="197" t="s">
        <v>205</v>
      </c>
      <c r="AU210" s="197" t="s">
        <v>86</v>
      </c>
      <c r="AY210" s="15" t="s">
        <v>203</v>
      </c>
      <c r="BE210" s="198">
        <f>IF(N210="základná",J210,0)</f>
        <v>0</v>
      </c>
      <c r="BF210" s="198">
        <f>IF(N210="znížená",J210,0)</f>
        <v>0</v>
      </c>
      <c r="BG210" s="198">
        <f>IF(N210="zákl. prenesená",J210,0)</f>
        <v>0</v>
      </c>
      <c r="BH210" s="198">
        <f>IF(N210="zníž. prenesená",J210,0)</f>
        <v>0</v>
      </c>
      <c r="BI210" s="198">
        <f>IF(N210="nulová",J210,0)</f>
        <v>0</v>
      </c>
      <c r="BJ210" s="15" t="s">
        <v>91</v>
      </c>
      <c r="BK210" s="198">
        <f>ROUND(I210*H210,2)</f>
        <v>0</v>
      </c>
      <c r="BL210" s="15" t="s">
        <v>209</v>
      </c>
      <c r="BM210" s="197" t="s">
        <v>3305</v>
      </c>
    </row>
    <row r="211" s="2" customFormat="1" ht="21.75" customHeight="1">
      <c r="A211" s="34"/>
      <c r="B211" s="184"/>
      <c r="C211" s="185" t="s">
        <v>520</v>
      </c>
      <c r="D211" s="185" t="s">
        <v>205</v>
      </c>
      <c r="E211" s="186" t="s">
        <v>2219</v>
      </c>
      <c r="F211" s="187" t="s">
        <v>2220</v>
      </c>
      <c r="G211" s="188" t="s">
        <v>2207</v>
      </c>
      <c r="H211" s="189">
        <v>1</v>
      </c>
      <c r="I211" s="190"/>
      <c r="J211" s="191">
        <f>ROUND(I211*H211,2)</f>
        <v>0</v>
      </c>
      <c r="K211" s="192"/>
      <c r="L211" s="35"/>
      <c r="M211" s="193" t="s">
        <v>1</v>
      </c>
      <c r="N211" s="194" t="s">
        <v>45</v>
      </c>
      <c r="O211" s="78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209</v>
      </c>
      <c r="AT211" s="197" t="s">
        <v>205</v>
      </c>
      <c r="AU211" s="197" t="s">
        <v>86</v>
      </c>
      <c r="AY211" s="15" t="s">
        <v>203</v>
      </c>
      <c r="BE211" s="198">
        <f>IF(N211="základná",J211,0)</f>
        <v>0</v>
      </c>
      <c r="BF211" s="198">
        <f>IF(N211="znížená",J211,0)</f>
        <v>0</v>
      </c>
      <c r="BG211" s="198">
        <f>IF(N211="zákl. prenesená",J211,0)</f>
        <v>0</v>
      </c>
      <c r="BH211" s="198">
        <f>IF(N211="zníž. prenesená",J211,0)</f>
        <v>0</v>
      </c>
      <c r="BI211" s="198">
        <f>IF(N211="nulová",J211,0)</f>
        <v>0</v>
      </c>
      <c r="BJ211" s="15" t="s">
        <v>91</v>
      </c>
      <c r="BK211" s="198">
        <f>ROUND(I211*H211,2)</f>
        <v>0</v>
      </c>
      <c r="BL211" s="15" t="s">
        <v>209</v>
      </c>
      <c r="BM211" s="197" t="s">
        <v>3306</v>
      </c>
    </row>
    <row r="212" s="2" customFormat="1" ht="24.15" customHeight="1">
      <c r="A212" s="34"/>
      <c r="B212" s="184"/>
      <c r="C212" s="185" t="s">
        <v>525</v>
      </c>
      <c r="D212" s="185" t="s">
        <v>205</v>
      </c>
      <c r="E212" s="186" t="s">
        <v>3307</v>
      </c>
      <c r="F212" s="187" t="s">
        <v>3308</v>
      </c>
      <c r="G212" s="188" t="s">
        <v>2207</v>
      </c>
      <c r="H212" s="189">
        <v>1</v>
      </c>
      <c r="I212" s="190"/>
      <c r="J212" s="191">
        <f>ROUND(I212*H212,2)</f>
        <v>0</v>
      </c>
      <c r="K212" s="192"/>
      <c r="L212" s="35"/>
      <c r="M212" s="193" t="s">
        <v>1</v>
      </c>
      <c r="N212" s="194" t="s">
        <v>45</v>
      </c>
      <c r="O212" s="78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209</v>
      </c>
      <c r="AT212" s="197" t="s">
        <v>205</v>
      </c>
      <c r="AU212" s="197" t="s">
        <v>86</v>
      </c>
      <c r="AY212" s="15" t="s">
        <v>203</v>
      </c>
      <c r="BE212" s="198">
        <f>IF(N212="základná",J212,0)</f>
        <v>0</v>
      </c>
      <c r="BF212" s="198">
        <f>IF(N212="znížená",J212,0)</f>
        <v>0</v>
      </c>
      <c r="BG212" s="198">
        <f>IF(N212="zákl. prenesená",J212,0)</f>
        <v>0</v>
      </c>
      <c r="BH212" s="198">
        <f>IF(N212="zníž. prenesená",J212,0)</f>
        <v>0</v>
      </c>
      <c r="BI212" s="198">
        <f>IF(N212="nulová",J212,0)</f>
        <v>0</v>
      </c>
      <c r="BJ212" s="15" t="s">
        <v>91</v>
      </c>
      <c r="BK212" s="198">
        <f>ROUND(I212*H212,2)</f>
        <v>0</v>
      </c>
      <c r="BL212" s="15" t="s">
        <v>209</v>
      </c>
      <c r="BM212" s="197" t="s">
        <v>3309</v>
      </c>
    </row>
    <row r="213" s="2" customFormat="1" ht="16.5" customHeight="1">
      <c r="A213" s="34"/>
      <c r="B213" s="184"/>
      <c r="C213" s="185" t="s">
        <v>529</v>
      </c>
      <c r="D213" s="185" t="s">
        <v>205</v>
      </c>
      <c r="E213" s="186" t="s">
        <v>3310</v>
      </c>
      <c r="F213" s="187" t="s">
        <v>3311</v>
      </c>
      <c r="G213" s="188" t="s">
        <v>2207</v>
      </c>
      <c r="H213" s="189">
        <v>1</v>
      </c>
      <c r="I213" s="190"/>
      <c r="J213" s="191">
        <f>ROUND(I213*H213,2)</f>
        <v>0</v>
      </c>
      <c r="K213" s="192"/>
      <c r="L213" s="35"/>
      <c r="M213" s="219" t="s">
        <v>1</v>
      </c>
      <c r="N213" s="220" t="s">
        <v>45</v>
      </c>
      <c r="O213" s="217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209</v>
      </c>
      <c r="AT213" s="197" t="s">
        <v>205</v>
      </c>
      <c r="AU213" s="197" t="s">
        <v>86</v>
      </c>
      <c r="AY213" s="15" t="s">
        <v>203</v>
      </c>
      <c r="BE213" s="198">
        <f>IF(N213="základná",J213,0)</f>
        <v>0</v>
      </c>
      <c r="BF213" s="198">
        <f>IF(N213="znížená",J213,0)</f>
        <v>0</v>
      </c>
      <c r="BG213" s="198">
        <f>IF(N213="zákl. prenesená",J213,0)</f>
        <v>0</v>
      </c>
      <c r="BH213" s="198">
        <f>IF(N213="zníž. prenesená",J213,0)</f>
        <v>0</v>
      </c>
      <c r="BI213" s="198">
        <f>IF(N213="nulová",J213,0)</f>
        <v>0</v>
      </c>
      <c r="BJ213" s="15" t="s">
        <v>91</v>
      </c>
      <c r="BK213" s="198">
        <f>ROUND(I213*H213,2)</f>
        <v>0</v>
      </c>
      <c r="BL213" s="15" t="s">
        <v>209</v>
      </c>
      <c r="BM213" s="197" t="s">
        <v>3312</v>
      </c>
    </row>
    <row r="214" s="2" customFormat="1" ht="6.96" customHeight="1">
      <c r="A214" s="34"/>
      <c r="B214" s="61"/>
      <c r="C214" s="62"/>
      <c r="D214" s="62"/>
      <c r="E214" s="62"/>
      <c r="F214" s="62"/>
      <c r="G214" s="62"/>
      <c r="H214" s="62"/>
      <c r="I214" s="62"/>
      <c r="J214" s="62"/>
      <c r="K214" s="62"/>
      <c r="L214" s="35"/>
      <c r="M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</row>
  </sheetData>
  <autoFilter ref="C124:K21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3313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2722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2722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ROUND(J123,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ROUND((SUM(BE123:BE173)),  2)</f>
        <v>0</v>
      </c>
      <c r="G33" s="137"/>
      <c r="H33" s="137"/>
      <c r="I33" s="138">
        <v>0.23000000000000001</v>
      </c>
      <c r="J33" s="136">
        <f>ROUND(((SUM(BE123:BE173))*I33),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ROUND((SUM(BF123:BF173)),  2)</f>
        <v>0</v>
      </c>
      <c r="G34" s="137"/>
      <c r="H34" s="137"/>
      <c r="I34" s="138">
        <v>0.23000000000000001</v>
      </c>
      <c r="J34" s="136">
        <f>ROUND(((SUM(BF123:BF173))*I34),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ROUND((SUM(BG123:BG173)),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ROUND((SUM(BH123:BH173)),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ROUND((SUM(BI123:BI173)),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 xml:space="preserve">10 - E10_HSP 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Ing.Pelikán Lumír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Ing.Pelikán Lumír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162</v>
      </c>
      <c r="D94" s="141"/>
      <c r="E94" s="141"/>
      <c r="F94" s="141"/>
      <c r="G94" s="141"/>
      <c r="H94" s="141"/>
      <c r="I94" s="141"/>
      <c r="J94" s="150" t="s">
        <v>163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164</v>
      </c>
      <c r="D96" s="34"/>
      <c r="E96" s="34"/>
      <c r="F96" s="34"/>
      <c r="G96" s="34"/>
      <c r="H96" s="34"/>
      <c r="I96" s="34"/>
      <c r="J96" s="97">
        <f>J123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165</v>
      </c>
    </row>
    <row r="97" s="9" customFormat="1" ht="24.96" customHeight="1">
      <c r="A97" s="9"/>
      <c r="B97" s="152"/>
      <c r="C97" s="9"/>
      <c r="D97" s="153" t="s">
        <v>3314</v>
      </c>
      <c r="E97" s="154"/>
      <c r="F97" s="154"/>
      <c r="G97" s="154"/>
      <c r="H97" s="154"/>
      <c r="I97" s="154"/>
      <c r="J97" s="155">
        <f>J124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3315</v>
      </c>
      <c r="E98" s="158"/>
      <c r="F98" s="158"/>
      <c r="G98" s="158"/>
      <c r="H98" s="158"/>
      <c r="I98" s="158"/>
      <c r="J98" s="159">
        <f>J125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6"/>
      <c r="C99" s="10"/>
      <c r="D99" s="157" t="s">
        <v>3316</v>
      </c>
      <c r="E99" s="158"/>
      <c r="F99" s="158"/>
      <c r="G99" s="158"/>
      <c r="H99" s="158"/>
      <c r="I99" s="158"/>
      <c r="J99" s="159">
        <f>J136</f>
        <v>0</v>
      </c>
      <c r="K99" s="10"/>
      <c r="L99" s="15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6"/>
      <c r="C100" s="10"/>
      <c r="D100" s="157" t="s">
        <v>3317</v>
      </c>
      <c r="E100" s="158"/>
      <c r="F100" s="158"/>
      <c r="G100" s="158"/>
      <c r="H100" s="158"/>
      <c r="I100" s="158"/>
      <c r="J100" s="159">
        <f>J143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3318</v>
      </c>
      <c r="E101" s="158"/>
      <c r="F101" s="158"/>
      <c r="G101" s="158"/>
      <c r="H101" s="158"/>
      <c r="I101" s="158"/>
      <c r="J101" s="159">
        <f>J156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3319</v>
      </c>
      <c r="E102" s="158"/>
      <c r="F102" s="158"/>
      <c r="G102" s="158"/>
      <c r="H102" s="158"/>
      <c r="I102" s="158"/>
      <c r="J102" s="159">
        <f>J168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3320</v>
      </c>
      <c r="E103" s="158"/>
      <c r="F103" s="158"/>
      <c r="G103" s="158"/>
      <c r="H103" s="158"/>
      <c r="I103" s="158"/>
      <c r="J103" s="159">
        <f>J170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189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6.25" customHeight="1">
      <c r="A113" s="34"/>
      <c r="B113" s="35"/>
      <c r="C113" s="34"/>
      <c r="D113" s="34"/>
      <c r="E113" s="130" t="str">
        <f>E7</f>
        <v>REKONŠTRUKCIA ADMINISTRATÍVNEJ BUDOVY KOMENSKÉHO ULICA - ÚRAD BBSK (BLOK B+C)</v>
      </c>
      <c r="F113" s="28"/>
      <c r="G113" s="28"/>
      <c r="H113" s="28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157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8" t="str">
        <f>E9</f>
        <v xml:space="preserve">10 - E10_HSP </v>
      </c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19</v>
      </c>
      <c r="D117" s="34"/>
      <c r="E117" s="34"/>
      <c r="F117" s="23" t="str">
        <f>F12</f>
        <v>k.ú. B. Bystrica, s.č. 837/12, p.č. KN/C - 1909/1</v>
      </c>
      <c r="G117" s="34"/>
      <c r="H117" s="34"/>
      <c r="I117" s="28" t="s">
        <v>21</v>
      </c>
      <c r="J117" s="70" t="str">
        <f>IF(J12="","",J12)</f>
        <v>21. 1. 2025</v>
      </c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23</v>
      </c>
      <c r="D119" s="34"/>
      <c r="E119" s="34"/>
      <c r="F119" s="23" t="str">
        <f>E15</f>
        <v>Banskobystrický samosprávny kraj, Námestie SNP 23/</v>
      </c>
      <c r="G119" s="34"/>
      <c r="H119" s="34"/>
      <c r="I119" s="28" t="s">
        <v>29</v>
      </c>
      <c r="J119" s="32" t="str">
        <f>E21</f>
        <v>Ing.Pelikán Lumír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34</v>
      </c>
      <c r="J120" s="32" t="str">
        <f>E24</f>
        <v>Ing.Pelikán Lumír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60"/>
      <c r="B122" s="161"/>
      <c r="C122" s="162" t="s">
        <v>190</v>
      </c>
      <c r="D122" s="163" t="s">
        <v>64</v>
      </c>
      <c r="E122" s="163" t="s">
        <v>60</v>
      </c>
      <c r="F122" s="163" t="s">
        <v>61</v>
      </c>
      <c r="G122" s="163" t="s">
        <v>191</v>
      </c>
      <c r="H122" s="163" t="s">
        <v>192</v>
      </c>
      <c r="I122" s="163" t="s">
        <v>193</v>
      </c>
      <c r="J122" s="164" t="s">
        <v>163</v>
      </c>
      <c r="K122" s="165" t="s">
        <v>194</v>
      </c>
      <c r="L122" s="166"/>
      <c r="M122" s="87" t="s">
        <v>1</v>
      </c>
      <c r="N122" s="88" t="s">
        <v>43</v>
      </c>
      <c r="O122" s="88" t="s">
        <v>195</v>
      </c>
      <c r="P122" s="88" t="s">
        <v>196</v>
      </c>
      <c r="Q122" s="88" t="s">
        <v>197</v>
      </c>
      <c r="R122" s="88" t="s">
        <v>198</v>
      </c>
      <c r="S122" s="88" t="s">
        <v>199</v>
      </c>
      <c r="T122" s="89" t="s">
        <v>200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="2" customFormat="1" ht="22.8" customHeight="1">
      <c r="A123" s="34"/>
      <c r="B123" s="35"/>
      <c r="C123" s="94" t="s">
        <v>164</v>
      </c>
      <c r="D123" s="34"/>
      <c r="E123" s="34"/>
      <c r="F123" s="34"/>
      <c r="G123" s="34"/>
      <c r="H123" s="34"/>
      <c r="I123" s="34"/>
      <c r="J123" s="167">
        <f>BK123</f>
        <v>0</v>
      </c>
      <c r="K123" s="34"/>
      <c r="L123" s="35"/>
      <c r="M123" s="90"/>
      <c r="N123" s="74"/>
      <c r="O123" s="91"/>
      <c r="P123" s="168">
        <f>P124</f>
        <v>0</v>
      </c>
      <c r="Q123" s="91"/>
      <c r="R123" s="168">
        <f>R124</f>
        <v>0</v>
      </c>
      <c r="S123" s="91"/>
      <c r="T123" s="169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78</v>
      </c>
      <c r="AU123" s="15" t="s">
        <v>165</v>
      </c>
      <c r="BK123" s="170">
        <f>BK124</f>
        <v>0</v>
      </c>
    </row>
    <row r="124" s="12" customFormat="1" ht="25.92" customHeight="1">
      <c r="A124" s="12"/>
      <c r="B124" s="171"/>
      <c r="C124" s="12"/>
      <c r="D124" s="172" t="s">
        <v>78</v>
      </c>
      <c r="E124" s="173" t="s">
        <v>3022</v>
      </c>
      <c r="F124" s="173" t="s">
        <v>3321</v>
      </c>
      <c r="G124" s="12"/>
      <c r="H124" s="12"/>
      <c r="I124" s="174"/>
      <c r="J124" s="175">
        <f>BK124</f>
        <v>0</v>
      </c>
      <c r="K124" s="12"/>
      <c r="L124" s="171"/>
      <c r="M124" s="176"/>
      <c r="N124" s="177"/>
      <c r="O124" s="177"/>
      <c r="P124" s="178">
        <f>P125+P136+P143+P156+P168+P170</f>
        <v>0</v>
      </c>
      <c r="Q124" s="177"/>
      <c r="R124" s="178">
        <f>R125+R136+R143+R156+R168+R170</f>
        <v>0</v>
      </c>
      <c r="S124" s="177"/>
      <c r="T124" s="179">
        <f>T125+T136+T143+T156+T168+T170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2" t="s">
        <v>86</v>
      </c>
      <c r="AT124" s="180" t="s">
        <v>78</v>
      </c>
      <c r="AU124" s="180" t="s">
        <v>79</v>
      </c>
      <c r="AY124" s="172" t="s">
        <v>203</v>
      </c>
      <c r="BK124" s="181">
        <f>BK125+BK136+BK143+BK156+BK168+BK170</f>
        <v>0</v>
      </c>
    </row>
    <row r="125" s="12" customFormat="1" ht="22.8" customHeight="1">
      <c r="A125" s="12"/>
      <c r="B125" s="171"/>
      <c r="C125" s="12"/>
      <c r="D125" s="172" t="s">
        <v>78</v>
      </c>
      <c r="E125" s="182" t="s">
        <v>2759</v>
      </c>
      <c r="F125" s="182" t="s">
        <v>3322</v>
      </c>
      <c r="G125" s="12"/>
      <c r="H125" s="12"/>
      <c r="I125" s="174"/>
      <c r="J125" s="183">
        <f>BK125</f>
        <v>0</v>
      </c>
      <c r="K125" s="12"/>
      <c r="L125" s="171"/>
      <c r="M125" s="176"/>
      <c r="N125" s="177"/>
      <c r="O125" s="177"/>
      <c r="P125" s="178">
        <f>SUM(P126:P135)</f>
        <v>0</v>
      </c>
      <c r="Q125" s="177"/>
      <c r="R125" s="178">
        <f>SUM(R126:R135)</f>
        <v>0</v>
      </c>
      <c r="S125" s="177"/>
      <c r="T125" s="179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86</v>
      </c>
      <c r="AT125" s="180" t="s">
        <v>78</v>
      </c>
      <c r="AU125" s="180" t="s">
        <v>86</v>
      </c>
      <c r="AY125" s="172" t="s">
        <v>203</v>
      </c>
      <c r="BK125" s="181">
        <f>SUM(BK126:BK135)</f>
        <v>0</v>
      </c>
    </row>
    <row r="126" s="2" customFormat="1" ht="37.8" customHeight="1">
      <c r="A126" s="34"/>
      <c r="B126" s="184"/>
      <c r="C126" s="185" t="s">
        <v>86</v>
      </c>
      <c r="D126" s="185" t="s">
        <v>205</v>
      </c>
      <c r="E126" s="186" t="s">
        <v>3323</v>
      </c>
      <c r="F126" s="187" t="s">
        <v>3324</v>
      </c>
      <c r="G126" s="188" t="s">
        <v>255</v>
      </c>
      <c r="H126" s="189">
        <v>1</v>
      </c>
      <c r="I126" s="190"/>
      <c r="J126" s="191">
        <f>ROUND(I126*H126,2)</f>
        <v>0</v>
      </c>
      <c r="K126" s="192"/>
      <c r="L126" s="35"/>
      <c r="M126" s="193" t="s">
        <v>1</v>
      </c>
      <c r="N126" s="194" t="s">
        <v>45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209</v>
      </c>
      <c r="AT126" s="197" t="s">
        <v>205</v>
      </c>
      <c r="AU126" s="197" t="s">
        <v>91</v>
      </c>
      <c r="AY126" s="15" t="s">
        <v>203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209</v>
      </c>
      <c r="BM126" s="197" t="s">
        <v>91</v>
      </c>
    </row>
    <row r="127" s="2" customFormat="1" ht="16.5" customHeight="1">
      <c r="A127" s="34"/>
      <c r="B127" s="184"/>
      <c r="C127" s="185" t="s">
        <v>91</v>
      </c>
      <c r="D127" s="185" t="s">
        <v>205</v>
      </c>
      <c r="E127" s="186" t="s">
        <v>3325</v>
      </c>
      <c r="F127" s="187" t="s">
        <v>3326</v>
      </c>
      <c r="G127" s="188" t="s">
        <v>255</v>
      </c>
      <c r="H127" s="189">
        <v>2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209</v>
      </c>
      <c r="AT127" s="197" t="s">
        <v>205</v>
      </c>
      <c r="AU127" s="197" t="s">
        <v>91</v>
      </c>
      <c r="AY127" s="15" t="s">
        <v>203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209</v>
      </c>
      <c r="BM127" s="197" t="s">
        <v>209</v>
      </c>
    </row>
    <row r="128" s="2" customFormat="1" ht="21.75" customHeight="1">
      <c r="A128" s="34"/>
      <c r="B128" s="184"/>
      <c r="C128" s="185" t="s">
        <v>216</v>
      </c>
      <c r="D128" s="185" t="s">
        <v>205</v>
      </c>
      <c r="E128" s="186" t="s">
        <v>3327</v>
      </c>
      <c r="F128" s="187" t="s">
        <v>3328</v>
      </c>
      <c r="G128" s="188" t="s">
        <v>255</v>
      </c>
      <c r="H128" s="189">
        <v>1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209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209</v>
      </c>
      <c r="BM128" s="197" t="s">
        <v>228</v>
      </c>
    </row>
    <row r="129" s="2" customFormat="1" ht="16.5" customHeight="1">
      <c r="A129" s="34"/>
      <c r="B129" s="184"/>
      <c r="C129" s="185" t="s">
        <v>209</v>
      </c>
      <c r="D129" s="185" t="s">
        <v>205</v>
      </c>
      <c r="E129" s="186" t="s">
        <v>3329</v>
      </c>
      <c r="F129" s="187" t="s">
        <v>3330</v>
      </c>
      <c r="G129" s="188" t="s">
        <v>255</v>
      </c>
      <c r="H129" s="189">
        <v>1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236</v>
      </c>
    </row>
    <row r="130" s="2" customFormat="1" ht="24.15" customHeight="1">
      <c r="A130" s="34"/>
      <c r="B130" s="184"/>
      <c r="C130" s="185" t="s">
        <v>224</v>
      </c>
      <c r="D130" s="185" t="s">
        <v>205</v>
      </c>
      <c r="E130" s="186" t="s">
        <v>3331</v>
      </c>
      <c r="F130" s="187" t="s">
        <v>3332</v>
      </c>
      <c r="G130" s="188" t="s">
        <v>255</v>
      </c>
      <c r="H130" s="189">
        <v>1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209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209</v>
      </c>
      <c r="BM130" s="197" t="s">
        <v>147</v>
      </c>
    </row>
    <row r="131" s="2" customFormat="1" ht="16.5" customHeight="1">
      <c r="A131" s="34"/>
      <c r="B131" s="184"/>
      <c r="C131" s="185" t="s">
        <v>228</v>
      </c>
      <c r="D131" s="185" t="s">
        <v>205</v>
      </c>
      <c r="E131" s="186" t="s">
        <v>3333</v>
      </c>
      <c r="F131" s="187" t="s">
        <v>3334</v>
      </c>
      <c r="G131" s="188" t="s">
        <v>255</v>
      </c>
      <c r="H131" s="189">
        <v>1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209</v>
      </c>
      <c r="AT131" s="197" t="s">
        <v>205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209</v>
      </c>
      <c r="BM131" s="197" t="s">
        <v>153</v>
      </c>
    </row>
    <row r="132" s="2" customFormat="1" ht="24.15" customHeight="1">
      <c r="A132" s="34"/>
      <c r="B132" s="184"/>
      <c r="C132" s="185" t="s">
        <v>232</v>
      </c>
      <c r="D132" s="185" t="s">
        <v>205</v>
      </c>
      <c r="E132" s="186" t="s">
        <v>3335</v>
      </c>
      <c r="F132" s="187" t="s">
        <v>3336</v>
      </c>
      <c r="G132" s="188" t="s">
        <v>255</v>
      </c>
      <c r="H132" s="189">
        <v>1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209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209</v>
      </c>
      <c r="BM132" s="197" t="s">
        <v>261</v>
      </c>
    </row>
    <row r="133" s="2" customFormat="1" ht="24.15" customHeight="1">
      <c r="A133" s="34"/>
      <c r="B133" s="184"/>
      <c r="C133" s="185" t="s">
        <v>236</v>
      </c>
      <c r="D133" s="185" t="s">
        <v>205</v>
      </c>
      <c r="E133" s="186" t="s">
        <v>3337</v>
      </c>
      <c r="F133" s="187" t="s">
        <v>3338</v>
      </c>
      <c r="G133" s="188" t="s">
        <v>255</v>
      </c>
      <c r="H133" s="189">
        <v>1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270</v>
      </c>
    </row>
    <row r="134" s="2" customFormat="1" ht="16.5" customHeight="1">
      <c r="A134" s="34"/>
      <c r="B134" s="184"/>
      <c r="C134" s="185" t="s">
        <v>240</v>
      </c>
      <c r="D134" s="185" t="s">
        <v>205</v>
      </c>
      <c r="E134" s="186" t="s">
        <v>3339</v>
      </c>
      <c r="F134" s="187" t="s">
        <v>3340</v>
      </c>
      <c r="G134" s="188" t="s">
        <v>255</v>
      </c>
      <c r="H134" s="189">
        <v>1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209</v>
      </c>
      <c r="AT134" s="197" t="s">
        <v>205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209</v>
      </c>
      <c r="BM134" s="197" t="s">
        <v>278</v>
      </c>
    </row>
    <row r="135" s="2" customFormat="1" ht="21.75" customHeight="1">
      <c r="A135" s="34"/>
      <c r="B135" s="184"/>
      <c r="C135" s="185" t="s">
        <v>147</v>
      </c>
      <c r="D135" s="185" t="s">
        <v>205</v>
      </c>
      <c r="E135" s="186" t="s">
        <v>3341</v>
      </c>
      <c r="F135" s="187" t="s">
        <v>3342</v>
      </c>
      <c r="G135" s="188" t="s">
        <v>255</v>
      </c>
      <c r="H135" s="189">
        <v>6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286</v>
      </c>
    </row>
    <row r="136" s="12" customFormat="1" ht="22.8" customHeight="1">
      <c r="A136" s="12"/>
      <c r="B136" s="171"/>
      <c r="C136" s="12"/>
      <c r="D136" s="172" t="s">
        <v>78</v>
      </c>
      <c r="E136" s="182" t="s">
        <v>3032</v>
      </c>
      <c r="F136" s="182" t="s">
        <v>3343</v>
      </c>
      <c r="G136" s="12"/>
      <c r="H136" s="12"/>
      <c r="I136" s="174"/>
      <c r="J136" s="183">
        <f>BK136</f>
        <v>0</v>
      </c>
      <c r="K136" s="12"/>
      <c r="L136" s="171"/>
      <c r="M136" s="176"/>
      <c r="N136" s="177"/>
      <c r="O136" s="177"/>
      <c r="P136" s="178">
        <f>SUM(P137:P142)</f>
        <v>0</v>
      </c>
      <c r="Q136" s="177"/>
      <c r="R136" s="178">
        <f>SUM(R137:R142)</f>
        <v>0</v>
      </c>
      <c r="S136" s="177"/>
      <c r="T136" s="179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2" t="s">
        <v>86</v>
      </c>
      <c r="AT136" s="180" t="s">
        <v>78</v>
      </c>
      <c r="AU136" s="180" t="s">
        <v>86</v>
      </c>
      <c r="AY136" s="172" t="s">
        <v>203</v>
      </c>
      <c r="BK136" s="181">
        <f>SUM(BK137:BK142)</f>
        <v>0</v>
      </c>
    </row>
    <row r="137" s="2" customFormat="1" ht="33" customHeight="1">
      <c r="A137" s="34"/>
      <c r="B137" s="184"/>
      <c r="C137" s="185" t="s">
        <v>150</v>
      </c>
      <c r="D137" s="185" t="s">
        <v>205</v>
      </c>
      <c r="E137" s="186" t="s">
        <v>3344</v>
      </c>
      <c r="F137" s="187" t="s">
        <v>3345</v>
      </c>
      <c r="G137" s="188" t="s">
        <v>255</v>
      </c>
      <c r="H137" s="189">
        <v>84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209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209</v>
      </c>
      <c r="BM137" s="197" t="s">
        <v>294</v>
      </c>
    </row>
    <row r="138" s="2" customFormat="1" ht="37.8" customHeight="1">
      <c r="A138" s="34"/>
      <c r="B138" s="184"/>
      <c r="C138" s="185" t="s">
        <v>153</v>
      </c>
      <c r="D138" s="185" t="s">
        <v>205</v>
      </c>
      <c r="E138" s="186" t="s">
        <v>3346</v>
      </c>
      <c r="F138" s="187" t="s">
        <v>3347</v>
      </c>
      <c r="G138" s="188" t="s">
        <v>255</v>
      </c>
      <c r="H138" s="189">
        <v>49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209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209</v>
      </c>
      <c r="BM138" s="197" t="s">
        <v>302</v>
      </c>
    </row>
    <row r="139" s="2" customFormat="1" ht="24.15" customHeight="1">
      <c r="A139" s="34"/>
      <c r="B139" s="184"/>
      <c r="C139" s="185" t="s">
        <v>257</v>
      </c>
      <c r="D139" s="185" t="s">
        <v>205</v>
      </c>
      <c r="E139" s="186" t="s">
        <v>3348</v>
      </c>
      <c r="F139" s="187" t="s">
        <v>3349</v>
      </c>
      <c r="G139" s="188" t="s">
        <v>255</v>
      </c>
      <c r="H139" s="189">
        <v>2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310</v>
      </c>
    </row>
    <row r="140" s="2" customFormat="1" ht="37.8" customHeight="1">
      <c r="A140" s="34"/>
      <c r="B140" s="184"/>
      <c r="C140" s="185" t="s">
        <v>261</v>
      </c>
      <c r="D140" s="185" t="s">
        <v>205</v>
      </c>
      <c r="E140" s="186" t="s">
        <v>3350</v>
      </c>
      <c r="F140" s="187" t="s">
        <v>3351</v>
      </c>
      <c r="G140" s="188" t="s">
        <v>255</v>
      </c>
      <c r="H140" s="189">
        <v>1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209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209</v>
      </c>
      <c r="BM140" s="197" t="s">
        <v>319</v>
      </c>
    </row>
    <row r="141" s="2" customFormat="1" ht="24.15" customHeight="1">
      <c r="A141" s="34"/>
      <c r="B141" s="184"/>
      <c r="C141" s="185" t="s">
        <v>266</v>
      </c>
      <c r="D141" s="185" t="s">
        <v>205</v>
      </c>
      <c r="E141" s="186" t="s">
        <v>3352</v>
      </c>
      <c r="F141" s="187" t="s">
        <v>3353</v>
      </c>
      <c r="G141" s="188" t="s">
        <v>255</v>
      </c>
      <c r="H141" s="189">
        <v>22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209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209</v>
      </c>
      <c r="BM141" s="197" t="s">
        <v>327</v>
      </c>
    </row>
    <row r="142" s="2" customFormat="1" ht="24.15" customHeight="1">
      <c r="A142" s="34"/>
      <c r="B142" s="184"/>
      <c r="C142" s="185" t="s">
        <v>270</v>
      </c>
      <c r="D142" s="185" t="s">
        <v>205</v>
      </c>
      <c r="E142" s="186" t="s">
        <v>3354</v>
      </c>
      <c r="F142" s="187" t="s">
        <v>3355</v>
      </c>
      <c r="G142" s="188" t="s">
        <v>255</v>
      </c>
      <c r="H142" s="189">
        <v>22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335</v>
      </c>
    </row>
    <row r="143" s="12" customFormat="1" ht="22.8" customHeight="1">
      <c r="A143" s="12"/>
      <c r="B143" s="171"/>
      <c r="C143" s="12"/>
      <c r="D143" s="172" t="s">
        <v>78</v>
      </c>
      <c r="E143" s="182" t="s">
        <v>3054</v>
      </c>
      <c r="F143" s="182" t="s">
        <v>3356</v>
      </c>
      <c r="G143" s="12"/>
      <c r="H143" s="12"/>
      <c r="I143" s="174"/>
      <c r="J143" s="183">
        <f>BK143</f>
        <v>0</v>
      </c>
      <c r="K143" s="12"/>
      <c r="L143" s="171"/>
      <c r="M143" s="176"/>
      <c r="N143" s="177"/>
      <c r="O143" s="177"/>
      <c r="P143" s="178">
        <f>SUM(P144:P155)</f>
        <v>0</v>
      </c>
      <c r="Q143" s="177"/>
      <c r="R143" s="178">
        <f>SUM(R144:R155)</f>
        <v>0</v>
      </c>
      <c r="S143" s="177"/>
      <c r="T143" s="179">
        <f>SUM(T144:T155)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2" t="s">
        <v>86</v>
      </c>
      <c r="AT143" s="180" t="s">
        <v>78</v>
      </c>
      <c r="AU143" s="180" t="s">
        <v>86</v>
      </c>
      <c r="AY143" s="172" t="s">
        <v>203</v>
      </c>
      <c r="BK143" s="181">
        <f>SUM(BK144:BK155)</f>
        <v>0</v>
      </c>
    </row>
    <row r="144" s="2" customFormat="1" ht="24.15" customHeight="1">
      <c r="A144" s="34"/>
      <c r="B144" s="184"/>
      <c r="C144" s="185" t="s">
        <v>274</v>
      </c>
      <c r="D144" s="185" t="s">
        <v>205</v>
      </c>
      <c r="E144" s="186" t="s">
        <v>3357</v>
      </c>
      <c r="F144" s="187" t="s">
        <v>3358</v>
      </c>
      <c r="G144" s="188" t="s">
        <v>3359</v>
      </c>
      <c r="H144" s="189">
        <v>1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209</v>
      </c>
      <c r="AT144" s="197" t="s">
        <v>205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209</v>
      </c>
      <c r="BM144" s="197" t="s">
        <v>343</v>
      </c>
    </row>
    <row r="145" s="2" customFormat="1" ht="24.15" customHeight="1">
      <c r="A145" s="34"/>
      <c r="B145" s="184"/>
      <c r="C145" s="185" t="s">
        <v>278</v>
      </c>
      <c r="D145" s="185" t="s">
        <v>205</v>
      </c>
      <c r="E145" s="186" t="s">
        <v>3360</v>
      </c>
      <c r="F145" s="187" t="s">
        <v>3361</v>
      </c>
      <c r="G145" s="188" t="s">
        <v>255</v>
      </c>
      <c r="H145" s="189">
        <v>136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209</v>
      </c>
      <c r="AT145" s="197" t="s">
        <v>205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209</v>
      </c>
      <c r="BM145" s="197" t="s">
        <v>352</v>
      </c>
    </row>
    <row r="146" s="2" customFormat="1" ht="16.5" customHeight="1">
      <c r="A146" s="34"/>
      <c r="B146" s="184"/>
      <c r="C146" s="185" t="s">
        <v>282</v>
      </c>
      <c r="D146" s="185" t="s">
        <v>205</v>
      </c>
      <c r="E146" s="186" t="s">
        <v>3362</v>
      </c>
      <c r="F146" s="187" t="s">
        <v>3363</v>
      </c>
      <c r="G146" s="188" t="s">
        <v>255</v>
      </c>
      <c r="H146" s="189">
        <v>6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209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360</v>
      </c>
    </row>
    <row r="147" s="2" customFormat="1" ht="16.5" customHeight="1">
      <c r="A147" s="34"/>
      <c r="B147" s="184"/>
      <c r="C147" s="185" t="s">
        <v>286</v>
      </c>
      <c r="D147" s="185" t="s">
        <v>205</v>
      </c>
      <c r="E147" s="186" t="s">
        <v>3364</v>
      </c>
      <c r="F147" s="187" t="s">
        <v>3365</v>
      </c>
      <c r="G147" s="188" t="s">
        <v>255</v>
      </c>
      <c r="H147" s="189">
        <v>22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209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209</v>
      </c>
      <c r="BM147" s="197" t="s">
        <v>369</v>
      </c>
    </row>
    <row r="148" s="2" customFormat="1" ht="16.5" customHeight="1">
      <c r="A148" s="34"/>
      <c r="B148" s="184"/>
      <c r="C148" s="185" t="s">
        <v>290</v>
      </c>
      <c r="D148" s="185" t="s">
        <v>205</v>
      </c>
      <c r="E148" s="186" t="s">
        <v>3366</v>
      </c>
      <c r="F148" s="187" t="s">
        <v>3367</v>
      </c>
      <c r="G148" s="188" t="s">
        <v>255</v>
      </c>
      <c r="H148" s="189">
        <v>136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209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209</v>
      </c>
      <c r="BM148" s="197" t="s">
        <v>377</v>
      </c>
    </row>
    <row r="149" s="2" customFormat="1" ht="24.15" customHeight="1">
      <c r="A149" s="34"/>
      <c r="B149" s="184"/>
      <c r="C149" s="185" t="s">
        <v>294</v>
      </c>
      <c r="D149" s="185" t="s">
        <v>205</v>
      </c>
      <c r="E149" s="186" t="s">
        <v>3368</v>
      </c>
      <c r="F149" s="187" t="s">
        <v>3369</v>
      </c>
      <c r="G149" s="188" t="s">
        <v>255</v>
      </c>
      <c r="H149" s="189">
        <v>136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209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209</v>
      </c>
      <c r="BM149" s="197" t="s">
        <v>385</v>
      </c>
    </row>
    <row r="150" s="2" customFormat="1" ht="24.15" customHeight="1">
      <c r="A150" s="34"/>
      <c r="B150" s="184"/>
      <c r="C150" s="185" t="s">
        <v>7</v>
      </c>
      <c r="D150" s="185" t="s">
        <v>205</v>
      </c>
      <c r="E150" s="186" t="s">
        <v>3370</v>
      </c>
      <c r="F150" s="187" t="s">
        <v>3371</v>
      </c>
      <c r="G150" s="188" t="s">
        <v>297</v>
      </c>
      <c r="H150" s="189">
        <v>1800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209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209</v>
      </c>
      <c r="BM150" s="197" t="s">
        <v>393</v>
      </c>
    </row>
    <row r="151" s="2" customFormat="1" ht="16.5" customHeight="1">
      <c r="A151" s="34"/>
      <c r="B151" s="184"/>
      <c r="C151" s="185" t="s">
        <v>302</v>
      </c>
      <c r="D151" s="185" t="s">
        <v>205</v>
      </c>
      <c r="E151" s="186" t="s">
        <v>3372</v>
      </c>
      <c r="F151" s="187" t="s">
        <v>3373</v>
      </c>
      <c r="G151" s="188" t="s">
        <v>255</v>
      </c>
      <c r="H151" s="189">
        <v>4550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209</v>
      </c>
      <c r="AT151" s="197" t="s">
        <v>205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209</v>
      </c>
      <c r="BM151" s="197" t="s">
        <v>401</v>
      </c>
    </row>
    <row r="152" s="2" customFormat="1" ht="21.75" customHeight="1">
      <c r="A152" s="34"/>
      <c r="B152" s="184"/>
      <c r="C152" s="185" t="s">
        <v>306</v>
      </c>
      <c r="D152" s="185" t="s">
        <v>205</v>
      </c>
      <c r="E152" s="186" t="s">
        <v>3374</v>
      </c>
      <c r="F152" s="187" t="s">
        <v>3375</v>
      </c>
      <c r="G152" s="188" t="s">
        <v>297</v>
      </c>
      <c r="H152" s="189">
        <v>120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209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409</v>
      </c>
    </row>
    <row r="153" s="2" customFormat="1" ht="16.5" customHeight="1">
      <c r="A153" s="34"/>
      <c r="B153" s="184"/>
      <c r="C153" s="185" t="s">
        <v>310</v>
      </c>
      <c r="D153" s="185" t="s">
        <v>205</v>
      </c>
      <c r="E153" s="186" t="s">
        <v>3376</v>
      </c>
      <c r="F153" s="187" t="s">
        <v>3377</v>
      </c>
      <c r="G153" s="188" t="s">
        <v>255</v>
      </c>
      <c r="H153" s="189">
        <v>81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209</v>
      </c>
      <c r="AT153" s="197" t="s">
        <v>205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209</v>
      </c>
      <c r="BM153" s="197" t="s">
        <v>417</v>
      </c>
    </row>
    <row r="154" s="2" customFormat="1" ht="16.5" customHeight="1">
      <c r="A154" s="34"/>
      <c r="B154" s="184"/>
      <c r="C154" s="185" t="s">
        <v>314</v>
      </c>
      <c r="D154" s="185" t="s">
        <v>205</v>
      </c>
      <c r="E154" s="186" t="s">
        <v>3378</v>
      </c>
      <c r="F154" s="187" t="s">
        <v>3379</v>
      </c>
      <c r="G154" s="188" t="s">
        <v>255</v>
      </c>
      <c r="H154" s="189">
        <v>17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209</v>
      </c>
      <c r="AT154" s="197" t="s">
        <v>205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209</v>
      </c>
      <c r="BM154" s="197" t="s">
        <v>426</v>
      </c>
    </row>
    <row r="155" s="2" customFormat="1" ht="24.15" customHeight="1">
      <c r="A155" s="34"/>
      <c r="B155" s="184"/>
      <c r="C155" s="185" t="s">
        <v>319</v>
      </c>
      <c r="D155" s="185" t="s">
        <v>205</v>
      </c>
      <c r="E155" s="186" t="s">
        <v>3380</v>
      </c>
      <c r="F155" s="187" t="s">
        <v>3381</v>
      </c>
      <c r="G155" s="188" t="s">
        <v>1616</v>
      </c>
      <c r="H155" s="189">
        <v>1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209</v>
      </c>
      <c r="AT155" s="197" t="s">
        <v>205</v>
      </c>
      <c r="AU155" s="197" t="s">
        <v>91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209</v>
      </c>
      <c r="BM155" s="197" t="s">
        <v>435</v>
      </c>
    </row>
    <row r="156" s="12" customFormat="1" ht="22.8" customHeight="1">
      <c r="A156" s="12"/>
      <c r="B156" s="171"/>
      <c r="C156" s="12"/>
      <c r="D156" s="172" t="s">
        <v>78</v>
      </c>
      <c r="E156" s="182" t="s">
        <v>3382</v>
      </c>
      <c r="F156" s="182" t="s">
        <v>3383</v>
      </c>
      <c r="G156" s="12"/>
      <c r="H156" s="12"/>
      <c r="I156" s="174"/>
      <c r="J156" s="183">
        <f>BK156</f>
        <v>0</v>
      </c>
      <c r="K156" s="12"/>
      <c r="L156" s="171"/>
      <c r="M156" s="176"/>
      <c r="N156" s="177"/>
      <c r="O156" s="177"/>
      <c r="P156" s="178">
        <f>SUM(P157:P167)</f>
        <v>0</v>
      </c>
      <c r="Q156" s="177"/>
      <c r="R156" s="178">
        <f>SUM(R157:R167)</f>
        <v>0</v>
      </c>
      <c r="S156" s="177"/>
      <c r="T156" s="179">
        <f>SUM(T157:T167)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2" t="s">
        <v>86</v>
      </c>
      <c r="AT156" s="180" t="s">
        <v>78</v>
      </c>
      <c r="AU156" s="180" t="s">
        <v>86</v>
      </c>
      <c r="AY156" s="172" t="s">
        <v>203</v>
      </c>
      <c r="BK156" s="181">
        <f>SUM(BK157:BK167)</f>
        <v>0</v>
      </c>
    </row>
    <row r="157" s="2" customFormat="1" ht="16.5" customHeight="1">
      <c r="A157" s="34"/>
      <c r="B157" s="184"/>
      <c r="C157" s="185" t="s">
        <v>323</v>
      </c>
      <c r="D157" s="185" t="s">
        <v>205</v>
      </c>
      <c r="E157" s="186" t="s">
        <v>3384</v>
      </c>
      <c r="F157" s="187" t="s">
        <v>3385</v>
      </c>
      <c r="G157" s="188" t="s">
        <v>297</v>
      </c>
      <c r="H157" s="189">
        <v>670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209</v>
      </c>
      <c r="AT157" s="197" t="s">
        <v>205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209</v>
      </c>
      <c r="BM157" s="197" t="s">
        <v>444</v>
      </c>
    </row>
    <row r="158" s="2" customFormat="1" ht="16.5" customHeight="1">
      <c r="A158" s="34"/>
      <c r="B158" s="184"/>
      <c r="C158" s="185" t="s">
        <v>327</v>
      </c>
      <c r="D158" s="185" t="s">
        <v>205</v>
      </c>
      <c r="E158" s="186" t="s">
        <v>3386</v>
      </c>
      <c r="F158" s="187" t="s">
        <v>3387</v>
      </c>
      <c r="G158" s="188" t="s">
        <v>297</v>
      </c>
      <c r="H158" s="189">
        <v>720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209</v>
      </c>
      <c r="AT158" s="197" t="s">
        <v>205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209</v>
      </c>
      <c r="BM158" s="197" t="s">
        <v>452</v>
      </c>
    </row>
    <row r="159" s="2" customFormat="1" ht="16.5" customHeight="1">
      <c r="A159" s="34"/>
      <c r="B159" s="184"/>
      <c r="C159" s="185" t="s">
        <v>331</v>
      </c>
      <c r="D159" s="185" t="s">
        <v>205</v>
      </c>
      <c r="E159" s="186" t="s">
        <v>3388</v>
      </c>
      <c r="F159" s="187" t="s">
        <v>3389</v>
      </c>
      <c r="G159" s="188" t="s">
        <v>297</v>
      </c>
      <c r="H159" s="189">
        <v>415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209</v>
      </c>
      <c r="AT159" s="197" t="s">
        <v>205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209</v>
      </c>
      <c r="BM159" s="197" t="s">
        <v>460</v>
      </c>
    </row>
    <row r="160" s="2" customFormat="1" ht="16.5" customHeight="1">
      <c r="A160" s="34"/>
      <c r="B160" s="184"/>
      <c r="C160" s="185" t="s">
        <v>335</v>
      </c>
      <c r="D160" s="185" t="s">
        <v>205</v>
      </c>
      <c r="E160" s="186" t="s">
        <v>3390</v>
      </c>
      <c r="F160" s="187" t="s">
        <v>3391</v>
      </c>
      <c r="G160" s="188" t="s">
        <v>255</v>
      </c>
      <c r="H160" s="189">
        <v>3900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209</v>
      </c>
      <c r="AT160" s="197" t="s">
        <v>205</v>
      </c>
      <c r="AU160" s="197" t="s">
        <v>91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209</v>
      </c>
      <c r="BM160" s="197" t="s">
        <v>468</v>
      </c>
    </row>
    <row r="161" s="2" customFormat="1" ht="16.5" customHeight="1">
      <c r="A161" s="34"/>
      <c r="B161" s="184"/>
      <c r="C161" s="185" t="s">
        <v>339</v>
      </c>
      <c r="D161" s="185" t="s">
        <v>205</v>
      </c>
      <c r="E161" s="186" t="s">
        <v>3392</v>
      </c>
      <c r="F161" s="187" t="s">
        <v>3393</v>
      </c>
      <c r="G161" s="188" t="s">
        <v>255</v>
      </c>
      <c r="H161" s="189">
        <v>3900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209</v>
      </c>
      <c r="AT161" s="197" t="s">
        <v>205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209</v>
      </c>
      <c r="BM161" s="197" t="s">
        <v>475</v>
      </c>
    </row>
    <row r="162" s="2" customFormat="1" ht="24.15" customHeight="1">
      <c r="A162" s="34"/>
      <c r="B162" s="184"/>
      <c r="C162" s="185" t="s">
        <v>343</v>
      </c>
      <c r="D162" s="185" t="s">
        <v>205</v>
      </c>
      <c r="E162" s="186" t="s">
        <v>3394</v>
      </c>
      <c r="F162" s="187" t="s">
        <v>3395</v>
      </c>
      <c r="G162" s="188" t="s">
        <v>255</v>
      </c>
      <c r="H162" s="189">
        <v>650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209</v>
      </c>
      <c r="AT162" s="197" t="s">
        <v>205</v>
      </c>
      <c r="AU162" s="197" t="s">
        <v>91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209</v>
      </c>
      <c r="BM162" s="197" t="s">
        <v>483</v>
      </c>
    </row>
    <row r="163" s="2" customFormat="1" ht="16.5" customHeight="1">
      <c r="A163" s="34"/>
      <c r="B163" s="184"/>
      <c r="C163" s="185" t="s">
        <v>347</v>
      </c>
      <c r="D163" s="185" t="s">
        <v>205</v>
      </c>
      <c r="E163" s="186" t="s">
        <v>2846</v>
      </c>
      <c r="F163" s="187" t="s">
        <v>2847</v>
      </c>
      <c r="G163" s="188" t="s">
        <v>255</v>
      </c>
      <c r="H163" s="189">
        <v>4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209</v>
      </c>
      <c r="AT163" s="197" t="s">
        <v>205</v>
      </c>
      <c r="AU163" s="197" t="s">
        <v>91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209</v>
      </c>
      <c r="BM163" s="197" t="s">
        <v>491</v>
      </c>
    </row>
    <row r="164" s="2" customFormat="1" ht="16.5" customHeight="1">
      <c r="A164" s="34"/>
      <c r="B164" s="184"/>
      <c r="C164" s="185" t="s">
        <v>352</v>
      </c>
      <c r="D164" s="185" t="s">
        <v>205</v>
      </c>
      <c r="E164" s="186" t="s">
        <v>3396</v>
      </c>
      <c r="F164" s="187" t="s">
        <v>3397</v>
      </c>
      <c r="G164" s="188" t="s">
        <v>763</v>
      </c>
      <c r="H164" s="190"/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45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209</v>
      </c>
      <c r="AT164" s="197" t="s">
        <v>205</v>
      </c>
      <c r="AU164" s="197" t="s">
        <v>91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209</v>
      </c>
      <c r="BM164" s="197" t="s">
        <v>499</v>
      </c>
    </row>
    <row r="165" s="2" customFormat="1" ht="24.15" customHeight="1">
      <c r="A165" s="34"/>
      <c r="B165" s="184"/>
      <c r="C165" s="185" t="s">
        <v>356</v>
      </c>
      <c r="D165" s="185" t="s">
        <v>205</v>
      </c>
      <c r="E165" s="186" t="s">
        <v>3398</v>
      </c>
      <c r="F165" s="187" t="s">
        <v>3399</v>
      </c>
      <c r="G165" s="188" t="s">
        <v>763</v>
      </c>
      <c r="H165" s="190"/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209</v>
      </c>
      <c r="AT165" s="197" t="s">
        <v>205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209</v>
      </c>
      <c r="BM165" s="197" t="s">
        <v>508</v>
      </c>
    </row>
    <row r="166" s="2" customFormat="1" ht="16.5" customHeight="1">
      <c r="A166" s="34"/>
      <c r="B166" s="184"/>
      <c r="C166" s="185" t="s">
        <v>360</v>
      </c>
      <c r="D166" s="185" t="s">
        <v>205</v>
      </c>
      <c r="E166" s="186" t="s">
        <v>3400</v>
      </c>
      <c r="F166" s="187" t="s">
        <v>3401</v>
      </c>
      <c r="G166" s="188" t="s">
        <v>763</v>
      </c>
      <c r="H166" s="190"/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209</v>
      </c>
      <c r="AT166" s="197" t="s">
        <v>205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209</v>
      </c>
      <c r="BM166" s="197" t="s">
        <v>516</v>
      </c>
    </row>
    <row r="167" s="2" customFormat="1" ht="16.5" customHeight="1">
      <c r="A167" s="34"/>
      <c r="B167" s="184"/>
      <c r="C167" s="185" t="s">
        <v>364</v>
      </c>
      <c r="D167" s="185" t="s">
        <v>205</v>
      </c>
      <c r="E167" s="186" t="s">
        <v>3402</v>
      </c>
      <c r="F167" s="187" t="s">
        <v>3403</v>
      </c>
      <c r="G167" s="188" t="s">
        <v>255</v>
      </c>
      <c r="H167" s="189">
        <v>1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209</v>
      </c>
      <c r="AT167" s="197" t="s">
        <v>205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209</v>
      </c>
      <c r="BM167" s="197" t="s">
        <v>525</v>
      </c>
    </row>
    <row r="168" s="12" customFormat="1" ht="22.8" customHeight="1">
      <c r="A168" s="12"/>
      <c r="B168" s="171"/>
      <c r="C168" s="12"/>
      <c r="D168" s="172" t="s">
        <v>78</v>
      </c>
      <c r="E168" s="182" t="s">
        <v>3002</v>
      </c>
      <c r="F168" s="182" t="s">
        <v>3404</v>
      </c>
      <c r="G168" s="12"/>
      <c r="H168" s="12"/>
      <c r="I168" s="174"/>
      <c r="J168" s="183">
        <f>BK168</f>
        <v>0</v>
      </c>
      <c r="K168" s="12"/>
      <c r="L168" s="171"/>
      <c r="M168" s="176"/>
      <c r="N168" s="177"/>
      <c r="O168" s="177"/>
      <c r="P168" s="178">
        <f>P169</f>
        <v>0</v>
      </c>
      <c r="Q168" s="177"/>
      <c r="R168" s="178">
        <f>R169</f>
        <v>0</v>
      </c>
      <c r="S168" s="177"/>
      <c r="T168" s="179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2" t="s">
        <v>86</v>
      </c>
      <c r="AT168" s="180" t="s">
        <v>78</v>
      </c>
      <c r="AU168" s="180" t="s">
        <v>86</v>
      </c>
      <c r="AY168" s="172" t="s">
        <v>203</v>
      </c>
      <c r="BK168" s="181">
        <f>BK169</f>
        <v>0</v>
      </c>
    </row>
    <row r="169" s="2" customFormat="1" ht="24.15" customHeight="1">
      <c r="A169" s="34"/>
      <c r="B169" s="184"/>
      <c r="C169" s="185" t="s">
        <v>369</v>
      </c>
      <c r="D169" s="185" t="s">
        <v>205</v>
      </c>
      <c r="E169" s="186" t="s">
        <v>3405</v>
      </c>
      <c r="F169" s="187" t="s">
        <v>3406</v>
      </c>
      <c r="G169" s="188" t="s">
        <v>2197</v>
      </c>
      <c r="H169" s="189">
        <v>24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45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209</v>
      </c>
      <c r="AT169" s="197" t="s">
        <v>205</v>
      </c>
      <c r="AU169" s="197" t="s">
        <v>91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209</v>
      </c>
      <c r="BM169" s="197" t="s">
        <v>533</v>
      </c>
    </row>
    <row r="170" s="12" customFormat="1" ht="22.8" customHeight="1">
      <c r="A170" s="12"/>
      <c r="B170" s="171"/>
      <c r="C170" s="12"/>
      <c r="D170" s="172" t="s">
        <v>78</v>
      </c>
      <c r="E170" s="182" t="s">
        <v>3012</v>
      </c>
      <c r="F170" s="182" t="s">
        <v>3407</v>
      </c>
      <c r="G170" s="12"/>
      <c r="H170" s="12"/>
      <c r="I170" s="174"/>
      <c r="J170" s="183">
        <f>BK170</f>
        <v>0</v>
      </c>
      <c r="K170" s="12"/>
      <c r="L170" s="171"/>
      <c r="M170" s="176"/>
      <c r="N170" s="177"/>
      <c r="O170" s="177"/>
      <c r="P170" s="178">
        <f>SUM(P171:P173)</f>
        <v>0</v>
      </c>
      <c r="Q170" s="177"/>
      <c r="R170" s="178">
        <f>SUM(R171:R173)</f>
        <v>0</v>
      </c>
      <c r="S170" s="177"/>
      <c r="T170" s="179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2" t="s">
        <v>86</v>
      </c>
      <c r="AT170" s="180" t="s">
        <v>78</v>
      </c>
      <c r="AU170" s="180" t="s">
        <v>86</v>
      </c>
      <c r="AY170" s="172" t="s">
        <v>203</v>
      </c>
      <c r="BK170" s="181">
        <f>SUM(BK171:BK173)</f>
        <v>0</v>
      </c>
    </row>
    <row r="171" s="2" customFormat="1" ht="24.15" customHeight="1">
      <c r="A171" s="34"/>
      <c r="B171" s="184"/>
      <c r="C171" s="185" t="s">
        <v>373</v>
      </c>
      <c r="D171" s="185" t="s">
        <v>205</v>
      </c>
      <c r="E171" s="186" t="s">
        <v>3408</v>
      </c>
      <c r="F171" s="187" t="s">
        <v>3409</v>
      </c>
      <c r="G171" s="188" t="s">
        <v>2197</v>
      </c>
      <c r="H171" s="189">
        <v>10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209</v>
      </c>
      <c r="AT171" s="197" t="s">
        <v>205</v>
      </c>
      <c r="AU171" s="197" t="s">
        <v>91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209</v>
      </c>
      <c r="BM171" s="197" t="s">
        <v>542</v>
      </c>
    </row>
    <row r="172" s="2" customFormat="1">
      <c r="A172" s="34"/>
      <c r="B172" s="35"/>
      <c r="C172" s="34"/>
      <c r="D172" s="199" t="s">
        <v>211</v>
      </c>
      <c r="E172" s="34"/>
      <c r="F172" s="200" t="s">
        <v>3410</v>
      </c>
      <c r="G172" s="34"/>
      <c r="H172" s="34"/>
      <c r="I172" s="201"/>
      <c r="J172" s="34"/>
      <c r="K172" s="34"/>
      <c r="L172" s="35"/>
      <c r="M172" s="202"/>
      <c r="N172" s="203"/>
      <c r="O172" s="78"/>
      <c r="P172" s="78"/>
      <c r="Q172" s="78"/>
      <c r="R172" s="78"/>
      <c r="S172" s="78"/>
      <c r="T172" s="79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5" t="s">
        <v>211</v>
      </c>
      <c r="AU172" s="15" t="s">
        <v>91</v>
      </c>
    </row>
    <row r="173" s="2" customFormat="1" ht="16.5" customHeight="1">
      <c r="A173" s="34"/>
      <c r="B173" s="184"/>
      <c r="C173" s="185" t="s">
        <v>377</v>
      </c>
      <c r="D173" s="185" t="s">
        <v>205</v>
      </c>
      <c r="E173" s="186" t="s">
        <v>3411</v>
      </c>
      <c r="F173" s="187" t="s">
        <v>3412</v>
      </c>
      <c r="G173" s="188" t="s">
        <v>255</v>
      </c>
      <c r="H173" s="189">
        <v>1</v>
      </c>
      <c r="I173" s="190"/>
      <c r="J173" s="191">
        <f>ROUND(I173*H173,2)</f>
        <v>0</v>
      </c>
      <c r="K173" s="192"/>
      <c r="L173" s="35"/>
      <c r="M173" s="219" t="s">
        <v>1</v>
      </c>
      <c r="N173" s="220" t="s">
        <v>45</v>
      </c>
      <c r="O173" s="217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209</v>
      </c>
      <c r="AT173" s="197" t="s">
        <v>205</v>
      </c>
      <c r="AU173" s="197" t="s">
        <v>91</v>
      </c>
      <c r="AY173" s="15" t="s">
        <v>203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209</v>
      </c>
      <c r="BM173" s="197" t="s">
        <v>552</v>
      </c>
    </row>
    <row r="174" s="2" customFormat="1" ht="6.96" customHeight="1">
      <c r="A174" s="34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35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autoFilter ref="C122:K17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3413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30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31</v>
      </c>
      <c r="F21" s="34"/>
      <c r="G21" s="34"/>
      <c r="H21" s="34"/>
      <c r="I21" s="28" t="s">
        <v>26</v>
      </c>
      <c r="J21" s="23" t="s">
        <v>32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35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36</v>
      </c>
      <c r="F24" s="34"/>
      <c r="G24" s="34"/>
      <c r="H24" s="34"/>
      <c r="I24" s="28" t="s">
        <v>26</v>
      </c>
      <c r="J24" s="23" t="s">
        <v>37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ROUND(J125,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ROUND((SUM(BE125:BE187)),  2)</f>
        <v>0</v>
      </c>
      <c r="G33" s="137"/>
      <c r="H33" s="137"/>
      <c r="I33" s="138">
        <v>0.23000000000000001</v>
      </c>
      <c r="J33" s="136">
        <f>ROUND(((SUM(BE125:BE187))*I33),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ROUND((SUM(BF125:BF187)),  2)</f>
        <v>0</v>
      </c>
      <c r="G34" s="137"/>
      <c r="H34" s="137"/>
      <c r="I34" s="138">
        <v>0.23000000000000001</v>
      </c>
      <c r="J34" s="136">
        <f>ROUND(((SUM(BF125:BF187))*I34),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ROUND((SUM(BG125:BG187)),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ROUND((SUM(BH125:BH187)),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ROUND((SUM(BI125:BI187)),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11 - SO 03 Spevnene plochy a oplotenie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HLINA s.r.o.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5.6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STAVCEN s.r.o., www.rozpoctar.org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162</v>
      </c>
      <c r="D94" s="141"/>
      <c r="E94" s="141"/>
      <c r="F94" s="141"/>
      <c r="G94" s="141"/>
      <c r="H94" s="141"/>
      <c r="I94" s="141"/>
      <c r="J94" s="150" t="s">
        <v>163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164</v>
      </c>
      <c r="D96" s="34"/>
      <c r="E96" s="34"/>
      <c r="F96" s="34"/>
      <c r="G96" s="34"/>
      <c r="H96" s="34"/>
      <c r="I96" s="34"/>
      <c r="J96" s="97">
        <f>J125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165</v>
      </c>
    </row>
    <row r="97" s="9" customFormat="1" ht="24.96" customHeight="1">
      <c r="A97" s="9"/>
      <c r="B97" s="152"/>
      <c r="C97" s="9"/>
      <c r="D97" s="153" t="s">
        <v>166</v>
      </c>
      <c r="E97" s="154"/>
      <c r="F97" s="154"/>
      <c r="G97" s="154"/>
      <c r="H97" s="154"/>
      <c r="I97" s="154"/>
      <c r="J97" s="155">
        <f>J126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167</v>
      </c>
      <c r="E98" s="158"/>
      <c r="F98" s="158"/>
      <c r="G98" s="158"/>
      <c r="H98" s="158"/>
      <c r="I98" s="158"/>
      <c r="J98" s="159">
        <f>J127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6"/>
      <c r="C99" s="10"/>
      <c r="D99" s="157" t="s">
        <v>168</v>
      </c>
      <c r="E99" s="158"/>
      <c r="F99" s="158"/>
      <c r="G99" s="158"/>
      <c r="H99" s="158"/>
      <c r="I99" s="158"/>
      <c r="J99" s="159">
        <f>J147</f>
        <v>0</v>
      </c>
      <c r="K99" s="10"/>
      <c r="L99" s="15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6"/>
      <c r="C100" s="10"/>
      <c r="D100" s="157" t="s">
        <v>169</v>
      </c>
      <c r="E100" s="158"/>
      <c r="F100" s="158"/>
      <c r="G100" s="158"/>
      <c r="H100" s="158"/>
      <c r="I100" s="158"/>
      <c r="J100" s="159">
        <f>J149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3414</v>
      </c>
      <c r="E101" s="158"/>
      <c r="F101" s="158"/>
      <c r="G101" s="158"/>
      <c r="H101" s="158"/>
      <c r="I101" s="158"/>
      <c r="J101" s="159">
        <f>J155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172</v>
      </c>
      <c r="E102" s="158"/>
      <c r="F102" s="158"/>
      <c r="G102" s="158"/>
      <c r="H102" s="158"/>
      <c r="I102" s="158"/>
      <c r="J102" s="159">
        <f>J162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173</v>
      </c>
      <c r="E103" s="158"/>
      <c r="F103" s="158"/>
      <c r="G103" s="158"/>
      <c r="H103" s="158"/>
      <c r="I103" s="158"/>
      <c r="J103" s="159">
        <f>J173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2"/>
      <c r="C104" s="9"/>
      <c r="D104" s="153" t="s">
        <v>174</v>
      </c>
      <c r="E104" s="154"/>
      <c r="F104" s="154"/>
      <c r="G104" s="154"/>
      <c r="H104" s="154"/>
      <c r="I104" s="154"/>
      <c r="J104" s="155">
        <f>J175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6"/>
      <c r="C105" s="10"/>
      <c r="D105" s="157" t="s">
        <v>180</v>
      </c>
      <c r="E105" s="158"/>
      <c r="F105" s="158"/>
      <c r="G105" s="158"/>
      <c r="H105" s="158"/>
      <c r="I105" s="158"/>
      <c r="J105" s="159">
        <f>J176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189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0" t="str">
        <f>E7</f>
        <v>REKONŠTRUKCIA ADMINISTRATÍVNEJ BUDOVY KOMENSKÉHO ULICA - ÚRAD BBSK (BLOK B+C)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157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8" t="str">
        <f>E9</f>
        <v>11 - SO 03 Spevnene plochy a oplotenie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19</v>
      </c>
      <c r="D119" s="34"/>
      <c r="E119" s="34"/>
      <c r="F119" s="23" t="str">
        <f>F12</f>
        <v>k.ú. B. Bystrica, s.č. 837/12, p.č. KN/C - 1909/1</v>
      </c>
      <c r="G119" s="34"/>
      <c r="H119" s="34"/>
      <c r="I119" s="28" t="s">
        <v>21</v>
      </c>
      <c r="J119" s="70" t="str">
        <f>IF(J12="","",J12)</f>
        <v>21. 1. 2025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23</v>
      </c>
      <c r="D121" s="34"/>
      <c r="E121" s="34"/>
      <c r="F121" s="23" t="str">
        <f>E15</f>
        <v>Banskobystrický samosprávny kraj, Námestie SNP 23/</v>
      </c>
      <c r="G121" s="34"/>
      <c r="H121" s="34"/>
      <c r="I121" s="28" t="s">
        <v>29</v>
      </c>
      <c r="J121" s="32" t="str">
        <f>E21</f>
        <v>HLINA s.r.o.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5.65" customHeight="1">
      <c r="A122" s="34"/>
      <c r="B122" s="35"/>
      <c r="C122" s="28" t="s">
        <v>27</v>
      </c>
      <c r="D122" s="34"/>
      <c r="E122" s="34"/>
      <c r="F122" s="23" t="str">
        <f>IF(E18="","",E18)</f>
        <v>Vyplň údaj</v>
      </c>
      <c r="G122" s="34"/>
      <c r="H122" s="34"/>
      <c r="I122" s="28" t="s">
        <v>34</v>
      </c>
      <c r="J122" s="32" t="str">
        <f>E24</f>
        <v>STAVCEN s.r.o., www.rozpoctar.org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60"/>
      <c r="B124" s="161"/>
      <c r="C124" s="162" t="s">
        <v>190</v>
      </c>
      <c r="D124" s="163" t="s">
        <v>64</v>
      </c>
      <c r="E124" s="163" t="s">
        <v>60</v>
      </c>
      <c r="F124" s="163" t="s">
        <v>61</v>
      </c>
      <c r="G124" s="163" t="s">
        <v>191</v>
      </c>
      <c r="H124" s="163" t="s">
        <v>192</v>
      </c>
      <c r="I124" s="163" t="s">
        <v>193</v>
      </c>
      <c r="J124" s="164" t="s">
        <v>163</v>
      </c>
      <c r="K124" s="165" t="s">
        <v>194</v>
      </c>
      <c r="L124" s="166"/>
      <c r="M124" s="87" t="s">
        <v>1</v>
      </c>
      <c r="N124" s="88" t="s">
        <v>43</v>
      </c>
      <c r="O124" s="88" t="s">
        <v>195</v>
      </c>
      <c r="P124" s="88" t="s">
        <v>196</v>
      </c>
      <c r="Q124" s="88" t="s">
        <v>197</v>
      </c>
      <c r="R124" s="88" t="s">
        <v>198</v>
      </c>
      <c r="S124" s="88" t="s">
        <v>199</v>
      </c>
      <c r="T124" s="89" t="s">
        <v>200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="2" customFormat="1" ht="22.8" customHeight="1">
      <c r="A125" s="34"/>
      <c r="B125" s="35"/>
      <c r="C125" s="94" t="s">
        <v>164</v>
      </c>
      <c r="D125" s="34"/>
      <c r="E125" s="34"/>
      <c r="F125" s="34"/>
      <c r="G125" s="34"/>
      <c r="H125" s="34"/>
      <c r="I125" s="34"/>
      <c r="J125" s="167">
        <f>BK125</f>
        <v>0</v>
      </c>
      <c r="K125" s="34"/>
      <c r="L125" s="35"/>
      <c r="M125" s="90"/>
      <c r="N125" s="74"/>
      <c r="O125" s="91"/>
      <c r="P125" s="168">
        <f>P126+P175</f>
        <v>0</v>
      </c>
      <c r="Q125" s="91"/>
      <c r="R125" s="168">
        <f>R126+R175</f>
        <v>132.67761034504298</v>
      </c>
      <c r="S125" s="91"/>
      <c r="T125" s="169">
        <f>T126+T175</f>
        <v>11.936400000000001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78</v>
      </c>
      <c r="AU125" s="15" t="s">
        <v>165</v>
      </c>
      <c r="BK125" s="170">
        <f>BK126+BK175</f>
        <v>0</v>
      </c>
    </row>
    <row r="126" s="12" customFormat="1" ht="25.92" customHeight="1">
      <c r="A126" s="12"/>
      <c r="B126" s="171"/>
      <c r="C126" s="12"/>
      <c r="D126" s="172" t="s">
        <v>78</v>
      </c>
      <c r="E126" s="173" t="s">
        <v>201</v>
      </c>
      <c r="F126" s="173" t="s">
        <v>202</v>
      </c>
      <c r="G126" s="12"/>
      <c r="H126" s="12"/>
      <c r="I126" s="174"/>
      <c r="J126" s="175">
        <f>BK126</f>
        <v>0</v>
      </c>
      <c r="K126" s="12"/>
      <c r="L126" s="171"/>
      <c r="M126" s="176"/>
      <c r="N126" s="177"/>
      <c r="O126" s="177"/>
      <c r="P126" s="178">
        <f>P127+P147+P149+P155+P162+P173</f>
        <v>0</v>
      </c>
      <c r="Q126" s="177"/>
      <c r="R126" s="178">
        <f>R127+R147+R149+R155+R162+R173</f>
        <v>131.97045034504299</v>
      </c>
      <c r="S126" s="177"/>
      <c r="T126" s="179">
        <f>T127+T147+T149+T155+T162+T173</f>
        <v>11.147400000000001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79</v>
      </c>
      <c r="AY126" s="172" t="s">
        <v>203</v>
      </c>
      <c r="BK126" s="181">
        <f>BK127+BK147+BK149+BK155+BK162+BK173</f>
        <v>0</v>
      </c>
    </row>
    <row r="127" s="12" customFormat="1" ht="22.8" customHeight="1">
      <c r="A127" s="12"/>
      <c r="B127" s="171"/>
      <c r="C127" s="12"/>
      <c r="D127" s="172" t="s">
        <v>78</v>
      </c>
      <c r="E127" s="182" t="s">
        <v>86</v>
      </c>
      <c r="F127" s="182" t="s">
        <v>204</v>
      </c>
      <c r="G127" s="12"/>
      <c r="H127" s="12"/>
      <c r="I127" s="174"/>
      <c r="J127" s="183">
        <f>BK127</f>
        <v>0</v>
      </c>
      <c r="K127" s="12"/>
      <c r="L127" s="171"/>
      <c r="M127" s="176"/>
      <c r="N127" s="177"/>
      <c r="O127" s="177"/>
      <c r="P127" s="178">
        <f>SUM(P128:P146)</f>
        <v>0</v>
      </c>
      <c r="Q127" s="177"/>
      <c r="R127" s="178">
        <f>SUM(R128:R146)</f>
        <v>0.01</v>
      </c>
      <c r="S127" s="177"/>
      <c r="T127" s="179">
        <f>SUM(T128:T146)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86</v>
      </c>
      <c r="AT127" s="180" t="s">
        <v>78</v>
      </c>
      <c r="AU127" s="180" t="s">
        <v>86</v>
      </c>
      <c r="AY127" s="172" t="s">
        <v>203</v>
      </c>
      <c r="BK127" s="181">
        <f>SUM(BK128:BK146)</f>
        <v>0</v>
      </c>
    </row>
    <row r="128" s="2" customFormat="1" ht="24.15" customHeight="1">
      <c r="A128" s="34"/>
      <c r="B128" s="184"/>
      <c r="C128" s="185" t="s">
        <v>86</v>
      </c>
      <c r="D128" s="185" t="s">
        <v>205</v>
      </c>
      <c r="E128" s="186" t="s">
        <v>3415</v>
      </c>
      <c r="F128" s="187" t="s">
        <v>3416</v>
      </c>
      <c r="G128" s="188" t="s">
        <v>317</v>
      </c>
      <c r="H128" s="189">
        <v>250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209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209</v>
      </c>
      <c r="BM128" s="197" t="s">
        <v>3417</v>
      </c>
    </row>
    <row r="129" s="2" customFormat="1" ht="37.8" customHeight="1">
      <c r="A129" s="34"/>
      <c r="B129" s="184"/>
      <c r="C129" s="185" t="s">
        <v>91</v>
      </c>
      <c r="D129" s="185" t="s">
        <v>205</v>
      </c>
      <c r="E129" s="186" t="s">
        <v>3418</v>
      </c>
      <c r="F129" s="187" t="s">
        <v>3419</v>
      </c>
      <c r="G129" s="188" t="s">
        <v>255</v>
      </c>
      <c r="H129" s="189">
        <v>5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3420</v>
      </c>
    </row>
    <row r="130" s="2" customFormat="1" ht="37.8" customHeight="1">
      <c r="A130" s="34"/>
      <c r="B130" s="184"/>
      <c r="C130" s="185" t="s">
        <v>216</v>
      </c>
      <c r="D130" s="185" t="s">
        <v>205</v>
      </c>
      <c r="E130" s="186" t="s">
        <v>3421</v>
      </c>
      <c r="F130" s="187" t="s">
        <v>3422</v>
      </c>
      <c r="G130" s="188" t="s">
        <v>255</v>
      </c>
      <c r="H130" s="189">
        <v>4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209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209</v>
      </c>
      <c r="BM130" s="197" t="s">
        <v>3423</v>
      </c>
    </row>
    <row r="131" s="2" customFormat="1" ht="24.15" customHeight="1">
      <c r="A131" s="34"/>
      <c r="B131" s="184"/>
      <c r="C131" s="185" t="s">
        <v>209</v>
      </c>
      <c r="D131" s="185" t="s">
        <v>205</v>
      </c>
      <c r="E131" s="186" t="s">
        <v>3424</v>
      </c>
      <c r="F131" s="187" t="s">
        <v>3425</v>
      </c>
      <c r="G131" s="188" t="s">
        <v>255</v>
      </c>
      <c r="H131" s="189">
        <v>5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209</v>
      </c>
      <c r="AT131" s="197" t="s">
        <v>205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209</v>
      </c>
      <c r="BM131" s="197" t="s">
        <v>3426</v>
      </c>
    </row>
    <row r="132" s="2" customFormat="1" ht="24.15" customHeight="1">
      <c r="A132" s="34"/>
      <c r="B132" s="184"/>
      <c r="C132" s="185" t="s">
        <v>224</v>
      </c>
      <c r="D132" s="185" t="s">
        <v>205</v>
      </c>
      <c r="E132" s="186" t="s">
        <v>3427</v>
      </c>
      <c r="F132" s="187" t="s">
        <v>3428</v>
      </c>
      <c r="G132" s="188" t="s">
        <v>255</v>
      </c>
      <c r="H132" s="189">
        <v>4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209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209</v>
      </c>
      <c r="BM132" s="197" t="s">
        <v>3429</v>
      </c>
    </row>
    <row r="133" s="2" customFormat="1" ht="24.15" customHeight="1">
      <c r="A133" s="34"/>
      <c r="B133" s="184"/>
      <c r="C133" s="185" t="s">
        <v>228</v>
      </c>
      <c r="D133" s="185" t="s">
        <v>205</v>
      </c>
      <c r="E133" s="186" t="s">
        <v>3430</v>
      </c>
      <c r="F133" s="187" t="s">
        <v>3431</v>
      </c>
      <c r="G133" s="188" t="s">
        <v>208</v>
      </c>
      <c r="H133" s="189">
        <v>2.3999999999999999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3432</v>
      </c>
    </row>
    <row r="134" s="2" customFormat="1">
      <c r="A134" s="34"/>
      <c r="B134" s="35"/>
      <c r="C134" s="34"/>
      <c r="D134" s="199" t="s">
        <v>211</v>
      </c>
      <c r="E134" s="34"/>
      <c r="F134" s="200" t="s">
        <v>3433</v>
      </c>
      <c r="G134" s="34"/>
      <c r="H134" s="34"/>
      <c r="I134" s="201"/>
      <c r="J134" s="34"/>
      <c r="K134" s="34"/>
      <c r="L134" s="35"/>
      <c r="M134" s="202"/>
      <c r="N134" s="203"/>
      <c r="O134" s="78"/>
      <c r="P134" s="78"/>
      <c r="Q134" s="78"/>
      <c r="R134" s="78"/>
      <c r="S134" s="78"/>
      <c r="T134" s="79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211</v>
      </c>
      <c r="AU134" s="15" t="s">
        <v>91</v>
      </c>
    </row>
    <row r="135" s="2" customFormat="1" ht="21.75" customHeight="1">
      <c r="A135" s="34"/>
      <c r="B135" s="184"/>
      <c r="C135" s="185" t="s">
        <v>232</v>
      </c>
      <c r="D135" s="185" t="s">
        <v>205</v>
      </c>
      <c r="E135" s="186" t="s">
        <v>3434</v>
      </c>
      <c r="F135" s="187" t="s">
        <v>3435</v>
      </c>
      <c r="G135" s="188" t="s">
        <v>208</v>
      </c>
      <c r="H135" s="189">
        <v>4.8959999999999999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3436</v>
      </c>
    </row>
    <row r="136" s="2" customFormat="1" ht="24.15" customHeight="1">
      <c r="A136" s="34"/>
      <c r="B136" s="184"/>
      <c r="C136" s="185" t="s">
        <v>236</v>
      </c>
      <c r="D136" s="185" t="s">
        <v>205</v>
      </c>
      <c r="E136" s="186" t="s">
        <v>3437</v>
      </c>
      <c r="F136" s="187" t="s">
        <v>3438</v>
      </c>
      <c r="G136" s="188" t="s">
        <v>208</v>
      </c>
      <c r="H136" s="189">
        <v>1.6319999999999999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209</v>
      </c>
      <c r="AT136" s="197" t="s">
        <v>205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209</v>
      </c>
      <c r="BM136" s="197" t="s">
        <v>3439</v>
      </c>
    </row>
    <row r="137" s="2" customFormat="1" ht="33" customHeight="1">
      <c r="A137" s="34"/>
      <c r="B137" s="184"/>
      <c r="C137" s="185" t="s">
        <v>240</v>
      </c>
      <c r="D137" s="185" t="s">
        <v>205</v>
      </c>
      <c r="E137" s="186" t="s">
        <v>3440</v>
      </c>
      <c r="F137" s="187" t="s">
        <v>3441</v>
      </c>
      <c r="G137" s="188" t="s">
        <v>317</v>
      </c>
      <c r="H137" s="189">
        <v>250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209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209</v>
      </c>
      <c r="BM137" s="197" t="s">
        <v>3442</v>
      </c>
    </row>
    <row r="138" s="2" customFormat="1" ht="24.15" customHeight="1">
      <c r="A138" s="34"/>
      <c r="B138" s="184"/>
      <c r="C138" s="185" t="s">
        <v>147</v>
      </c>
      <c r="D138" s="185" t="s">
        <v>205</v>
      </c>
      <c r="E138" s="186" t="s">
        <v>3443</v>
      </c>
      <c r="F138" s="187" t="s">
        <v>3444</v>
      </c>
      <c r="G138" s="188" t="s">
        <v>317</v>
      </c>
      <c r="H138" s="189">
        <v>250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209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209</v>
      </c>
      <c r="BM138" s="197" t="s">
        <v>3445</v>
      </c>
    </row>
    <row r="139" s="2" customFormat="1" ht="33" customHeight="1">
      <c r="A139" s="34"/>
      <c r="B139" s="184"/>
      <c r="C139" s="185" t="s">
        <v>150</v>
      </c>
      <c r="D139" s="185" t="s">
        <v>205</v>
      </c>
      <c r="E139" s="186" t="s">
        <v>225</v>
      </c>
      <c r="F139" s="187" t="s">
        <v>226</v>
      </c>
      <c r="G139" s="188" t="s">
        <v>208</v>
      </c>
      <c r="H139" s="189">
        <v>4.8959999999999999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3446</v>
      </c>
    </row>
    <row r="140" s="2" customFormat="1" ht="37.8" customHeight="1">
      <c r="A140" s="34"/>
      <c r="B140" s="184"/>
      <c r="C140" s="185" t="s">
        <v>153</v>
      </c>
      <c r="D140" s="185" t="s">
        <v>205</v>
      </c>
      <c r="E140" s="186" t="s">
        <v>229</v>
      </c>
      <c r="F140" s="187" t="s">
        <v>230</v>
      </c>
      <c r="G140" s="188" t="s">
        <v>208</v>
      </c>
      <c r="H140" s="189">
        <v>4.8959999999999999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209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209</v>
      </c>
      <c r="BM140" s="197" t="s">
        <v>3447</v>
      </c>
    </row>
    <row r="141" s="2" customFormat="1" ht="16.5" customHeight="1">
      <c r="A141" s="34"/>
      <c r="B141" s="184"/>
      <c r="C141" s="185" t="s">
        <v>257</v>
      </c>
      <c r="D141" s="185" t="s">
        <v>205</v>
      </c>
      <c r="E141" s="186" t="s">
        <v>237</v>
      </c>
      <c r="F141" s="187" t="s">
        <v>238</v>
      </c>
      <c r="G141" s="188" t="s">
        <v>208</v>
      </c>
      <c r="H141" s="189">
        <v>4.8959999999999999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209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209</v>
      </c>
      <c r="BM141" s="197" t="s">
        <v>3448</v>
      </c>
    </row>
    <row r="142" s="2" customFormat="1" ht="24.15" customHeight="1">
      <c r="A142" s="34"/>
      <c r="B142" s="184"/>
      <c r="C142" s="185" t="s">
        <v>261</v>
      </c>
      <c r="D142" s="185" t="s">
        <v>205</v>
      </c>
      <c r="E142" s="186" t="s">
        <v>241</v>
      </c>
      <c r="F142" s="187" t="s">
        <v>242</v>
      </c>
      <c r="G142" s="188" t="s">
        <v>243</v>
      </c>
      <c r="H142" s="189">
        <v>7.3440000000000003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3449</v>
      </c>
    </row>
    <row r="143" s="2" customFormat="1" ht="37.8" customHeight="1">
      <c r="A143" s="34"/>
      <c r="B143" s="184"/>
      <c r="C143" s="185" t="s">
        <v>266</v>
      </c>
      <c r="D143" s="185" t="s">
        <v>205</v>
      </c>
      <c r="E143" s="186" t="s">
        <v>3450</v>
      </c>
      <c r="F143" s="187" t="s">
        <v>3451</v>
      </c>
      <c r="G143" s="188" t="s">
        <v>255</v>
      </c>
      <c r="H143" s="189">
        <v>10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209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209</v>
      </c>
      <c r="BM143" s="197" t="s">
        <v>3452</v>
      </c>
    </row>
    <row r="144" s="2" customFormat="1" ht="33" customHeight="1">
      <c r="A144" s="34"/>
      <c r="B144" s="184"/>
      <c r="C144" s="185" t="s">
        <v>270</v>
      </c>
      <c r="D144" s="185" t="s">
        <v>205</v>
      </c>
      <c r="E144" s="186" t="s">
        <v>3453</v>
      </c>
      <c r="F144" s="187" t="s">
        <v>3454</v>
      </c>
      <c r="G144" s="188" t="s">
        <v>255</v>
      </c>
      <c r="H144" s="189">
        <v>10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209</v>
      </c>
      <c r="AT144" s="197" t="s">
        <v>205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209</v>
      </c>
      <c r="BM144" s="197" t="s">
        <v>3455</v>
      </c>
    </row>
    <row r="145" s="2" customFormat="1" ht="16.5" customHeight="1">
      <c r="A145" s="34"/>
      <c r="B145" s="184"/>
      <c r="C145" s="204" t="s">
        <v>274</v>
      </c>
      <c r="D145" s="204" t="s">
        <v>262</v>
      </c>
      <c r="E145" s="205" t="s">
        <v>3456</v>
      </c>
      <c r="F145" s="206" t="s">
        <v>3457</v>
      </c>
      <c r="G145" s="207" t="s">
        <v>255</v>
      </c>
      <c r="H145" s="208">
        <v>8</v>
      </c>
      <c r="I145" s="209"/>
      <c r="J145" s="210">
        <f>ROUND(I145*H145,2)</f>
        <v>0</v>
      </c>
      <c r="K145" s="211"/>
      <c r="L145" s="212"/>
      <c r="M145" s="213" t="s">
        <v>1</v>
      </c>
      <c r="N145" s="214" t="s">
        <v>45</v>
      </c>
      <c r="O145" s="78"/>
      <c r="P145" s="195">
        <f>O145*H145</f>
        <v>0</v>
      </c>
      <c r="Q145" s="195">
        <v>0.001</v>
      </c>
      <c r="R145" s="195">
        <f>Q145*H145</f>
        <v>0.0080000000000000002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236</v>
      </c>
      <c r="AT145" s="197" t="s">
        <v>262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209</v>
      </c>
      <c r="BM145" s="197" t="s">
        <v>3458</v>
      </c>
    </row>
    <row r="146" s="2" customFormat="1" ht="16.5" customHeight="1">
      <c r="A146" s="34"/>
      <c r="B146" s="184"/>
      <c r="C146" s="204" t="s">
        <v>278</v>
      </c>
      <c r="D146" s="204" t="s">
        <v>262</v>
      </c>
      <c r="E146" s="205" t="s">
        <v>3459</v>
      </c>
      <c r="F146" s="206" t="s">
        <v>3460</v>
      </c>
      <c r="G146" s="207" t="s">
        <v>255</v>
      </c>
      <c r="H146" s="208">
        <v>2</v>
      </c>
      <c r="I146" s="209"/>
      <c r="J146" s="210">
        <f>ROUND(I146*H146,2)</f>
        <v>0</v>
      </c>
      <c r="K146" s="211"/>
      <c r="L146" s="212"/>
      <c r="M146" s="213" t="s">
        <v>1</v>
      </c>
      <c r="N146" s="214" t="s">
        <v>45</v>
      </c>
      <c r="O146" s="78"/>
      <c r="P146" s="195">
        <f>O146*H146</f>
        <v>0</v>
      </c>
      <c r="Q146" s="195">
        <v>0.001</v>
      </c>
      <c r="R146" s="195">
        <f>Q146*H146</f>
        <v>0.002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236</v>
      </c>
      <c r="AT146" s="197" t="s">
        <v>262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3461</v>
      </c>
    </row>
    <row r="147" s="12" customFormat="1" ht="22.8" customHeight="1">
      <c r="A147" s="12"/>
      <c r="B147" s="171"/>
      <c r="C147" s="12"/>
      <c r="D147" s="172" t="s">
        <v>78</v>
      </c>
      <c r="E147" s="182" t="s">
        <v>91</v>
      </c>
      <c r="F147" s="182" t="s">
        <v>245</v>
      </c>
      <c r="G147" s="12"/>
      <c r="H147" s="12"/>
      <c r="I147" s="174"/>
      <c r="J147" s="183">
        <f>BK147</f>
        <v>0</v>
      </c>
      <c r="K147" s="12"/>
      <c r="L147" s="171"/>
      <c r="M147" s="176"/>
      <c r="N147" s="177"/>
      <c r="O147" s="177"/>
      <c r="P147" s="178">
        <f>P148</f>
        <v>0</v>
      </c>
      <c r="Q147" s="177"/>
      <c r="R147" s="178">
        <f>R148</f>
        <v>11.117381592168</v>
      </c>
      <c r="S147" s="177"/>
      <c r="T147" s="179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2" t="s">
        <v>86</v>
      </c>
      <c r="AT147" s="180" t="s">
        <v>78</v>
      </c>
      <c r="AU147" s="180" t="s">
        <v>86</v>
      </c>
      <c r="AY147" s="172" t="s">
        <v>203</v>
      </c>
      <c r="BK147" s="181">
        <f>BK148</f>
        <v>0</v>
      </c>
    </row>
    <row r="148" s="2" customFormat="1" ht="16.5" customHeight="1">
      <c r="A148" s="34"/>
      <c r="B148" s="184"/>
      <c r="C148" s="185" t="s">
        <v>282</v>
      </c>
      <c r="D148" s="185" t="s">
        <v>205</v>
      </c>
      <c r="E148" s="186" t="s">
        <v>3462</v>
      </c>
      <c r="F148" s="187" t="s">
        <v>3463</v>
      </c>
      <c r="G148" s="188" t="s">
        <v>208</v>
      </c>
      <c r="H148" s="189">
        <v>5.0670000000000002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2.1940757039999998</v>
      </c>
      <c r="R148" s="195">
        <f>Q148*H148</f>
        <v>11.117381592168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209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209</v>
      </c>
      <c r="BM148" s="197" t="s">
        <v>3464</v>
      </c>
    </row>
    <row r="149" s="12" customFormat="1" ht="22.8" customHeight="1">
      <c r="A149" s="12"/>
      <c r="B149" s="171"/>
      <c r="C149" s="12"/>
      <c r="D149" s="172" t="s">
        <v>78</v>
      </c>
      <c r="E149" s="182" t="s">
        <v>216</v>
      </c>
      <c r="F149" s="182" t="s">
        <v>252</v>
      </c>
      <c r="G149" s="12"/>
      <c r="H149" s="12"/>
      <c r="I149" s="174"/>
      <c r="J149" s="183">
        <f>BK149</f>
        <v>0</v>
      </c>
      <c r="K149" s="12"/>
      <c r="L149" s="171"/>
      <c r="M149" s="176"/>
      <c r="N149" s="177"/>
      <c r="O149" s="177"/>
      <c r="P149" s="178">
        <f>SUM(P150:P154)</f>
        <v>0</v>
      </c>
      <c r="Q149" s="177"/>
      <c r="R149" s="178">
        <f>SUM(R150:R154)</f>
        <v>3.7497606000000001</v>
      </c>
      <c r="S149" s="177"/>
      <c r="T149" s="179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2" t="s">
        <v>86</v>
      </c>
      <c r="AT149" s="180" t="s">
        <v>78</v>
      </c>
      <c r="AU149" s="180" t="s">
        <v>86</v>
      </c>
      <c r="AY149" s="172" t="s">
        <v>203</v>
      </c>
      <c r="BK149" s="181">
        <f>SUM(BK150:BK154)</f>
        <v>0</v>
      </c>
    </row>
    <row r="150" s="2" customFormat="1" ht="24.15" customHeight="1">
      <c r="A150" s="34"/>
      <c r="B150" s="184"/>
      <c r="C150" s="185" t="s">
        <v>286</v>
      </c>
      <c r="D150" s="185" t="s">
        <v>205</v>
      </c>
      <c r="E150" s="186" t="s">
        <v>3465</v>
      </c>
      <c r="F150" s="187" t="s">
        <v>3466</v>
      </c>
      <c r="G150" s="188" t="s">
        <v>255</v>
      </c>
      <c r="H150" s="189">
        <v>30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0.10958402</v>
      </c>
      <c r="R150" s="195">
        <f>Q150*H150</f>
        <v>3.2875206000000001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209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209</v>
      </c>
      <c r="BM150" s="197" t="s">
        <v>3467</v>
      </c>
    </row>
    <row r="151" s="2" customFormat="1" ht="24.15" customHeight="1">
      <c r="A151" s="34"/>
      <c r="B151" s="184"/>
      <c r="C151" s="204" t="s">
        <v>290</v>
      </c>
      <c r="D151" s="204" t="s">
        <v>262</v>
      </c>
      <c r="E151" s="205" t="s">
        <v>3468</v>
      </c>
      <c r="F151" s="206" t="s">
        <v>3469</v>
      </c>
      <c r="G151" s="207" t="s">
        <v>255</v>
      </c>
      <c r="H151" s="208">
        <v>30</v>
      </c>
      <c r="I151" s="209"/>
      <c r="J151" s="210">
        <f>ROUND(I151*H151,2)</f>
        <v>0</v>
      </c>
      <c r="K151" s="211"/>
      <c r="L151" s="212"/>
      <c r="M151" s="213" t="s">
        <v>1</v>
      </c>
      <c r="N151" s="214" t="s">
        <v>45</v>
      </c>
      <c r="O151" s="78"/>
      <c r="P151" s="195">
        <f>O151*H151</f>
        <v>0</v>
      </c>
      <c r="Q151" s="195">
        <v>0.0055100000000000001</v>
      </c>
      <c r="R151" s="195">
        <f>Q151*H151</f>
        <v>0.1653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236</v>
      </c>
      <c r="AT151" s="197" t="s">
        <v>262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209</v>
      </c>
      <c r="BM151" s="197" t="s">
        <v>3470</v>
      </c>
    </row>
    <row r="152" s="2" customFormat="1" ht="24.15" customHeight="1">
      <c r="A152" s="34"/>
      <c r="B152" s="184"/>
      <c r="C152" s="204" t="s">
        <v>294</v>
      </c>
      <c r="D152" s="204" t="s">
        <v>262</v>
      </c>
      <c r="E152" s="205" t="s">
        <v>3471</v>
      </c>
      <c r="F152" s="206" t="s">
        <v>3472</v>
      </c>
      <c r="G152" s="207" t="s">
        <v>255</v>
      </c>
      <c r="H152" s="208">
        <v>12</v>
      </c>
      <c r="I152" s="209"/>
      <c r="J152" s="210">
        <f>ROUND(I152*H152,2)</f>
        <v>0</v>
      </c>
      <c r="K152" s="211"/>
      <c r="L152" s="212"/>
      <c r="M152" s="213" t="s">
        <v>1</v>
      </c>
      <c r="N152" s="214" t="s">
        <v>45</v>
      </c>
      <c r="O152" s="78"/>
      <c r="P152" s="195">
        <f>O152*H152</f>
        <v>0</v>
      </c>
      <c r="Q152" s="195">
        <v>0.00072000000000000005</v>
      </c>
      <c r="R152" s="195">
        <f>Q152*H152</f>
        <v>0.0086400000000000001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236</v>
      </c>
      <c r="AT152" s="197" t="s">
        <v>262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3473</v>
      </c>
    </row>
    <row r="153" s="2" customFormat="1" ht="24.15" customHeight="1">
      <c r="A153" s="34"/>
      <c r="B153" s="184"/>
      <c r="C153" s="204" t="s">
        <v>7</v>
      </c>
      <c r="D153" s="204" t="s">
        <v>262</v>
      </c>
      <c r="E153" s="205" t="s">
        <v>3474</v>
      </c>
      <c r="F153" s="206" t="s">
        <v>3475</v>
      </c>
      <c r="G153" s="207" t="s">
        <v>255</v>
      </c>
      <c r="H153" s="208">
        <v>18</v>
      </c>
      <c r="I153" s="209"/>
      <c r="J153" s="210">
        <f>ROUND(I153*H153,2)</f>
        <v>0</v>
      </c>
      <c r="K153" s="211"/>
      <c r="L153" s="212"/>
      <c r="M153" s="213" t="s">
        <v>1</v>
      </c>
      <c r="N153" s="214" t="s">
        <v>45</v>
      </c>
      <c r="O153" s="78"/>
      <c r="P153" s="195">
        <f>O153*H153</f>
        <v>0</v>
      </c>
      <c r="Q153" s="195">
        <v>0.0018500000000000001</v>
      </c>
      <c r="R153" s="195">
        <f>Q153*H153</f>
        <v>0.033300000000000003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236</v>
      </c>
      <c r="AT153" s="197" t="s">
        <v>262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209</v>
      </c>
      <c r="BM153" s="197" t="s">
        <v>3476</v>
      </c>
    </row>
    <row r="154" s="2" customFormat="1" ht="24.15" customHeight="1">
      <c r="A154" s="34"/>
      <c r="B154" s="184"/>
      <c r="C154" s="204" t="s">
        <v>302</v>
      </c>
      <c r="D154" s="204" t="s">
        <v>262</v>
      </c>
      <c r="E154" s="205" t="s">
        <v>3477</v>
      </c>
      <c r="F154" s="206" t="s">
        <v>3478</v>
      </c>
      <c r="G154" s="207" t="s">
        <v>255</v>
      </c>
      <c r="H154" s="208">
        <v>34</v>
      </c>
      <c r="I154" s="209"/>
      <c r="J154" s="210">
        <f>ROUND(I154*H154,2)</f>
        <v>0</v>
      </c>
      <c r="K154" s="211"/>
      <c r="L154" s="212"/>
      <c r="M154" s="213" t="s">
        <v>1</v>
      </c>
      <c r="N154" s="214" t="s">
        <v>45</v>
      </c>
      <c r="O154" s="78"/>
      <c r="P154" s="195">
        <f>O154*H154</f>
        <v>0</v>
      </c>
      <c r="Q154" s="195">
        <v>0.0074999999999999997</v>
      </c>
      <c r="R154" s="195">
        <f>Q154*H154</f>
        <v>0.255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236</v>
      </c>
      <c r="AT154" s="197" t="s">
        <v>262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209</v>
      </c>
      <c r="BM154" s="197" t="s">
        <v>3479</v>
      </c>
    </row>
    <row r="155" s="12" customFormat="1" ht="22.8" customHeight="1">
      <c r="A155" s="12"/>
      <c r="B155" s="171"/>
      <c r="C155" s="12"/>
      <c r="D155" s="172" t="s">
        <v>78</v>
      </c>
      <c r="E155" s="182" t="s">
        <v>224</v>
      </c>
      <c r="F155" s="182" t="s">
        <v>3480</v>
      </c>
      <c r="G155" s="12"/>
      <c r="H155" s="12"/>
      <c r="I155" s="174"/>
      <c r="J155" s="183">
        <f>BK155</f>
        <v>0</v>
      </c>
      <c r="K155" s="12"/>
      <c r="L155" s="171"/>
      <c r="M155" s="176"/>
      <c r="N155" s="177"/>
      <c r="O155" s="177"/>
      <c r="P155" s="178">
        <f>SUM(P156:P161)</f>
        <v>0</v>
      </c>
      <c r="Q155" s="177"/>
      <c r="R155" s="178">
        <f>SUM(R156:R161)</f>
        <v>81.026416456874998</v>
      </c>
      <c r="S155" s="177"/>
      <c r="T155" s="179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2" t="s">
        <v>86</v>
      </c>
      <c r="AT155" s="180" t="s">
        <v>78</v>
      </c>
      <c r="AU155" s="180" t="s">
        <v>86</v>
      </c>
      <c r="AY155" s="172" t="s">
        <v>203</v>
      </c>
      <c r="BK155" s="181">
        <f>SUM(BK156:BK161)</f>
        <v>0</v>
      </c>
    </row>
    <row r="156" s="2" customFormat="1" ht="33" customHeight="1">
      <c r="A156" s="34"/>
      <c r="B156" s="184"/>
      <c r="C156" s="185" t="s">
        <v>306</v>
      </c>
      <c r="D156" s="185" t="s">
        <v>205</v>
      </c>
      <c r="E156" s="186" t="s">
        <v>3481</v>
      </c>
      <c r="F156" s="187" t="s">
        <v>3482</v>
      </c>
      <c r="G156" s="188" t="s">
        <v>317</v>
      </c>
      <c r="H156" s="189">
        <v>116.24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0.36834</v>
      </c>
      <c r="R156" s="195">
        <f>Q156*H156</f>
        <v>42.815841599999999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209</v>
      </c>
      <c r="AT156" s="197" t="s">
        <v>205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209</v>
      </c>
      <c r="BM156" s="197" t="s">
        <v>3483</v>
      </c>
    </row>
    <row r="157" s="2" customFormat="1" ht="24.15" customHeight="1">
      <c r="A157" s="34"/>
      <c r="B157" s="184"/>
      <c r="C157" s="185" t="s">
        <v>310</v>
      </c>
      <c r="D157" s="185" t="s">
        <v>205</v>
      </c>
      <c r="E157" s="186" t="s">
        <v>3484</v>
      </c>
      <c r="F157" s="187" t="s">
        <v>3485</v>
      </c>
      <c r="G157" s="188" t="s">
        <v>317</v>
      </c>
      <c r="H157" s="189">
        <v>9.9350000000000005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0.34282912500000001</v>
      </c>
      <c r="R157" s="195">
        <f>Q157*H157</f>
        <v>3.4060073568750004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209</v>
      </c>
      <c r="AT157" s="197" t="s">
        <v>205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209</v>
      </c>
      <c r="BM157" s="197" t="s">
        <v>3486</v>
      </c>
    </row>
    <row r="158" s="2" customFormat="1" ht="37.8" customHeight="1">
      <c r="A158" s="34"/>
      <c r="B158" s="184"/>
      <c r="C158" s="185" t="s">
        <v>314</v>
      </c>
      <c r="D158" s="185" t="s">
        <v>205</v>
      </c>
      <c r="E158" s="186" t="s">
        <v>3487</v>
      </c>
      <c r="F158" s="187" t="s">
        <v>3488</v>
      </c>
      <c r="G158" s="188" t="s">
        <v>317</v>
      </c>
      <c r="H158" s="189">
        <v>9.9350000000000005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0.092499999999999999</v>
      </c>
      <c r="R158" s="195">
        <f>Q158*H158</f>
        <v>0.91898750000000007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209</v>
      </c>
      <c r="AT158" s="197" t="s">
        <v>205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209</v>
      </c>
      <c r="BM158" s="197" t="s">
        <v>3489</v>
      </c>
    </row>
    <row r="159" s="2" customFormat="1" ht="24.15" customHeight="1">
      <c r="A159" s="34"/>
      <c r="B159" s="184"/>
      <c r="C159" s="204" t="s">
        <v>319</v>
      </c>
      <c r="D159" s="204" t="s">
        <v>262</v>
      </c>
      <c r="E159" s="205" t="s">
        <v>3490</v>
      </c>
      <c r="F159" s="206" t="s">
        <v>3491</v>
      </c>
      <c r="G159" s="207" t="s">
        <v>317</v>
      </c>
      <c r="H159" s="208">
        <v>10.134</v>
      </c>
      <c r="I159" s="209"/>
      <c r="J159" s="210">
        <f>ROUND(I159*H159,2)</f>
        <v>0</v>
      </c>
      <c r="K159" s="211"/>
      <c r="L159" s="212"/>
      <c r="M159" s="213" t="s">
        <v>1</v>
      </c>
      <c r="N159" s="214" t="s">
        <v>45</v>
      </c>
      <c r="O159" s="78"/>
      <c r="P159" s="195">
        <f>O159*H159</f>
        <v>0</v>
      </c>
      <c r="Q159" s="195">
        <v>0.13</v>
      </c>
      <c r="R159" s="195">
        <f>Q159*H159</f>
        <v>1.31742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236</v>
      </c>
      <c r="AT159" s="197" t="s">
        <v>262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209</v>
      </c>
      <c r="BM159" s="197" t="s">
        <v>3492</v>
      </c>
    </row>
    <row r="160" s="2" customFormat="1" ht="44.25" customHeight="1">
      <c r="A160" s="34"/>
      <c r="B160" s="184"/>
      <c r="C160" s="185" t="s">
        <v>323</v>
      </c>
      <c r="D160" s="185" t="s">
        <v>205</v>
      </c>
      <c r="E160" s="186" t="s">
        <v>3493</v>
      </c>
      <c r="F160" s="187" t="s">
        <v>3494</v>
      </c>
      <c r="G160" s="188" t="s">
        <v>317</v>
      </c>
      <c r="H160" s="189">
        <v>116.24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0.092499999999999999</v>
      </c>
      <c r="R160" s="195">
        <f>Q160*H160</f>
        <v>10.7522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209</v>
      </c>
      <c r="AT160" s="197" t="s">
        <v>205</v>
      </c>
      <c r="AU160" s="197" t="s">
        <v>91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209</v>
      </c>
      <c r="BM160" s="197" t="s">
        <v>3495</v>
      </c>
    </row>
    <row r="161" s="2" customFormat="1" ht="24.15" customHeight="1">
      <c r="A161" s="34"/>
      <c r="B161" s="184"/>
      <c r="C161" s="204" t="s">
        <v>327</v>
      </c>
      <c r="D161" s="204" t="s">
        <v>262</v>
      </c>
      <c r="E161" s="205" t="s">
        <v>3496</v>
      </c>
      <c r="F161" s="206" t="s">
        <v>3497</v>
      </c>
      <c r="G161" s="207" t="s">
        <v>317</v>
      </c>
      <c r="H161" s="208">
        <v>118.565</v>
      </c>
      <c r="I161" s="209"/>
      <c r="J161" s="210">
        <f>ROUND(I161*H161,2)</f>
        <v>0</v>
      </c>
      <c r="K161" s="211"/>
      <c r="L161" s="212"/>
      <c r="M161" s="213" t="s">
        <v>1</v>
      </c>
      <c r="N161" s="214" t="s">
        <v>45</v>
      </c>
      <c r="O161" s="78"/>
      <c r="P161" s="195">
        <f>O161*H161</f>
        <v>0</v>
      </c>
      <c r="Q161" s="195">
        <v>0.184</v>
      </c>
      <c r="R161" s="195">
        <f>Q161*H161</f>
        <v>21.81596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236</v>
      </c>
      <c r="AT161" s="197" t="s">
        <v>262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209</v>
      </c>
      <c r="BM161" s="197" t="s">
        <v>3498</v>
      </c>
    </row>
    <row r="162" s="12" customFormat="1" ht="22.8" customHeight="1">
      <c r="A162" s="12"/>
      <c r="B162" s="171"/>
      <c r="C162" s="12"/>
      <c r="D162" s="172" t="s">
        <v>78</v>
      </c>
      <c r="E162" s="182" t="s">
        <v>240</v>
      </c>
      <c r="F162" s="182" t="s">
        <v>503</v>
      </c>
      <c r="G162" s="12"/>
      <c r="H162" s="12"/>
      <c r="I162" s="174"/>
      <c r="J162" s="183">
        <f>BK162</f>
        <v>0</v>
      </c>
      <c r="K162" s="12"/>
      <c r="L162" s="171"/>
      <c r="M162" s="176"/>
      <c r="N162" s="177"/>
      <c r="O162" s="177"/>
      <c r="P162" s="178">
        <f>SUM(P163:P172)</f>
        <v>0</v>
      </c>
      <c r="Q162" s="177"/>
      <c r="R162" s="178">
        <f>SUM(R163:R172)</f>
        <v>36.066891695999999</v>
      </c>
      <c r="S162" s="177"/>
      <c r="T162" s="179">
        <f>SUM(T163:T172)</f>
        <v>11.147400000000001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2" t="s">
        <v>86</v>
      </c>
      <c r="AT162" s="180" t="s">
        <v>78</v>
      </c>
      <c r="AU162" s="180" t="s">
        <v>86</v>
      </c>
      <c r="AY162" s="172" t="s">
        <v>203</v>
      </c>
      <c r="BK162" s="181">
        <f>SUM(BK163:BK172)</f>
        <v>0</v>
      </c>
    </row>
    <row r="163" s="2" customFormat="1" ht="37.8" customHeight="1">
      <c r="A163" s="34"/>
      <c r="B163" s="184"/>
      <c r="C163" s="185" t="s">
        <v>331</v>
      </c>
      <c r="D163" s="185" t="s">
        <v>205</v>
      </c>
      <c r="E163" s="186" t="s">
        <v>3499</v>
      </c>
      <c r="F163" s="187" t="s">
        <v>3500</v>
      </c>
      <c r="G163" s="188" t="s">
        <v>297</v>
      </c>
      <c r="H163" s="189">
        <v>162.40000000000001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0.098529599999999995</v>
      </c>
      <c r="R163" s="195">
        <f>Q163*H163</f>
        <v>16.001207040000001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209</v>
      </c>
      <c r="AT163" s="197" t="s">
        <v>205</v>
      </c>
      <c r="AU163" s="197" t="s">
        <v>91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209</v>
      </c>
      <c r="BM163" s="197" t="s">
        <v>3501</v>
      </c>
    </row>
    <row r="164" s="2" customFormat="1" ht="21.75" customHeight="1">
      <c r="A164" s="34"/>
      <c r="B164" s="184"/>
      <c r="C164" s="204" t="s">
        <v>335</v>
      </c>
      <c r="D164" s="204" t="s">
        <v>262</v>
      </c>
      <c r="E164" s="205" t="s">
        <v>3502</v>
      </c>
      <c r="F164" s="206" t="s">
        <v>3503</v>
      </c>
      <c r="G164" s="207" t="s">
        <v>255</v>
      </c>
      <c r="H164" s="208">
        <v>165</v>
      </c>
      <c r="I164" s="209"/>
      <c r="J164" s="210">
        <f>ROUND(I164*H164,2)</f>
        <v>0</v>
      </c>
      <c r="K164" s="211"/>
      <c r="L164" s="212"/>
      <c r="M164" s="213" t="s">
        <v>1</v>
      </c>
      <c r="N164" s="214" t="s">
        <v>45</v>
      </c>
      <c r="O164" s="78"/>
      <c r="P164" s="195">
        <f>O164*H164</f>
        <v>0</v>
      </c>
      <c r="Q164" s="195">
        <v>0.0235</v>
      </c>
      <c r="R164" s="195">
        <f>Q164*H164</f>
        <v>3.8774999999999999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236</v>
      </c>
      <c r="AT164" s="197" t="s">
        <v>262</v>
      </c>
      <c r="AU164" s="197" t="s">
        <v>91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209</v>
      </c>
      <c r="BM164" s="197" t="s">
        <v>3504</v>
      </c>
    </row>
    <row r="165" s="2" customFormat="1" ht="33" customHeight="1">
      <c r="A165" s="34"/>
      <c r="B165" s="184"/>
      <c r="C165" s="185" t="s">
        <v>339</v>
      </c>
      <c r="D165" s="185" t="s">
        <v>205</v>
      </c>
      <c r="E165" s="186" t="s">
        <v>3505</v>
      </c>
      <c r="F165" s="187" t="s">
        <v>3506</v>
      </c>
      <c r="G165" s="188" t="s">
        <v>208</v>
      </c>
      <c r="H165" s="189">
        <v>7.3079999999999998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2.2151320000000001</v>
      </c>
      <c r="R165" s="195">
        <f>Q165*H165</f>
        <v>16.188184656000001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209</v>
      </c>
      <c r="AT165" s="197" t="s">
        <v>205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209</v>
      </c>
      <c r="BM165" s="197" t="s">
        <v>3507</v>
      </c>
    </row>
    <row r="166" s="2" customFormat="1" ht="37.8" customHeight="1">
      <c r="A166" s="34"/>
      <c r="B166" s="184"/>
      <c r="C166" s="185" t="s">
        <v>343</v>
      </c>
      <c r="D166" s="185" t="s">
        <v>205</v>
      </c>
      <c r="E166" s="186" t="s">
        <v>3508</v>
      </c>
      <c r="F166" s="187" t="s">
        <v>3509</v>
      </c>
      <c r="G166" s="188" t="s">
        <v>208</v>
      </c>
      <c r="H166" s="189">
        <v>5.0670000000000002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2.2000000000000002</v>
      </c>
      <c r="T166" s="196">
        <f>S166*H166</f>
        <v>11.147400000000001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209</v>
      </c>
      <c r="AT166" s="197" t="s">
        <v>205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209</v>
      </c>
      <c r="BM166" s="197" t="s">
        <v>3510</v>
      </c>
    </row>
    <row r="167" s="2" customFormat="1" ht="21.75" customHeight="1">
      <c r="A167" s="34"/>
      <c r="B167" s="184"/>
      <c r="C167" s="185" t="s">
        <v>347</v>
      </c>
      <c r="D167" s="185" t="s">
        <v>205</v>
      </c>
      <c r="E167" s="186" t="s">
        <v>659</v>
      </c>
      <c r="F167" s="187" t="s">
        <v>660</v>
      </c>
      <c r="G167" s="188" t="s">
        <v>243</v>
      </c>
      <c r="H167" s="189">
        <v>11.936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209</v>
      </c>
      <c r="AT167" s="197" t="s">
        <v>205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209</v>
      </c>
      <c r="BM167" s="197" t="s">
        <v>3511</v>
      </c>
    </row>
    <row r="168" s="2" customFormat="1" ht="24.15" customHeight="1">
      <c r="A168" s="34"/>
      <c r="B168" s="184"/>
      <c r="C168" s="185" t="s">
        <v>352</v>
      </c>
      <c r="D168" s="185" t="s">
        <v>205</v>
      </c>
      <c r="E168" s="186" t="s">
        <v>663</v>
      </c>
      <c r="F168" s="187" t="s">
        <v>664</v>
      </c>
      <c r="G168" s="188" t="s">
        <v>243</v>
      </c>
      <c r="H168" s="189">
        <v>119.36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209</v>
      </c>
      <c r="AT168" s="197" t="s">
        <v>205</v>
      </c>
      <c r="AU168" s="197" t="s">
        <v>91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209</v>
      </c>
      <c r="BM168" s="197" t="s">
        <v>3512</v>
      </c>
    </row>
    <row r="169" s="2" customFormat="1" ht="24.15" customHeight="1">
      <c r="A169" s="34"/>
      <c r="B169" s="184"/>
      <c r="C169" s="185" t="s">
        <v>356</v>
      </c>
      <c r="D169" s="185" t="s">
        <v>205</v>
      </c>
      <c r="E169" s="186" t="s">
        <v>667</v>
      </c>
      <c r="F169" s="187" t="s">
        <v>668</v>
      </c>
      <c r="G169" s="188" t="s">
        <v>243</v>
      </c>
      <c r="H169" s="189">
        <v>11.936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45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209</v>
      </c>
      <c r="AT169" s="197" t="s">
        <v>205</v>
      </c>
      <c r="AU169" s="197" t="s">
        <v>91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209</v>
      </c>
      <c r="BM169" s="197" t="s">
        <v>3513</v>
      </c>
    </row>
    <row r="170" s="2" customFormat="1" ht="24.15" customHeight="1">
      <c r="A170" s="34"/>
      <c r="B170" s="184"/>
      <c r="C170" s="185" t="s">
        <v>360</v>
      </c>
      <c r="D170" s="185" t="s">
        <v>205</v>
      </c>
      <c r="E170" s="186" t="s">
        <v>671</v>
      </c>
      <c r="F170" s="187" t="s">
        <v>672</v>
      </c>
      <c r="G170" s="188" t="s">
        <v>243</v>
      </c>
      <c r="H170" s="189">
        <v>11.936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45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209</v>
      </c>
      <c r="AT170" s="197" t="s">
        <v>205</v>
      </c>
      <c r="AU170" s="197" t="s">
        <v>91</v>
      </c>
      <c r="AY170" s="15" t="s">
        <v>203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209</v>
      </c>
      <c r="BM170" s="197" t="s">
        <v>3514</v>
      </c>
    </row>
    <row r="171" s="2" customFormat="1" ht="24.15" customHeight="1">
      <c r="A171" s="34"/>
      <c r="B171" s="184"/>
      <c r="C171" s="185" t="s">
        <v>364</v>
      </c>
      <c r="D171" s="185" t="s">
        <v>205</v>
      </c>
      <c r="E171" s="186" t="s">
        <v>675</v>
      </c>
      <c r="F171" s="187" t="s">
        <v>676</v>
      </c>
      <c r="G171" s="188" t="s">
        <v>243</v>
      </c>
      <c r="H171" s="189">
        <v>11.147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209</v>
      </c>
      <c r="AT171" s="197" t="s">
        <v>205</v>
      </c>
      <c r="AU171" s="197" t="s">
        <v>91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209</v>
      </c>
      <c r="BM171" s="197" t="s">
        <v>3515</v>
      </c>
    </row>
    <row r="172" s="2" customFormat="1" ht="24.15" customHeight="1">
      <c r="A172" s="34"/>
      <c r="B172" s="184"/>
      <c r="C172" s="185" t="s">
        <v>369</v>
      </c>
      <c r="D172" s="185" t="s">
        <v>205</v>
      </c>
      <c r="E172" s="186" t="s">
        <v>683</v>
      </c>
      <c r="F172" s="187" t="s">
        <v>684</v>
      </c>
      <c r="G172" s="188" t="s">
        <v>243</v>
      </c>
      <c r="H172" s="189">
        <v>0.78900000000000003</v>
      </c>
      <c r="I172" s="190"/>
      <c r="J172" s="191">
        <f>ROUND(I172*H172,2)</f>
        <v>0</v>
      </c>
      <c r="K172" s="192"/>
      <c r="L172" s="35"/>
      <c r="M172" s="193" t="s">
        <v>1</v>
      </c>
      <c r="N172" s="194" t="s">
        <v>45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209</v>
      </c>
      <c r="AT172" s="197" t="s">
        <v>205</v>
      </c>
      <c r="AU172" s="197" t="s">
        <v>91</v>
      </c>
      <c r="AY172" s="15" t="s">
        <v>203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209</v>
      </c>
      <c r="BM172" s="197" t="s">
        <v>3516</v>
      </c>
    </row>
    <row r="173" s="12" customFormat="1" ht="22.8" customHeight="1">
      <c r="A173" s="12"/>
      <c r="B173" s="171"/>
      <c r="C173" s="12"/>
      <c r="D173" s="172" t="s">
        <v>78</v>
      </c>
      <c r="E173" s="182" t="s">
        <v>614</v>
      </c>
      <c r="F173" s="182" t="s">
        <v>687</v>
      </c>
      <c r="G173" s="12"/>
      <c r="H173" s="12"/>
      <c r="I173" s="174"/>
      <c r="J173" s="183">
        <f>BK173</f>
        <v>0</v>
      </c>
      <c r="K173" s="12"/>
      <c r="L173" s="171"/>
      <c r="M173" s="176"/>
      <c r="N173" s="177"/>
      <c r="O173" s="177"/>
      <c r="P173" s="178">
        <f>P174</f>
        <v>0</v>
      </c>
      <c r="Q173" s="177"/>
      <c r="R173" s="178">
        <f>R174</f>
        <v>0</v>
      </c>
      <c r="S173" s="177"/>
      <c r="T173" s="179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72" t="s">
        <v>86</v>
      </c>
      <c r="AT173" s="180" t="s">
        <v>78</v>
      </c>
      <c r="AU173" s="180" t="s">
        <v>86</v>
      </c>
      <c r="AY173" s="172" t="s">
        <v>203</v>
      </c>
      <c r="BK173" s="181">
        <f>BK174</f>
        <v>0</v>
      </c>
    </row>
    <row r="174" s="2" customFormat="1" ht="33" customHeight="1">
      <c r="A174" s="34"/>
      <c r="B174" s="184"/>
      <c r="C174" s="185" t="s">
        <v>373</v>
      </c>
      <c r="D174" s="185" t="s">
        <v>205</v>
      </c>
      <c r="E174" s="186" t="s">
        <v>3517</v>
      </c>
      <c r="F174" s="187" t="s">
        <v>3518</v>
      </c>
      <c r="G174" s="188" t="s">
        <v>243</v>
      </c>
      <c r="H174" s="189">
        <v>131.97</v>
      </c>
      <c r="I174" s="190"/>
      <c r="J174" s="191">
        <f>ROUND(I174*H174,2)</f>
        <v>0</v>
      </c>
      <c r="K174" s="192"/>
      <c r="L174" s="35"/>
      <c r="M174" s="193" t="s">
        <v>1</v>
      </c>
      <c r="N174" s="194" t="s">
        <v>45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209</v>
      </c>
      <c r="AT174" s="197" t="s">
        <v>205</v>
      </c>
      <c r="AU174" s="197" t="s">
        <v>91</v>
      </c>
      <c r="AY174" s="15" t="s">
        <v>203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209</v>
      </c>
      <c r="BM174" s="197" t="s">
        <v>3519</v>
      </c>
    </row>
    <row r="175" s="12" customFormat="1" ht="25.92" customHeight="1">
      <c r="A175" s="12"/>
      <c r="B175" s="171"/>
      <c r="C175" s="12"/>
      <c r="D175" s="172" t="s">
        <v>78</v>
      </c>
      <c r="E175" s="173" t="s">
        <v>692</v>
      </c>
      <c r="F175" s="173" t="s">
        <v>693</v>
      </c>
      <c r="G175" s="12"/>
      <c r="H175" s="12"/>
      <c r="I175" s="174"/>
      <c r="J175" s="175">
        <f>BK175</f>
        <v>0</v>
      </c>
      <c r="K175" s="12"/>
      <c r="L175" s="171"/>
      <c r="M175" s="176"/>
      <c r="N175" s="177"/>
      <c r="O175" s="177"/>
      <c r="P175" s="178">
        <f>P176</f>
        <v>0</v>
      </c>
      <c r="Q175" s="177"/>
      <c r="R175" s="178">
        <f>R176</f>
        <v>0.70716000000000001</v>
      </c>
      <c r="S175" s="177"/>
      <c r="T175" s="179">
        <f>T176</f>
        <v>0.78899999999999992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72" t="s">
        <v>91</v>
      </c>
      <c r="AT175" s="180" t="s">
        <v>78</v>
      </c>
      <c r="AU175" s="180" t="s">
        <v>79</v>
      </c>
      <c r="AY175" s="172" t="s">
        <v>203</v>
      </c>
      <c r="BK175" s="181">
        <f>BK176</f>
        <v>0</v>
      </c>
    </row>
    <row r="176" s="12" customFormat="1" ht="22.8" customHeight="1">
      <c r="A176" s="12"/>
      <c r="B176" s="171"/>
      <c r="C176" s="12"/>
      <c r="D176" s="172" t="s">
        <v>78</v>
      </c>
      <c r="E176" s="182" t="s">
        <v>1071</v>
      </c>
      <c r="F176" s="182" t="s">
        <v>1072</v>
      </c>
      <c r="G176" s="12"/>
      <c r="H176" s="12"/>
      <c r="I176" s="174"/>
      <c r="J176" s="183">
        <f>BK176</f>
        <v>0</v>
      </c>
      <c r="K176" s="12"/>
      <c r="L176" s="171"/>
      <c r="M176" s="176"/>
      <c r="N176" s="177"/>
      <c r="O176" s="177"/>
      <c r="P176" s="178">
        <f>SUM(P177:P187)</f>
        <v>0</v>
      </c>
      <c r="Q176" s="177"/>
      <c r="R176" s="178">
        <f>SUM(R177:R187)</f>
        <v>0.70716000000000001</v>
      </c>
      <c r="S176" s="177"/>
      <c r="T176" s="179">
        <f>SUM(T177:T187)</f>
        <v>0.78899999999999992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2" t="s">
        <v>91</v>
      </c>
      <c r="AT176" s="180" t="s">
        <v>78</v>
      </c>
      <c r="AU176" s="180" t="s">
        <v>86</v>
      </c>
      <c r="AY176" s="172" t="s">
        <v>203</v>
      </c>
      <c r="BK176" s="181">
        <f>SUM(BK177:BK187)</f>
        <v>0</v>
      </c>
    </row>
    <row r="177" s="2" customFormat="1" ht="24.15" customHeight="1">
      <c r="A177" s="34"/>
      <c r="B177" s="184"/>
      <c r="C177" s="185" t="s">
        <v>377</v>
      </c>
      <c r="D177" s="185" t="s">
        <v>205</v>
      </c>
      <c r="E177" s="186" t="s">
        <v>3520</v>
      </c>
      <c r="F177" s="187" t="s">
        <v>3521</v>
      </c>
      <c r="G177" s="188" t="s">
        <v>297</v>
      </c>
      <c r="H177" s="189">
        <v>56.700000000000003</v>
      </c>
      <c r="I177" s="190"/>
      <c r="J177" s="191">
        <f>ROUND(I177*H177,2)</f>
        <v>0</v>
      </c>
      <c r="K177" s="192"/>
      <c r="L177" s="35"/>
      <c r="M177" s="193" t="s">
        <v>1</v>
      </c>
      <c r="N177" s="194" t="s">
        <v>45</v>
      </c>
      <c r="O177" s="78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270</v>
      </c>
      <c r="AT177" s="197" t="s">
        <v>205</v>
      </c>
      <c r="AU177" s="197" t="s">
        <v>91</v>
      </c>
      <c r="AY177" s="15" t="s">
        <v>203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91</v>
      </c>
      <c r="BK177" s="198">
        <f>ROUND(I177*H177,2)</f>
        <v>0</v>
      </c>
      <c r="BL177" s="15" t="s">
        <v>270</v>
      </c>
      <c r="BM177" s="197" t="s">
        <v>3522</v>
      </c>
    </row>
    <row r="178" s="2" customFormat="1" ht="33" customHeight="1">
      <c r="A178" s="34"/>
      <c r="B178" s="184"/>
      <c r="C178" s="204" t="s">
        <v>381</v>
      </c>
      <c r="D178" s="204" t="s">
        <v>262</v>
      </c>
      <c r="E178" s="205" t="s">
        <v>3523</v>
      </c>
      <c r="F178" s="206" t="s">
        <v>3524</v>
      </c>
      <c r="G178" s="207" t="s">
        <v>255</v>
      </c>
      <c r="H178" s="208">
        <v>24</v>
      </c>
      <c r="I178" s="209"/>
      <c r="J178" s="210">
        <f>ROUND(I178*H178,2)</f>
        <v>0</v>
      </c>
      <c r="K178" s="211"/>
      <c r="L178" s="212"/>
      <c r="M178" s="213" t="s">
        <v>1</v>
      </c>
      <c r="N178" s="214" t="s">
        <v>45</v>
      </c>
      <c r="O178" s="78"/>
      <c r="P178" s="195">
        <f>O178*H178</f>
        <v>0</v>
      </c>
      <c r="Q178" s="195">
        <v>0.024899999999999999</v>
      </c>
      <c r="R178" s="195">
        <f>Q178*H178</f>
        <v>0.59759999999999991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335</v>
      </c>
      <c r="AT178" s="197" t="s">
        <v>262</v>
      </c>
      <c r="AU178" s="197" t="s">
        <v>91</v>
      </c>
      <c r="AY178" s="15" t="s">
        <v>203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270</v>
      </c>
      <c r="BM178" s="197" t="s">
        <v>3525</v>
      </c>
    </row>
    <row r="179" s="2" customFormat="1" ht="24.15" customHeight="1">
      <c r="A179" s="34"/>
      <c r="B179" s="184"/>
      <c r="C179" s="204" t="s">
        <v>385</v>
      </c>
      <c r="D179" s="204" t="s">
        <v>262</v>
      </c>
      <c r="E179" s="205" t="s">
        <v>3526</v>
      </c>
      <c r="F179" s="206" t="s">
        <v>3527</v>
      </c>
      <c r="G179" s="207" t="s">
        <v>255</v>
      </c>
      <c r="H179" s="208">
        <v>84</v>
      </c>
      <c r="I179" s="209"/>
      <c r="J179" s="210">
        <f>ROUND(I179*H179,2)</f>
        <v>0</v>
      </c>
      <c r="K179" s="211"/>
      <c r="L179" s="212"/>
      <c r="M179" s="213" t="s">
        <v>1</v>
      </c>
      <c r="N179" s="214" t="s">
        <v>45</v>
      </c>
      <c r="O179" s="78"/>
      <c r="P179" s="195">
        <f>O179*H179</f>
        <v>0</v>
      </c>
      <c r="Q179" s="195">
        <v>0.00016000000000000001</v>
      </c>
      <c r="R179" s="195">
        <f>Q179*H179</f>
        <v>0.013440000000000001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335</v>
      </c>
      <c r="AT179" s="197" t="s">
        <v>262</v>
      </c>
      <c r="AU179" s="197" t="s">
        <v>91</v>
      </c>
      <c r="AY179" s="15" t="s">
        <v>203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91</v>
      </c>
      <c r="BK179" s="198">
        <f>ROUND(I179*H179,2)</f>
        <v>0</v>
      </c>
      <c r="BL179" s="15" t="s">
        <v>270</v>
      </c>
      <c r="BM179" s="197" t="s">
        <v>3528</v>
      </c>
    </row>
    <row r="180" s="2" customFormat="1" ht="24.15" customHeight="1">
      <c r="A180" s="34"/>
      <c r="B180" s="184"/>
      <c r="C180" s="204" t="s">
        <v>389</v>
      </c>
      <c r="D180" s="204" t="s">
        <v>262</v>
      </c>
      <c r="E180" s="205" t="s">
        <v>3529</v>
      </c>
      <c r="F180" s="206" t="s">
        <v>3530</v>
      </c>
      <c r="G180" s="207" t="s">
        <v>255</v>
      </c>
      <c r="H180" s="208">
        <v>36</v>
      </c>
      <c r="I180" s="209"/>
      <c r="J180" s="210">
        <f>ROUND(I180*H180,2)</f>
        <v>0</v>
      </c>
      <c r="K180" s="211"/>
      <c r="L180" s="212"/>
      <c r="M180" s="213" t="s">
        <v>1</v>
      </c>
      <c r="N180" s="214" t="s">
        <v>45</v>
      </c>
      <c r="O180" s="78"/>
      <c r="P180" s="195">
        <f>O180*H180</f>
        <v>0</v>
      </c>
      <c r="Q180" s="195">
        <v>0.00017000000000000001</v>
      </c>
      <c r="R180" s="195">
        <f>Q180*H180</f>
        <v>0.0061200000000000004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335</v>
      </c>
      <c r="AT180" s="197" t="s">
        <v>262</v>
      </c>
      <c r="AU180" s="197" t="s">
        <v>91</v>
      </c>
      <c r="AY180" s="15" t="s">
        <v>203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270</v>
      </c>
      <c r="BM180" s="197" t="s">
        <v>3531</v>
      </c>
    </row>
    <row r="181" s="2" customFormat="1" ht="24.15" customHeight="1">
      <c r="A181" s="34"/>
      <c r="B181" s="184"/>
      <c r="C181" s="185" t="s">
        <v>393</v>
      </c>
      <c r="D181" s="185" t="s">
        <v>205</v>
      </c>
      <c r="E181" s="186" t="s">
        <v>3532</v>
      </c>
      <c r="F181" s="187" t="s">
        <v>3533</v>
      </c>
      <c r="G181" s="188" t="s">
        <v>297</v>
      </c>
      <c r="H181" s="189">
        <v>56</v>
      </c>
      <c r="I181" s="190"/>
      <c r="J181" s="191">
        <f>ROUND(I181*H181,2)</f>
        <v>0</v>
      </c>
      <c r="K181" s="192"/>
      <c r="L181" s="35"/>
      <c r="M181" s="193" t="s">
        <v>1</v>
      </c>
      <c r="N181" s="194" t="s">
        <v>45</v>
      </c>
      <c r="O181" s="78"/>
      <c r="P181" s="195">
        <f>O181*H181</f>
        <v>0</v>
      </c>
      <c r="Q181" s="195">
        <v>0</v>
      </c>
      <c r="R181" s="195">
        <f>Q181*H181</f>
        <v>0</v>
      </c>
      <c r="S181" s="195">
        <v>0.0089999999999999993</v>
      </c>
      <c r="T181" s="196">
        <f>S181*H181</f>
        <v>0.504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270</v>
      </c>
      <c r="AT181" s="197" t="s">
        <v>205</v>
      </c>
      <c r="AU181" s="197" t="s">
        <v>91</v>
      </c>
      <c r="AY181" s="15" t="s">
        <v>203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270</v>
      </c>
      <c r="BM181" s="197" t="s">
        <v>3534</v>
      </c>
    </row>
    <row r="182" s="2" customFormat="1" ht="37.8" customHeight="1">
      <c r="A182" s="34"/>
      <c r="B182" s="184"/>
      <c r="C182" s="185" t="s">
        <v>397</v>
      </c>
      <c r="D182" s="185" t="s">
        <v>205</v>
      </c>
      <c r="E182" s="186" t="s">
        <v>3535</v>
      </c>
      <c r="F182" s="187" t="s">
        <v>3536</v>
      </c>
      <c r="G182" s="188" t="s">
        <v>255</v>
      </c>
      <c r="H182" s="189">
        <v>1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45</v>
      </c>
      <c r="O182" s="78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270</v>
      </c>
      <c r="AT182" s="197" t="s">
        <v>205</v>
      </c>
      <c r="AU182" s="197" t="s">
        <v>91</v>
      </c>
      <c r="AY182" s="15" t="s">
        <v>203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270</v>
      </c>
      <c r="BM182" s="197" t="s">
        <v>3537</v>
      </c>
    </row>
    <row r="183" s="2" customFormat="1" ht="24.15" customHeight="1">
      <c r="A183" s="34"/>
      <c r="B183" s="184"/>
      <c r="C183" s="204" t="s">
        <v>401</v>
      </c>
      <c r="D183" s="204" t="s">
        <v>262</v>
      </c>
      <c r="E183" s="205" t="s">
        <v>3538</v>
      </c>
      <c r="F183" s="206" t="s">
        <v>3539</v>
      </c>
      <c r="G183" s="207" t="s">
        <v>255</v>
      </c>
      <c r="H183" s="208">
        <v>1</v>
      </c>
      <c r="I183" s="209"/>
      <c r="J183" s="210">
        <f>ROUND(I183*H183,2)</f>
        <v>0</v>
      </c>
      <c r="K183" s="211"/>
      <c r="L183" s="212"/>
      <c r="M183" s="213" t="s">
        <v>1</v>
      </c>
      <c r="N183" s="214" t="s">
        <v>45</v>
      </c>
      <c r="O183" s="78"/>
      <c r="P183" s="195">
        <f>O183*H183</f>
        <v>0</v>
      </c>
      <c r="Q183" s="195">
        <v>0.029999999999999999</v>
      </c>
      <c r="R183" s="195">
        <f>Q183*H183</f>
        <v>0.029999999999999999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335</v>
      </c>
      <c r="AT183" s="197" t="s">
        <v>262</v>
      </c>
      <c r="AU183" s="197" t="s">
        <v>91</v>
      </c>
      <c r="AY183" s="15" t="s">
        <v>203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270</v>
      </c>
      <c r="BM183" s="197" t="s">
        <v>3540</v>
      </c>
    </row>
    <row r="184" s="2" customFormat="1" ht="37.8" customHeight="1">
      <c r="A184" s="34"/>
      <c r="B184" s="184"/>
      <c r="C184" s="185" t="s">
        <v>405</v>
      </c>
      <c r="D184" s="185" t="s">
        <v>205</v>
      </c>
      <c r="E184" s="186" t="s">
        <v>3541</v>
      </c>
      <c r="F184" s="187" t="s">
        <v>3542</v>
      </c>
      <c r="G184" s="188" t="s">
        <v>255</v>
      </c>
      <c r="H184" s="189">
        <v>1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45</v>
      </c>
      <c r="O184" s="78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270</v>
      </c>
      <c r="AT184" s="197" t="s">
        <v>205</v>
      </c>
      <c r="AU184" s="197" t="s">
        <v>91</v>
      </c>
      <c r="AY184" s="15" t="s">
        <v>203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270</v>
      </c>
      <c r="BM184" s="197" t="s">
        <v>3543</v>
      </c>
    </row>
    <row r="185" s="2" customFormat="1" ht="24.15" customHeight="1">
      <c r="A185" s="34"/>
      <c r="B185" s="184"/>
      <c r="C185" s="204" t="s">
        <v>409</v>
      </c>
      <c r="D185" s="204" t="s">
        <v>262</v>
      </c>
      <c r="E185" s="205" t="s">
        <v>3544</v>
      </c>
      <c r="F185" s="206" t="s">
        <v>3545</v>
      </c>
      <c r="G185" s="207" t="s">
        <v>255</v>
      </c>
      <c r="H185" s="208">
        <v>1</v>
      </c>
      <c r="I185" s="209"/>
      <c r="J185" s="210">
        <f>ROUND(I185*H185,2)</f>
        <v>0</v>
      </c>
      <c r="K185" s="211"/>
      <c r="L185" s="212"/>
      <c r="M185" s="213" t="s">
        <v>1</v>
      </c>
      <c r="N185" s="214" t="s">
        <v>45</v>
      </c>
      <c r="O185" s="78"/>
      <c r="P185" s="195">
        <f>O185*H185</f>
        <v>0</v>
      </c>
      <c r="Q185" s="195">
        <v>0.059999999999999998</v>
      </c>
      <c r="R185" s="195">
        <f>Q185*H185</f>
        <v>0.059999999999999998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335</v>
      </c>
      <c r="AT185" s="197" t="s">
        <v>262</v>
      </c>
      <c r="AU185" s="197" t="s">
        <v>91</v>
      </c>
      <c r="AY185" s="15" t="s">
        <v>203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91</v>
      </c>
      <c r="BK185" s="198">
        <f>ROUND(I185*H185,2)</f>
        <v>0</v>
      </c>
      <c r="BL185" s="15" t="s">
        <v>270</v>
      </c>
      <c r="BM185" s="197" t="s">
        <v>3546</v>
      </c>
    </row>
    <row r="186" s="2" customFormat="1" ht="24.15" customHeight="1">
      <c r="A186" s="34"/>
      <c r="B186" s="184"/>
      <c r="C186" s="185" t="s">
        <v>413</v>
      </c>
      <c r="D186" s="185" t="s">
        <v>205</v>
      </c>
      <c r="E186" s="186" t="s">
        <v>3547</v>
      </c>
      <c r="F186" s="187" t="s">
        <v>3548</v>
      </c>
      <c r="G186" s="188" t="s">
        <v>255</v>
      </c>
      <c r="H186" s="189">
        <v>1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45</v>
      </c>
      <c r="O186" s="78"/>
      <c r="P186" s="195">
        <f>O186*H186</f>
        <v>0</v>
      </c>
      <c r="Q186" s="195">
        <v>0</v>
      </c>
      <c r="R186" s="195">
        <f>Q186*H186</f>
        <v>0</v>
      </c>
      <c r="S186" s="195">
        <v>0.28499999999999998</v>
      </c>
      <c r="T186" s="196">
        <f>S186*H186</f>
        <v>0.28499999999999998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270</v>
      </c>
      <c r="AT186" s="197" t="s">
        <v>205</v>
      </c>
      <c r="AU186" s="197" t="s">
        <v>91</v>
      </c>
      <c r="AY186" s="15" t="s">
        <v>203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270</v>
      </c>
      <c r="BM186" s="197" t="s">
        <v>3549</v>
      </c>
    </row>
    <row r="187" s="2" customFormat="1" ht="24.15" customHeight="1">
      <c r="A187" s="34"/>
      <c r="B187" s="184"/>
      <c r="C187" s="185" t="s">
        <v>417</v>
      </c>
      <c r="D187" s="185" t="s">
        <v>205</v>
      </c>
      <c r="E187" s="186" t="s">
        <v>3550</v>
      </c>
      <c r="F187" s="187" t="s">
        <v>1646</v>
      </c>
      <c r="G187" s="188" t="s">
        <v>243</v>
      </c>
      <c r="H187" s="189">
        <v>0.70699999999999996</v>
      </c>
      <c r="I187" s="190"/>
      <c r="J187" s="191">
        <f>ROUND(I187*H187,2)</f>
        <v>0</v>
      </c>
      <c r="K187" s="192"/>
      <c r="L187" s="35"/>
      <c r="M187" s="219" t="s">
        <v>1</v>
      </c>
      <c r="N187" s="220" t="s">
        <v>45</v>
      </c>
      <c r="O187" s="217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270</v>
      </c>
      <c r="AT187" s="197" t="s">
        <v>205</v>
      </c>
      <c r="AU187" s="197" t="s">
        <v>91</v>
      </c>
      <c r="AY187" s="15" t="s">
        <v>203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91</v>
      </c>
      <c r="BK187" s="198">
        <f>ROUND(I187*H187,2)</f>
        <v>0</v>
      </c>
      <c r="BL187" s="15" t="s">
        <v>270</v>
      </c>
      <c r="BM187" s="197" t="s">
        <v>3551</v>
      </c>
    </row>
    <row r="188" s="2" customFormat="1" ht="6.96" customHeight="1">
      <c r="A188" s="34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35"/>
      <c r="M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</row>
  </sheetData>
  <autoFilter ref="C124:K18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155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157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3552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3084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3085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ROUND((SUM(BE118:BE122)),  2)</f>
        <v>0</v>
      </c>
      <c r="G33" s="137"/>
      <c r="H33" s="137"/>
      <c r="I33" s="138">
        <v>0.23000000000000001</v>
      </c>
      <c r="J33" s="136">
        <f>ROUND(((SUM(BE118:BE122))*I33),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ROUND((SUM(BF118:BF122)),  2)</f>
        <v>0</v>
      </c>
      <c r="G34" s="137"/>
      <c r="H34" s="137"/>
      <c r="I34" s="138">
        <v>0.23000000000000001</v>
      </c>
      <c r="J34" s="136">
        <f>ROUND(((SUM(BF118:BF122))*I34),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ROUND((SUM(BG118:BG122)),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ROUND((SUM(BH118:BH122)),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ROUND((SUM(BI118:BI122)),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157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12 - SO 04 Areálove rozvody a pripojky ZTI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0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i5 projekt s.r.o., Dunajská 1060/31; 93101 Šamorín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i5 projekt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162</v>
      </c>
      <c r="D94" s="141"/>
      <c r="E94" s="141"/>
      <c r="F94" s="141"/>
      <c r="G94" s="141"/>
      <c r="H94" s="141"/>
      <c r="I94" s="141"/>
      <c r="J94" s="150" t="s">
        <v>163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164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165</v>
      </c>
    </row>
    <row r="97" s="9" customFormat="1" ht="24.96" customHeight="1">
      <c r="A97" s="9"/>
      <c r="B97" s="152"/>
      <c r="C97" s="9"/>
      <c r="D97" s="153" t="s">
        <v>174</v>
      </c>
      <c r="E97" s="154"/>
      <c r="F97" s="154"/>
      <c r="G97" s="154"/>
      <c r="H97" s="154"/>
      <c r="I97" s="154"/>
      <c r="J97" s="155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1652</v>
      </c>
      <c r="E98" s="158"/>
      <c r="F98" s="158"/>
      <c r="G98" s="158"/>
      <c r="H98" s="158"/>
      <c r="I98" s="158"/>
      <c r="J98" s="159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189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30" t="str">
        <f>E7</f>
        <v>REKONŠTRUKCIA ADMINISTRATÍVNEJ BUDOVY KOMENSKÉHO ULICA - ÚRAD BBSK (BLOK B+C)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157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>12 - SO 04 Areálove rozvody a pripojky ZTI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>k.ú. B. Bystrica, s.č. 837/12, p.č. KN/C - 1909/1</v>
      </c>
      <c r="G112" s="34"/>
      <c r="H112" s="34"/>
      <c r="I112" s="28" t="s">
        <v>21</v>
      </c>
      <c r="J112" s="70" t="str">
        <f>IF(J12="","",J12)</f>
        <v>21. 1. 2025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40.05" customHeight="1">
      <c r="A114" s="34"/>
      <c r="B114" s="35"/>
      <c r="C114" s="28" t="s">
        <v>23</v>
      </c>
      <c r="D114" s="34"/>
      <c r="E114" s="34"/>
      <c r="F114" s="23" t="str">
        <f>E15</f>
        <v>Banskobystrický samosprávny kraj, Námestie SNP 23/</v>
      </c>
      <c r="G114" s="34"/>
      <c r="H114" s="34"/>
      <c r="I114" s="28" t="s">
        <v>29</v>
      </c>
      <c r="J114" s="32" t="str">
        <f>E21</f>
        <v>i5 projekt s.r.o., Dunajská 1060/31; 93101 Šamorín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34</v>
      </c>
      <c r="J115" s="32" t="str">
        <f>E24</f>
        <v>i5 projekt s.r.o.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60"/>
      <c r="B117" s="161"/>
      <c r="C117" s="162" t="s">
        <v>190</v>
      </c>
      <c r="D117" s="163" t="s">
        <v>64</v>
      </c>
      <c r="E117" s="163" t="s">
        <v>60</v>
      </c>
      <c r="F117" s="163" t="s">
        <v>61</v>
      </c>
      <c r="G117" s="163" t="s">
        <v>191</v>
      </c>
      <c r="H117" s="163" t="s">
        <v>192</v>
      </c>
      <c r="I117" s="163" t="s">
        <v>193</v>
      </c>
      <c r="J117" s="164" t="s">
        <v>163</v>
      </c>
      <c r="K117" s="165" t="s">
        <v>194</v>
      </c>
      <c r="L117" s="166"/>
      <c r="M117" s="87" t="s">
        <v>1</v>
      </c>
      <c r="N117" s="88" t="s">
        <v>43</v>
      </c>
      <c r="O117" s="88" t="s">
        <v>195</v>
      </c>
      <c r="P117" s="88" t="s">
        <v>196</v>
      </c>
      <c r="Q117" s="88" t="s">
        <v>197</v>
      </c>
      <c r="R117" s="88" t="s">
        <v>198</v>
      </c>
      <c r="S117" s="88" t="s">
        <v>199</v>
      </c>
      <c r="T117" s="89" t="s">
        <v>200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="2" customFormat="1" ht="22.8" customHeight="1">
      <c r="A118" s="34"/>
      <c r="B118" s="35"/>
      <c r="C118" s="94" t="s">
        <v>164</v>
      </c>
      <c r="D118" s="34"/>
      <c r="E118" s="34"/>
      <c r="F118" s="34"/>
      <c r="G118" s="34"/>
      <c r="H118" s="34"/>
      <c r="I118" s="34"/>
      <c r="J118" s="167">
        <f>BK118</f>
        <v>0</v>
      </c>
      <c r="K118" s="34"/>
      <c r="L118" s="35"/>
      <c r="M118" s="90"/>
      <c r="N118" s="74"/>
      <c r="O118" s="91"/>
      <c r="P118" s="168">
        <f>P119</f>
        <v>0</v>
      </c>
      <c r="Q118" s="91"/>
      <c r="R118" s="168">
        <f>R119</f>
        <v>0.0135134</v>
      </c>
      <c r="S118" s="91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78</v>
      </c>
      <c r="AU118" s="15" t="s">
        <v>165</v>
      </c>
      <c r="BK118" s="170">
        <f>BK119</f>
        <v>0</v>
      </c>
    </row>
    <row r="119" s="12" customFormat="1" ht="25.92" customHeight="1">
      <c r="A119" s="12"/>
      <c r="B119" s="171"/>
      <c r="C119" s="12"/>
      <c r="D119" s="172" t="s">
        <v>78</v>
      </c>
      <c r="E119" s="173" t="s">
        <v>692</v>
      </c>
      <c r="F119" s="173" t="s">
        <v>693</v>
      </c>
      <c r="G119" s="12"/>
      <c r="H119" s="12"/>
      <c r="I119" s="174"/>
      <c r="J119" s="175">
        <f>BK119</f>
        <v>0</v>
      </c>
      <c r="K119" s="12"/>
      <c r="L119" s="171"/>
      <c r="M119" s="176"/>
      <c r="N119" s="177"/>
      <c r="O119" s="177"/>
      <c r="P119" s="178">
        <f>P120</f>
        <v>0</v>
      </c>
      <c r="Q119" s="177"/>
      <c r="R119" s="178">
        <f>R120</f>
        <v>0.0135134</v>
      </c>
      <c r="S119" s="177"/>
      <c r="T119" s="17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2" t="s">
        <v>91</v>
      </c>
      <c r="AT119" s="180" t="s">
        <v>78</v>
      </c>
      <c r="AU119" s="180" t="s">
        <v>79</v>
      </c>
      <c r="AY119" s="172" t="s">
        <v>203</v>
      </c>
      <c r="BK119" s="181">
        <f>BK120</f>
        <v>0</v>
      </c>
    </row>
    <row r="120" s="12" customFormat="1" ht="22.8" customHeight="1">
      <c r="A120" s="12"/>
      <c r="B120" s="171"/>
      <c r="C120" s="12"/>
      <c r="D120" s="172" t="s">
        <v>78</v>
      </c>
      <c r="E120" s="182" t="s">
        <v>1763</v>
      </c>
      <c r="F120" s="182" t="s">
        <v>1764</v>
      </c>
      <c r="G120" s="12"/>
      <c r="H120" s="12"/>
      <c r="I120" s="174"/>
      <c r="J120" s="183">
        <f>BK120</f>
        <v>0</v>
      </c>
      <c r="K120" s="12"/>
      <c r="L120" s="171"/>
      <c r="M120" s="176"/>
      <c r="N120" s="177"/>
      <c r="O120" s="177"/>
      <c r="P120" s="178">
        <f>SUM(P121:P122)</f>
        <v>0</v>
      </c>
      <c r="Q120" s="177"/>
      <c r="R120" s="178">
        <f>SUM(R121:R122)</f>
        <v>0.0135134</v>
      </c>
      <c r="S120" s="177"/>
      <c r="T120" s="17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91</v>
      </c>
      <c r="AT120" s="180" t="s">
        <v>78</v>
      </c>
      <c r="AU120" s="180" t="s">
        <v>86</v>
      </c>
      <c r="AY120" s="172" t="s">
        <v>203</v>
      </c>
      <c r="BK120" s="181">
        <f>SUM(BK121:BK122)</f>
        <v>0</v>
      </c>
    </row>
    <row r="121" s="2" customFormat="1" ht="37.8" customHeight="1">
      <c r="A121" s="34"/>
      <c r="B121" s="184"/>
      <c r="C121" s="185" t="s">
        <v>86</v>
      </c>
      <c r="D121" s="185" t="s">
        <v>205</v>
      </c>
      <c r="E121" s="186" t="s">
        <v>1763</v>
      </c>
      <c r="F121" s="187" t="s">
        <v>3553</v>
      </c>
      <c r="G121" s="188" t="s">
        <v>2211</v>
      </c>
      <c r="H121" s="189">
        <v>1</v>
      </c>
      <c r="I121" s="190"/>
      <c r="J121" s="191">
        <f>ROUND(I121*H121,2)</f>
        <v>0</v>
      </c>
      <c r="K121" s="192"/>
      <c r="L121" s="35"/>
      <c r="M121" s="193" t="s">
        <v>1</v>
      </c>
      <c r="N121" s="194" t="s">
        <v>45</v>
      </c>
      <c r="O121" s="78"/>
      <c r="P121" s="195">
        <f>O121*H121</f>
        <v>0</v>
      </c>
      <c r="Q121" s="195">
        <v>0.0135134</v>
      </c>
      <c r="R121" s="195">
        <f>Q121*H121</f>
        <v>0.0135134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270</v>
      </c>
      <c r="AT121" s="197" t="s">
        <v>205</v>
      </c>
      <c r="AU121" s="197" t="s">
        <v>91</v>
      </c>
      <c r="AY121" s="15" t="s">
        <v>203</v>
      </c>
      <c r="BE121" s="198">
        <f>IF(N121="základná",J121,0)</f>
        <v>0</v>
      </c>
      <c r="BF121" s="198">
        <f>IF(N121="znížená",J121,0)</f>
        <v>0</v>
      </c>
      <c r="BG121" s="198">
        <f>IF(N121="zákl. prenesená",J121,0)</f>
        <v>0</v>
      </c>
      <c r="BH121" s="198">
        <f>IF(N121="zníž. prenesená",J121,0)</f>
        <v>0</v>
      </c>
      <c r="BI121" s="198">
        <f>IF(N121="nulová",J121,0)</f>
        <v>0</v>
      </c>
      <c r="BJ121" s="15" t="s">
        <v>91</v>
      </c>
      <c r="BK121" s="198">
        <f>ROUND(I121*H121,2)</f>
        <v>0</v>
      </c>
      <c r="BL121" s="15" t="s">
        <v>270</v>
      </c>
      <c r="BM121" s="197" t="s">
        <v>3554</v>
      </c>
    </row>
    <row r="122" s="2" customFormat="1">
      <c r="A122" s="34"/>
      <c r="B122" s="35"/>
      <c r="C122" s="34"/>
      <c r="D122" s="199" t="s">
        <v>211</v>
      </c>
      <c r="E122" s="34"/>
      <c r="F122" s="200" t="s">
        <v>3091</v>
      </c>
      <c r="G122" s="34"/>
      <c r="H122" s="34"/>
      <c r="I122" s="201"/>
      <c r="J122" s="34"/>
      <c r="K122" s="34"/>
      <c r="L122" s="35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211</v>
      </c>
      <c r="AU122" s="15" t="s">
        <v>91</v>
      </c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158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30" customHeight="1">
      <c r="A11" s="34"/>
      <c r="B11" s="35"/>
      <c r="C11" s="34"/>
      <c r="D11" s="34"/>
      <c r="E11" s="68" t="s">
        <v>1368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30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26</v>
      </c>
      <c r="J23" s="23" t="s">
        <v>32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35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36</v>
      </c>
      <c r="F26" s="34"/>
      <c r="G26" s="34"/>
      <c r="H26" s="34"/>
      <c r="I26" s="28" t="s">
        <v>26</v>
      </c>
      <c r="J26" s="23" t="s">
        <v>37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ROUND((SUM(BE129:BE257)),  2)</f>
        <v>0</v>
      </c>
      <c r="G35" s="137"/>
      <c r="H35" s="137"/>
      <c r="I35" s="138">
        <v>0.23000000000000001</v>
      </c>
      <c r="J35" s="136">
        <f>ROUND(((SUM(BE129:BE257))*I35),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ROUND((SUM(BF129:BF257)),  2)</f>
        <v>0</v>
      </c>
      <c r="G36" s="137"/>
      <c r="H36" s="137"/>
      <c r="I36" s="138">
        <v>0.23000000000000001</v>
      </c>
      <c r="J36" s="136">
        <f>ROUND(((SUM(BF129:BF257))*I36),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ROUND((SUM(BG129:BG257)),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ROUND((SUM(BH129:BH257)),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ROUND((SUM(BI129:BI257)),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158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30" customHeight="1">
      <c r="A89" s="34"/>
      <c r="B89" s="35"/>
      <c r="C89" s="34"/>
      <c r="D89" s="34"/>
      <c r="E89" s="68" t="str">
        <f>E11</f>
        <v>02 - VÝMENA OTVOROVÝCH KONŠTRUKCII V OBVODOVOM MURIVE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HLINA s.r.o.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STAVCEN s.r.o., www.rozpoctar.org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166</v>
      </c>
      <c r="E99" s="154"/>
      <c r="F99" s="154"/>
      <c r="G99" s="154"/>
      <c r="H99" s="154"/>
      <c r="I99" s="154"/>
      <c r="J99" s="155">
        <f>J130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171</v>
      </c>
      <c r="E100" s="158"/>
      <c r="F100" s="158"/>
      <c r="G100" s="158"/>
      <c r="H100" s="158"/>
      <c r="I100" s="158"/>
      <c r="J100" s="159">
        <f>J131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172</v>
      </c>
      <c r="E101" s="158"/>
      <c r="F101" s="158"/>
      <c r="G101" s="158"/>
      <c r="H101" s="158"/>
      <c r="I101" s="158"/>
      <c r="J101" s="159">
        <f>J134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173</v>
      </c>
      <c r="E102" s="158"/>
      <c r="F102" s="158"/>
      <c r="G102" s="158"/>
      <c r="H102" s="158"/>
      <c r="I102" s="158"/>
      <c r="J102" s="159">
        <f>J155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2"/>
      <c r="C103" s="9"/>
      <c r="D103" s="153" t="s">
        <v>174</v>
      </c>
      <c r="E103" s="154"/>
      <c r="F103" s="154"/>
      <c r="G103" s="154"/>
      <c r="H103" s="154"/>
      <c r="I103" s="154"/>
      <c r="J103" s="155">
        <f>J157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6"/>
      <c r="C104" s="10"/>
      <c r="D104" s="157" t="s">
        <v>1369</v>
      </c>
      <c r="E104" s="158"/>
      <c r="F104" s="158"/>
      <c r="G104" s="158"/>
      <c r="H104" s="158"/>
      <c r="I104" s="158"/>
      <c r="J104" s="159">
        <f>J158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6"/>
      <c r="C105" s="10"/>
      <c r="D105" s="157" t="s">
        <v>179</v>
      </c>
      <c r="E105" s="158"/>
      <c r="F105" s="158"/>
      <c r="G105" s="158"/>
      <c r="H105" s="158"/>
      <c r="I105" s="158"/>
      <c r="J105" s="159">
        <f>J162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180</v>
      </c>
      <c r="E106" s="158"/>
      <c r="F106" s="158"/>
      <c r="G106" s="158"/>
      <c r="H106" s="158"/>
      <c r="I106" s="158"/>
      <c r="J106" s="159">
        <f>J225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186</v>
      </c>
      <c r="E107" s="158"/>
      <c r="F107" s="158"/>
      <c r="G107" s="158"/>
      <c r="H107" s="158"/>
      <c r="I107" s="158"/>
      <c r="J107" s="159">
        <f>J255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189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0" t="str">
        <f>E7</f>
        <v>REKONŠTRUKCIA ADMINISTRATÍVNEJ BUDOVY KOMENSKÉHO ULICA - ÚRAD BBSK (BLOK B+C)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157</v>
      </c>
      <c r="L118" s="18"/>
    </row>
    <row r="119" s="2" customFormat="1" ht="16.5" customHeight="1">
      <c r="A119" s="34"/>
      <c r="B119" s="35"/>
      <c r="C119" s="34"/>
      <c r="D119" s="34"/>
      <c r="E119" s="130" t="s">
        <v>158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159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30" customHeight="1">
      <c r="A121" s="34"/>
      <c r="B121" s="35"/>
      <c r="C121" s="34"/>
      <c r="D121" s="34"/>
      <c r="E121" s="68" t="str">
        <f>E11</f>
        <v>02 - VÝMENA OTVOROVÝCH KONŠTRUKCII V OBVODOVOM MURIVE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k.ú. B. Bystrica, s.č. 837/12, p.č. KN/C - 1909/1</v>
      </c>
      <c r="G123" s="34"/>
      <c r="H123" s="34"/>
      <c r="I123" s="28" t="s">
        <v>21</v>
      </c>
      <c r="J123" s="70" t="str">
        <f>IF(J14="","",J14)</f>
        <v>21. 1. 2025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23</v>
      </c>
      <c r="D125" s="34"/>
      <c r="E125" s="34"/>
      <c r="F125" s="23" t="str">
        <f>E17</f>
        <v>Banskobystrický samosprávny kraj, Námestie SNP 23/</v>
      </c>
      <c r="G125" s="34"/>
      <c r="H125" s="34"/>
      <c r="I125" s="28" t="s">
        <v>29</v>
      </c>
      <c r="J125" s="32" t="str">
        <f>E23</f>
        <v>HLINA s.r.o.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34</v>
      </c>
      <c r="J126" s="32" t="str">
        <f>E26</f>
        <v>STAVCEN s.r.o., www.rozpoctar.org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0"/>
      <c r="B128" s="161"/>
      <c r="C128" s="162" t="s">
        <v>190</v>
      </c>
      <c r="D128" s="163" t="s">
        <v>64</v>
      </c>
      <c r="E128" s="163" t="s">
        <v>60</v>
      </c>
      <c r="F128" s="163" t="s">
        <v>61</v>
      </c>
      <c r="G128" s="163" t="s">
        <v>191</v>
      </c>
      <c r="H128" s="163" t="s">
        <v>192</v>
      </c>
      <c r="I128" s="163" t="s">
        <v>193</v>
      </c>
      <c r="J128" s="164" t="s">
        <v>163</v>
      </c>
      <c r="K128" s="165" t="s">
        <v>194</v>
      </c>
      <c r="L128" s="166"/>
      <c r="M128" s="87" t="s">
        <v>1</v>
      </c>
      <c r="N128" s="88" t="s">
        <v>43</v>
      </c>
      <c r="O128" s="88" t="s">
        <v>195</v>
      </c>
      <c r="P128" s="88" t="s">
        <v>196</v>
      </c>
      <c r="Q128" s="88" t="s">
        <v>197</v>
      </c>
      <c r="R128" s="88" t="s">
        <v>198</v>
      </c>
      <c r="S128" s="88" t="s">
        <v>199</v>
      </c>
      <c r="T128" s="89" t="s">
        <v>200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="2" customFormat="1" ht="22.8" customHeight="1">
      <c r="A129" s="34"/>
      <c r="B129" s="35"/>
      <c r="C129" s="94" t="s">
        <v>164</v>
      </c>
      <c r="D129" s="34"/>
      <c r="E129" s="34"/>
      <c r="F129" s="34"/>
      <c r="G129" s="34"/>
      <c r="H129" s="34"/>
      <c r="I129" s="34"/>
      <c r="J129" s="167">
        <f>BK129</f>
        <v>0</v>
      </c>
      <c r="K129" s="34"/>
      <c r="L129" s="35"/>
      <c r="M129" s="90"/>
      <c r="N129" s="74"/>
      <c r="O129" s="91"/>
      <c r="P129" s="168">
        <f>P130+P157</f>
        <v>0</v>
      </c>
      <c r="Q129" s="91"/>
      <c r="R129" s="168">
        <f>R130+R157</f>
        <v>68.085098253479998</v>
      </c>
      <c r="S129" s="91"/>
      <c r="T129" s="169">
        <f>T130+T157</f>
        <v>96.850502000000006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78</v>
      </c>
      <c r="AU129" s="15" t="s">
        <v>165</v>
      </c>
      <c r="BK129" s="170">
        <f>BK130+BK157</f>
        <v>0</v>
      </c>
    </row>
    <row r="130" s="12" customFormat="1" ht="25.92" customHeight="1">
      <c r="A130" s="12"/>
      <c r="B130" s="171"/>
      <c r="C130" s="12"/>
      <c r="D130" s="172" t="s">
        <v>78</v>
      </c>
      <c r="E130" s="173" t="s">
        <v>201</v>
      </c>
      <c r="F130" s="173" t="s">
        <v>202</v>
      </c>
      <c r="G130" s="12"/>
      <c r="H130" s="12"/>
      <c r="I130" s="174"/>
      <c r="J130" s="175">
        <f>BK130</f>
        <v>0</v>
      </c>
      <c r="K130" s="12"/>
      <c r="L130" s="171"/>
      <c r="M130" s="176"/>
      <c r="N130" s="177"/>
      <c r="O130" s="177"/>
      <c r="P130" s="178">
        <f>P131+P134+P155</f>
        <v>0</v>
      </c>
      <c r="Q130" s="177"/>
      <c r="R130" s="178">
        <f>R131+R134+R155</f>
        <v>34.379515493500001</v>
      </c>
      <c r="S130" s="177"/>
      <c r="T130" s="179">
        <f>T131+T134+T155</f>
        <v>93.019517000000008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2" t="s">
        <v>86</v>
      </c>
      <c r="AT130" s="180" t="s">
        <v>78</v>
      </c>
      <c r="AU130" s="180" t="s">
        <v>79</v>
      </c>
      <c r="AY130" s="172" t="s">
        <v>203</v>
      </c>
      <c r="BK130" s="181">
        <f>BK131+BK134+BK155</f>
        <v>0</v>
      </c>
    </row>
    <row r="131" s="12" customFormat="1" ht="22.8" customHeight="1">
      <c r="A131" s="12"/>
      <c r="B131" s="171"/>
      <c r="C131" s="12"/>
      <c r="D131" s="172" t="s">
        <v>78</v>
      </c>
      <c r="E131" s="182" t="s">
        <v>228</v>
      </c>
      <c r="F131" s="182" t="s">
        <v>368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SUM(P132:P133)</f>
        <v>0</v>
      </c>
      <c r="Q131" s="177"/>
      <c r="R131" s="178">
        <f>SUM(R132:R133)</f>
        <v>19.7957573035</v>
      </c>
      <c r="S131" s="177"/>
      <c r="T131" s="179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86</v>
      </c>
      <c r="AT131" s="180" t="s">
        <v>78</v>
      </c>
      <c r="AU131" s="180" t="s">
        <v>86</v>
      </c>
      <c r="AY131" s="172" t="s">
        <v>203</v>
      </c>
      <c r="BK131" s="181">
        <f>SUM(BK132:BK133)</f>
        <v>0</v>
      </c>
    </row>
    <row r="132" s="2" customFormat="1" ht="24.15" customHeight="1">
      <c r="A132" s="34"/>
      <c r="B132" s="184"/>
      <c r="C132" s="185" t="s">
        <v>86</v>
      </c>
      <c r="D132" s="185" t="s">
        <v>205</v>
      </c>
      <c r="E132" s="186" t="s">
        <v>398</v>
      </c>
      <c r="F132" s="187" t="s">
        <v>399</v>
      </c>
      <c r="G132" s="188" t="s">
        <v>317</v>
      </c>
      <c r="H132" s="189">
        <v>382.351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0.037555999999999999</v>
      </c>
      <c r="R132" s="195">
        <f>Q132*H132</f>
        <v>14.359574155999999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209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209</v>
      </c>
      <c r="BM132" s="197" t="s">
        <v>1370</v>
      </c>
    </row>
    <row r="133" s="2" customFormat="1" ht="24.15" customHeight="1">
      <c r="A133" s="34"/>
      <c r="B133" s="184"/>
      <c r="C133" s="185" t="s">
        <v>91</v>
      </c>
      <c r="D133" s="185" t="s">
        <v>205</v>
      </c>
      <c r="E133" s="186" t="s">
        <v>1371</v>
      </c>
      <c r="F133" s="187" t="s">
        <v>1372</v>
      </c>
      <c r="G133" s="188" t="s">
        <v>317</v>
      </c>
      <c r="H133" s="189">
        <v>290.91500000000002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0.018686500000000002</v>
      </c>
      <c r="R133" s="195">
        <f>Q133*H133</f>
        <v>5.4361831475000013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1373</v>
      </c>
    </row>
    <row r="134" s="12" customFormat="1" ht="22.8" customHeight="1">
      <c r="A134" s="12"/>
      <c r="B134" s="171"/>
      <c r="C134" s="12"/>
      <c r="D134" s="172" t="s">
        <v>78</v>
      </c>
      <c r="E134" s="182" t="s">
        <v>240</v>
      </c>
      <c r="F134" s="182" t="s">
        <v>503</v>
      </c>
      <c r="G134" s="12"/>
      <c r="H134" s="12"/>
      <c r="I134" s="174"/>
      <c r="J134" s="183">
        <f>BK134</f>
        <v>0</v>
      </c>
      <c r="K134" s="12"/>
      <c r="L134" s="171"/>
      <c r="M134" s="176"/>
      <c r="N134" s="177"/>
      <c r="O134" s="177"/>
      <c r="P134" s="178">
        <f>SUM(P135:P154)</f>
        <v>0</v>
      </c>
      <c r="Q134" s="177"/>
      <c r="R134" s="178">
        <f>SUM(R135:R154)</f>
        <v>14.583758190000001</v>
      </c>
      <c r="S134" s="177"/>
      <c r="T134" s="179">
        <f>SUM(T135:T154)</f>
        <v>93.019517000000008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2" t="s">
        <v>86</v>
      </c>
      <c r="AT134" s="180" t="s">
        <v>78</v>
      </c>
      <c r="AU134" s="180" t="s">
        <v>86</v>
      </c>
      <c r="AY134" s="172" t="s">
        <v>203</v>
      </c>
      <c r="BK134" s="181">
        <f>SUM(BK135:BK154)</f>
        <v>0</v>
      </c>
    </row>
    <row r="135" s="2" customFormat="1" ht="24.15" customHeight="1">
      <c r="A135" s="34"/>
      <c r="B135" s="184"/>
      <c r="C135" s="185" t="s">
        <v>216</v>
      </c>
      <c r="D135" s="185" t="s">
        <v>205</v>
      </c>
      <c r="E135" s="186" t="s">
        <v>505</v>
      </c>
      <c r="F135" s="187" t="s">
        <v>506</v>
      </c>
      <c r="G135" s="188" t="s">
        <v>317</v>
      </c>
      <c r="H135" s="189">
        <v>339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0.042198630000000001</v>
      </c>
      <c r="R135" s="195">
        <f>Q135*H135</f>
        <v>14.30533557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1374</v>
      </c>
    </row>
    <row r="136" s="2" customFormat="1" ht="16.5" customHeight="1">
      <c r="A136" s="34"/>
      <c r="B136" s="184"/>
      <c r="C136" s="185" t="s">
        <v>209</v>
      </c>
      <c r="D136" s="185" t="s">
        <v>205</v>
      </c>
      <c r="E136" s="186" t="s">
        <v>513</v>
      </c>
      <c r="F136" s="187" t="s">
        <v>514</v>
      </c>
      <c r="G136" s="188" t="s">
        <v>297</v>
      </c>
      <c r="H136" s="189">
        <v>914.36000000000001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0.000231</v>
      </c>
      <c r="R136" s="195">
        <f>Q136*H136</f>
        <v>0.21121716000000002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209</v>
      </c>
      <c r="AT136" s="197" t="s">
        <v>205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209</v>
      </c>
      <c r="BM136" s="197" t="s">
        <v>1375</v>
      </c>
    </row>
    <row r="137" s="2" customFormat="1" ht="16.5" customHeight="1">
      <c r="A137" s="34"/>
      <c r="B137" s="184"/>
      <c r="C137" s="185" t="s">
        <v>224</v>
      </c>
      <c r="D137" s="185" t="s">
        <v>205</v>
      </c>
      <c r="E137" s="186" t="s">
        <v>517</v>
      </c>
      <c r="F137" s="187" t="s">
        <v>518</v>
      </c>
      <c r="G137" s="188" t="s">
        <v>297</v>
      </c>
      <c r="H137" s="189">
        <v>914.36000000000001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7.3499999999999998E-05</v>
      </c>
      <c r="R137" s="195">
        <f>Q137*H137</f>
        <v>0.067205459999999995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209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209</v>
      </c>
      <c r="BM137" s="197" t="s">
        <v>1376</v>
      </c>
    </row>
    <row r="138" s="2" customFormat="1" ht="24.15" customHeight="1">
      <c r="A138" s="34"/>
      <c r="B138" s="184"/>
      <c r="C138" s="185" t="s">
        <v>228</v>
      </c>
      <c r="D138" s="185" t="s">
        <v>205</v>
      </c>
      <c r="E138" s="186" t="s">
        <v>1377</v>
      </c>
      <c r="F138" s="187" t="s">
        <v>1378</v>
      </c>
      <c r="G138" s="188" t="s">
        <v>317</v>
      </c>
      <c r="H138" s="189">
        <v>40.064999999999998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0.055</v>
      </c>
      <c r="T138" s="196">
        <f>S138*H138</f>
        <v>2.2035749999999998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209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209</v>
      </c>
      <c r="BM138" s="197" t="s">
        <v>1379</v>
      </c>
    </row>
    <row r="139" s="2" customFormat="1" ht="33" customHeight="1">
      <c r="A139" s="34"/>
      <c r="B139" s="184"/>
      <c r="C139" s="185" t="s">
        <v>232</v>
      </c>
      <c r="D139" s="185" t="s">
        <v>205</v>
      </c>
      <c r="E139" s="186" t="s">
        <v>569</v>
      </c>
      <c r="F139" s="187" t="s">
        <v>570</v>
      </c>
      <c r="G139" s="188" t="s">
        <v>317</v>
      </c>
      <c r="H139" s="189">
        <v>475.93599999999998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0.057000000000000002</v>
      </c>
      <c r="T139" s="196">
        <f>S139*H139</f>
        <v>27.128352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1380</v>
      </c>
    </row>
    <row r="140" s="2" customFormat="1" ht="21.75" customHeight="1">
      <c r="A140" s="34"/>
      <c r="B140" s="184"/>
      <c r="C140" s="185" t="s">
        <v>236</v>
      </c>
      <c r="D140" s="185" t="s">
        <v>205</v>
      </c>
      <c r="E140" s="186" t="s">
        <v>1381</v>
      </c>
      <c r="F140" s="187" t="s">
        <v>1382</v>
      </c>
      <c r="G140" s="188" t="s">
        <v>297</v>
      </c>
      <c r="H140" s="189">
        <v>1054.5999999999999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0.0080000000000000002</v>
      </c>
      <c r="T140" s="196">
        <f>S140*H140</f>
        <v>8.4367999999999999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209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209</v>
      </c>
      <c r="BM140" s="197" t="s">
        <v>1383</v>
      </c>
    </row>
    <row r="141" s="2" customFormat="1" ht="24.15" customHeight="1">
      <c r="A141" s="34"/>
      <c r="B141" s="184"/>
      <c r="C141" s="185" t="s">
        <v>240</v>
      </c>
      <c r="D141" s="185" t="s">
        <v>205</v>
      </c>
      <c r="E141" s="186" t="s">
        <v>583</v>
      </c>
      <c r="F141" s="187" t="s">
        <v>584</v>
      </c>
      <c r="G141" s="188" t="s">
        <v>297</v>
      </c>
      <c r="H141" s="189">
        <v>31.699999999999999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0.012</v>
      </c>
      <c r="T141" s="196">
        <f>S141*H141</f>
        <v>0.38040000000000002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209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209</v>
      </c>
      <c r="BM141" s="197" t="s">
        <v>1384</v>
      </c>
    </row>
    <row r="142" s="2" customFormat="1" ht="21.75" customHeight="1">
      <c r="A142" s="34"/>
      <c r="B142" s="184"/>
      <c r="C142" s="185" t="s">
        <v>147</v>
      </c>
      <c r="D142" s="185" t="s">
        <v>205</v>
      </c>
      <c r="E142" s="186" t="s">
        <v>1385</v>
      </c>
      <c r="F142" s="187" t="s">
        <v>1386</v>
      </c>
      <c r="G142" s="188" t="s">
        <v>297</v>
      </c>
      <c r="H142" s="189">
        <v>12.6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0.0070000000000000001</v>
      </c>
      <c r="T142" s="196">
        <f>S142*H142</f>
        <v>0.088200000000000001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1387</v>
      </c>
    </row>
    <row r="143" s="2" customFormat="1" ht="24.15" customHeight="1">
      <c r="A143" s="34"/>
      <c r="B143" s="184"/>
      <c r="C143" s="185" t="s">
        <v>150</v>
      </c>
      <c r="D143" s="185" t="s">
        <v>205</v>
      </c>
      <c r="E143" s="186" t="s">
        <v>595</v>
      </c>
      <c r="F143" s="187" t="s">
        <v>596</v>
      </c>
      <c r="G143" s="188" t="s">
        <v>297</v>
      </c>
      <c r="H143" s="189">
        <v>13.619999999999999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0.012</v>
      </c>
      <c r="T143" s="196">
        <f>S143*H143</f>
        <v>0.16344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209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209</v>
      </c>
      <c r="BM143" s="197" t="s">
        <v>1388</v>
      </c>
    </row>
    <row r="144" s="2" customFormat="1" ht="24.15" customHeight="1">
      <c r="A144" s="34"/>
      <c r="B144" s="184"/>
      <c r="C144" s="185" t="s">
        <v>153</v>
      </c>
      <c r="D144" s="185" t="s">
        <v>205</v>
      </c>
      <c r="E144" s="186" t="s">
        <v>627</v>
      </c>
      <c r="F144" s="187" t="s">
        <v>628</v>
      </c>
      <c r="G144" s="188" t="s">
        <v>208</v>
      </c>
      <c r="H144" s="189">
        <v>29.129999999999999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1.875</v>
      </c>
      <c r="T144" s="196">
        <f>S144*H144</f>
        <v>54.618749999999999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209</v>
      </c>
      <c r="AT144" s="197" t="s">
        <v>205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209</v>
      </c>
      <c r="BM144" s="197" t="s">
        <v>1389</v>
      </c>
    </row>
    <row r="145" s="2" customFormat="1" ht="24.15" customHeight="1">
      <c r="A145" s="34"/>
      <c r="B145" s="184"/>
      <c r="C145" s="185" t="s">
        <v>257</v>
      </c>
      <c r="D145" s="185" t="s">
        <v>205</v>
      </c>
      <c r="E145" s="186" t="s">
        <v>651</v>
      </c>
      <c r="F145" s="187" t="s">
        <v>652</v>
      </c>
      <c r="G145" s="188" t="s">
        <v>243</v>
      </c>
      <c r="H145" s="189">
        <v>96.850999999999999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209</v>
      </c>
      <c r="AT145" s="197" t="s">
        <v>205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209</v>
      </c>
      <c r="BM145" s="197" t="s">
        <v>1390</v>
      </c>
    </row>
    <row r="146" s="2" customFormat="1" ht="24.15" customHeight="1">
      <c r="A146" s="34"/>
      <c r="B146" s="184"/>
      <c r="C146" s="185" t="s">
        <v>261</v>
      </c>
      <c r="D146" s="185" t="s">
        <v>205</v>
      </c>
      <c r="E146" s="186" t="s">
        <v>655</v>
      </c>
      <c r="F146" s="187" t="s">
        <v>656</v>
      </c>
      <c r="G146" s="188" t="s">
        <v>243</v>
      </c>
      <c r="H146" s="189">
        <v>96.850999999999999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209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1391</v>
      </c>
    </row>
    <row r="147" s="2" customFormat="1" ht="21.75" customHeight="1">
      <c r="A147" s="34"/>
      <c r="B147" s="184"/>
      <c r="C147" s="185" t="s">
        <v>266</v>
      </c>
      <c r="D147" s="185" t="s">
        <v>205</v>
      </c>
      <c r="E147" s="186" t="s">
        <v>659</v>
      </c>
      <c r="F147" s="187" t="s">
        <v>660</v>
      </c>
      <c r="G147" s="188" t="s">
        <v>243</v>
      </c>
      <c r="H147" s="189">
        <v>96.850999999999999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209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209</v>
      </c>
      <c r="BM147" s="197" t="s">
        <v>1392</v>
      </c>
    </row>
    <row r="148" s="2" customFormat="1" ht="24.15" customHeight="1">
      <c r="A148" s="34"/>
      <c r="B148" s="184"/>
      <c r="C148" s="185" t="s">
        <v>270</v>
      </c>
      <c r="D148" s="185" t="s">
        <v>205</v>
      </c>
      <c r="E148" s="186" t="s">
        <v>663</v>
      </c>
      <c r="F148" s="187" t="s">
        <v>664</v>
      </c>
      <c r="G148" s="188" t="s">
        <v>243</v>
      </c>
      <c r="H148" s="189">
        <v>968.50999999999999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209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209</v>
      </c>
      <c r="BM148" s="197" t="s">
        <v>1393</v>
      </c>
    </row>
    <row r="149" s="2" customFormat="1" ht="24.15" customHeight="1">
      <c r="A149" s="34"/>
      <c r="B149" s="184"/>
      <c r="C149" s="185" t="s">
        <v>274</v>
      </c>
      <c r="D149" s="185" t="s">
        <v>205</v>
      </c>
      <c r="E149" s="186" t="s">
        <v>667</v>
      </c>
      <c r="F149" s="187" t="s">
        <v>668</v>
      </c>
      <c r="G149" s="188" t="s">
        <v>243</v>
      </c>
      <c r="H149" s="189">
        <v>96.850999999999999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209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209</v>
      </c>
      <c r="BM149" s="197" t="s">
        <v>1394</v>
      </c>
    </row>
    <row r="150" s="2" customFormat="1" ht="24.15" customHeight="1">
      <c r="A150" s="34"/>
      <c r="B150" s="184"/>
      <c r="C150" s="185" t="s">
        <v>278</v>
      </c>
      <c r="D150" s="185" t="s">
        <v>205</v>
      </c>
      <c r="E150" s="186" t="s">
        <v>671</v>
      </c>
      <c r="F150" s="187" t="s">
        <v>672</v>
      </c>
      <c r="G150" s="188" t="s">
        <v>243</v>
      </c>
      <c r="H150" s="189">
        <v>968.50999999999999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209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209</v>
      </c>
      <c r="BM150" s="197" t="s">
        <v>1395</v>
      </c>
    </row>
    <row r="151" s="2" customFormat="1" ht="24.15" customHeight="1">
      <c r="A151" s="34"/>
      <c r="B151" s="184"/>
      <c r="C151" s="185" t="s">
        <v>282</v>
      </c>
      <c r="D151" s="185" t="s">
        <v>205</v>
      </c>
      <c r="E151" s="186" t="s">
        <v>675</v>
      </c>
      <c r="F151" s="187" t="s">
        <v>676</v>
      </c>
      <c r="G151" s="188" t="s">
        <v>243</v>
      </c>
      <c r="H151" s="189">
        <v>81.747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209</v>
      </c>
      <c r="AT151" s="197" t="s">
        <v>205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209</v>
      </c>
      <c r="BM151" s="197" t="s">
        <v>1396</v>
      </c>
    </row>
    <row r="152" s="2" customFormat="1" ht="24.15" customHeight="1">
      <c r="A152" s="34"/>
      <c r="B152" s="184"/>
      <c r="C152" s="185" t="s">
        <v>286</v>
      </c>
      <c r="D152" s="185" t="s">
        <v>205</v>
      </c>
      <c r="E152" s="186" t="s">
        <v>679</v>
      </c>
      <c r="F152" s="187" t="s">
        <v>680</v>
      </c>
      <c r="G152" s="188" t="s">
        <v>243</v>
      </c>
      <c r="H152" s="189">
        <v>12.039999999999999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209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1397</v>
      </c>
    </row>
    <row r="153" s="2" customFormat="1" ht="24.15" customHeight="1">
      <c r="A153" s="34"/>
      <c r="B153" s="184"/>
      <c r="C153" s="185" t="s">
        <v>290</v>
      </c>
      <c r="D153" s="185" t="s">
        <v>205</v>
      </c>
      <c r="E153" s="186" t="s">
        <v>683</v>
      </c>
      <c r="F153" s="187" t="s">
        <v>684</v>
      </c>
      <c r="G153" s="188" t="s">
        <v>243</v>
      </c>
      <c r="H153" s="189">
        <v>3.0630000000000002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209</v>
      </c>
      <c r="AT153" s="197" t="s">
        <v>205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209</v>
      </c>
      <c r="BM153" s="197" t="s">
        <v>1398</v>
      </c>
    </row>
    <row r="154" s="2" customFormat="1">
      <c r="A154" s="34"/>
      <c r="B154" s="35"/>
      <c r="C154" s="34"/>
      <c r="D154" s="199" t="s">
        <v>211</v>
      </c>
      <c r="E154" s="34"/>
      <c r="F154" s="200" t="s">
        <v>686</v>
      </c>
      <c r="G154" s="34"/>
      <c r="H154" s="34"/>
      <c r="I154" s="201"/>
      <c r="J154" s="34"/>
      <c r="K154" s="34"/>
      <c r="L154" s="35"/>
      <c r="M154" s="202"/>
      <c r="N154" s="203"/>
      <c r="O154" s="78"/>
      <c r="P154" s="78"/>
      <c r="Q154" s="78"/>
      <c r="R154" s="78"/>
      <c r="S154" s="78"/>
      <c r="T154" s="79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211</v>
      </c>
      <c r="AU154" s="15" t="s">
        <v>91</v>
      </c>
    </row>
    <row r="155" s="12" customFormat="1" ht="22.8" customHeight="1">
      <c r="A155" s="12"/>
      <c r="B155" s="171"/>
      <c r="C155" s="12"/>
      <c r="D155" s="172" t="s">
        <v>78</v>
      </c>
      <c r="E155" s="182" t="s">
        <v>614</v>
      </c>
      <c r="F155" s="182" t="s">
        <v>687</v>
      </c>
      <c r="G155" s="12"/>
      <c r="H155" s="12"/>
      <c r="I155" s="174"/>
      <c r="J155" s="183">
        <f>BK155</f>
        <v>0</v>
      </c>
      <c r="K155" s="12"/>
      <c r="L155" s="171"/>
      <c r="M155" s="176"/>
      <c r="N155" s="177"/>
      <c r="O155" s="177"/>
      <c r="P155" s="178">
        <f>P156</f>
        <v>0</v>
      </c>
      <c r="Q155" s="177"/>
      <c r="R155" s="178">
        <f>R156</f>
        <v>0</v>
      </c>
      <c r="S155" s="177"/>
      <c r="T155" s="179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2" t="s">
        <v>86</v>
      </c>
      <c r="AT155" s="180" t="s">
        <v>78</v>
      </c>
      <c r="AU155" s="180" t="s">
        <v>86</v>
      </c>
      <c r="AY155" s="172" t="s">
        <v>203</v>
      </c>
      <c r="BK155" s="181">
        <f>BK156</f>
        <v>0</v>
      </c>
    </row>
    <row r="156" s="2" customFormat="1" ht="24.15" customHeight="1">
      <c r="A156" s="34"/>
      <c r="B156" s="184"/>
      <c r="C156" s="185" t="s">
        <v>294</v>
      </c>
      <c r="D156" s="185" t="s">
        <v>205</v>
      </c>
      <c r="E156" s="186" t="s">
        <v>689</v>
      </c>
      <c r="F156" s="187" t="s">
        <v>690</v>
      </c>
      <c r="G156" s="188" t="s">
        <v>243</v>
      </c>
      <c r="H156" s="189">
        <v>34.380000000000003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209</v>
      </c>
      <c r="AT156" s="197" t="s">
        <v>205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209</v>
      </c>
      <c r="BM156" s="197" t="s">
        <v>1399</v>
      </c>
    </row>
    <row r="157" s="12" customFormat="1" ht="25.92" customHeight="1">
      <c r="A157" s="12"/>
      <c r="B157" s="171"/>
      <c r="C157" s="12"/>
      <c r="D157" s="172" t="s">
        <v>78</v>
      </c>
      <c r="E157" s="173" t="s">
        <v>692</v>
      </c>
      <c r="F157" s="173" t="s">
        <v>693</v>
      </c>
      <c r="G157" s="12"/>
      <c r="H157" s="12"/>
      <c r="I157" s="174"/>
      <c r="J157" s="175">
        <f>BK157</f>
        <v>0</v>
      </c>
      <c r="K157" s="12"/>
      <c r="L157" s="171"/>
      <c r="M157" s="176"/>
      <c r="N157" s="177"/>
      <c r="O157" s="177"/>
      <c r="P157" s="178">
        <f>P158+P162+P225+P255</f>
        <v>0</v>
      </c>
      <c r="Q157" s="177"/>
      <c r="R157" s="178">
        <f>R158+R162+R225+R255</f>
        <v>33.705582759980004</v>
      </c>
      <c r="S157" s="177"/>
      <c r="T157" s="179">
        <f>T158+T162+T225+T255</f>
        <v>3.8309850000000001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2" t="s">
        <v>91</v>
      </c>
      <c r="AT157" s="180" t="s">
        <v>78</v>
      </c>
      <c r="AU157" s="180" t="s">
        <v>79</v>
      </c>
      <c r="AY157" s="172" t="s">
        <v>203</v>
      </c>
      <c r="BK157" s="181">
        <f>BK158+BK162+BK225+BK255</f>
        <v>0</v>
      </c>
    </row>
    <row r="158" s="12" customFormat="1" ht="22.8" customHeight="1">
      <c r="A158" s="12"/>
      <c r="B158" s="171"/>
      <c r="C158" s="12"/>
      <c r="D158" s="172" t="s">
        <v>78</v>
      </c>
      <c r="E158" s="182" t="s">
        <v>1400</v>
      </c>
      <c r="F158" s="182" t="s">
        <v>1401</v>
      </c>
      <c r="G158" s="12"/>
      <c r="H158" s="12"/>
      <c r="I158" s="174"/>
      <c r="J158" s="183">
        <f>BK158</f>
        <v>0</v>
      </c>
      <c r="K158" s="12"/>
      <c r="L158" s="171"/>
      <c r="M158" s="176"/>
      <c r="N158" s="177"/>
      <c r="O158" s="177"/>
      <c r="P158" s="178">
        <f>SUM(P159:P161)</f>
        <v>0</v>
      </c>
      <c r="Q158" s="177"/>
      <c r="R158" s="178">
        <f>SUM(R159:R161)</f>
        <v>0.82498499999999997</v>
      </c>
      <c r="S158" s="177"/>
      <c r="T158" s="179">
        <f>SUM(T159:T161)</f>
        <v>0.41391000000000006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2" t="s">
        <v>91</v>
      </c>
      <c r="AT158" s="180" t="s">
        <v>78</v>
      </c>
      <c r="AU158" s="180" t="s">
        <v>86</v>
      </c>
      <c r="AY158" s="172" t="s">
        <v>203</v>
      </c>
      <c r="BK158" s="181">
        <f>SUM(BK159:BK161)</f>
        <v>0</v>
      </c>
    </row>
    <row r="159" s="2" customFormat="1" ht="33" customHeight="1">
      <c r="A159" s="34"/>
      <c r="B159" s="184"/>
      <c r="C159" s="185" t="s">
        <v>7</v>
      </c>
      <c r="D159" s="185" t="s">
        <v>205</v>
      </c>
      <c r="E159" s="186" t="s">
        <v>1402</v>
      </c>
      <c r="F159" s="187" t="s">
        <v>1403</v>
      </c>
      <c r="G159" s="188" t="s">
        <v>297</v>
      </c>
      <c r="H159" s="189">
        <v>283.5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0.0029099999999999998</v>
      </c>
      <c r="R159" s="195">
        <f>Q159*H159</f>
        <v>0.82498499999999997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270</v>
      </c>
      <c r="AT159" s="197" t="s">
        <v>205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270</v>
      </c>
      <c r="BM159" s="197" t="s">
        <v>1404</v>
      </c>
    </row>
    <row r="160" s="2" customFormat="1" ht="24.15" customHeight="1">
      <c r="A160" s="34"/>
      <c r="B160" s="184"/>
      <c r="C160" s="185" t="s">
        <v>302</v>
      </c>
      <c r="D160" s="185" t="s">
        <v>205</v>
      </c>
      <c r="E160" s="186" t="s">
        <v>1405</v>
      </c>
      <c r="F160" s="187" t="s">
        <v>1406</v>
      </c>
      <c r="G160" s="188" t="s">
        <v>297</v>
      </c>
      <c r="H160" s="189">
        <v>306.60000000000002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0.0013500000000000001</v>
      </c>
      <c r="T160" s="196">
        <f>S160*H160</f>
        <v>0.41391000000000006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270</v>
      </c>
      <c r="AT160" s="197" t="s">
        <v>205</v>
      </c>
      <c r="AU160" s="197" t="s">
        <v>91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270</v>
      </c>
      <c r="BM160" s="197" t="s">
        <v>1407</v>
      </c>
    </row>
    <row r="161" s="2" customFormat="1" ht="24.15" customHeight="1">
      <c r="A161" s="34"/>
      <c r="B161" s="184"/>
      <c r="C161" s="185" t="s">
        <v>306</v>
      </c>
      <c r="D161" s="185" t="s">
        <v>205</v>
      </c>
      <c r="E161" s="186" t="s">
        <v>1408</v>
      </c>
      <c r="F161" s="187" t="s">
        <v>1409</v>
      </c>
      <c r="G161" s="188" t="s">
        <v>763</v>
      </c>
      <c r="H161" s="190"/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270</v>
      </c>
      <c r="AT161" s="197" t="s">
        <v>205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270</v>
      </c>
      <c r="BM161" s="197" t="s">
        <v>1410</v>
      </c>
    </row>
    <row r="162" s="12" customFormat="1" ht="22.8" customHeight="1">
      <c r="A162" s="12"/>
      <c r="B162" s="171"/>
      <c r="C162" s="12"/>
      <c r="D162" s="172" t="s">
        <v>78</v>
      </c>
      <c r="E162" s="182" t="s">
        <v>916</v>
      </c>
      <c r="F162" s="182" t="s">
        <v>917</v>
      </c>
      <c r="G162" s="12"/>
      <c r="H162" s="12"/>
      <c r="I162" s="174"/>
      <c r="J162" s="183">
        <f>BK162</f>
        <v>0</v>
      </c>
      <c r="K162" s="12"/>
      <c r="L162" s="171"/>
      <c r="M162" s="176"/>
      <c r="N162" s="177"/>
      <c r="O162" s="177"/>
      <c r="P162" s="178">
        <f>SUM(P163:P224)</f>
        <v>0</v>
      </c>
      <c r="Q162" s="177"/>
      <c r="R162" s="178">
        <f>SUM(R163:R224)</f>
        <v>30.090222600000001</v>
      </c>
      <c r="S162" s="177"/>
      <c r="T162" s="179">
        <f>SUM(T163:T224)</f>
        <v>0.76800000000000002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2" t="s">
        <v>91</v>
      </c>
      <c r="AT162" s="180" t="s">
        <v>78</v>
      </c>
      <c r="AU162" s="180" t="s">
        <v>86</v>
      </c>
      <c r="AY162" s="172" t="s">
        <v>203</v>
      </c>
      <c r="BK162" s="181">
        <f>SUM(BK163:BK224)</f>
        <v>0</v>
      </c>
    </row>
    <row r="163" s="2" customFormat="1" ht="24.15" customHeight="1">
      <c r="A163" s="34"/>
      <c r="B163" s="184"/>
      <c r="C163" s="185" t="s">
        <v>310</v>
      </c>
      <c r="D163" s="185" t="s">
        <v>205</v>
      </c>
      <c r="E163" s="186" t="s">
        <v>1411</v>
      </c>
      <c r="F163" s="187" t="s">
        <v>1412</v>
      </c>
      <c r="G163" s="188" t="s">
        <v>297</v>
      </c>
      <c r="H163" s="189">
        <v>1125.7000000000001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0.000215</v>
      </c>
      <c r="R163" s="195">
        <f>Q163*H163</f>
        <v>0.24202550000000001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270</v>
      </c>
      <c r="AT163" s="197" t="s">
        <v>205</v>
      </c>
      <c r="AU163" s="197" t="s">
        <v>91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270</v>
      </c>
      <c r="BM163" s="197" t="s">
        <v>1413</v>
      </c>
    </row>
    <row r="164" s="2" customFormat="1" ht="37.8" customHeight="1">
      <c r="A164" s="34"/>
      <c r="B164" s="184"/>
      <c r="C164" s="204" t="s">
        <v>314</v>
      </c>
      <c r="D164" s="204" t="s">
        <v>262</v>
      </c>
      <c r="E164" s="205" t="s">
        <v>1414</v>
      </c>
      <c r="F164" s="206" t="s">
        <v>1415</v>
      </c>
      <c r="G164" s="207" t="s">
        <v>297</v>
      </c>
      <c r="H164" s="208">
        <v>1181.9849999999999</v>
      </c>
      <c r="I164" s="209"/>
      <c r="J164" s="210">
        <f>ROUND(I164*H164,2)</f>
        <v>0</v>
      </c>
      <c r="K164" s="211"/>
      <c r="L164" s="212"/>
      <c r="M164" s="213" t="s">
        <v>1</v>
      </c>
      <c r="N164" s="214" t="s">
        <v>45</v>
      </c>
      <c r="O164" s="78"/>
      <c r="P164" s="195">
        <f>O164*H164</f>
        <v>0</v>
      </c>
      <c r="Q164" s="195">
        <v>0.00010000000000000001</v>
      </c>
      <c r="R164" s="195">
        <f>Q164*H164</f>
        <v>0.1181985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335</v>
      </c>
      <c r="AT164" s="197" t="s">
        <v>262</v>
      </c>
      <c r="AU164" s="197" t="s">
        <v>91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270</v>
      </c>
      <c r="BM164" s="197" t="s">
        <v>1416</v>
      </c>
    </row>
    <row r="165" s="2" customFormat="1" ht="37.8" customHeight="1">
      <c r="A165" s="34"/>
      <c r="B165" s="184"/>
      <c r="C165" s="204" t="s">
        <v>319</v>
      </c>
      <c r="D165" s="204" t="s">
        <v>262</v>
      </c>
      <c r="E165" s="205" t="s">
        <v>1417</v>
      </c>
      <c r="F165" s="206" t="s">
        <v>1418</v>
      </c>
      <c r="G165" s="207" t="s">
        <v>297</v>
      </c>
      <c r="H165" s="208">
        <v>1181.9849999999999</v>
      </c>
      <c r="I165" s="209"/>
      <c r="J165" s="210">
        <f>ROUND(I165*H165,2)</f>
        <v>0</v>
      </c>
      <c r="K165" s="211"/>
      <c r="L165" s="212"/>
      <c r="M165" s="213" t="s">
        <v>1</v>
      </c>
      <c r="N165" s="214" t="s">
        <v>45</v>
      </c>
      <c r="O165" s="78"/>
      <c r="P165" s="195">
        <f>O165*H165</f>
        <v>0</v>
      </c>
      <c r="Q165" s="195">
        <v>0.00010000000000000001</v>
      </c>
      <c r="R165" s="195">
        <f>Q165*H165</f>
        <v>0.1181985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335</v>
      </c>
      <c r="AT165" s="197" t="s">
        <v>262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270</v>
      </c>
      <c r="BM165" s="197" t="s">
        <v>1419</v>
      </c>
    </row>
    <row r="166" s="2" customFormat="1" ht="24.15" customHeight="1">
      <c r="A166" s="34"/>
      <c r="B166" s="184"/>
      <c r="C166" s="204" t="s">
        <v>323</v>
      </c>
      <c r="D166" s="204" t="s">
        <v>262</v>
      </c>
      <c r="E166" s="205" t="s">
        <v>1420</v>
      </c>
      <c r="F166" s="206" t="s">
        <v>1421</v>
      </c>
      <c r="G166" s="207" t="s">
        <v>255</v>
      </c>
      <c r="H166" s="208">
        <v>66</v>
      </c>
      <c r="I166" s="209"/>
      <c r="J166" s="210">
        <f>ROUND(I166*H166,2)</f>
        <v>0</v>
      </c>
      <c r="K166" s="211"/>
      <c r="L166" s="212"/>
      <c r="M166" s="213" t="s">
        <v>1</v>
      </c>
      <c r="N166" s="214" t="s">
        <v>45</v>
      </c>
      <c r="O166" s="78"/>
      <c r="P166" s="195">
        <f>O166*H166</f>
        <v>0</v>
      </c>
      <c r="Q166" s="195">
        <v>0.20000000000000001</v>
      </c>
      <c r="R166" s="195">
        <f>Q166*H166</f>
        <v>13.200000000000001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335</v>
      </c>
      <c r="AT166" s="197" t="s">
        <v>262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270</v>
      </c>
      <c r="BM166" s="197" t="s">
        <v>1422</v>
      </c>
    </row>
    <row r="167" s="2" customFormat="1" ht="24.15" customHeight="1">
      <c r="A167" s="34"/>
      <c r="B167" s="184"/>
      <c r="C167" s="204" t="s">
        <v>327</v>
      </c>
      <c r="D167" s="204" t="s">
        <v>262</v>
      </c>
      <c r="E167" s="205" t="s">
        <v>1423</v>
      </c>
      <c r="F167" s="206" t="s">
        <v>1424</v>
      </c>
      <c r="G167" s="207" t="s">
        <v>255</v>
      </c>
      <c r="H167" s="208">
        <v>2</v>
      </c>
      <c r="I167" s="209"/>
      <c r="J167" s="210">
        <f>ROUND(I167*H167,2)</f>
        <v>0</v>
      </c>
      <c r="K167" s="211"/>
      <c r="L167" s="212"/>
      <c r="M167" s="213" t="s">
        <v>1</v>
      </c>
      <c r="N167" s="214" t="s">
        <v>45</v>
      </c>
      <c r="O167" s="78"/>
      <c r="P167" s="195">
        <f>O167*H167</f>
        <v>0</v>
      </c>
      <c r="Q167" s="195">
        <v>0.49099999999999999</v>
      </c>
      <c r="R167" s="195">
        <f>Q167*H167</f>
        <v>0.98199999999999998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335</v>
      </c>
      <c r="AT167" s="197" t="s">
        <v>262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270</v>
      </c>
      <c r="BM167" s="197" t="s">
        <v>1425</v>
      </c>
    </row>
    <row r="168" s="2" customFormat="1" ht="33" customHeight="1">
      <c r="A168" s="34"/>
      <c r="B168" s="184"/>
      <c r="C168" s="204" t="s">
        <v>331</v>
      </c>
      <c r="D168" s="204" t="s">
        <v>262</v>
      </c>
      <c r="E168" s="205" t="s">
        <v>1426</v>
      </c>
      <c r="F168" s="206" t="s">
        <v>1427</v>
      </c>
      <c r="G168" s="207" t="s">
        <v>255</v>
      </c>
      <c r="H168" s="208">
        <v>1</v>
      </c>
      <c r="I168" s="209"/>
      <c r="J168" s="210">
        <f>ROUND(I168*H168,2)</f>
        <v>0</v>
      </c>
      <c r="K168" s="211"/>
      <c r="L168" s="212"/>
      <c r="M168" s="213" t="s">
        <v>1</v>
      </c>
      <c r="N168" s="214" t="s">
        <v>45</v>
      </c>
      <c r="O168" s="78"/>
      <c r="P168" s="195">
        <f>O168*H168</f>
        <v>0</v>
      </c>
      <c r="Q168" s="195">
        <v>0.82799999999999996</v>
      </c>
      <c r="R168" s="195">
        <f>Q168*H168</f>
        <v>0.82799999999999996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335</v>
      </c>
      <c r="AT168" s="197" t="s">
        <v>262</v>
      </c>
      <c r="AU168" s="197" t="s">
        <v>91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270</v>
      </c>
      <c r="BM168" s="197" t="s">
        <v>1428</v>
      </c>
    </row>
    <row r="169" s="2" customFormat="1" ht="24.15" customHeight="1">
      <c r="A169" s="34"/>
      <c r="B169" s="184"/>
      <c r="C169" s="204" t="s">
        <v>335</v>
      </c>
      <c r="D169" s="204" t="s">
        <v>262</v>
      </c>
      <c r="E169" s="205" t="s">
        <v>1429</v>
      </c>
      <c r="F169" s="206" t="s">
        <v>1430</v>
      </c>
      <c r="G169" s="207" t="s">
        <v>255</v>
      </c>
      <c r="H169" s="208">
        <v>1</v>
      </c>
      <c r="I169" s="209"/>
      <c r="J169" s="210">
        <f>ROUND(I169*H169,2)</f>
        <v>0</v>
      </c>
      <c r="K169" s="211"/>
      <c r="L169" s="212"/>
      <c r="M169" s="213" t="s">
        <v>1</v>
      </c>
      <c r="N169" s="214" t="s">
        <v>45</v>
      </c>
      <c r="O169" s="78"/>
      <c r="P169" s="195">
        <f>O169*H169</f>
        <v>0</v>
      </c>
      <c r="Q169" s="195">
        <v>0.72999999999999998</v>
      </c>
      <c r="R169" s="195">
        <f>Q169*H169</f>
        <v>0.72999999999999998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335</v>
      </c>
      <c r="AT169" s="197" t="s">
        <v>262</v>
      </c>
      <c r="AU169" s="197" t="s">
        <v>91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270</v>
      </c>
      <c r="BM169" s="197" t="s">
        <v>1431</v>
      </c>
    </row>
    <row r="170" s="2" customFormat="1" ht="24.15" customHeight="1">
      <c r="A170" s="34"/>
      <c r="B170" s="184"/>
      <c r="C170" s="204" t="s">
        <v>339</v>
      </c>
      <c r="D170" s="204" t="s">
        <v>262</v>
      </c>
      <c r="E170" s="205" t="s">
        <v>1432</v>
      </c>
      <c r="F170" s="206" t="s">
        <v>1433</v>
      </c>
      <c r="G170" s="207" t="s">
        <v>255</v>
      </c>
      <c r="H170" s="208">
        <v>2</v>
      </c>
      <c r="I170" s="209"/>
      <c r="J170" s="210">
        <f>ROUND(I170*H170,2)</f>
        <v>0</v>
      </c>
      <c r="K170" s="211"/>
      <c r="L170" s="212"/>
      <c r="M170" s="213" t="s">
        <v>1</v>
      </c>
      <c r="N170" s="214" t="s">
        <v>45</v>
      </c>
      <c r="O170" s="78"/>
      <c r="P170" s="195">
        <f>O170*H170</f>
        <v>0</v>
      </c>
      <c r="Q170" s="195">
        <v>0.112</v>
      </c>
      <c r="R170" s="195">
        <f>Q170*H170</f>
        <v>0.22400000000000001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335</v>
      </c>
      <c r="AT170" s="197" t="s">
        <v>262</v>
      </c>
      <c r="AU170" s="197" t="s">
        <v>91</v>
      </c>
      <c r="AY170" s="15" t="s">
        <v>203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270</v>
      </c>
      <c r="BM170" s="197" t="s">
        <v>1434</v>
      </c>
    </row>
    <row r="171" s="2" customFormat="1" ht="24.15" customHeight="1">
      <c r="A171" s="34"/>
      <c r="B171" s="184"/>
      <c r="C171" s="204" t="s">
        <v>343</v>
      </c>
      <c r="D171" s="204" t="s">
        <v>262</v>
      </c>
      <c r="E171" s="205" t="s">
        <v>1435</v>
      </c>
      <c r="F171" s="206" t="s">
        <v>1436</v>
      </c>
      <c r="G171" s="207" t="s">
        <v>255</v>
      </c>
      <c r="H171" s="208">
        <v>22</v>
      </c>
      <c r="I171" s="209"/>
      <c r="J171" s="210">
        <f>ROUND(I171*H171,2)</f>
        <v>0</v>
      </c>
      <c r="K171" s="211"/>
      <c r="L171" s="212"/>
      <c r="M171" s="213" t="s">
        <v>1</v>
      </c>
      <c r="N171" s="214" t="s">
        <v>45</v>
      </c>
      <c r="O171" s="78"/>
      <c r="P171" s="195">
        <f>O171*H171</f>
        <v>0</v>
      </c>
      <c r="Q171" s="195">
        <v>0.089999999999999997</v>
      </c>
      <c r="R171" s="195">
        <f>Q171*H171</f>
        <v>1.98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335</v>
      </c>
      <c r="AT171" s="197" t="s">
        <v>262</v>
      </c>
      <c r="AU171" s="197" t="s">
        <v>91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270</v>
      </c>
      <c r="BM171" s="197" t="s">
        <v>1437</v>
      </c>
    </row>
    <row r="172" s="2" customFormat="1" ht="33" customHeight="1">
      <c r="A172" s="34"/>
      <c r="B172" s="184"/>
      <c r="C172" s="204" t="s">
        <v>347</v>
      </c>
      <c r="D172" s="204" t="s">
        <v>262</v>
      </c>
      <c r="E172" s="205" t="s">
        <v>1438</v>
      </c>
      <c r="F172" s="206" t="s">
        <v>1439</v>
      </c>
      <c r="G172" s="207" t="s">
        <v>255</v>
      </c>
      <c r="H172" s="208">
        <v>26</v>
      </c>
      <c r="I172" s="209"/>
      <c r="J172" s="210">
        <f>ROUND(I172*H172,2)</f>
        <v>0</v>
      </c>
      <c r="K172" s="211"/>
      <c r="L172" s="212"/>
      <c r="M172" s="213" t="s">
        <v>1</v>
      </c>
      <c r="N172" s="214" t="s">
        <v>45</v>
      </c>
      <c r="O172" s="78"/>
      <c r="P172" s="195">
        <f>O172*H172</f>
        <v>0</v>
      </c>
      <c r="Q172" s="195">
        <v>0.13500000000000001</v>
      </c>
      <c r="R172" s="195">
        <f>Q172*H172</f>
        <v>3.5100000000000002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335</v>
      </c>
      <c r="AT172" s="197" t="s">
        <v>262</v>
      </c>
      <c r="AU172" s="197" t="s">
        <v>91</v>
      </c>
      <c r="AY172" s="15" t="s">
        <v>203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270</v>
      </c>
      <c r="BM172" s="197" t="s">
        <v>1440</v>
      </c>
    </row>
    <row r="173" s="2" customFormat="1" ht="24.15" customHeight="1">
      <c r="A173" s="34"/>
      <c r="B173" s="184"/>
      <c r="C173" s="204" t="s">
        <v>352</v>
      </c>
      <c r="D173" s="204" t="s">
        <v>262</v>
      </c>
      <c r="E173" s="205" t="s">
        <v>1441</v>
      </c>
      <c r="F173" s="206" t="s">
        <v>1442</v>
      </c>
      <c r="G173" s="207" t="s">
        <v>255</v>
      </c>
      <c r="H173" s="208">
        <v>8</v>
      </c>
      <c r="I173" s="209"/>
      <c r="J173" s="210">
        <f>ROUND(I173*H173,2)</f>
        <v>0</v>
      </c>
      <c r="K173" s="211"/>
      <c r="L173" s="212"/>
      <c r="M173" s="213" t="s">
        <v>1</v>
      </c>
      <c r="N173" s="214" t="s">
        <v>45</v>
      </c>
      <c r="O173" s="78"/>
      <c r="P173" s="195">
        <f>O173*H173</f>
        <v>0</v>
      </c>
      <c r="Q173" s="195">
        <v>0.040000000000000001</v>
      </c>
      <c r="R173" s="195">
        <f>Q173*H173</f>
        <v>0.32000000000000001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335</v>
      </c>
      <c r="AT173" s="197" t="s">
        <v>262</v>
      </c>
      <c r="AU173" s="197" t="s">
        <v>91</v>
      </c>
      <c r="AY173" s="15" t="s">
        <v>203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270</v>
      </c>
      <c r="BM173" s="197" t="s">
        <v>1443</v>
      </c>
    </row>
    <row r="174" s="2" customFormat="1" ht="24.15" customHeight="1">
      <c r="A174" s="34"/>
      <c r="B174" s="184"/>
      <c r="C174" s="204" t="s">
        <v>356</v>
      </c>
      <c r="D174" s="204" t="s">
        <v>262</v>
      </c>
      <c r="E174" s="205" t="s">
        <v>1444</v>
      </c>
      <c r="F174" s="206" t="s">
        <v>1445</v>
      </c>
      <c r="G174" s="207" t="s">
        <v>255</v>
      </c>
      <c r="H174" s="208">
        <v>5</v>
      </c>
      <c r="I174" s="209"/>
      <c r="J174" s="210">
        <f>ROUND(I174*H174,2)</f>
        <v>0</v>
      </c>
      <c r="K174" s="211"/>
      <c r="L174" s="212"/>
      <c r="M174" s="213" t="s">
        <v>1</v>
      </c>
      <c r="N174" s="214" t="s">
        <v>45</v>
      </c>
      <c r="O174" s="78"/>
      <c r="P174" s="195">
        <f>O174*H174</f>
        <v>0</v>
      </c>
      <c r="Q174" s="195">
        <v>0.050000000000000003</v>
      </c>
      <c r="R174" s="195">
        <f>Q174*H174</f>
        <v>0.25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335</v>
      </c>
      <c r="AT174" s="197" t="s">
        <v>262</v>
      </c>
      <c r="AU174" s="197" t="s">
        <v>91</v>
      </c>
      <c r="AY174" s="15" t="s">
        <v>203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270</v>
      </c>
      <c r="BM174" s="197" t="s">
        <v>1446</v>
      </c>
    </row>
    <row r="175" s="2" customFormat="1" ht="33" customHeight="1">
      <c r="A175" s="34"/>
      <c r="B175" s="184"/>
      <c r="C175" s="204" t="s">
        <v>360</v>
      </c>
      <c r="D175" s="204" t="s">
        <v>262</v>
      </c>
      <c r="E175" s="205" t="s">
        <v>1447</v>
      </c>
      <c r="F175" s="206" t="s">
        <v>1448</v>
      </c>
      <c r="G175" s="207" t="s">
        <v>255</v>
      </c>
      <c r="H175" s="208">
        <v>8</v>
      </c>
      <c r="I175" s="209"/>
      <c r="J175" s="210">
        <f>ROUND(I175*H175,2)</f>
        <v>0</v>
      </c>
      <c r="K175" s="211"/>
      <c r="L175" s="212"/>
      <c r="M175" s="213" t="s">
        <v>1</v>
      </c>
      <c r="N175" s="214" t="s">
        <v>45</v>
      </c>
      <c r="O175" s="78"/>
      <c r="P175" s="195">
        <f>O175*H175</f>
        <v>0</v>
      </c>
      <c r="Q175" s="195">
        <v>0.125</v>
      </c>
      <c r="R175" s="195">
        <f>Q175*H175</f>
        <v>1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335</v>
      </c>
      <c r="AT175" s="197" t="s">
        <v>262</v>
      </c>
      <c r="AU175" s="197" t="s">
        <v>91</v>
      </c>
      <c r="AY175" s="15" t="s">
        <v>203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91</v>
      </c>
      <c r="BK175" s="198">
        <f>ROUND(I175*H175,2)</f>
        <v>0</v>
      </c>
      <c r="BL175" s="15" t="s">
        <v>270</v>
      </c>
      <c r="BM175" s="197" t="s">
        <v>1449</v>
      </c>
    </row>
    <row r="176" s="2" customFormat="1" ht="24.15" customHeight="1">
      <c r="A176" s="34"/>
      <c r="B176" s="184"/>
      <c r="C176" s="204" t="s">
        <v>364</v>
      </c>
      <c r="D176" s="204" t="s">
        <v>262</v>
      </c>
      <c r="E176" s="205" t="s">
        <v>1450</v>
      </c>
      <c r="F176" s="206" t="s">
        <v>1451</v>
      </c>
      <c r="G176" s="207" t="s">
        <v>255</v>
      </c>
      <c r="H176" s="208">
        <v>5</v>
      </c>
      <c r="I176" s="209"/>
      <c r="J176" s="210">
        <f>ROUND(I176*H176,2)</f>
        <v>0</v>
      </c>
      <c r="K176" s="211"/>
      <c r="L176" s="212"/>
      <c r="M176" s="213" t="s">
        <v>1</v>
      </c>
      <c r="N176" s="214" t="s">
        <v>45</v>
      </c>
      <c r="O176" s="78"/>
      <c r="P176" s="195">
        <f>O176*H176</f>
        <v>0</v>
      </c>
      <c r="Q176" s="195">
        <v>0.125</v>
      </c>
      <c r="R176" s="195">
        <f>Q176*H176</f>
        <v>0.625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335</v>
      </c>
      <c r="AT176" s="197" t="s">
        <v>262</v>
      </c>
      <c r="AU176" s="197" t="s">
        <v>91</v>
      </c>
      <c r="AY176" s="15" t="s">
        <v>203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91</v>
      </c>
      <c r="BK176" s="198">
        <f>ROUND(I176*H176,2)</f>
        <v>0</v>
      </c>
      <c r="BL176" s="15" t="s">
        <v>270</v>
      </c>
      <c r="BM176" s="197" t="s">
        <v>1452</v>
      </c>
    </row>
    <row r="177" s="2" customFormat="1" ht="33" customHeight="1">
      <c r="A177" s="34"/>
      <c r="B177" s="184"/>
      <c r="C177" s="204" t="s">
        <v>369</v>
      </c>
      <c r="D177" s="204" t="s">
        <v>262</v>
      </c>
      <c r="E177" s="205" t="s">
        <v>1453</v>
      </c>
      <c r="F177" s="206" t="s">
        <v>1454</v>
      </c>
      <c r="G177" s="207" t="s">
        <v>255</v>
      </c>
      <c r="H177" s="208">
        <v>1</v>
      </c>
      <c r="I177" s="209"/>
      <c r="J177" s="210">
        <f>ROUND(I177*H177,2)</f>
        <v>0</v>
      </c>
      <c r="K177" s="211"/>
      <c r="L177" s="212"/>
      <c r="M177" s="213" t="s">
        <v>1</v>
      </c>
      <c r="N177" s="214" t="s">
        <v>45</v>
      </c>
      <c r="O177" s="78"/>
      <c r="P177" s="195">
        <f>O177*H177</f>
        <v>0</v>
      </c>
      <c r="Q177" s="195">
        <v>0.125</v>
      </c>
      <c r="R177" s="195">
        <f>Q177*H177</f>
        <v>0.125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335</v>
      </c>
      <c r="AT177" s="197" t="s">
        <v>262</v>
      </c>
      <c r="AU177" s="197" t="s">
        <v>91</v>
      </c>
      <c r="AY177" s="15" t="s">
        <v>203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91</v>
      </c>
      <c r="BK177" s="198">
        <f>ROUND(I177*H177,2)</f>
        <v>0</v>
      </c>
      <c r="BL177" s="15" t="s">
        <v>270</v>
      </c>
      <c r="BM177" s="197" t="s">
        <v>1455</v>
      </c>
    </row>
    <row r="178" s="2" customFormat="1" ht="24.15" customHeight="1">
      <c r="A178" s="34"/>
      <c r="B178" s="184"/>
      <c r="C178" s="204" t="s">
        <v>373</v>
      </c>
      <c r="D178" s="204" t="s">
        <v>262</v>
      </c>
      <c r="E178" s="205" t="s">
        <v>1456</v>
      </c>
      <c r="F178" s="206" t="s">
        <v>1457</v>
      </c>
      <c r="G178" s="207" t="s">
        <v>255</v>
      </c>
      <c r="H178" s="208">
        <v>2</v>
      </c>
      <c r="I178" s="209"/>
      <c r="J178" s="210">
        <f>ROUND(I178*H178,2)</f>
        <v>0</v>
      </c>
      <c r="K178" s="211"/>
      <c r="L178" s="212"/>
      <c r="M178" s="213" t="s">
        <v>1</v>
      </c>
      <c r="N178" s="214" t="s">
        <v>45</v>
      </c>
      <c r="O178" s="78"/>
      <c r="P178" s="195">
        <f>O178*H178</f>
        <v>0</v>
      </c>
      <c r="Q178" s="195">
        <v>0.12</v>
      </c>
      <c r="R178" s="195">
        <f>Q178*H178</f>
        <v>0.23999999999999999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335</v>
      </c>
      <c r="AT178" s="197" t="s">
        <v>262</v>
      </c>
      <c r="AU178" s="197" t="s">
        <v>91</v>
      </c>
      <c r="AY178" s="15" t="s">
        <v>203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270</v>
      </c>
      <c r="BM178" s="197" t="s">
        <v>1458</v>
      </c>
    </row>
    <row r="179" s="2" customFormat="1" ht="24.15" customHeight="1">
      <c r="A179" s="34"/>
      <c r="B179" s="184"/>
      <c r="C179" s="204" t="s">
        <v>377</v>
      </c>
      <c r="D179" s="204" t="s">
        <v>262</v>
      </c>
      <c r="E179" s="205" t="s">
        <v>1459</v>
      </c>
      <c r="F179" s="206" t="s">
        <v>1460</v>
      </c>
      <c r="G179" s="207" t="s">
        <v>255</v>
      </c>
      <c r="H179" s="208">
        <v>6</v>
      </c>
      <c r="I179" s="209"/>
      <c r="J179" s="210">
        <f>ROUND(I179*H179,2)</f>
        <v>0</v>
      </c>
      <c r="K179" s="211"/>
      <c r="L179" s="212"/>
      <c r="M179" s="213" t="s">
        <v>1</v>
      </c>
      <c r="N179" s="214" t="s">
        <v>45</v>
      </c>
      <c r="O179" s="78"/>
      <c r="P179" s="195">
        <f>O179*H179</f>
        <v>0</v>
      </c>
      <c r="Q179" s="195">
        <v>0.080000000000000002</v>
      </c>
      <c r="R179" s="195">
        <f>Q179*H179</f>
        <v>0.47999999999999998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335</v>
      </c>
      <c r="AT179" s="197" t="s">
        <v>262</v>
      </c>
      <c r="AU179" s="197" t="s">
        <v>91</v>
      </c>
      <c r="AY179" s="15" t="s">
        <v>203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91</v>
      </c>
      <c r="BK179" s="198">
        <f>ROUND(I179*H179,2)</f>
        <v>0</v>
      </c>
      <c r="BL179" s="15" t="s">
        <v>270</v>
      </c>
      <c r="BM179" s="197" t="s">
        <v>1461</v>
      </c>
    </row>
    <row r="180" s="2" customFormat="1" ht="24.15" customHeight="1">
      <c r="A180" s="34"/>
      <c r="B180" s="184"/>
      <c r="C180" s="204" t="s">
        <v>381</v>
      </c>
      <c r="D180" s="204" t="s">
        <v>262</v>
      </c>
      <c r="E180" s="205" t="s">
        <v>1462</v>
      </c>
      <c r="F180" s="206" t="s">
        <v>1463</v>
      </c>
      <c r="G180" s="207" t="s">
        <v>255</v>
      </c>
      <c r="H180" s="208">
        <v>2</v>
      </c>
      <c r="I180" s="209"/>
      <c r="J180" s="210">
        <f>ROUND(I180*H180,2)</f>
        <v>0</v>
      </c>
      <c r="K180" s="211"/>
      <c r="L180" s="212"/>
      <c r="M180" s="213" t="s">
        <v>1</v>
      </c>
      <c r="N180" s="214" t="s">
        <v>45</v>
      </c>
      <c r="O180" s="78"/>
      <c r="P180" s="195">
        <f>O180*H180</f>
        <v>0</v>
      </c>
      <c r="Q180" s="195">
        <v>0.192</v>
      </c>
      <c r="R180" s="195">
        <f>Q180*H180</f>
        <v>0.38400000000000001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335</v>
      </c>
      <c r="AT180" s="197" t="s">
        <v>262</v>
      </c>
      <c r="AU180" s="197" t="s">
        <v>91</v>
      </c>
      <c r="AY180" s="15" t="s">
        <v>203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270</v>
      </c>
      <c r="BM180" s="197" t="s">
        <v>1464</v>
      </c>
    </row>
    <row r="181" s="2" customFormat="1" ht="24.15" customHeight="1">
      <c r="A181" s="34"/>
      <c r="B181" s="184"/>
      <c r="C181" s="204" t="s">
        <v>385</v>
      </c>
      <c r="D181" s="204" t="s">
        <v>262</v>
      </c>
      <c r="E181" s="205" t="s">
        <v>1465</v>
      </c>
      <c r="F181" s="206" t="s">
        <v>1466</v>
      </c>
      <c r="G181" s="207" t="s">
        <v>255</v>
      </c>
      <c r="H181" s="208">
        <v>1</v>
      </c>
      <c r="I181" s="209"/>
      <c r="J181" s="210">
        <f>ROUND(I181*H181,2)</f>
        <v>0</v>
      </c>
      <c r="K181" s="211"/>
      <c r="L181" s="212"/>
      <c r="M181" s="213" t="s">
        <v>1</v>
      </c>
      <c r="N181" s="214" t="s">
        <v>45</v>
      </c>
      <c r="O181" s="78"/>
      <c r="P181" s="195">
        <f>O181*H181</f>
        <v>0</v>
      </c>
      <c r="Q181" s="195">
        <v>0.17199999999999999</v>
      </c>
      <c r="R181" s="195">
        <f>Q181*H181</f>
        <v>0.17199999999999999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335</v>
      </c>
      <c r="AT181" s="197" t="s">
        <v>262</v>
      </c>
      <c r="AU181" s="197" t="s">
        <v>91</v>
      </c>
      <c r="AY181" s="15" t="s">
        <v>203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270</v>
      </c>
      <c r="BM181" s="197" t="s">
        <v>1467</v>
      </c>
    </row>
    <row r="182" s="2" customFormat="1" ht="24.15" customHeight="1">
      <c r="A182" s="34"/>
      <c r="B182" s="184"/>
      <c r="C182" s="204" t="s">
        <v>389</v>
      </c>
      <c r="D182" s="204" t="s">
        <v>262</v>
      </c>
      <c r="E182" s="205" t="s">
        <v>1468</v>
      </c>
      <c r="F182" s="206" t="s">
        <v>1469</v>
      </c>
      <c r="G182" s="207" t="s">
        <v>255</v>
      </c>
      <c r="H182" s="208">
        <v>1</v>
      </c>
      <c r="I182" s="209"/>
      <c r="J182" s="210">
        <f>ROUND(I182*H182,2)</f>
        <v>0</v>
      </c>
      <c r="K182" s="211"/>
      <c r="L182" s="212"/>
      <c r="M182" s="213" t="s">
        <v>1</v>
      </c>
      <c r="N182" s="214" t="s">
        <v>45</v>
      </c>
      <c r="O182" s="78"/>
      <c r="P182" s="195">
        <f>O182*H182</f>
        <v>0</v>
      </c>
      <c r="Q182" s="195">
        <v>0.14999999999999999</v>
      </c>
      <c r="R182" s="195">
        <f>Q182*H182</f>
        <v>0.14999999999999999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335</v>
      </c>
      <c r="AT182" s="197" t="s">
        <v>262</v>
      </c>
      <c r="AU182" s="197" t="s">
        <v>91</v>
      </c>
      <c r="AY182" s="15" t="s">
        <v>203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270</v>
      </c>
      <c r="BM182" s="197" t="s">
        <v>1470</v>
      </c>
    </row>
    <row r="183" s="2" customFormat="1" ht="24.15" customHeight="1">
      <c r="A183" s="34"/>
      <c r="B183" s="184"/>
      <c r="C183" s="204" t="s">
        <v>393</v>
      </c>
      <c r="D183" s="204" t="s">
        <v>262</v>
      </c>
      <c r="E183" s="205" t="s">
        <v>1471</v>
      </c>
      <c r="F183" s="206" t="s">
        <v>1472</v>
      </c>
      <c r="G183" s="207" t="s">
        <v>255</v>
      </c>
      <c r="H183" s="208">
        <v>1</v>
      </c>
      <c r="I183" s="209"/>
      <c r="J183" s="210">
        <f>ROUND(I183*H183,2)</f>
        <v>0</v>
      </c>
      <c r="K183" s="211"/>
      <c r="L183" s="212"/>
      <c r="M183" s="213" t="s">
        <v>1</v>
      </c>
      <c r="N183" s="214" t="s">
        <v>45</v>
      </c>
      <c r="O183" s="78"/>
      <c r="P183" s="195">
        <f>O183*H183</f>
        <v>0</v>
      </c>
      <c r="Q183" s="195">
        <v>0.13</v>
      </c>
      <c r="R183" s="195">
        <f>Q183*H183</f>
        <v>0.13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335</v>
      </c>
      <c r="AT183" s="197" t="s">
        <v>262</v>
      </c>
      <c r="AU183" s="197" t="s">
        <v>91</v>
      </c>
      <c r="AY183" s="15" t="s">
        <v>203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270</v>
      </c>
      <c r="BM183" s="197" t="s">
        <v>1473</v>
      </c>
    </row>
    <row r="184" s="2" customFormat="1" ht="24.15" customHeight="1">
      <c r="A184" s="34"/>
      <c r="B184" s="184"/>
      <c r="C184" s="204" t="s">
        <v>397</v>
      </c>
      <c r="D184" s="204" t="s">
        <v>262</v>
      </c>
      <c r="E184" s="205" t="s">
        <v>1474</v>
      </c>
      <c r="F184" s="206" t="s">
        <v>1475</v>
      </c>
      <c r="G184" s="207" t="s">
        <v>255</v>
      </c>
      <c r="H184" s="208">
        <v>1</v>
      </c>
      <c r="I184" s="209"/>
      <c r="J184" s="210">
        <f>ROUND(I184*H184,2)</f>
        <v>0</v>
      </c>
      <c r="K184" s="211"/>
      <c r="L184" s="212"/>
      <c r="M184" s="213" t="s">
        <v>1</v>
      </c>
      <c r="N184" s="214" t="s">
        <v>45</v>
      </c>
      <c r="O184" s="78"/>
      <c r="P184" s="195">
        <f>O184*H184</f>
        <v>0</v>
      </c>
      <c r="Q184" s="195">
        <v>0.11500000000000001</v>
      </c>
      <c r="R184" s="195">
        <f>Q184*H184</f>
        <v>0.11500000000000001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335</v>
      </c>
      <c r="AT184" s="197" t="s">
        <v>262</v>
      </c>
      <c r="AU184" s="197" t="s">
        <v>91</v>
      </c>
      <c r="AY184" s="15" t="s">
        <v>203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270</v>
      </c>
      <c r="BM184" s="197" t="s">
        <v>1476</v>
      </c>
    </row>
    <row r="185" s="2" customFormat="1" ht="24.15" customHeight="1">
      <c r="A185" s="34"/>
      <c r="B185" s="184"/>
      <c r="C185" s="204" t="s">
        <v>401</v>
      </c>
      <c r="D185" s="204" t="s">
        <v>262</v>
      </c>
      <c r="E185" s="205" t="s">
        <v>1477</v>
      </c>
      <c r="F185" s="206" t="s">
        <v>1478</v>
      </c>
      <c r="G185" s="207" t="s">
        <v>255</v>
      </c>
      <c r="H185" s="208">
        <v>1</v>
      </c>
      <c r="I185" s="209"/>
      <c r="J185" s="210">
        <f>ROUND(I185*H185,2)</f>
        <v>0</v>
      </c>
      <c r="K185" s="211"/>
      <c r="L185" s="212"/>
      <c r="M185" s="213" t="s">
        <v>1</v>
      </c>
      <c r="N185" s="214" t="s">
        <v>45</v>
      </c>
      <c r="O185" s="78"/>
      <c r="P185" s="195">
        <f>O185*H185</f>
        <v>0</v>
      </c>
      <c r="Q185" s="195">
        <v>0.096000000000000002</v>
      </c>
      <c r="R185" s="195">
        <f>Q185*H185</f>
        <v>0.096000000000000002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335</v>
      </c>
      <c r="AT185" s="197" t="s">
        <v>262</v>
      </c>
      <c r="AU185" s="197" t="s">
        <v>91</v>
      </c>
      <c r="AY185" s="15" t="s">
        <v>203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91</v>
      </c>
      <c r="BK185" s="198">
        <f>ROUND(I185*H185,2)</f>
        <v>0</v>
      </c>
      <c r="BL185" s="15" t="s">
        <v>270</v>
      </c>
      <c r="BM185" s="197" t="s">
        <v>1479</v>
      </c>
    </row>
    <row r="186" s="2" customFormat="1" ht="33" customHeight="1">
      <c r="A186" s="34"/>
      <c r="B186" s="184"/>
      <c r="C186" s="204" t="s">
        <v>405</v>
      </c>
      <c r="D186" s="204" t="s">
        <v>262</v>
      </c>
      <c r="E186" s="205" t="s">
        <v>1480</v>
      </c>
      <c r="F186" s="206" t="s">
        <v>1481</v>
      </c>
      <c r="G186" s="207" t="s">
        <v>255</v>
      </c>
      <c r="H186" s="208">
        <v>2</v>
      </c>
      <c r="I186" s="209"/>
      <c r="J186" s="210">
        <f>ROUND(I186*H186,2)</f>
        <v>0</v>
      </c>
      <c r="K186" s="211"/>
      <c r="L186" s="212"/>
      <c r="M186" s="213" t="s">
        <v>1</v>
      </c>
      <c r="N186" s="214" t="s">
        <v>45</v>
      </c>
      <c r="O186" s="78"/>
      <c r="P186" s="195">
        <f>O186*H186</f>
        <v>0</v>
      </c>
      <c r="Q186" s="195">
        <v>0.20999999999999999</v>
      </c>
      <c r="R186" s="195">
        <f>Q186*H186</f>
        <v>0.41999999999999998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335</v>
      </c>
      <c r="AT186" s="197" t="s">
        <v>262</v>
      </c>
      <c r="AU186" s="197" t="s">
        <v>91</v>
      </c>
      <c r="AY186" s="15" t="s">
        <v>203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270</v>
      </c>
      <c r="BM186" s="197" t="s">
        <v>1482</v>
      </c>
    </row>
    <row r="187" s="2" customFormat="1" ht="24.15" customHeight="1">
      <c r="A187" s="34"/>
      <c r="B187" s="184"/>
      <c r="C187" s="204" t="s">
        <v>409</v>
      </c>
      <c r="D187" s="204" t="s">
        <v>262</v>
      </c>
      <c r="E187" s="205" t="s">
        <v>1483</v>
      </c>
      <c r="F187" s="206" t="s">
        <v>1484</v>
      </c>
      <c r="G187" s="207" t="s">
        <v>255</v>
      </c>
      <c r="H187" s="208">
        <v>1</v>
      </c>
      <c r="I187" s="209"/>
      <c r="J187" s="210">
        <f>ROUND(I187*H187,2)</f>
        <v>0</v>
      </c>
      <c r="K187" s="211"/>
      <c r="L187" s="212"/>
      <c r="M187" s="213" t="s">
        <v>1</v>
      </c>
      <c r="N187" s="214" t="s">
        <v>45</v>
      </c>
      <c r="O187" s="78"/>
      <c r="P187" s="195">
        <f>O187*H187</f>
        <v>0</v>
      </c>
      <c r="Q187" s="195">
        <v>0.089999999999999997</v>
      </c>
      <c r="R187" s="195">
        <f>Q187*H187</f>
        <v>0.089999999999999997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335</v>
      </c>
      <c r="AT187" s="197" t="s">
        <v>262</v>
      </c>
      <c r="AU187" s="197" t="s">
        <v>91</v>
      </c>
      <c r="AY187" s="15" t="s">
        <v>203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91</v>
      </c>
      <c r="BK187" s="198">
        <f>ROUND(I187*H187,2)</f>
        <v>0</v>
      </c>
      <c r="BL187" s="15" t="s">
        <v>270</v>
      </c>
      <c r="BM187" s="197" t="s">
        <v>1485</v>
      </c>
    </row>
    <row r="188" s="2" customFormat="1" ht="24.15" customHeight="1">
      <c r="A188" s="34"/>
      <c r="B188" s="184"/>
      <c r="C188" s="204" t="s">
        <v>413</v>
      </c>
      <c r="D188" s="204" t="s">
        <v>262</v>
      </c>
      <c r="E188" s="205" t="s">
        <v>1486</v>
      </c>
      <c r="F188" s="206" t="s">
        <v>1487</v>
      </c>
      <c r="G188" s="207" t="s">
        <v>255</v>
      </c>
      <c r="H188" s="208">
        <v>3</v>
      </c>
      <c r="I188" s="209"/>
      <c r="J188" s="210">
        <f>ROUND(I188*H188,2)</f>
        <v>0</v>
      </c>
      <c r="K188" s="211"/>
      <c r="L188" s="212"/>
      <c r="M188" s="213" t="s">
        <v>1</v>
      </c>
      <c r="N188" s="214" t="s">
        <v>45</v>
      </c>
      <c r="O188" s="78"/>
      <c r="P188" s="195">
        <f>O188*H188</f>
        <v>0</v>
      </c>
      <c r="Q188" s="195">
        <v>0.071999999999999995</v>
      </c>
      <c r="R188" s="195">
        <f>Q188*H188</f>
        <v>0.21599999999999997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335</v>
      </c>
      <c r="AT188" s="197" t="s">
        <v>262</v>
      </c>
      <c r="AU188" s="197" t="s">
        <v>91</v>
      </c>
      <c r="AY188" s="15" t="s">
        <v>203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91</v>
      </c>
      <c r="BK188" s="198">
        <f>ROUND(I188*H188,2)</f>
        <v>0</v>
      </c>
      <c r="BL188" s="15" t="s">
        <v>270</v>
      </c>
      <c r="BM188" s="197" t="s">
        <v>1488</v>
      </c>
    </row>
    <row r="189" s="2" customFormat="1" ht="24.15" customHeight="1">
      <c r="A189" s="34"/>
      <c r="B189" s="184"/>
      <c r="C189" s="204" t="s">
        <v>417</v>
      </c>
      <c r="D189" s="204" t="s">
        <v>262</v>
      </c>
      <c r="E189" s="205" t="s">
        <v>1489</v>
      </c>
      <c r="F189" s="206" t="s">
        <v>1490</v>
      </c>
      <c r="G189" s="207" t="s">
        <v>255</v>
      </c>
      <c r="H189" s="208">
        <v>2</v>
      </c>
      <c r="I189" s="209"/>
      <c r="J189" s="210">
        <f>ROUND(I189*H189,2)</f>
        <v>0</v>
      </c>
      <c r="K189" s="211"/>
      <c r="L189" s="212"/>
      <c r="M189" s="213" t="s">
        <v>1</v>
      </c>
      <c r="N189" s="214" t="s">
        <v>45</v>
      </c>
      <c r="O189" s="78"/>
      <c r="P189" s="195">
        <f>O189*H189</f>
        <v>0</v>
      </c>
      <c r="Q189" s="195">
        <v>0.025000000000000001</v>
      </c>
      <c r="R189" s="195">
        <f>Q189*H189</f>
        <v>0.050000000000000003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335</v>
      </c>
      <c r="AT189" s="197" t="s">
        <v>262</v>
      </c>
      <c r="AU189" s="197" t="s">
        <v>91</v>
      </c>
      <c r="AY189" s="15" t="s">
        <v>203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91</v>
      </c>
      <c r="BK189" s="198">
        <f>ROUND(I189*H189,2)</f>
        <v>0</v>
      </c>
      <c r="BL189" s="15" t="s">
        <v>270</v>
      </c>
      <c r="BM189" s="197" t="s">
        <v>1491</v>
      </c>
    </row>
    <row r="190" s="2" customFormat="1" ht="24.15" customHeight="1">
      <c r="A190" s="34"/>
      <c r="B190" s="184"/>
      <c r="C190" s="204" t="s">
        <v>421</v>
      </c>
      <c r="D190" s="204" t="s">
        <v>262</v>
      </c>
      <c r="E190" s="205" t="s">
        <v>1492</v>
      </c>
      <c r="F190" s="206" t="s">
        <v>1493</v>
      </c>
      <c r="G190" s="207" t="s">
        <v>255</v>
      </c>
      <c r="H190" s="208">
        <v>3</v>
      </c>
      <c r="I190" s="209"/>
      <c r="J190" s="210">
        <f>ROUND(I190*H190,2)</f>
        <v>0</v>
      </c>
      <c r="K190" s="211"/>
      <c r="L190" s="212"/>
      <c r="M190" s="213" t="s">
        <v>1</v>
      </c>
      <c r="N190" s="214" t="s">
        <v>45</v>
      </c>
      <c r="O190" s="78"/>
      <c r="P190" s="195">
        <f>O190*H190</f>
        <v>0</v>
      </c>
      <c r="Q190" s="195">
        <v>0.089999999999999997</v>
      </c>
      <c r="R190" s="195">
        <f>Q190*H190</f>
        <v>0.27000000000000002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335</v>
      </c>
      <c r="AT190" s="197" t="s">
        <v>262</v>
      </c>
      <c r="AU190" s="197" t="s">
        <v>91</v>
      </c>
      <c r="AY190" s="15" t="s">
        <v>203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91</v>
      </c>
      <c r="BK190" s="198">
        <f>ROUND(I190*H190,2)</f>
        <v>0</v>
      </c>
      <c r="BL190" s="15" t="s">
        <v>270</v>
      </c>
      <c r="BM190" s="197" t="s">
        <v>1494</v>
      </c>
    </row>
    <row r="191" s="2" customFormat="1" ht="24.15" customHeight="1">
      <c r="A191" s="34"/>
      <c r="B191" s="184"/>
      <c r="C191" s="204" t="s">
        <v>426</v>
      </c>
      <c r="D191" s="204" t="s">
        <v>262</v>
      </c>
      <c r="E191" s="205" t="s">
        <v>1495</v>
      </c>
      <c r="F191" s="206" t="s">
        <v>1496</v>
      </c>
      <c r="G191" s="207" t="s">
        <v>255</v>
      </c>
      <c r="H191" s="208">
        <v>1</v>
      </c>
      <c r="I191" s="209"/>
      <c r="J191" s="210">
        <f>ROUND(I191*H191,2)</f>
        <v>0</v>
      </c>
      <c r="K191" s="211"/>
      <c r="L191" s="212"/>
      <c r="M191" s="213" t="s">
        <v>1</v>
      </c>
      <c r="N191" s="214" t="s">
        <v>45</v>
      </c>
      <c r="O191" s="78"/>
      <c r="P191" s="195">
        <f>O191*H191</f>
        <v>0</v>
      </c>
      <c r="Q191" s="195">
        <v>0.096000000000000002</v>
      </c>
      <c r="R191" s="195">
        <f>Q191*H191</f>
        <v>0.096000000000000002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335</v>
      </c>
      <c r="AT191" s="197" t="s">
        <v>262</v>
      </c>
      <c r="AU191" s="197" t="s">
        <v>91</v>
      </c>
      <c r="AY191" s="15" t="s">
        <v>203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91</v>
      </c>
      <c r="BK191" s="198">
        <f>ROUND(I191*H191,2)</f>
        <v>0</v>
      </c>
      <c r="BL191" s="15" t="s">
        <v>270</v>
      </c>
      <c r="BM191" s="197" t="s">
        <v>1497</v>
      </c>
    </row>
    <row r="192" s="2" customFormat="1" ht="24.15" customHeight="1">
      <c r="A192" s="34"/>
      <c r="B192" s="184"/>
      <c r="C192" s="204" t="s">
        <v>431</v>
      </c>
      <c r="D192" s="204" t="s">
        <v>262</v>
      </c>
      <c r="E192" s="205" t="s">
        <v>1498</v>
      </c>
      <c r="F192" s="206" t="s">
        <v>1499</v>
      </c>
      <c r="G192" s="207" t="s">
        <v>255</v>
      </c>
      <c r="H192" s="208">
        <v>3</v>
      </c>
      <c r="I192" s="209"/>
      <c r="J192" s="210">
        <f>ROUND(I192*H192,2)</f>
        <v>0</v>
      </c>
      <c r="K192" s="211"/>
      <c r="L192" s="212"/>
      <c r="M192" s="213" t="s">
        <v>1</v>
      </c>
      <c r="N192" s="214" t="s">
        <v>45</v>
      </c>
      <c r="O192" s="78"/>
      <c r="P192" s="195">
        <f>O192*H192</f>
        <v>0</v>
      </c>
      <c r="Q192" s="195">
        <v>0.029999999999999999</v>
      </c>
      <c r="R192" s="195">
        <f>Q192*H192</f>
        <v>0.089999999999999997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335</v>
      </c>
      <c r="AT192" s="197" t="s">
        <v>262</v>
      </c>
      <c r="AU192" s="197" t="s">
        <v>91</v>
      </c>
      <c r="AY192" s="15" t="s">
        <v>203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91</v>
      </c>
      <c r="BK192" s="198">
        <f>ROUND(I192*H192,2)</f>
        <v>0</v>
      </c>
      <c r="BL192" s="15" t="s">
        <v>270</v>
      </c>
      <c r="BM192" s="197" t="s">
        <v>1500</v>
      </c>
    </row>
    <row r="193" s="2" customFormat="1" ht="24.15" customHeight="1">
      <c r="A193" s="34"/>
      <c r="B193" s="184"/>
      <c r="C193" s="204" t="s">
        <v>435</v>
      </c>
      <c r="D193" s="204" t="s">
        <v>262</v>
      </c>
      <c r="E193" s="205" t="s">
        <v>1501</v>
      </c>
      <c r="F193" s="206" t="s">
        <v>1502</v>
      </c>
      <c r="G193" s="207" t="s">
        <v>255</v>
      </c>
      <c r="H193" s="208">
        <v>1</v>
      </c>
      <c r="I193" s="209"/>
      <c r="J193" s="210">
        <f>ROUND(I193*H193,2)</f>
        <v>0</v>
      </c>
      <c r="K193" s="211"/>
      <c r="L193" s="212"/>
      <c r="M193" s="213" t="s">
        <v>1</v>
      </c>
      <c r="N193" s="214" t="s">
        <v>45</v>
      </c>
      <c r="O193" s="78"/>
      <c r="P193" s="195">
        <f>O193*H193</f>
        <v>0</v>
      </c>
      <c r="Q193" s="195">
        <v>0.12</v>
      </c>
      <c r="R193" s="195">
        <f>Q193*H193</f>
        <v>0.12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335</v>
      </c>
      <c r="AT193" s="197" t="s">
        <v>262</v>
      </c>
      <c r="AU193" s="197" t="s">
        <v>91</v>
      </c>
      <c r="AY193" s="15" t="s">
        <v>203</v>
      </c>
      <c r="BE193" s="198">
        <f>IF(N193="základná",J193,0)</f>
        <v>0</v>
      </c>
      <c r="BF193" s="198">
        <f>IF(N193="znížená",J193,0)</f>
        <v>0</v>
      </c>
      <c r="BG193" s="198">
        <f>IF(N193="zákl. prenesená",J193,0)</f>
        <v>0</v>
      </c>
      <c r="BH193" s="198">
        <f>IF(N193="zníž. prenesená",J193,0)</f>
        <v>0</v>
      </c>
      <c r="BI193" s="198">
        <f>IF(N193="nulová",J193,0)</f>
        <v>0</v>
      </c>
      <c r="BJ193" s="15" t="s">
        <v>91</v>
      </c>
      <c r="BK193" s="198">
        <f>ROUND(I193*H193,2)</f>
        <v>0</v>
      </c>
      <c r="BL193" s="15" t="s">
        <v>270</v>
      </c>
      <c r="BM193" s="197" t="s">
        <v>1503</v>
      </c>
    </row>
    <row r="194" s="2" customFormat="1" ht="24.15" customHeight="1">
      <c r="A194" s="34"/>
      <c r="B194" s="184"/>
      <c r="C194" s="185" t="s">
        <v>439</v>
      </c>
      <c r="D194" s="185" t="s">
        <v>205</v>
      </c>
      <c r="E194" s="186" t="s">
        <v>1504</v>
      </c>
      <c r="F194" s="187" t="s">
        <v>1505</v>
      </c>
      <c r="G194" s="188" t="s">
        <v>297</v>
      </c>
      <c r="H194" s="189">
        <v>58.259999999999998</v>
      </c>
      <c r="I194" s="190"/>
      <c r="J194" s="191">
        <f>ROUND(I194*H194,2)</f>
        <v>0</v>
      </c>
      <c r="K194" s="192"/>
      <c r="L194" s="35"/>
      <c r="M194" s="193" t="s">
        <v>1</v>
      </c>
      <c r="N194" s="194" t="s">
        <v>45</v>
      </c>
      <c r="O194" s="78"/>
      <c r="P194" s="195">
        <f>O194*H194</f>
        <v>0</v>
      </c>
      <c r="Q194" s="195">
        <v>0.000215</v>
      </c>
      <c r="R194" s="195">
        <f>Q194*H194</f>
        <v>0.0125259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270</v>
      </c>
      <c r="AT194" s="197" t="s">
        <v>205</v>
      </c>
      <c r="AU194" s="197" t="s">
        <v>91</v>
      </c>
      <c r="AY194" s="15" t="s">
        <v>203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91</v>
      </c>
      <c r="BK194" s="198">
        <f>ROUND(I194*H194,2)</f>
        <v>0</v>
      </c>
      <c r="BL194" s="15" t="s">
        <v>270</v>
      </c>
      <c r="BM194" s="197" t="s">
        <v>1506</v>
      </c>
    </row>
    <row r="195" s="2" customFormat="1" ht="37.8" customHeight="1">
      <c r="A195" s="34"/>
      <c r="B195" s="184"/>
      <c r="C195" s="204" t="s">
        <v>444</v>
      </c>
      <c r="D195" s="204" t="s">
        <v>262</v>
      </c>
      <c r="E195" s="205" t="s">
        <v>1507</v>
      </c>
      <c r="F195" s="206" t="s">
        <v>1508</v>
      </c>
      <c r="G195" s="207" t="s">
        <v>297</v>
      </c>
      <c r="H195" s="208">
        <v>61.173000000000002</v>
      </c>
      <c r="I195" s="209"/>
      <c r="J195" s="210">
        <f>ROUND(I195*H195,2)</f>
        <v>0</v>
      </c>
      <c r="K195" s="211"/>
      <c r="L195" s="212"/>
      <c r="M195" s="213" t="s">
        <v>1</v>
      </c>
      <c r="N195" s="214" t="s">
        <v>45</v>
      </c>
      <c r="O195" s="78"/>
      <c r="P195" s="195">
        <f>O195*H195</f>
        <v>0</v>
      </c>
      <c r="Q195" s="195">
        <v>0.00010000000000000001</v>
      </c>
      <c r="R195" s="195">
        <f>Q195*H195</f>
        <v>0.0061173000000000009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335</v>
      </c>
      <c r="AT195" s="197" t="s">
        <v>262</v>
      </c>
      <c r="AU195" s="197" t="s">
        <v>91</v>
      </c>
      <c r="AY195" s="15" t="s">
        <v>203</v>
      </c>
      <c r="BE195" s="198">
        <f>IF(N195="základná",J195,0)</f>
        <v>0</v>
      </c>
      <c r="BF195" s="198">
        <f>IF(N195="znížená",J195,0)</f>
        <v>0</v>
      </c>
      <c r="BG195" s="198">
        <f>IF(N195="zákl. prenesená",J195,0)</f>
        <v>0</v>
      </c>
      <c r="BH195" s="198">
        <f>IF(N195="zníž. prenesená",J195,0)</f>
        <v>0</v>
      </c>
      <c r="BI195" s="198">
        <f>IF(N195="nulová",J195,0)</f>
        <v>0</v>
      </c>
      <c r="BJ195" s="15" t="s">
        <v>91</v>
      </c>
      <c r="BK195" s="198">
        <f>ROUND(I195*H195,2)</f>
        <v>0</v>
      </c>
      <c r="BL195" s="15" t="s">
        <v>270</v>
      </c>
      <c r="BM195" s="197" t="s">
        <v>1509</v>
      </c>
    </row>
    <row r="196" s="2" customFormat="1" ht="37.8" customHeight="1">
      <c r="A196" s="34"/>
      <c r="B196" s="184"/>
      <c r="C196" s="204" t="s">
        <v>448</v>
      </c>
      <c r="D196" s="204" t="s">
        <v>262</v>
      </c>
      <c r="E196" s="205" t="s">
        <v>1417</v>
      </c>
      <c r="F196" s="206" t="s">
        <v>1418</v>
      </c>
      <c r="G196" s="207" t="s">
        <v>297</v>
      </c>
      <c r="H196" s="208">
        <v>61.173000000000002</v>
      </c>
      <c r="I196" s="209"/>
      <c r="J196" s="210">
        <f>ROUND(I196*H196,2)</f>
        <v>0</v>
      </c>
      <c r="K196" s="211"/>
      <c r="L196" s="212"/>
      <c r="M196" s="213" t="s">
        <v>1</v>
      </c>
      <c r="N196" s="214" t="s">
        <v>45</v>
      </c>
      <c r="O196" s="78"/>
      <c r="P196" s="195">
        <f>O196*H196</f>
        <v>0</v>
      </c>
      <c r="Q196" s="195">
        <v>0.00010000000000000001</v>
      </c>
      <c r="R196" s="195">
        <f>Q196*H196</f>
        <v>0.0061173000000000009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335</v>
      </c>
      <c r="AT196" s="197" t="s">
        <v>262</v>
      </c>
      <c r="AU196" s="197" t="s">
        <v>91</v>
      </c>
      <c r="AY196" s="15" t="s">
        <v>203</v>
      </c>
      <c r="BE196" s="198">
        <f>IF(N196="základná",J196,0)</f>
        <v>0</v>
      </c>
      <c r="BF196" s="198">
        <f>IF(N196="znížená",J196,0)</f>
        <v>0</v>
      </c>
      <c r="BG196" s="198">
        <f>IF(N196="zákl. prenesená",J196,0)</f>
        <v>0</v>
      </c>
      <c r="BH196" s="198">
        <f>IF(N196="zníž. prenesená",J196,0)</f>
        <v>0</v>
      </c>
      <c r="BI196" s="198">
        <f>IF(N196="nulová",J196,0)</f>
        <v>0</v>
      </c>
      <c r="BJ196" s="15" t="s">
        <v>91</v>
      </c>
      <c r="BK196" s="198">
        <f>ROUND(I196*H196,2)</f>
        <v>0</v>
      </c>
      <c r="BL196" s="15" t="s">
        <v>270</v>
      </c>
      <c r="BM196" s="197" t="s">
        <v>1510</v>
      </c>
    </row>
    <row r="197" s="2" customFormat="1" ht="33" customHeight="1">
      <c r="A197" s="34"/>
      <c r="B197" s="184"/>
      <c r="C197" s="204" t="s">
        <v>452</v>
      </c>
      <c r="D197" s="204" t="s">
        <v>262</v>
      </c>
      <c r="E197" s="205" t="s">
        <v>1511</v>
      </c>
      <c r="F197" s="206" t="s">
        <v>1512</v>
      </c>
      <c r="G197" s="207" t="s">
        <v>255</v>
      </c>
      <c r="H197" s="208">
        <v>2</v>
      </c>
      <c r="I197" s="209"/>
      <c r="J197" s="210">
        <f>ROUND(I197*H197,2)</f>
        <v>0</v>
      </c>
      <c r="K197" s="211"/>
      <c r="L197" s="212"/>
      <c r="M197" s="213" t="s">
        <v>1</v>
      </c>
      <c r="N197" s="214" t="s">
        <v>45</v>
      </c>
      <c r="O197" s="78"/>
      <c r="P197" s="195">
        <f>O197*H197</f>
        <v>0</v>
      </c>
      <c r="Q197" s="195">
        <v>0.27000000000000002</v>
      </c>
      <c r="R197" s="195">
        <f>Q197*H197</f>
        <v>0.54000000000000004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335</v>
      </c>
      <c r="AT197" s="197" t="s">
        <v>262</v>
      </c>
      <c r="AU197" s="197" t="s">
        <v>91</v>
      </c>
      <c r="AY197" s="15" t="s">
        <v>203</v>
      </c>
      <c r="BE197" s="198">
        <f>IF(N197="základná",J197,0)</f>
        <v>0</v>
      </c>
      <c r="BF197" s="198">
        <f>IF(N197="znížená",J197,0)</f>
        <v>0</v>
      </c>
      <c r="BG197" s="198">
        <f>IF(N197="zákl. prenesená",J197,0)</f>
        <v>0</v>
      </c>
      <c r="BH197" s="198">
        <f>IF(N197="zníž. prenesená",J197,0)</f>
        <v>0</v>
      </c>
      <c r="BI197" s="198">
        <f>IF(N197="nulová",J197,0)</f>
        <v>0</v>
      </c>
      <c r="BJ197" s="15" t="s">
        <v>91</v>
      </c>
      <c r="BK197" s="198">
        <f>ROUND(I197*H197,2)</f>
        <v>0</v>
      </c>
      <c r="BL197" s="15" t="s">
        <v>270</v>
      </c>
      <c r="BM197" s="197" t="s">
        <v>1513</v>
      </c>
    </row>
    <row r="198" s="2" customFormat="1" ht="24.15" customHeight="1">
      <c r="A198" s="34"/>
      <c r="B198" s="184"/>
      <c r="C198" s="204" t="s">
        <v>456</v>
      </c>
      <c r="D198" s="204" t="s">
        <v>262</v>
      </c>
      <c r="E198" s="205" t="s">
        <v>1514</v>
      </c>
      <c r="F198" s="206" t="s">
        <v>1515</v>
      </c>
      <c r="G198" s="207" t="s">
        <v>255</v>
      </c>
      <c r="H198" s="208">
        <v>2</v>
      </c>
      <c r="I198" s="209"/>
      <c r="J198" s="210">
        <f>ROUND(I198*H198,2)</f>
        <v>0</v>
      </c>
      <c r="K198" s="211"/>
      <c r="L198" s="212"/>
      <c r="M198" s="213" t="s">
        <v>1</v>
      </c>
      <c r="N198" s="214" t="s">
        <v>45</v>
      </c>
      <c r="O198" s="78"/>
      <c r="P198" s="195">
        <f>O198*H198</f>
        <v>0</v>
      </c>
      <c r="Q198" s="195">
        <v>0.32700000000000001</v>
      </c>
      <c r="R198" s="195">
        <f>Q198*H198</f>
        <v>0.65400000000000003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335</v>
      </c>
      <c r="AT198" s="197" t="s">
        <v>262</v>
      </c>
      <c r="AU198" s="197" t="s">
        <v>91</v>
      </c>
      <c r="AY198" s="15" t="s">
        <v>203</v>
      </c>
      <c r="BE198" s="198">
        <f>IF(N198="základná",J198,0)</f>
        <v>0</v>
      </c>
      <c r="BF198" s="198">
        <f>IF(N198="znížená",J198,0)</f>
        <v>0</v>
      </c>
      <c r="BG198" s="198">
        <f>IF(N198="zákl. prenesená",J198,0)</f>
        <v>0</v>
      </c>
      <c r="BH198" s="198">
        <f>IF(N198="zníž. prenesená",J198,0)</f>
        <v>0</v>
      </c>
      <c r="BI198" s="198">
        <f>IF(N198="nulová",J198,0)</f>
        <v>0</v>
      </c>
      <c r="BJ198" s="15" t="s">
        <v>91</v>
      </c>
      <c r="BK198" s="198">
        <f>ROUND(I198*H198,2)</f>
        <v>0</v>
      </c>
      <c r="BL198" s="15" t="s">
        <v>270</v>
      </c>
      <c r="BM198" s="197" t="s">
        <v>1516</v>
      </c>
    </row>
    <row r="199" s="2" customFormat="1" ht="33" customHeight="1">
      <c r="A199" s="34"/>
      <c r="B199" s="184"/>
      <c r="C199" s="204" t="s">
        <v>460</v>
      </c>
      <c r="D199" s="204" t="s">
        <v>262</v>
      </c>
      <c r="E199" s="205" t="s">
        <v>1517</v>
      </c>
      <c r="F199" s="206" t="s">
        <v>1518</v>
      </c>
      <c r="G199" s="207" t="s">
        <v>255</v>
      </c>
      <c r="H199" s="208">
        <v>1</v>
      </c>
      <c r="I199" s="209"/>
      <c r="J199" s="210">
        <f>ROUND(I199*H199,2)</f>
        <v>0</v>
      </c>
      <c r="K199" s="211"/>
      <c r="L199" s="212"/>
      <c r="M199" s="213" t="s">
        <v>1</v>
      </c>
      <c r="N199" s="214" t="s">
        <v>45</v>
      </c>
      <c r="O199" s="78"/>
      <c r="P199" s="195">
        <f>O199*H199</f>
        <v>0</v>
      </c>
      <c r="Q199" s="195">
        <v>0.19</v>
      </c>
      <c r="R199" s="195">
        <f>Q199*H199</f>
        <v>0.19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335</v>
      </c>
      <c r="AT199" s="197" t="s">
        <v>262</v>
      </c>
      <c r="AU199" s="197" t="s">
        <v>91</v>
      </c>
      <c r="AY199" s="15" t="s">
        <v>203</v>
      </c>
      <c r="BE199" s="198">
        <f>IF(N199="základná",J199,0)</f>
        <v>0</v>
      </c>
      <c r="BF199" s="198">
        <f>IF(N199="znížená",J199,0)</f>
        <v>0</v>
      </c>
      <c r="BG199" s="198">
        <f>IF(N199="zákl. prenesená",J199,0)</f>
        <v>0</v>
      </c>
      <c r="BH199" s="198">
        <f>IF(N199="zníž. prenesená",J199,0)</f>
        <v>0</v>
      </c>
      <c r="BI199" s="198">
        <f>IF(N199="nulová",J199,0)</f>
        <v>0</v>
      </c>
      <c r="BJ199" s="15" t="s">
        <v>91</v>
      </c>
      <c r="BK199" s="198">
        <f>ROUND(I199*H199,2)</f>
        <v>0</v>
      </c>
      <c r="BL199" s="15" t="s">
        <v>270</v>
      </c>
      <c r="BM199" s="197" t="s">
        <v>1519</v>
      </c>
    </row>
    <row r="200" s="2" customFormat="1" ht="33" customHeight="1">
      <c r="A200" s="34"/>
      <c r="B200" s="184"/>
      <c r="C200" s="204" t="s">
        <v>464</v>
      </c>
      <c r="D200" s="204" t="s">
        <v>262</v>
      </c>
      <c r="E200" s="205" t="s">
        <v>1520</v>
      </c>
      <c r="F200" s="206" t="s">
        <v>1521</v>
      </c>
      <c r="G200" s="207" t="s">
        <v>255</v>
      </c>
      <c r="H200" s="208">
        <v>1</v>
      </c>
      <c r="I200" s="209"/>
      <c r="J200" s="210">
        <f>ROUND(I200*H200,2)</f>
        <v>0</v>
      </c>
      <c r="K200" s="211"/>
      <c r="L200" s="212"/>
      <c r="M200" s="213" t="s">
        <v>1</v>
      </c>
      <c r="N200" s="214" t="s">
        <v>45</v>
      </c>
      <c r="O200" s="78"/>
      <c r="P200" s="195">
        <f>O200*H200</f>
        <v>0</v>
      </c>
      <c r="Q200" s="195">
        <v>0.13800000000000001</v>
      </c>
      <c r="R200" s="195">
        <f>Q200*H200</f>
        <v>0.13800000000000001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335</v>
      </c>
      <c r="AT200" s="197" t="s">
        <v>262</v>
      </c>
      <c r="AU200" s="197" t="s">
        <v>91</v>
      </c>
      <c r="AY200" s="15" t="s">
        <v>203</v>
      </c>
      <c r="BE200" s="198">
        <f>IF(N200="základná",J200,0)</f>
        <v>0</v>
      </c>
      <c r="BF200" s="198">
        <f>IF(N200="znížená",J200,0)</f>
        <v>0</v>
      </c>
      <c r="BG200" s="198">
        <f>IF(N200="zákl. prenesená",J200,0)</f>
        <v>0</v>
      </c>
      <c r="BH200" s="198">
        <f>IF(N200="zníž. prenesená",J200,0)</f>
        <v>0</v>
      </c>
      <c r="BI200" s="198">
        <f>IF(N200="nulová",J200,0)</f>
        <v>0</v>
      </c>
      <c r="BJ200" s="15" t="s">
        <v>91</v>
      </c>
      <c r="BK200" s="198">
        <f>ROUND(I200*H200,2)</f>
        <v>0</v>
      </c>
      <c r="BL200" s="15" t="s">
        <v>270</v>
      </c>
      <c r="BM200" s="197" t="s">
        <v>1522</v>
      </c>
    </row>
    <row r="201" s="2" customFormat="1" ht="24.15" customHeight="1">
      <c r="A201" s="34"/>
      <c r="B201" s="184"/>
      <c r="C201" s="204" t="s">
        <v>468</v>
      </c>
      <c r="D201" s="204" t="s">
        <v>262</v>
      </c>
      <c r="E201" s="205" t="s">
        <v>1523</v>
      </c>
      <c r="F201" s="206" t="s">
        <v>1524</v>
      </c>
      <c r="G201" s="207" t="s">
        <v>255</v>
      </c>
      <c r="H201" s="208">
        <v>1</v>
      </c>
      <c r="I201" s="209"/>
      <c r="J201" s="210">
        <f>ROUND(I201*H201,2)</f>
        <v>0</v>
      </c>
      <c r="K201" s="211"/>
      <c r="L201" s="212"/>
      <c r="M201" s="213" t="s">
        <v>1</v>
      </c>
      <c r="N201" s="214" t="s">
        <v>45</v>
      </c>
      <c r="O201" s="78"/>
      <c r="P201" s="195">
        <f>O201*H201</f>
        <v>0</v>
      </c>
      <c r="Q201" s="195">
        <v>0.17299999999999999</v>
      </c>
      <c r="R201" s="195">
        <f>Q201*H201</f>
        <v>0.17299999999999999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335</v>
      </c>
      <c r="AT201" s="197" t="s">
        <v>262</v>
      </c>
      <c r="AU201" s="197" t="s">
        <v>91</v>
      </c>
      <c r="AY201" s="15" t="s">
        <v>203</v>
      </c>
      <c r="BE201" s="198">
        <f>IF(N201="základná",J201,0)</f>
        <v>0</v>
      </c>
      <c r="BF201" s="198">
        <f>IF(N201="znížená",J201,0)</f>
        <v>0</v>
      </c>
      <c r="BG201" s="198">
        <f>IF(N201="zákl. prenesená",J201,0)</f>
        <v>0</v>
      </c>
      <c r="BH201" s="198">
        <f>IF(N201="zníž. prenesená",J201,0)</f>
        <v>0</v>
      </c>
      <c r="BI201" s="198">
        <f>IF(N201="nulová",J201,0)</f>
        <v>0</v>
      </c>
      <c r="BJ201" s="15" t="s">
        <v>91</v>
      </c>
      <c r="BK201" s="198">
        <f>ROUND(I201*H201,2)</f>
        <v>0</v>
      </c>
      <c r="BL201" s="15" t="s">
        <v>270</v>
      </c>
      <c r="BM201" s="197" t="s">
        <v>1525</v>
      </c>
    </row>
    <row r="202" s="2" customFormat="1" ht="24.15" customHeight="1">
      <c r="A202" s="34"/>
      <c r="B202" s="184"/>
      <c r="C202" s="185" t="s">
        <v>471</v>
      </c>
      <c r="D202" s="185" t="s">
        <v>205</v>
      </c>
      <c r="E202" s="186" t="s">
        <v>1526</v>
      </c>
      <c r="F202" s="187" t="s">
        <v>1527</v>
      </c>
      <c r="G202" s="188" t="s">
        <v>255</v>
      </c>
      <c r="H202" s="189">
        <v>13</v>
      </c>
      <c r="I202" s="190"/>
      <c r="J202" s="191">
        <f>ROUND(I202*H202,2)</f>
        <v>0</v>
      </c>
      <c r="K202" s="192"/>
      <c r="L202" s="35"/>
      <c r="M202" s="193" t="s">
        <v>1</v>
      </c>
      <c r="N202" s="194" t="s">
        <v>45</v>
      </c>
      <c r="O202" s="78"/>
      <c r="P202" s="195">
        <f>O202*H202</f>
        <v>0</v>
      </c>
      <c r="Q202" s="195">
        <v>0.00025000000000000001</v>
      </c>
      <c r="R202" s="195">
        <f>Q202*H202</f>
        <v>0.0032500000000000003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270</v>
      </c>
      <c r="AT202" s="197" t="s">
        <v>205</v>
      </c>
      <c r="AU202" s="197" t="s">
        <v>91</v>
      </c>
      <c r="AY202" s="15" t="s">
        <v>203</v>
      </c>
      <c r="BE202" s="198">
        <f>IF(N202="základná",J202,0)</f>
        <v>0</v>
      </c>
      <c r="BF202" s="198">
        <f>IF(N202="znížená",J202,0)</f>
        <v>0</v>
      </c>
      <c r="BG202" s="198">
        <f>IF(N202="zákl. prenesená",J202,0)</f>
        <v>0</v>
      </c>
      <c r="BH202" s="198">
        <f>IF(N202="zníž. prenesená",J202,0)</f>
        <v>0</v>
      </c>
      <c r="BI202" s="198">
        <f>IF(N202="nulová",J202,0)</f>
        <v>0</v>
      </c>
      <c r="BJ202" s="15" t="s">
        <v>91</v>
      </c>
      <c r="BK202" s="198">
        <f>ROUND(I202*H202,2)</f>
        <v>0</v>
      </c>
      <c r="BL202" s="15" t="s">
        <v>270</v>
      </c>
      <c r="BM202" s="197" t="s">
        <v>1528</v>
      </c>
    </row>
    <row r="203" s="2" customFormat="1" ht="24.15" customHeight="1">
      <c r="A203" s="34"/>
      <c r="B203" s="184"/>
      <c r="C203" s="204" t="s">
        <v>475</v>
      </c>
      <c r="D203" s="204" t="s">
        <v>262</v>
      </c>
      <c r="E203" s="205" t="s">
        <v>1529</v>
      </c>
      <c r="F203" s="206" t="s">
        <v>1530</v>
      </c>
      <c r="G203" s="207" t="s">
        <v>297</v>
      </c>
      <c r="H203" s="208">
        <v>8.8000000000000007</v>
      </c>
      <c r="I203" s="209"/>
      <c r="J203" s="210">
        <f>ROUND(I203*H203,2)</f>
        <v>0</v>
      </c>
      <c r="K203" s="211"/>
      <c r="L203" s="212"/>
      <c r="M203" s="213" t="s">
        <v>1</v>
      </c>
      <c r="N203" s="214" t="s">
        <v>45</v>
      </c>
      <c r="O203" s="78"/>
      <c r="P203" s="195">
        <f>O203*H203</f>
        <v>0</v>
      </c>
      <c r="Q203" s="195">
        <v>0.00114</v>
      </c>
      <c r="R203" s="195">
        <f>Q203*H203</f>
        <v>0.010032000000000001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335</v>
      </c>
      <c r="AT203" s="197" t="s">
        <v>262</v>
      </c>
      <c r="AU203" s="197" t="s">
        <v>91</v>
      </c>
      <c r="AY203" s="15" t="s">
        <v>203</v>
      </c>
      <c r="BE203" s="198">
        <f>IF(N203="základná",J203,0)</f>
        <v>0</v>
      </c>
      <c r="BF203" s="198">
        <f>IF(N203="znížená",J203,0)</f>
        <v>0</v>
      </c>
      <c r="BG203" s="198">
        <f>IF(N203="zákl. prenesená",J203,0)</f>
        <v>0</v>
      </c>
      <c r="BH203" s="198">
        <f>IF(N203="zníž. prenesená",J203,0)</f>
        <v>0</v>
      </c>
      <c r="BI203" s="198">
        <f>IF(N203="nulová",J203,0)</f>
        <v>0</v>
      </c>
      <c r="BJ203" s="15" t="s">
        <v>91</v>
      </c>
      <c r="BK203" s="198">
        <f>ROUND(I203*H203,2)</f>
        <v>0</v>
      </c>
      <c r="BL203" s="15" t="s">
        <v>270</v>
      </c>
      <c r="BM203" s="197" t="s">
        <v>1531</v>
      </c>
    </row>
    <row r="204" s="2" customFormat="1" ht="24.15" customHeight="1">
      <c r="A204" s="34"/>
      <c r="B204" s="184"/>
      <c r="C204" s="204" t="s">
        <v>479</v>
      </c>
      <c r="D204" s="204" t="s">
        <v>262</v>
      </c>
      <c r="E204" s="205" t="s">
        <v>1532</v>
      </c>
      <c r="F204" s="206" t="s">
        <v>1533</v>
      </c>
      <c r="G204" s="207" t="s">
        <v>255</v>
      </c>
      <c r="H204" s="208">
        <v>13</v>
      </c>
      <c r="I204" s="209"/>
      <c r="J204" s="210">
        <f>ROUND(I204*H204,2)</f>
        <v>0</v>
      </c>
      <c r="K204" s="211"/>
      <c r="L204" s="212"/>
      <c r="M204" s="213" t="s">
        <v>1</v>
      </c>
      <c r="N204" s="214" t="s">
        <v>45</v>
      </c>
      <c r="O204" s="78"/>
      <c r="P204" s="195">
        <f>O204*H204</f>
        <v>0</v>
      </c>
      <c r="Q204" s="195">
        <v>0.00010000000000000001</v>
      </c>
      <c r="R204" s="195">
        <f>Q204*H204</f>
        <v>0.0013000000000000002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335</v>
      </c>
      <c r="AT204" s="197" t="s">
        <v>262</v>
      </c>
      <c r="AU204" s="197" t="s">
        <v>91</v>
      </c>
      <c r="AY204" s="15" t="s">
        <v>203</v>
      </c>
      <c r="BE204" s="198">
        <f>IF(N204="základná",J204,0)</f>
        <v>0</v>
      </c>
      <c r="BF204" s="198">
        <f>IF(N204="znížená",J204,0)</f>
        <v>0</v>
      </c>
      <c r="BG204" s="198">
        <f>IF(N204="zákl. prenesená",J204,0)</f>
        <v>0</v>
      </c>
      <c r="BH204" s="198">
        <f>IF(N204="zníž. prenesená",J204,0)</f>
        <v>0</v>
      </c>
      <c r="BI204" s="198">
        <f>IF(N204="nulová",J204,0)</f>
        <v>0</v>
      </c>
      <c r="BJ204" s="15" t="s">
        <v>91</v>
      </c>
      <c r="BK204" s="198">
        <f>ROUND(I204*H204,2)</f>
        <v>0</v>
      </c>
      <c r="BL204" s="15" t="s">
        <v>270</v>
      </c>
      <c r="BM204" s="197" t="s">
        <v>1534</v>
      </c>
    </row>
    <row r="205" s="2" customFormat="1" ht="24.15" customHeight="1">
      <c r="A205" s="34"/>
      <c r="B205" s="184"/>
      <c r="C205" s="185" t="s">
        <v>483</v>
      </c>
      <c r="D205" s="185" t="s">
        <v>205</v>
      </c>
      <c r="E205" s="186" t="s">
        <v>1535</v>
      </c>
      <c r="F205" s="187" t="s">
        <v>1536</v>
      </c>
      <c r="G205" s="188" t="s">
        <v>255</v>
      </c>
      <c r="H205" s="189">
        <v>41</v>
      </c>
      <c r="I205" s="190"/>
      <c r="J205" s="191">
        <f>ROUND(I205*H205,2)</f>
        <v>0</v>
      </c>
      <c r="K205" s="192"/>
      <c r="L205" s="35"/>
      <c r="M205" s="193" t="s">
        <v>1</v>
      </c>
      <c r="N205" s="194" t="s">
        <v>45</v>
      </c>
      <c r="O205" s="78"/>
      <c r="P205" s="195">
        <f>O205*H205</f>
        <v>0</v>
      </c>
      <c r="Q205" s="195">
        <v>0.00026400000000000002</v>
      </c>
      <c r="R205" s="195">
        <f>Q205*H205</f>
        <v>0.010824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270</v>
      </c>
      <c r="AT205" s="197" t="s">
        <v>205</v>
      </c>
      <c r="AU205" s="197" t="s">
        <v>91</v>
      </c>
      <c r="AY205" s="15" t="s">
        <v>203</v>
      </c>
      <c r="BE205" s="198">
        <f>IF(N205="základná",J205,0)</f>
        <v>0</v>
      </c>
      <c r="BF205" s="198">
        <f>IF(N205="znížená",J205,0)</f>
        <v>0</v>
      </c>
      <c r="BG205" s="198">
        <f>IF(N205="zákl. prenesená",J205,0)</f>
        <v>0</v>
      </c>
      <c r="BH205" s="198">
        <f>IF(N205="zníž. prenesená",J205,0)</f>
        <v>0</v>
      </c>
      <c r="BI205" s="198">
        <f>IF(N205="nulová",J205,0)</f>
        <v>0</v>
      </c>
      <c r="BJ205" s="15" t="s">
        <v>91</v>
      </c>
      <c r="BK205" s="198">
        <f>ROUND(I205*H205,2)</f>
        <v>0</v>
      </c>
      <c r="BL205" s="15" t="s">
        <v>270</v>
      </c>
      <c r="BM205" s="197" t="s">
        <v>1537</v>
      </c>
    </row>
    <row r="206" s="2" customFormat="1" ht="24.15" customHeight="1">
      <c r="A206" s="34"/>
      <c r="B206" s="184"/>
      <c r="C206" s="204" t="s">
        <v>487</v>
      </c>
      <c r="D206" s="204" t="s">
        <v>262</v>
      </c>
      <c r="E206" s="205" t="s">
        <v>1529</v>
      </c>
      <c r="F206" s="206" t="s">
        <v>1530</v>
      </c>
      <c r="G206" s="207" t="s">
        <v>297</v>
      </c>
      <c r="H206" s="208">
        <v>53.299999999999997</v>
      </c>
      <c r="I206" s="209"/>
      <c r="J206" s="210">
        <f>ROUND(I206*H206,2)</f>
        <v>0</v>
      </c>
      <c r="K206" s="211"/>
      <c r="L206" s="212"/>
      <c r="M206" s="213" t="s">
        <v>1</v>
      </c>
      <c r="N206" s="214" t="s">
        <v>45</v>
      </c>
      <c r="O206" s="78"/>
      <c r="P206" s="195">
        <f>O206*H206</f>
        <v>0</v>
      </c>
      <c r="Q206" s="195">
        <v>0.00114</v>
      </c>
      <c r="R206" s="195">
        <f>Q206*H206</f>
        <v>0.060761999999999997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335</v>
      </c>
      <c r="AT206" s="197" t="s">
        <v>262</v>
      </c>
      <c r="AU206" s="197" t="s">
        <v>91</v>
      </c>
      <c r="AY206" s="15" t="s">
        <v>203</v>
      </c>
      <c r="BE206" s="198">
        <f>IF(N206="základná",J206,0)</f>
        <v>0</v>
      </c>
      <c r="BF206" s="198">
        <f>IF(N206="znížená",J206,0)</f>
        <v>0</v>
      </c>
      <c r="BG206" s="198">
        <f>IF(N206="zákl. prenesená",J206,0)</f>
        <v>0</v>
      </c>
      <c r="BH206" s="198">
        <f>IF(N206="zníž. prenesená",J206,0)</f>
        <v>0</v>
      </c>
      <c r="BI206" s="198">
        <f>IF(N206="nulová",J206,0)</f>
        <v>0</v>
      </c>
      <c r="BJ206" s="15" t="s">
        <v>91</v>
      </c>
      <c r="BK206" s="198">
        <f>ROUND(I206*H206,2)</f>
        <v>0</v>
      </c>
      <c r="BL206" s="15" t="s">
        <v>270</v>
      </c>
      <c r="BM206" s="197" t="s">
        <v>1538</v>
      </c>
    </row>
    <row r="207" s="2" customFormat="1" ht="24.15" customHeight="1">
      <c r="A207" s="34"/>
      <c r="B207" s="184"/>
      <c r="C207" s="204" t="s">
        <v>491</v>
      </c>
      <c r="D207" s="204" t="s">
        <v>262</v>
      </c>
      <c r="E207" s="205" t="s">
        <v>1532</v>
      </c>
      <c r="F207" s="206" t="s">
        <v>1533</v>
      </c>
      <c r="G207" s="207" t="s">
        <v>255</v>
      </c>
      <c r="H207" s="208">
        <v>41</v>
      </c>
      <c r="I207" s="209"/>
      <c r="J207" s="210">
        <f>ROUND(I207*H207,2)</f>
        <v>0</v>
      </c>
      <c r="K207" s="211"/>
      <c r="L207" s="212"/>
      <c r="M207" s="213" t="s">
        <v>1</v>
      </c>
      <c r="N207" s="214" t="s">
        <v>45</v>
      </c>
      <c r="O207" s="78"/>
      <c r="P207" s="195">
        <f>O207*H207</f>
        <v>0</v>
      </c>
      <c r="Q207" s="195">
        <v>0.00010000000000000001</v>
      </c>
      <c r="R207" s="195">
        <f>Q207*H207</f>
        <v>0.0041000000000000003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335</v>
      </c>
      <c r="AT207" s="197" t="s">
        <v>262</v>
      </c>
      <c r="AU207" s="197" t="s">
        <v>91</v>
      </c>
      <c r="AY207" s="15" t="s">
        <v>203</v>
      </c>
      <c r="BE207" s="198">
        <f>IF(N207="základná",J207,0)</f>
        <v>0</v>
      </c>
      <c r="BF207" s="198">
        <f>IF(N207="znížená",J207,0)</f>
        <v>0</v>
      </c>
      <c r="BG207" s="198">
        <f>IF(N207="zákl. prenesená",J207,0)</f>
        <v>0</v>
      </c>
      <c r="BH207" s="198">
        <f>IF(N207="zníž. prenesená",J207,0)</f>
        <v>0</v>
      </c>
      <c r="BI207" s="198">
        <f>IF(N207="nulová",J207,0)</f>
        <v>0</v>
      </c>
      <c r="BJ207" s="15" t="s">
        <v>91</v>
      </c>
      <c r="BK207" s="198">
        <f>ROUND(I207*H207,2)</f>
        <v>0</v>
      </c>
      <c r="BL207" s="15" t="s">
        <v>270</v>
      </c>
      <c r="BM207" s="197" t="s">
        <v>1539</v>
      </c>
    </row>
    <row r="208" s="2" customFormat="1" ht="24.15" customHeight="1">
      <c r="A208" s="34"/>
      <c r="B208" s="184"/>
      <c r="C208" s="185" t="s">
        <v>495</v>
      </c>
      <c r="D208" s="185" t="s">
        <v>205</v>
      </c>
      <c r="E208" s="186" t="s">
        <v>1540</v>
      </c>
      <c r="F208" s="187" t="s">
        <v>1541</v>
      </c>
      <c r="G208" s="188" t="s">
        <v>255</v>
      </c>
      <c r="H208" s="189">
        <v>14</v>
      </c>
      <c r="I208" s="190"/>
      <c r="J208" s="191">
        <f>ROUND(I208*H208,2)</f>
        <v>0</v>
      </c>
      <c r="K208" s="192"/>
      <c r="L208" s="35"/>
      <c r="M208" s="193" t="s">
        <v>1</v>
      </c>
      <c r="N208" s="194" t="s">
        <v>45</v>
      </c>
      <c r="O208" s="78"/>
      <c r="P208" s="195">
        <f>O208*H208</f>
        <v>0</v>
      </c>
      <c r="Q208" s="195">
        <v>0.00030400000000000002</v>
      </c>
      <c r="R208" s="195">
        <f>Q208*H208</f>
        <v>0.0042560000000000002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270</v>
      </c>
      <c r="AT208" s="197" t="s">
        <v>205</v>
      </c>
      <c r="AU208" s="197" t="s">
        <v>91</v>
      </c>
      <c r="AY208" s="15" t="s">
        <v>203</v>
      </c>
      <c r="BE208" s="198">
        <f>IF(N208="základná",J208,0)</f>
        <v>0</v>
      </c>
      <c r="BF208" s="198">
        <f>IF(N208="znížená",J208,0)</f>
        <v>0</v>
      </c>
      <c r="BG208" s="198">
        <f>IF(N208="zákl. prenesená",J208,0)</f>
        <v>0</v>
      </c>
      <c r="BH208" s="198">
        <f>IF(N208="zníž. prenesená",J208,0)</f>
        <v>0</v>
      </c>
      <c r="BI208" s="198">
        <f>IF(N208="nulová",J208,0)</f>
        <v>0</v>
      </c>
      <c r="BJ208" s="15" t="s">
        <v>91</v>
      </c>
      <c r="BK208" s="198">
        <f>ROUND(I208*H208,2)</f>
        <v>0</v>
      </c>
      <c r="BL208" s="15" t="s">
        <v>270</v>
      </c>
      <c r="BM208" s="197" t="s">
        <v>1542</v>
      </c>
    </row>
    <row r="209" s="2" customFormat="1" ht="24.15" customHeight="1">
      <c r="A209" s="34"/>
      <c r="B209" s="184"/>
      <c r="C209" s="204" t="s">
        <v>499</v>
      </c>
      <c r="D209" s="204" t="s">
        <v>262</v>
      </c>
      <c r="E209" s="205" t="s">
        <v>1529</v>
      </c>
      <c r="F209" s="206" t="s">
        <v>1530</v>
      </c>
      <c r="G209" s="207" t="s">
        <v>297</v>
      </c>
      <c r="H209" s="208">
        <v>29.100000000000001</v>
      </c>
      <c r="I209" s="209"/>
      <c r="J209" s="210">
        <f>ROUND(I209*H209,2)</f>
        <v>0</v>
      </c>
      <c r="K209" s="211"/>
      <c r="L209" s="212"/>
      <c r="M209" s="213" t="s">
        <v>1</v>
      </c>
      <c r="N209" s="214" t="s">
        <v>45</v>
      </c>
      <c r="O209" s="78"/>
      <c r="P209" s="195">
        <f>O209*H209</f>
        <v>0</v>
      </c>
      <c r="Q209" s="195">
        <v>0.00114</v>
      </c>
      <c r="R209" s="195">
        <f>Q209*H209</f>
        <v>0.033174000000000002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335</v>
      </c>
      <c r="AT209" s="197" t="s">
        <v>262</v>
      </c>
      <c r="AU209" s="197" t="s">
        <v>91</v>
      </c>
      <c r="AY209" s="15" t="s">
        <v>203</v>
      </c>
      <c r="BE209" s="198">
        <f>IF(N209="základná",J209,0)</f>
        <v>0</v>
      </c>
      <c r="BF209" s="198">
        <f>IF(N209="znížená",J209,0)</f>
        <v>0</v>
      </c>
      <c r="BG209" s="198">
        <f>IF(N209="zákl. prenesená",J209,0)</f>
        <v>0</v>
      </c>
      <c r="BH209" s="198">
        <f>IF(N209="zníž. prenesená",J209,0)</f>
        <v>0</v>
      </c>
      <c r="BI209" s="198">
        <f>IF(N209="nulová",J209,0)</f>
        <v>0</v>
      </c>
      <c r="BJ209" s="15" t="s">
        <v>91</v>
      </c>
      <c r="BK209" s="198">
        <f>ROUND(I209*H209,2)</f>
        <v>0</v>
      </c>
      <c r="BL209" s="15" t="s">
        <v>270</v>
      </c>
      <c r="BM209" s="197" t="s">
        <v>1543</v>
      </c>
    </row>
    <row r="210" s="2" customFormat="1" ht="24.15" customHeight="1">
      <c r="A210" s="34"/>
      <c r="B210" s="184"/>
      <c r="C210" s="204" t="s">
        <v>504</v>
      </c>
      <c r="D210" s="204" t="s">
        <v>262</v>
      </c>
      <c r="E210" s="205" t="s">
        <v>1532</v>
      </c>
      <c r="F210" s="206" t="s">
        <v>1533</v>
      </c>
      <c r="G210" s="207" t="s">
        <v>255</v>
      </c>
      <c r="H210" s="208">
        <v>14</v>
      </c>
      <c r="I210" s="209"/>
      <c r="J210" s="210">
        <f>ROUND(I210*H210,2)</f>
        <v>0</v>
      </c>
      <c r="K210" s="211"/>
      <c r="L210" s="212"/>
      <c r="M210" s="213" t="s">
        <v>1</v>
      </c>
      <c r="N210" s="214" t="s">
        <v>45</v>
      </c>
      <c r="O210" s="78"/>
      <c r="P210" s="195">
        <f>O210*H210</f>
        <v>0</v>
      </c>
      <c r="Q210" s="195">
        <v>0.00010000000000000001</v>
      </c>
      <c r="R210" s="195">
        <f>Q210*H210</f>
        <v>0.0014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335</v>
      </c>
      <c r="AT210" s="197" t="s">
        <v>262</v>
      </c>
      <c r="AU210" s="197" t="s">
        <v>91</v>
      </c>
      <c r="AY210" s="15" t="s">
        <v>203</v>
      </c>
      <c r="BE210" s="198">
        <f>IF(N210="základná",J210,0)</f>
        <v>0</v>
      </c>
      <c r="BF210" s="198">
        <f>IF(N210="znížená",J210,0)</f>
        <v>0</v>
      </c>
      <c r="BG210" s="198">
        <f>IF(N210="zákl. prenesená",J210,0)</f>
        <v>0</v>
      </c>
      <c r="BH210" s="198">
        <f>IF(N210="zníž. prenesená",J210,0)</f>
        <v>0</v>
      </c>
      <c r="BI210" s="198">
        <f>IF(N210="nulová",J210,0)</f>
        <v>0</v>
      </c>
      <c r="BJ210" s="15" t="s">
        <v>91</v>
      </c>
      <c r="BK210" s="198">
        <f>ROUND(I210*H210,2)</f>
        <v>0</v>
      </c>
      <c r="BL210" s="15" t="s">
        <v>270</v>
      </c>
      <c r="BM210" s="197" t="s">
        <v>1544</v>
      </c>
    </row>
    <row r="211" s="2" customFormat="1" ht="24.15" customHeight="1">
      <c r="A211" s="34"/>
      <c r="B211" s="184"/>
      <c r="C211" s="185" t="s">
        <v>508</v>
      </c>
      <c r="D211" s="185" t="s">
        <v>205</v>
      </c>
      <c r="E211" s="186" t="s">
        <v>1545</v>
      </c>
      <c r="F211" s="187" t="s">
        <v>1546</v>
      </c>
      <c r="G211" s="188" t="s">
        <v>255</v>
      </c>
      <c r="H211" s="189">
        <v>12</v>
      </c>
      <c r="I211" s="190"/>
      <c r="J211" s="191">
        <f>ROUND(I211*H211,2)</f>
        <v>0</v>
      </c>
      <c r="K211" s="192"/>
      <c r="L211" s="35"/>
      <c r="M211" s="193" t="s">
        <v>1</v>
      </c>
      <c r="N211" s="194" t="s">
        <v>45</v>
      </c>
      <c r="O211" s="78"/>
      <c r="P211" s="195">
        <f>O211*H211</f>
        <v>0</v>
      </c>
      <c r="Q211" s="195">
        <v>0.00029999999999999997</v>
      </c>
      <c r="R211" s="195">
        <f>Q211*H211</f>
        <v>0.0035999999999999999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270</v>
      </c>
      <c r="AT211" s="197" t="s">
        <v>205</v>
      </c>
      <c r="AU211" s="197" t="s">
        <v>91</v>
      </c>
      <c r="AY211" s="15" t="s">
        <v>203</v>
      </c>
      <c r="BE211" s="198">
        <f>IF(N211="základná",J211,0)</f>
        <v>0</v>
      </c>
      <c r="BF211" s="198">
        <f>IF(N211="znížená",J211,0)</f>
        <v>0</v>
      </c>
      <c r="BG211" s="198">
        <f>IF(N211="zákl. prenesená",J211,0)</f>
        <v>0</v>
      </c>
      <c r="BH211" s="198">
        <f>IF(N211="zníž. prenesená",J211,0)</f>
        <v>0</v>
      </c>
      <c r="BI211" s="198">
        <f>IF(N211="nulová",J211,0)</f>
        <v>0</v>
      </c>
      <c r="BJ211" s="15" t="s">
        <v>91</v>
      </c>
      <c r="BK211" s="198">
        <f>ROUND(I211*H211,2)</f>
        <v>0</v>
      </c>
      <c r="BL211" s="15" t="s">
        <v>270</v>
      </c>
      <c r="BM211" s="197" t="s">
        <v>1547</v>
      </c>
    </row>
    <row r="212" s="2" customFormat="1" ht="24.15" customHeight="1">
      <c r="A212" s="34"/>
      <c r="B212" s="184"/>
      <c r="C212" s="204" t="s">
        <v>512</v>
      </c>
      <c r="D212" s="204" t="s">
        <v>262</v>
      </c>
      <c r="E212" s="205" t="s">
        <v>1548</v>
      </c>
      <c r="F212" s="206" t="s">
        <v>1549</v>
      </c>
      <c r="G212" s="207" t="s">
        <v>297</v>
      </c>
      <c r="H212" s="208">
        <v>12</v>
      </c>
      <c r="I212" s="209"/>
      <c r="J212" s="210">
        <f>ROUND(I212*H212,2)</f>
        <v>0</v>
      </c>
      <c r="K212" s="211"/>
      <c r="L212" s="212"/>
      <c r="M212" s="213" t="s">
        <v>1</v>
      </c>
      <c r="N212" s="214" t="s">
        <v>45</v>
      </c>
      <c r="O212" s="78"/>
      <c r="P212" s="195">
        <f>O212*H212</f>
        <v>0</v>
      </c>
      <c r="Q212" s="195">
        <v>0.00148</v>
      </c>
      <c r="R212" s="195">
        <f>Q212*H212</f>
        <v>0.017759999999999998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335</v>
      </c>
      <c r="AT212" s="197" t="s">
        <v>262</v>
      </c>
      <c r="AU212" s="197" t="s">
        <v>91</v>
      </c>
      <c r="AY212" s="15" t="s">
        <v>203</v>
      </c>
      <c r="BE212" s="198">
        <f>IF(N212="základná",J212,0)</f>
        <v>0</v>
      </c>
      <c r="BF212" s="198">
        <f>IF(N212="znížená",J212,0)</f>
        <v>0</v>
      </c>
      <c r="BG212" s="198">
        <f>IF(N212="zákl. prenesená",J212,0)</f>
        <v>0</v>
      </c>
      <c r="BH212" s="198">
        <f>IF(N212="zníž. prenesená",J212,0)</f>
        <v>0</v>
      </c>
      <c r="BI212" s="198">
        <f>IF(N212="nulová",J212,0)</f>
        <v>0</v>
      </c>
      <c r="BJ212" s="15" t="s">
        <v>91</v>
      </c>
      <c r="BK212" s="198">
        <f>ROUND(I212*H212,2)</f>
        <v>0</v>
      </c>
      <c r="BL212" s="15" t="s">
        <v>270</v>
      </c>
      <c r="BM212" s="197" t="s">
        <v>1550</v>
      </c>
    </row>
    <row r="213" s="2" customFormat="1" ht="33" customHeight="1">
      <c r="A213" s="34"/>
      <c r="B213" s="184"/>
      <c r="C213" s="204" t="s">
        <v>516</v>
      </c>
      <c r="D213" s="204" t="s">
        <v>262</v>
      </c>
      <c r="E213" s="205" t="s">
        <v>1551</v>
      </c>
      <c r="F213" s="206" t="s">
        <v>1552</v>
      </c>
      <c r="G213" s="207" t="s">
        <v>255</v>
      </c>
      <c r="H213" s="208">
        <v>12</v>
      </c>
      <c r="I213" s="209"/>
      <c r="J213" s="210">
        <f>ROUND(I213*H213,2)</f>
        <v>0</v>
      </c>
      <c r="K213" s="211"/>
      <c r="L213" s="212"/>
      <c r="M213" s="213" t="s">
        <v>1</v>
      </c>
      <c r="N213" s="214" t="s">
        <v>45</v>
      </c>
      <c r="O213" s="78"/>
      <c r="P213" s="195">
        <f>O213*H213</f>
        <v>0</v>
      </c>
      <c r="Q213" s="195">
        <v>0.00010000000000000001</v>
      </c>
      <c r="R213" s="195">
        <f>Q213*H213</f>
        <v>0.0012000000000000001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335</v>
      </c>
      <c r="AT213" s="197" t="s">
        <v>262</v>
      </c>
      <c r="AU213" s="197" t="s">
        <v>91</v>
      </c>
      <c r="AY213" s="15" t="s">
        <v>203</v>
      </c>
      <c r="BE213" s="198">
        <f>IF(N213="základná",J213,0)</f>
        <v>0</v>
      </c>
      <c r="BF213" s="198">
        <f>IF(N213="znížená",J213,0)</f>
        <v>0</v>
      </c>
      <c r="BG213" s="198">
        <f>IF(N213="zákl. prenesená",J213,0)</f>
        <v>0</v>
      </c>
      <c r="BH213" s="198">
        <f>IF(N213="zníž. prenesená",J213,0)</f>
        <v>0</v>
      </c>
      <c r="BI213" s="198">
        <f>IF(N213="nulová",J213,0)</f>
        <v>0</v>
      </c>
      <c r="BJ213" s="15" t="s">
        <v>91</v>
      </c>
      <c r="BK213" s="198">
        <f>ROUND(I213*H213,2)</f>
        <v>0</v>
      </c>
      <c r="BL213" s="15" t="s">
        <v>270</v>
      </c>
      <c r="BM213" s="197" t="s">
        <v>1553</v>
      </c>
    </row>
    <row r="214" s="2" customFormat="1" ht="24.15" customHeight="1">
      <c r="A214" s="34"/>
      <c r="B214" s="184"/>
      <c r="C214" s="185" t="s">
        <v>520</v>
      </c>
      <c r="D214" s="185" t="s">
        <v>205</v>
      </c>
      <c r="E214" s="186" t="s">
        <v>1554</v>
      </c>
      <c r="F214" s="187" t="s">
        <v>1555</v>
      </c>
      <c r="G214" s="188" t="s">
        <v>255</v>
      </c>
      <c r="H214" s="189">
        <v>36</v>
      </c>
      <c r="I214" s="190"/>
      <c r="J214" s="191">
        <f>ROUND(I214*H214,2)</f>
        <v>0</v>
      </c>
      <c r="K214" s="192"/>
      <c r="L214" s="35"/>
      <c r="M214" s="193" t="s">
        <v>1</v>
      </c>
      <c r="N214" s="194" t="s">
        <v>45</v>
      </c>
      <c r="O214" s="78"/>
      <c r="P214" s="195">
        <f>O214*H214</f>
        <v>0</v>
      </c>
      <c r="Q214" s="195">
        <v>0.00036000000000000002</v>
      </c>
      <c r="R214" s="195">
        <f>Q214*H214</f>
        <v>0.012960000000000001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270</v>
      </c>
      <c r="AT214" s="197" t="s">
        <v>205</v>
      </c>
      <c r="AU214" s="197" t="s">
        <v>91</v>
      </c>
      <c r="AY214" s="15" t="s">
        <v>203</v>
      </c>
      <c r="BE214" s="198">
        <f>IF(N214="základná",J214,0)</f>
        <v>0</v>
      </c>
      <c r="BF214" s="198">
        <f>IF(N214="znížená",J214,0)</f>
        <v>0</v>
      </c>
      <c r="BG214" s="198">
        <f>IF(N214="zákl. prenesená",J214,0)</f>
        <v>0</v>
      </c>
      <c r="BH214" s="198">
        <f>IF(N214="zníž. prenesená",J214,0)</f>
        <v>0</v>
      </c>
      <c r="BI214" s="198">
        <f>IF(N214="nulová",J214,0)</f>
        <v>0</v>
      </c>
      <c r="BJ214" s="15" t="s">
        <v>91</v>
      </c>
      <c r="BK214" s="198">
        <f>ROUND(I214*H214,2)</f>
        <v>0</v>
      </c>
      <c r="BL214" s="15" t="s">
        <v>270</v>
      </c>
      <c r="BM214" s="197" t="s">
        <v>1556</v>
      </c>
    </row>
    <row r="215" s="2" customFormat="1" ht="24.15" customHeight="1">
      <c r="A215" s="34"/>
      <c r="B215" s="184"/>
      <c r="C215" s="204" t="s">
        <v>525</v>
      </c>
      <c r="D215" s="204" t="s">
        <v>262</v>
      </c>
      <c r="E215" s="205" t="s">
        <v>1557</v>
      </c>
      <c r="F215" s="206" t="s">
        <v>1558</v>
      </c>
      <c r="G215" s="207" t="s">
        <v>297</v>
      </c>
      <c r="H215" s="208">
        <v>4.7999999999999998</v>
      </c>
      <c r="I215" s="209"/>
      <c r="J215" s="210">
        <f>ROUND(I215*H215,2)</f>
        <v>0</v>
      </c>
      <c r="K215" s="211"/>
      <c r="L215" s="212"/>
      <c r="M215" s="213" t="s">
        <v>1</v>
      </c>
      <c r="N215" s="214" t="s">
        <v>45</v>
      </c>
      <c r="O215" s="78"/>
      <c r="P215" s="195">
        <f>O215*H215</f>
        <v>0</v>
      </c>
      <c r="Q215" s="195">
        <v>0.0022200000000000002</v>
      </c>
      <c r="R215" s="195">
        <f>Q215*H215</f>
        <v>0.010656000000000001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335</v>
      </c>
      <c r="AT215" s="197" t="s">
        <v>262</v>
      </c>
      <c r="AU215" s="197" t="s">
        <v>91</v>
      </c>
      <c r="AY215" s="15" t="s">
        <v>203</v>
      </c>
      <c r="BE215" s="198">
        <f>IF(N215="základná",J215,0)</f>
        <v>0</v>
      </c>
      <c r="BF215" s="198">
        <f>IF(N215="znížená",J215,0)</f>
        <v>0</v>
      </c>
      <c r="BG215" s="198">
        <f>IF(N215="zákl. prenesená",J215,0)</f>
        <v>0</v>
      </c>
      <c r="BH215" s="198">
        <f>IF(N215="zníž. prenesená",J215,0)</f>
        <v>0</v>
      </c>
      <c r="BI215" s="198">
        <f>IF(N215="nulová",J215,0)</f>
        <v>0</v>
      </c>
      <c r="BJ215" s="15" t="s">
        <v>91</v>
      </c>
      <c r="BK215" s="198">
        <f>ROUND(I215*H215,2)</f>
        <v>0</v>
      </c>
      <c r="BL215" s="15" t="s">
        <v>270</v>
      </c>
      <c r="BM215" s="197" t="s">
        <v>1559</v>
      </c>
    </row>
    <row r="216" s="2" customFormat="1" ht="24.15" customHeight="1">
      <c r="A216" s="34"/>
      <c r="B216" s="184"/>
      <c r="C216" s="204" t="s">
        <v>529</v>
      </c>
      <c r="D216" s="204" t="s">
        <v>262</v>
      </c>
      <c r="E216" s="205" t="s">
        <v>1548</v>
      </c>
      <c r="F216" s="206" t="s">
        <v>1549</v>
      </c>
      <c r="G216" s="207" t="s">
        <v>297</v>
      </c>
      <c r="H216" s="208">
        <v>25.850000000000001</v>
      </c>
      <c r="I216" s="209"/>
      <c r="J216" s="210">
        <f>ROUND(I216*H216,2)</f>
        <v>0</v>
      </c>
      <c r="K216" s="211"/>
      <c r="L216" s="212"/>
      <c r="M216" s="213" t="s">
        <v>1</v>
      </c>
      <c r="N216" s="214" t="s">
        <v>45</v>
      </c>
      <c r="O216" s="78"/>
      <c r="P216" s="195">
        <f>O216*H216</f>
        <v>0</v>
      </c>
      <c r="Q216" s="195">
        <v>0.00148</v>
      </c>
      <c r="R216" s="195">
        <f>Q216*H216</f>
        <v>0.038258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335</v>
      </c>
      <c r="AT216" s="197" t="s">
        <v>262</v>
      </c>
      <c r="AU216" s="197" t="s">
        <v>91</v>
      </c>
      <c r="AY216" s="15" t="s">
        <v>203</v>
      </c>
      <c r="BE216" s="198">
        <f>IF(N216="základná",J216,0)</f>
        <v>0</v>
      </c>
      <c r="BF216" s="198">
        <f>IF(N216="znížená",J216,0)</f>
        <v>0</v>
      </c>
      <c r="BG216" s="198">
        <f>IF(N216="zákl. prenesená",J216,0)</f>
        <v>0</v>
      </c>
      <c r="BH216" s="198">
        <f>IF(N216="zníž. prenesená",J216,0)</f>
        <v>0</v>
      </c>
      <c r="BI216" s="198">
        <f>IF(N216="nulová",J216,0)</f>
        <v>0</v>
      </c>
      <c r="BJ216" s="15" t="s">
        <v>91</v>
      </c>
      <c r="BK216" s="198">
        <f>ROUND(I216*H216,2)</f>
        <v>0</v>
      </c>
      <c r="BL216" s="15" t="s">
        <v>270</v>
      </c>
      <c r="BM216" s="197" t="s">
        <v>1560</v>
      </c>
    </row>
    <row r="217" s="2" customFormat="1" ht="24.15" customHeight="1">
      <c r="A217" s="34"/>
      <c r="B217" s="184"/>
      <c r="C217" s="204" t="s">
        <v>533</v>
      </c>
      <c r="D217" s="204" t="s">
        <v>262</v>
      </c>
      <c r="E217" s="205" t="s">
        <v>1561</v>
      </c>
      <c r="F217" s="206" t="s">
        <v>1562</v>
      </c>
      <c r="G217" s="207" t="s">
        <v>297</v>
      </c>
      <c r="H217" s="208">
        <v>20.899999999999999</v>
      </c>
      <c r="I217" s="209"/>
      <c r="J217" s="210">
        <f>ROUND(I217*H217,2)</f>
        <v>0</v>
      </c>
      <c r="K217" s="211"/>
      <c r="L217" s="212"/>
      <c r="M217" s="213" t="s">
        <v>1</v>
      </c>
      <c r="N217" s="214" t="s">
        <v>45</v>
      </c>
      <c r="O217" s="78"/>
      <c r="P217" s="195">
        <f>O217*H217</f>
        <v>0</v>
      </c>
      <c r="Q217" s="195">
        <v>0.0022200000000000002</v>
      </c>
      <c r="R217" s="195">
        <f>Q217*H217</f>
        <v>0.046398000000000002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335</v>
      </c>
      <c r="AT217" s="197" t="s">
        <v>262</v>
      </c>
      <c r="AU217" s="197" t="s">
        <v>91</v>
      </c>
      <c r="AY217" s="15" t="s">
        <v>203</v>
      </c>
      <c r="BE217" s="198">
        <f>IF(N217="základná",J217,0)</f>
        <v>0</v>
      </c>
      <c r="BF217" s="198">
        <f>IF(N217="znížená",J217,0)</f>
        <v>0</v>
      </c>
      <c r="BG217" s="198">
        <f>IF(N217="zákl. prenesená",J217,0)</f>
        <v>0</v>
      </c>
      <c r="BH217" s="198">
        <f>IF(N217="zníž. prenesená",J217,0)</f>
        <v>0</v>
      </c>
      <c r="BI217" s="198">
        <f>IF(N217="nulová",J217,0)</f>
        <v>0</v>
      </c>
      <c r="BJ217" s="15" t="s">
        <v>91</v>
      </c>
      <c r="BK217" s="198">
        <f>ROUND(I217*H217,2)</f>
        <v>0</v>
      </c>
      <c r="BL217" s="15" t="s">
        <v>270</v>
      </c>
      <c r="BM217" s="197" t="s">
        <v>1563</v>
      </c>
    </row>
    <row r="218" s="2" customFormat="1" ht="24.15" customHeight="1">
      <c r="A218" s="34"/>
      <c r="B218" s="184"/>
      <c r="C218" s="204" t="s">
        <v>537</v>
      </c>
      <c r="D218" s="204" t="s">
        <v>262</v>
      </c>
      <c r="E218" s="205" t="s">
        <v>1532</v>
      </c>
      <c r="F218" s="206" t="s">
        <v>1533</v>
      </c>
      <c r="G218" s="207" t="s">
        <v>255</v>
      </c>
      <c r="H218" s="208">
        <v>36</v>
      </c>
      <c r="I218" s="209"/>
      <c r="J218" s="210">
        <f>ROUND(I218*H218,2)</f>
        <v>0</v>
      </c>
      <c r="K218" s="211"/>
      <c r="L218" s="212"/>
      <c r="M218" s="213" t="s">
        <v>1</v>
      </c>
      <c r="N218" s="214" t="s">
        <v>45</v>
      </c>
      <c r="O218" s="78"/>
      <c r="P218" s="195">
        <f>O218*H218</f>
        <v>0</v>
      </c>
      <c r="Q218" s="195">
        <v>0.00010000000000000001</v>
      </c>
      <c r="R218" s="195">
        <f>Q218*H218</f>
        <v>0.0036000000000000003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335</v>
      </c>
      <c r="AT218" s="197" t="s">
        <v>262</v>
      </c>
      <c r="AU218" s="197" t="s">
        <v>91</v>
      </c>
      <c r="AY218" s="15" t="s">
        <v>203</v>
      </c>
      <c r="BE218" s="198">
        <f>IF(N218="základná",J218,0)</f>
        <v>0</v>
      </c>
      <c r="BF218" s="198">
        <f>IF(N218="znížená",J218,0)</f>
        <v>0</v>
      </c>
      <c r="BG218" s="198">
        <f>IF(N218="zákl. prenesená",J218,0)</f>
        <v>0</v>
      </c>
      <c r="BH218" s="198">
        <f>IF(N218="zníž. prenesená",J218,0)</f>
        <v>0</v>
      </c>
      <c r="BI218" s="198">
        <f>IF(N218="nulová",J218,0)</f>
        <v>0</v>
      </c>
      <c r="BJ218" s="15" t="s">
        <v>91</v>
      </c>
      <c r="BK218" s="198">
        <f>ROUND(I218*H218,2)</f>
        <v>0</v>
      </c>
      <c r="BL218" s="15" t="s">
        <v>270</v>
      </c>
      <c r="BM218" s="197" t="s">
        <v>1564</v>
      </c>
    </row>
    <row r="219" s="2" customFormat="1" ht="24.15" customHeight="1">
      <c r="A219" s="34"/>
      <c r="B219" s="184"/>
      <c r="C219" s="185" t="s">
        <v>542</v>
      </c>
      <c r="D219" s="185" t="s">
        <v>205</v>
      </c>
      <c r="E219" s="186" t="s">
        <v>1565</v>
      </c>
      <c r="F219" s="187" t="s">
        <v>1566</v>
      </c>
      <c r="G219" s="188" t="s">
        <v>255</v>
      </c>
      <c r="H219" s="189">
        <v>58</v>
      </c>
      <c r="I219" s="190"/>
      <c r="J219" s="191">
        <f>ROUND(I219*H219,2)</f>
        <v>0</v>
      </c>
      <c r="K219" s="192"/>
      <c r="L219" s="35"/>
      <c r="M219" s="193" t="s">
        <v>1</v>
      </c>
      <c r="N219" s="194" t="s">
        <v>45</v>
      </c>
      <c r="O219" s="78"/>
      <c r="P219" s="195">
        <f>O219*H219</f>
        <v>0</v>
      </c>
      <c r="Q219" s="195">
        <v>0.00046000000000000001</v>
      </c>
      <c r="R219" s="195">
        <f>Q219*H219</f>
        <v>0.026680000000000002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270</v>
      </c>
      <c r="AT219" s="197" t="s">
        <v>205</v>
      </c>
      <c r="AU219" s="197" t="s">
        <v>91</v>
      </c>
      <c r="AY219" s="15" t="s">
        <v>203</v>
      </c>
      <c r="BE219" s="198">
        <f>IF(N219="základná",J219,0)</f>
        <v>0</v>
      </c>
      <c r="BF219" s="198">
        <f>IF(N219="znížená",J219,0)</f>
        <v>0</v>
      </c>
      <c r="BG219" s="198">
        <f>IF(N219="zákl. prenesená",J219,0)</f>
        <v>0</v>
      </c>
      <c r="BH219" s="198">
        <f>IF(N219="zníž. prenesená",J219,0)</f>
        <v>0</v>
      </c>
      <c r="BI219" s="198">
        <f>IF(N219="nulová",J219,0)</f>
        <v>0</v>
      </c>
      <c r="BJ219" s="15" t="s">
        <v>91</v>
      </c>
      <c r="BK219" s="198">
        <f>ROUND(I219*H219,2)</f>
        <v>0</v>
      </c>
      <c r="BL219" s="15" t="s">
        <v>270</v>
      </c>
      <c r="BM219" s="197" t="s">
        <v>1567</v>
      </c>
    </row>
    <row r="220" s="2" customFormat="1" ht="24.15" customHeight="1">
      <c r="A220" s="34"/>
      <c r="B220" s="184"/>
      <c r="C220" s="204" t="s">
        <v>547</v>
      </c>
      <c r="D220" s="204" t="s">
        <v>262</v>
      </c>
      <c r="E220" s="205" t="s">
        <v>1561</v>
      </c>
      <c r="F220" s="206" t="s">
        <v>1562</v>
      </c>
      <c r="G220" s="207" t="s">
        <v>297</v>
      </c>
      <c r="H220" s="208">
        <v>316.68000000000001</v>
      </c>
      <c r="I220" s="209"/>
      <c r="J220" s="210">
        <f>ROUND(I220*H220,2)</f>
        <v>0</v>
      </c>
      <c r="K220" s="211"/>
      <c r="L220" s="212"/>
      <c r="M220" s="213" t="s">
        <v>1</v>
      </c>
      <c r="N220" s="214" t="s">
        <v>45</v>
      </c>
      <c r="O220" s="78"/>
      <c r="P220" s="195">
        <f>O220*H220</f>
        <v>0</v>
      </c>
      <c r="Q220" s="195">
        <v>0.0022200000000000002</v>
      </c>
      <c r="R220" s="195">
        <f>Q220*H220</f>
        <v>0.70302960000000003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335</v>
      </c>
      <c r="AT220" s="197" t="s">
        <v>262</v>
      </c>
      <c r="AU220" s="197" t="s">
        <v>91</v>
      </c>
      <c r="AY220" s="15" t="s">
        <v>203</v>
      </c>
      <c r="BE220" s="198">
        <f>IF(N220="základná",J220,0)</f>
        <v>0</v>
      </c>
      <c r="BF220" s="198">
        <f>IF(N220="znížená",J220,0)</f>
        <v>0</v>
      </c>
      <c r="BG220" s="198">
        <f>IF(N220="zákl. prenesená",J220,0)</f>
        <v>0</v>
      </c>
      <c r="BH220" s="198">
        <f>IF(N220="zníž. prenesená",J220,0)</f>
        <v>0</v>
      </c>
      <c r="BI220" s="198">
        <f>IF(N220="nulová",J220,0)</f>
        <v>0</v>
      </c>
      <c r="BJ220" s="15" t="s">
        <v>91</v>
      </c>
      <c r="BK220" s="198">
        <f>ROUND(I220*H220,2)</f>
        <v>0</v>
      </c>
      <c r="BL220" s="15" t="s">
        <v>270</v>
      </c>
      <c r="BM220" s="197" t="s">
        <v>1568</v>
      </c>
    </row>
    <row r="221" s="2" customFormat="1" ht="24.15" customHeight="1">
      <c r="A221" s="34"/>
      <c r="B221" s="184"/>
      <c r="C221" s="204" t="s">
        <v>552</v>
      </c>
      <c r="D221" s="204" t="s">
        <v>262</v>
      </c>
      <c r="E221" s="205" t="s">
        <v>1532</v>
      </c>
      <c r="F221" s="206" t="s">
        <v>1533</v>
      </c>
      <c r="G221" s="207" t="s">
        <v>255</v>
      </c>
      <c r="H221" s="208">
        <v>58</v>
      </c>
      <c r="I221" s="209"/>
      <c r="J221" s="210">
        <f>ROUND(I221*H221,2)</f>
        <v>0</v>
      </c>
      <c r="K221" s="211"/>
      <c r="L221" s="212"/>
      <c r="M221" s="213" t="s">
        <v>1</v>
      </c>
      <c r="N221" s="214" t="s">
        <v>45</v>
      </c>
      <c r="O221" s="78"/>
      <c r="P221" s="195">
        <f>O221*H221</f>
        <v>0</v>
      </c>
      <c r="Q221" s="195">
        <v>0.00010000000000000001</v>
      </c>
      <c r="R221" s="195">
        <f>Q221*H221</f>
        <v>0.0058000000000000005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335</v>
      </c>
      <c r="AT221" s="197" t="s">
        <v>262</v>
      </c>
      <c r="AU221" s="197" t="s">
        <v>91</v>
      </c>
      <c r="AY221" s="15" t="s">
        <v>203</v>
      </c>
      <c r="BE221" s="198">
        <f>IF(N221="základná",J221,0)</f>
        <v>0</v>
      </c>
      <c r="BF221" s="198">
        <f>IF(N221="znížená",J221,0)</f>
        <v>0</v>
      </c>
      <c r="BG221" s="198">
        <f>IF(N221="zákl. prenesená",J221,0)</f>
        <v>0</v>
      </c>
      <c r="BH221" s="198">
        <f>IF(N221="zníž. prenesená",J221,0)</f>
        <v>0</v>
      </c>
      <c r="BI221" s="198">
        <f>IF(N221="nulová",J221,0)</f>
        <v>0</v>
      </c>
      <c r="BJ221" s="15" t="s">
        <v>91</v>
      </c>
      <c r="BK221" s="198">
        <f>ROUND(I221*H221,2)</f>
        <v>0</v>
      </c>
      <c r="BL221" s="15" t="s">
        <v>270</v>
      </c>
      <c r="BM221" s="197" t="s">
        <v>1569</v>
      </c>
    </row>
    <row r="222" s="2" customFormat="1" ht="24.15" customHeight="1">
      <c r="A222" s="34"/>
      <c r="B222" s="184"/>
      <c r="C222" s="185" t="s">
        <v>556</v>
      </c>
      <c r="D222" s="185" t="s">
        <v>205</v>
      </c>
      <c r="E222" s="186" t="s">
        <v>1570</v>
      </c>
      <c r="F222" s="187" t="s">
        <v>1571</v>
      </c>
      <c r="G222" s="188" t="s">
        <v>255</v>
      </c>
      <c r="H222" s="189">
        <v>96</v>
      </c>
      <c r="I222" s="190"/>
      <c r="J222" s="191">
        <f>ROUND(I222*H222,2)</f>
        <v>0</v>
      </c>
      <c r="K222" s="192"/>
      <c r="L222" s="35"/>
      <c r="M222" s="193" t="s">
        <v>1</v>
      </c>
      <c r="N222" s="194" t="s">
        <v>45</v>
      </c>
      <c r="O222" s="78"/>
      <c r="P222" s="195">
        <f>O222*H222</f>
        <v>0</v>
      </c>
      <c r="Q222" s="195">
        <v>0</v>
      </c>
      <c r="R222" s="195">
        <f>Q222*H222</f>
        <v>0</v>
      </c>
      <c r="S222" s="195">
        <v>0.0030000000000000001</v>
      </c>
      <c r="T222" s="196">
        <f>S222*H222</f>
        <v>0.28800000000000003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270</v>
      </c>
      <c r="AT222" s="197" t="s">
        <v>205</v>
      </c>
      <c r="AU222" s="197" t="s">
        <v>91</v>
      </c>
      <c r="AY222" s="15" t="s">
        <v>203</v>
      </c>
      <c r="BE222" s="198">
        <f>IF(N222="základná",J222,0)</f>
        <v>0</v>
      </c>
      <c r="BF222" s="198">
        <f>IF(N222="znížená",J222,0)</f>
        <v>0</v>
      </c>
      <c r="BG222" s="198">
        <f>IF(N222="zákl. prenesená",J222,0)</f>
        <v>0</v>
      </c>
      <c r="BH222" s="198">
        <f>IF(N222="zníž. prenesená",J222,0)</f>
        <v>0</v>
      </c>
      <c r="BI222" s="198">
        <f>IF(N222="nulová",J222,0)</f>
        <v>0</v>
      </c>
      <c r="BJ222" s="15" t="s">
        <v>91</v>
      </c>
      <c r="BK222" s="198">
        <f>ROUND(I222*H222,2)</f>
        <v>0</v>
      </c>
      <c r="BL222" s="15" t="s">
        <v>270</v>
      </c>
      <c r="BM222" s="197" t="s">
        <v>1572</v>
      </c>
    </row>
    <row r="223" s="2" customFormat="1" ht="24.15" customHeight="1">
      <c r="A223" s="34"/>
      <c r="B223" s="184"/>
      <c r="C223" s="185" t="s">
        <v>560</v>
      </c>
      <c r="D223" s="185" t="s">
        <v>205</v>
      </c>
      <c r="E223" s="186" t="s">
        <v>1573</v>
      </c>
      <c r="F223" s="187" t="s">
        <v>1574</v>
      </c>
      <c r="G223" s="188" t="s">
        <v>255</v>
      </c>
      <c r="H223" s="189">
        <v>80</v>
      </c>
      <c r="I223" s="190"/>
      <c r="J223" s="191">
        <f>ROUND(I223*H223,2)</f>
        <v>0</v>
      </c>
      <c r="K223" s="192"/>
      <c r="L223" s="35"/>
      <c r="M223" s="193" t="s">
        <v>1</v>
      </c>
      <c r="N223" s="194" t="s">
        <v>45</v>
      </c>
      <c r="O223" s="78"/>
      <c r="P223" s="195">
        <f>O223*H223</f>
        <v>0</v>
      </c>
      <c r="Q223" s="195">
        <v>0</v>
      </c>
      <c r="R223" s="195">
        <f>Q223*H223</f>
        <v>0</v>
      </c>
      <c r="S223" s="195">
        <v>0.0060000000000000001</v>
      </c>
      <c r="T223" s="196">
        <f>S223*H223</f>
        <v>0.47999999999999998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270</v>
      </c>
      <c r="AT223" s="197" t="s">
        <v>205</v>
      </c>
      <c r="AU223" s="197" t="s">
        <v>91</v>
      </c>
      <c r="AY223" s="15" t="s">
        <v>203</v>
      </c>
      <c r="BE223" s="198">
        <f>IF(N223="základná",J223,0)</f>
        <v>0</v>
      </c>
      <c r="BF223" s="198">
        <f>IF(N223="znížená",J223,0)</f>
        <v>0</v>
      </c>
      <c r="BG223" s="198">
        <f>IF(N223="zákl. prenesená",J223,0)</f>
        <v>0</v>
      </c>
      <c r="BH223" s="198">
        <f>IF(N223="zníž. prenesená",J223,0)</f>
        <v>0</v>
      </c>
      <c r="BI223" s="198">
        <f>IF(N223="nulová",J223,0)</f>
        <v>0</v>
      </c>
      <c r="BJ223" s="15" t="s">
        <v>91</v>
      </c>
      <c r="BK223" s="198">
        <f>ROUND(I223*H223,2)</f>
        <v>0</v>
      </c>
      <c r="BL223" s="15" t="s">
        <v>270</v>
      </c>
      <c r="BM223" s="197" t="s">
        <v>1575</v>
      </c>
    </row>
    <row r="224" s="2" customFormat="1" ht="24.15" customHeight="1">
      <c r="A224" s="34"/>
      <c r="B224" s="184"/>
      <c r="C224" s="185" t="s">
        <v>564</v>
      </c>
      <c r="D224" s="185" t="s">
        <v>205</v>
      </c>
      <c r="E224" s="186" t="s">
        <v>1068</v>
      </c>
      <c r="F224" s="187" t="s">
        <v>1069</v>
      </c>
      <c r="G224" s="188" t="s">
        <v>763</v>
      </c>
      <c r="H224" s="190"/>
      <c r="I224" s="190"/>
      <c r="J224" s="191">
        <f>ROUND(I224*H224,2)</f>
        <v>0</v>
      </c>
      <c r="K224" s="192"/>
      <c r="L224" s="35"/>
      <c r="M224" s="193" t="s">
        <v>1</v>
      </c>
      <c r="N224" s="194" t="s">
        <v>45</v>
      </c>
      <c r="O224" s="78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270</v>
      </c>
      <c r="AT224" s="197" t="s">
        <v>205</v>
      </c>
      <c r="AU224" s="197" t="s">
        <v>91</v>
      </c>
      <c r="AY224" s="15" t="s">
        <v>203</v>
      </c>
      <c r="BE224" s="198">
        <f>IF(N224="základná",J224,0)</f>
        <v>0</v>
      </c>
      <c r="BF224" s="198">
        <f>IF(N224="znížená",J224,0)</f>
        <v>0</v>
      </c>
      <c r="BG224" s="198">
        <f>IF(N224="zákl. prenesená",J224,0)</f>
        <v>0</v>
      </c>
      <c r="BH224" s="198">
        <f>IF(N224="zníž. prenesená",J224,0)</f>
        <v>0</v>
      </c>
      <c r="BI224" s="198">
        <f>IF(N224="nulová",J224,0)</f>
        <v>0</v>
      </c>
      <c r="BJ224" s="15" t="s">
        <v>91</v>
      </c>
      <c r="BK224" s="198">
        <f>ROUND(I224*H224,2)</f>
        <v>0</v>
      </c>
      <c r="BL224" s="15" t="s">
        <v>270</v>
      </c>
      <c r="BM224" s="197" t="s">
        <v>1576</v>
      </c>
    </row>
    <row r="225" s="12" customFormat="1" ht="22.8" customHeight="1">
      <c r="A225" s="12"/>
      <c r="B225" s="171"/>
      <c r="C225" s="12"/>
      <c r="D225" s="172" t="s">
        <v>78</v>
      </c>
      <c r="E225" s="182" t="s">
        <v>1071</v>
      </c>
      <c r="F225" s="182" t="s">
        <v>1072</v>
      </c>
      <c r="G225" s="12"/>
      <c r="H225" s="12"/>
      <c r="I225" s="174"/>
      <c r="J225" s="183">
        <f>BK225</f>
        <v>0</v>
      </c>
      <c r="K225" s="12"/>
      <c r="L225" s="171"/>
      <c r="M225" s="176"/>
      <c r="N225" s="177"/>
      <c r="O225" s="177"/>
      <c r="P225" s="178">
        <f>SUM(P226:P254)</f>
        <v>0</v>
      </c>
      <c r="Q225" s="177"/>
      <c r="R225" s="178">
        <f>SUM(R226:R254)</f>
        <v>2.6538835000000001</v>
      </c>
      <c r="S225" s="177"/>
      <c r="T225" s="179">
        <f>SUM(T226:T254)</f>
        <v>2.6490749999999998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72" t="s">
        <v>91</v>
      </c>
      <c r="AT225" s="180" t="s">
        <v>78</v>
      </c>
      <c r="AU225" s="180" t="s">
        <v>86</v>
      </c>
      <c r="AY225" s="172" t="s">
        <v>203</v>
      </c>
      <c r="BK225" s="181">
        <f>SUM(BK226:BK254)</f>
        <v>0</v>
      </c>
    </row>
    <row r="226" s="2" customFormat="1" ht="16.5" customHeight="1">
      <c r="A226" s="34"/>
      <c r="B226" s="184"/>
      <c r="C226" s="185" t="s">
        <v>568</v>
      </c>
      <c r="D226" s="185" t="s">
        <v>205</v>
      </c>
      <c r="E226" s="186" t="s">
        <v>1577</v>
      </c>
      <c r="F226" s="187" t="s">
        <v>1578</v>
      </c>
      <c r="G226" s="188" t="s">
        <v>317</v>
      </c>
      <c r="H226" s="189">
        <v>270</v>
      </c>
      <c r="I226" s="190"/>
      <c r="J226" s="191">
        <f>ROUND(I226*H226,2)</f>
        <v>0</v>
      </c>
      <c r="K226" s="192"/>
      <c r="L226" s="35"/>
      <c r="M226" s="193" t="s">
        <v>1</v>
      </c>
      <c r="N226" s="194" t="s">
        <v>45</v>
      </c>
      <c r="O226" s="78"/>
      <c r="P226" s="195">
        <f>O226*H226</f>
        <v>0</v>
      </c>
      <c r="Q226" s="195">
        <v>1.0000000000000001E-05</v>
      </c>
      <c r="R226" s="195">
        <f>Q226*H226</f>
        <v>0.0027000000000000001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270</v>
      </c>
      <c r="AT226" s="197" t="s">
        <v>205</v>
      </c>
      <c r="AU226" s="197" t="s">
        <v>91</v>
      </c>
      <c r="AY226" s="15" t="s">
        <v>203</v>
      </c>
      <c r="BE226" s="198">
        <f>IF(N226="základná",J226,0)</f>
        <v>0</v>
      </c>
      <c r="BF226" s="198">
        <f>IF(N226="znížená",J226,0)</f>
        <v>0</v>
      </c>
      <c r="BG226" s="198">
        <f>IF(N226="zákl. prenesená",J226,0)</f>
        <v>0</v>
      </c>
      <c r="BH226" s="198">
        <f>IF(N226="zníž. prenesená",J226,0)</f>
        <v>0</v>
      </c>
      <c r="BI226" s="198">
        <f>IF(N226="nulová",J226,0)</f>
        <v>0</v>
      </c>
      <c r="BJ226" s="15" t="s">
        <v>91</v>
      </c>
      <c r="BK226" s="198">
        <f>ROUND(I226*H226,2)</f>
        <v>0</v>
      </c>
      <c r="BL226" s="15" t="s">
        <v>270</v>
      </c>
      <c r="BM226" s="197" t="s">
        <v>1579</v>
      </c>
    </row>
    <row r="227" s="2" customFormat="1">
      <c r="A227" s="34"/>
      <c r="B227" s="35"/>
      <c r="C227" s="34"/>
      <c r="D227" s="199" t="s">
        <v>211</v>
      </c>
      <c r="E227" s="34"/>
      <c r="F227" s="200" t="s">
        <v>1580</v>
      </c>
      <c r="G227" s="34"/>
      <c r="H227" s="34"/>
      <c r="I227" s="201"/>
      <c r="J227" s="34"/>
      <c r="K227" s="34"/>
      <c r="L227" s="35"/>
      <c r="M227" s="202"/>
      <c r="N227" s="203"/>
      <c r="O227" s="78"/>
      <c r="P227" s="78"/>
      <c r="Q227" s="78"/>
      <c r="R227" s="78"/>
      <c r="S227" s="78"/>
      <c r="T227" s="79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5" t="s">
        <v>211</v>
      </c>
      <c r="AU227" s="15" t="s">
        <v>91</v>
      </c>
    </row>
    <row r="228" s="2" customFormat="1" ht="24.15" customHeight="1">
      <c r="A228" s="34"/>
      <c r="B228" s="184"/>
      <c r="C228" s="204" t="s">
        <v>572</v>
      </c>
      <c r="D228" s="204" t="s">
        <v>262</v>
      </c>
      <c r="E228" s="205" t="s">
        <v>1581</v>
      </c>
      <c r="F228" s="206" t="s">
        <v>1582</v>
      </c>
      <c r="G228" s="207" t="s">
        <v>255</v>
      </c>
      <c r="H228" s="208">
        <v>3</v>
      </c>
      <c r="I228" s="209"/>
      <c r="J228" s="210">
        <f>ROUND(I228*H228,2)</f>
        <v>0</v>
      </c>
      <c r="K228" s="211"/>
      <c r="L228" s="212"/>
      <c r="M228" s="213" t="s">
        <v>1</v>
      </c>
      <c r="N228" s="214" t="s">
        <v>45</v>
      </c>
      <c r="O228" s="78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335</v>
      </c>
      <c r="AT228" s="197" t="s">
        <v>262</v>
      </c>
      <c r="AU228" s="197" t="s">
        <v>91</v>
      </c>
      <c r="AY228" s="15" t="s">
        <v>203</v>
      </c>
      <c r="BE228" s="198">
        <f>IF(N228="základná",J228,0)</f>
        <v>0</v>
      </c>
      <c r="BF228" s="198">
        <f>IF(N228="znížená",J228,0)</f>
        <v>0</v>
      </c>
      <c r="BG228" s="198">
        <f>IF(N228="zákl. prenesená",J228,0)</f>
        <v>0</v>
      </c>
      <c r="BH228" s="198">
        <f>IF(N228="zníž. prenesená",J228,0)</f>
        <v>0</v>
      </c>
      <c r="BI228" s="198">
        <f>IF(N228="nulová",J228,0)</f>
        <v>0</v>
      </c>
      <c r="BJ228" s="15" t="s">
        <v>91</v>
      </c>
      <c r="BK228" s="198">
        <f>ROUND(I228*H228,2)</f>
        <v>0</v>
      </c>
      <c r="BL228" s="15" t="s">
        <v>270</v>
      </c>
      <c r="BM228" s="197" t="s">
        <v>1583</v>
      </c>
    </row>
    <row r="229" s="2" customFormat="1" ht="24.15" customHeight="1">
      <c r="A229" s="34"/>
      <c r="B229" s="184"/>
      <c r="C229" s="185" t="s">
        <v>577</v>
      </c>
      <c r="D229" s="185" t="s">
        <v>205</v>
      </c>
      <c r="E229" s="186" t="s">
        <v>1584</v>
      </c>
      <c r="F229" s="187" t="s">
        <v>1585</v>
      </c>
      <c r="G229" s="188" t="s">
        <v>297</v>
      </c>
      <c r="H229" s="189">
        <v>30.199999999999999</v>
      </c>
      <c r="I229" s="190"/>
      <c r="J229" s="191">
        <f>ROUND(I229*H229,2)</f>
        <v>0</v>
      </c>
      <c r="K229" s="192"/>
      <c r="L229" s="35"/>
      <c r="M229" s="193" t="s">
        <v>1</v>
      </c>
      <c r="N229" s="194" t="s">
        <v>45</v>
      </c>
      <c r="O229" s="78"/>
      <c r="P229" s="195">
        <f>O229*H229</f>
        <v>0</v>
      </c>
      <c r="Q229" s="195">
        <v>0.00022000000000000001</v>
      </c>
      <c r="R229" s="195">
        <f>Q229*H229</f>
        <v>0.0066439999999999997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270</v>
      </c>
      <c r="AT229" s="197" t="s">
        <v>205</v>
      </c>
      <c r="AU229" s="197" t="s">
        <v>91</v>
      </c>
      <c r="AY229" s="15" t="s">
        <v>203</v>
      </c>
      <c r="BE229" s="198">
        <f>IF(N229="základná",J229,0)</f>
        <v>0</v>
      </c>
      <c r="BF229" s="198">
        <f>IF(N229="znížená",J229,0)</f>
        <v>0</v>
      </c>
      <c r="BG229" s="198">
        <f>IF(N229="zákl. prenesená",J229,0)</f>
        <v>0</v>
      </c>
      <c r="BH229" s="198">
        <f>IF(N229="zníž. prenesená",J229,0)</f>
        <v>0</v>
      </c>
      <c r="BI229" s="198">
        <f>IF(N229="nulová",J229,0)</f>
        <v>0</v>
      </c>
      <c r="BJ229" s="15" t="s">
        <v>91</v>
      </c>
      <c r="BK229" s="198">
        <f>ROUND(I229*H229,2)</f>
        <v>0</v>
      </c>
      <c r="BL229" s="15" t="s">
        <v>270</v>
      </c>
      <c r="BM229" s="197" t="s">
        <v>1586</v>
      </c>
    </row>
    <row r="230" s="2" customFormat="1" ht="37.8" customHeight="1">
      <c r="A230" s="34"/>
      <c r="B230" s="184"/>
      <c r="C230" s="204" t="s">
        <v>582</v>
      </c>
      <c r="D230" s="204" t="s">
        <v>262</v>
      </c>
      <c r="E230" s="205" t="s">
        <v>1507</v>
      </c>
      <c r="F230" s="206" t="s">
        <v>1508</v>
      </c>
      <c r="G230" s="207" t="s">
        <v>297</v>
      </c>
      <c r="H230" s="208">
        <v>31.710000000000001</v>
      </c>
      <c r="I230" s="209"/>
      <c r="J230" s="210">
        <f>ROUND(I230*H230,2)</f>
        <v>0</v>
      </c>
      <c r="K230" s="211"/>
      <c r="L230" s="212"/>
      <c r="M230" s="213" t="s">
        <v>1</v>
      </c>
      <c r="N230" s="214" t="s">
        <v>45</v>
      </c>
      <c r="O230" s="78"/>
      <c r="P230" s="195">
        <f>O230*H230</f>
        <v>0</v>
      </c>
      <c r="Q230" s="195">
        <v>0.00010000000000000001</v>
      </c>
      <c r="R230" s="195">
        <f>Q230*H230</f>
        <v>0.0031710000000000002</v>
      </c>
      <c r="S230" s="195">
        <v>0</v>
      </c>
      <c r="T230" s="19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335</v>
      </c>
      <c r="AT230" s="197" t="s">
        <v>262</v>
      </c>
      <c r="AU230" s="197" t="s">
        <v>91</v>
      </c>
      <c r="AY230" s="15" t="s">
        <v>203</v>
      </c>
      <c r="BE230" s="198">
        <f>IF(N230="základná",J230,0)</f>
        <v>0</v>
      </c>
      <c r="BF230" s="198">
        <f>IF(N230="znížená",J230,0)</f>
        <v>0</v>
      </c>
      <c r="BG230" s="198">
        <f>IF(N230="zákl. prenesená",J230,0)</f>
        <v>0</v>
      </c>
      <c r="BH230" s="198">
        <f>IF(N230="zníž. prenesená",J230,0)</f>
        <v>0</v>
      </c>
      <c r="BI230" s="198">
        <f>IF(N230="nulová",J230,0)</f>
        <v>0</v>
      </c>
      <c r="BJ230" s="15" t="s">
        <v>91</v>
      </c>
      <c r="BK230" s="198">
        <f>ROUND(I230*H230,2)</f>
        <v>0</v>
      </c>
      <c r="BL230" s="15" t="s">
        <v>270</v>
      </c>
      <c r="BM230" s="197" t="s">
        <v>1587</v>
      </c>
    </row>
    <row r="231" s="2" customFormat="1" ht="37.8" customHeight="1">
      <c r="A231" s="34"/>
      <c r="B231" s="184"/>
      <c r="C231" s="204" t="s">
        <v>586</v>
      </c>
      <c r="D231" s="204" t="s">
        <v>262</v>
      </c>
      <c r="E231" s="205" t="s">
        <v>1417</v>
      </c>
      <c r="F231" s="206" t="s">
        <v>1418</v>
      </c>
      <c r="G231" s="207" t="s">
        <v>297</v>
      </c>
      <c r="H231" s="208">
        <v>31.710000000000001</v>
      </c>
      <c r="I231" s="209"/>
      <c r="J231" s="210">
        <f>ROUND(I231*H231,2)</f>
        <v>0</v>
      </c>
      <c r="K231" s="211"/>
      <c r="L231" s="212"/>
      <c r="M231" s="213" t="s">
        <v>1</v>
      </c>
      <c r="N231" s="214" t="s">
        <v>45</v>
      </c>
      <c r="O231" s="78"/>
      <c r="P231" s="195">
        <f>O231*H231</f>
        <v>0</v>
      </c>
      <c r="Q231" s="195">
        <v>0.00010000000000000001</v>
      </c>
      <c r="R231" s="195">
        <f>Q231*H231</f>
        <v>0.0031710000000000002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335</v>
      </c>
      <c r="AT231" s="197" t="s">
        <v>262</v>
      </c>
      <c r="AU231" s="197" t="s">
        <v>91</v>
      </c>
      <c r="AY231" s="15" t="s">
        <v>203</v>
      </c>
      <c r="BE231" s="198">
        <f>IF(N231="základná",J231,0)</f>
        <v>0</v>
      </c>
      <c r="BF231" s="198">
        <f>IF(N231="znížená",J231,0)</f>
        <v>0</v>
      </c>
      <c r="BG231" s="198">
        <f>IF(N231="zákl. prenesená",J231,0)</f>
        <v>0</v>
      </c>
      <c r="BH231" s="198">
        <f>IF(N231="zníž. prenesená",J231,0)</f>
        <v>0</v>
      </c>
      <c r="BI231" s="198">
        <f>IF(N231="nulová",J231,0)</f>
        <v>0</v>
      </c>
      <c r="BJ231" s="15" t="s">
        <v>91</v>
      </c>
      <c r="BK231" s="198">
        <f>ROUND(I231*H231,2)</f>
        <v>0</v>
      </c>
      <c r="BL231" s="15" t="s">
        <v>270</v>
      </c>
      <c r="BM231" s="197" t="s">
        <v>1588</v>
      </c>
    </row>
    <row r="232" s="2" customFormat="1" ht="37.8" customHeight="1">
      <c r="A232" s="34"/>
      <c r="B232" s="184"/>
      <c r="C232" s="204" t="s">
        <v>590</v>
      </c>
      <c r="D232" s="204" t="s">
        <v>262</v>
      </c>
      <c r="E232" s="205" t="s">
        <v>1589</v>
      </c>
      <c r="F232" s="206" t="s">
        <v>1590</v>
      </c>
      <c r="G232" s="207" t="s">
        <v>255</v>
      </c>
      <c r="H232" s="208">
        <v>1</v>
      </c>
      <c r="I232" s="209"/>
      <c r="J232" s="210">
        <f>ROUND(I232*H232,2)</f>
        <v>0</v>
      </c>
      <c r="K232" s="211"/>
      <c r="L232" s="212"/>
      <c r="M232" s="213" t="s">
        <v>1</v>
      </c>
      <c r="N232" s="214" t="s">
        <v>45</v>
      </c>
      <c r="O232" s="78"/>
      <c r="P232" s="195">
        <f>O232*H232</f>
        <v>0</v>
      </c>
      <c r="Q232" s="195">
        <v>0.89000000000000001</v>
      </c>
      <c r="R232" s="195">
        <f>Q232*H232</f>
        <v>0.89000000000000001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335</v>
      </c>
      <c r="AT232" s="197" t="s">
        <v>262</v>
      </c>
      <c r="AU232" s="197" t="s">
        <v>91</v>
      </c>
      <c r="AY232" s="15" t="s">
        <v>203</v>
      </c>
      <c r="BE232" s="198">
        <f>IF(N232="základná",J232,0)</f>
        <v>0</v>
      </c>
      <c r="BF232" s="198">
        <f>IF(N232="znížená",J232,0)</f>
        <v>0</v>
      </c>
      <c r="BG232" s="198">
        <f>IF(N232="zákl. prenesená",J232,0)</f>
        <v>0</v>
      </c>
      <c r="BH232" s="198">
        <f>IF(N232="zníž. prenesená",J232,0)</f>
        <v>0</v>
      </c>
      <c r="BI232" s="198">
        <f>IF(N232="nulová",J232,0)</f>
        <v>0</v>
      </c>
      <c r="BJ232" s="15" t="s">
        <v>91</v>
      </c>
      <c r="BK232" s="198">
        <f>ROUND(I232*H232,2)</f>
        <v>0</v>
      </c>
      <c r="BL232" s="15" t="s">
        <v>270</v>
      </c>
      <c r="BM232" s="197" t="s">
        <v>1591</v>
      </c>
    </row>
    <row r="233" s="2" customFormat="1" ht="24.15" customHeight="1">
      <c r="A233" s="34"/>
      <c r="B233" s="184"/>
      <c r="C233" s="204" t="s">
        <v>594</v>
      </c>
      <c r="D233" s="204" t="s">
        <v>262</v>
      </c>
      <c r="E233" s="205" t="s">
        <v>1592</v>
      </c>
      <c r="F233" s="206" t="s">
        <v>1593</v>
      </c>
      <c r="G233" s="207" t="s">
        <v>255</v>
      </c>
      <c r="H233" s="208">
        <v>1</v>
      </c>
      <c r="I233" s="209"/>
      <c r="J233" s="210">
        <f>ROUND(I233*H233,2)</f>
        <v>0</v>
      </c>
      <c r="K233" s="211"/>
      <c r="L233" s="212"/>
      <c r="M233" s="213" t="s">
        <v>1</v>
      </c>
      <c r="N233" s="214" t="s">
        <v>45</v>
      </c>
      <c r="O233" s="78"/>
      <c r="P233" s="195">
        <f>O233*H233</f>
        <v>0</v>
      </c>
      <c r="Q233" s="195">
        <v>0.56999999999999995</v>
      </c>
      <c r="R233" s="195">
        <f>Q233*H233</f>
        <v>0.56999999999999995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335</v>
      </c>
      <c r="AT233" s="197" t="s">
        <v>262</v>
      </c>
      <c r="AU233" s="197" t="s">
        <v>91</v>
      </c>
      <c r="AY233" s="15" t="s">
        <v>203</v>
      </c>
      <c r="BE233" s="198">
        <f>IF(N233="základná",J233,0)</f>
        <v>0</v>
      </c>
      <c r="BF233" s="198">
        <f>IF(N233="znížená",J233,0)</f>
        <v>0</v>
      </c>
      <c r="BG233" s="198">
        <f>IF(N233="zákl. prenesená",J233,0)</f>
        <v>0</v>
      </c>
      <c r="BH233" s="198">
        <f>IF(N233="zníž. prenesená",J233,0)</f>
        <v>0</v>
      </c>
      <c r="BI233" s="198">
        <f>IF(N233="nulová",J233,0)</f>
        <v>0</v>
      </c>
      <c r="BJ233" s="15" t="s">
        <v>91</v>
      </c>
      <c r="BK233" s="198">
        <f>ROUND(I233*H233,2)</f>
        <v>0</v>
      </c>
      <c r="BL233" s="15" t="s">
        <v>270</v>
      </c>
      <c r="BM233" s="197" t="s">
        <v>1594</v>
      </c>
    </row>
    <row r="234" s="2" customFormat="1" ht="33" customHeight="1">
      <c r="A234" s="34"/>
      <c r="B234" s="184"/>
      <c r="C234" s="204" t="s">
        <v>598</v>
      </c>
      <c r="D234" s="204" t="s">
        <v>262</v>
      </c>
      <c r="E234" s="205" t="s">
        <v>1595</v>
      </c>
      <c r="F234" s="206" t="s">
        <v>1596</v>
      </c>
      <c r="G234" s="207" t="s">
        <v>255</v>
      </c>
      <c r="H234" s="208">
        <v>1</v>
      </c>
      <c r="I234" s="209"/>
      <c r="J234" s="210">
        <f>ROUND(I234*H234,2)</f>
        <v>0</v>
      </c>
      <c r="K234" s="211"/>
      <c r="L234" s="212"/>
      <c r="M234" s="213" t="s">
        <v>1</v>
      </c>
      <c r="N234" s="214" t="s">
        <v>45</v>
      </c>
      <c r="O234" s="78"/>
      <c r="P234" s="195">
        <f>O234*H234</f>
        <v>0</v>
      </c>
      <c r="Q234" s="195">
        <v>0.26000000000000001</v>
      </c>
      <c r="R234" s="195">
        <f>Q234*H234</f>
        <v>0.26000000000000001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335</v>
      </c>
      <c r="AT234" s="197" t="s">
        <v>262</v>
      </c>
      <c r="AU234" s="197" t="s">
        <v>91</v>
      </c>
      <c r="AY234" s="15" t="s">
        <v>203</v>
      </c>
      <c r="BE234" s="198">
        <f>IF(N234="základná",J234,0)</f>
        <v>0</v>
      </c>
      <c r="BF234" s="198">
        <f>IF(N234="znížená",J234,0)</f>
        <v>0</v>
      </c>
      <c r="BG234" s="198">
        <f>IF(N234="zákl. prenesená",J234,0)</f>
        <v>0</v>
      </c>
      <c r="BH234" s="198">
        <f>IF(N234="zníž. prenesená",J234,0)</f>
        <v>0</v>
      </c>
      <c r="BI234" s="198">
        <f>IF(N234="nulová",J234,0)</f>
        <v>0</v>
      </c>
      <c r="BJ234" s="15" t="s">
        <v>91</v>
      </c>
      <c r="BK234" s="198">
        <f>ROUND(I234*H234,2)</f>
        <v>0</v>
      </c>
      <c r="BL234" s="15" t="s">
        <v>270</v>
      </c>
      <c r="BM234" s="197" t="s">
        <v>1597</v>
      </c>
    </row>
    <row r="235" s="2" customFormat="1" ht="37.8" customHeight="1">
      <c r="A235" s="34"/>
      <c r="B235" s="184"/>
      <c r="C235" s="185" t="s">
        <v>602</v>
      </c>
      <c r="D235" s="185" t="s">
        <v>205</v>
      </c>
      <c r="E235" s="186" t="s">
        <v>1598</v>
      </c>
      <c r="F235" s="187" t="s">
        <v>1599</v>
      </c>
      <c r="G235" s="188" t="s">
        <v>255</v>
      </c>
      <c r="H235" s="189">
        <v>2</v>
      </c>
      <c r="I235" s="190"/>
      <c r="J235" s="191">
        <f>ROUND(I235*H235,2)</f>
        <v>0</v>
      </c>
      <c r="K235" s="192"/>
      <c r="L235" s="35"/>
      <c r="M235" s="193" t="s">
        <v>1</v>
      </c>
      <c r="N235" s="194" t="s">
        <v>45</v>
      </c>
      <c r="O235" s="78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270</v>
      </c>
      <c r="AT235" s="197" t="s">
        <v>205</v>
      </c>
      <c r="AU235" s="197" t="s">
        <v>91</v>
      </c>
      <c r="AY235" s="15" t="s">
        <v>203</v>
      </c>
      <c r="BE235" s="198">
        <f>IF(N235="základná",J235,0)</f>
        <v>0</v>
      </c>
      <c r="BF235" s="198">
        <f>IF(N235="znížená",J235,0)</f>
        <v>0</v>
      </c>
      <c r="BG235" s="198">
        <f>IF(N235="zákl. prenesená",J235,0)</f>
        <v>0</v>
      </c>
      <c r="BH235" s="198">
        <f>IF(N235="zníž. prenesená",J235,0)</f>
        <v>0</v>
      </c>
      <c r="BI235" s="198">
        <f>IF(N235="nulová",J235,0)</f>
        <v>0</v>
      </c>
      <c r="BJ235" s="15" t="s">
        <v>91</v>
      </c>
      <c r="BK235" s="198">
        <f>ROUND(I235*H235,2)</f>
        <v>0</v>
      </c>
      <c r="BL235" s="15" t="s">
        <v>270</v>
      </c>
      <c r="BM235" s="197" t="s">
        <v>1600</v>
      </c>
    </row>
    <row r="236" s="2" customFormat="1">
      <c r="A236" s="34"/>
      <c r="B236" s="35"/>
      <c r="C236" s="34"/>
      <c r="D236" s="199" t="s">
        <v>211</v>
      </c>
      <c r="E236" s="34"/>
      <c r="F236" s="200" t="s">
        <v>1601</v>
      </c>
      <c r="G236" s="34"/>
      <c r="H236" s="34"/>
      <c r="I236" s="201"/>
      <c r="J236" s="34"/>
      <c r="K236" s="34"/>
      <c r="L236" s="35"/>
      <c r="M236" s="202"/>
      <c r="N236" s="203"/>
      <c r="O236" s="78"/>
      <c r="P236" s="78"/>
      <c r="Q236" s="78"/>
      <c r="R236" s="78"/>
      <c r="S236" s="78"/>
      <c r="T236" s="79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5" t="s">
        <v>211</v>
      </c>
      <c r="AU236" s="15" t="s">
        <v>91</v>
      </c>
    </row>
    <row r="237" s="2" customFormat="1" ht="24.15" customHeight="1">
      <c r="A237" s="34"/>
      <c r="B237" s="184"/>
      <c r="C237" s="204" t="s">
        <v>606</v>
      </c>
      <c r="D237" s="204" t="s">
        <v>262</v>
      </c>
      <c r="E237" s="205" t="s">
        <v>1602</v>
      </c>
      <c r="F237" s="206" t="s">
        <v>1603</v>
      </c>
      <c r="G237" s="207" t="s">
        <v>255</v>
      </c>
      <c r="H237" s="208">
        <v>1</v>
      </c>
      <c r="I237" s="209"/>
      <c r="J237" s="210">
        <f>ROUND(I237*H237,2)</f>
        <v>0</v>
      </c>
      <c r="K237" s="211"/>
      <c r="L237" s="212"/>
      <c r="M237" s="213" t="s">
        <v>1</v>
      </c>
      <c r="N237" s="214" t="s">
        <v>45</v>
      </c>
      <c r="O237" s="78"/>
      <c r="P237" s="195">
        <f>O237*H237</f>
        <v>0</v>
      </c>
      <c r="Q237" s="195">
        <v>0.014619999999999999</v>
      </c>
      <c r="R237" s="195">
        <f>Q237*H237</f>
        <v>0.014619999999999999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335</v>
      </c>
      <c r="AT237" s="197" t="s">
        <v>262</v>
      </c>
      <c r="AU237" s="197" t="s">
        <v>91</v>
      </c>
      <c r="AY237" s="15" t="s">
        <v>203</v>
      </c>
      <c r="BE237" s="198">
        <f>IF(N237="základná",J237,0)</f>
        <v>0</v>
      </c>
      <c r="BF237" s="198">
        <f>IF(N237="znížená",J237,0)</f>
        <v>0</v>
      </c>
      <c r="BG237" s="198">
        <f>IF(N237="zákl. prenesená",J237,0)</f>
        <v>0</v>
      </c>
      <c r="BH237" s="198">
        <f>IF(N237="zníž. prenesená",J237,0)</f>
        <v>0</v>
      </c>
      <c r="BI237" s="198">
        <f>IF(N237="nulová",J237,0)</f>
        <v>0</v>
      </c>
      <c r="BJ237" s="15" t="s">
        <v>91</v>
      </c>
      <c r="BK237" s="198">
        <f>ROUND(I237*H237,2)</f>
        <v>0</v>
      </c>
      <c r="BL237" s="15" t="s">
        <v>270</v>
      </c>
      <c r="BM237" s="197" t="s">
        <v>1604</v>
      </c>
    </row>
    <row r="238" s="2" customFormat="1" ht="24.15" customHeight="1">
      <c r="A238" s="34"/>
      <c r="B238" s="184"/>
      <c r="C238" s="204" t="s">
        <v>610</v>
      </c>
      <c r="D238" s="204" t="s">
        <v>262</v>
      </c>
      <c r="E238" s="205" t="s">
        <v>1605</v>
      </c>
      <c r="F238" s="206" t="s">
        <v>1606</v>
      </c>
      <c r="G238" s="207" t="s">
        <v>255</v>
      </c>
      <c r="H238" s="208">
        <v>1</v>
      </c>
      <c r="I238" s="209"/>
      <c r="J238" s="210">
        <f>ROUND(I238*H238,2)</f>
        <v>0</v>
      </c>
      <c r="K238" s="211"/>
      <c r="L238" s="212"/>
      <c r="M238" s="213" t="s">
        <v>1</v>
      </c>
      <c r="N238" s="214" t="s">
        <v>45</v>
      </c>
      <c r="O238" s="78"/>
      <c r="P238" s="195">
        <f>O238*H238</f>
        <v>0</v>
      </c>
      <c r="Q238" s="195">
        <v>0.016879999999999999</v>
      </c>
      <c r="R238" s="195">
        <f>Q238*H238</f>
        <v>0.016879999999999999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335</v>
      </c>
      <c r="AT238" s="197" t="s">
        <v>262</v>
      </c>
      <c r="AU238" s="197" t="s">
        <v>91</v>
      </c>
      <c r="AY238" s="15" t="s">
        <v>203</v>
      </c>
      <c r="BE238" s="198">
        <f>IF(N238="základná",J238,0)</f>
        <v>0</v>
      </c>
      <c r="BF238" s="198">
        <f>IF(N238="znížená",J238,0)</f>
        <v>0</v>
      </c>
      <c r="BG238" s="198">
        <f>IF(N238="zákl. prenesená",J238,0)</f>
        <v>0</v>
      </c>
      <c r="BH238" s="198">
        <f>IF(N238="zníž. prenesená",J238,0)</f>
        <v>0</v>
      </c>
      <c r="BI238" s="198">
        <f>IF(N238="nulová",J238,0)</f>
        <v>0</v>
      </c>
      <c r="BJ238" s="15" t="s">
        <v>91</v>
      </c>
      <c r="BK238" s="198">
        <f>ROUND(I238*H238,2)</f>
        <v>0</v>
      </c>
      <c r="BL238" s="15" t="s">
        <v>270</v>
      </c>
      <c r="BM238" s="197" t="s">
        <v>1607</v>
      </c>
    </row>
    <row r="239" s="2" customFormat="1" ht="16.5" customHeight="1">
      <c r="A239" s="34"/>
      <c r="B239" s="184"/>
      <c r="C239" s="204" t="s">
        <v>614</v>
      </c>
      <c r="D239" s="204" t="s">
        <v>262</v>
      </c>
      <c r="E239" s="205" t="s">
        <v>1608</v>
      </c>
      <c r="F239" s="206" t="s">
        <v>1609</v>
      </c>
      <c r="G239" s="207" t="s">
        <v>255</v>
      </c>
      <c r="H239" s="208">
        <v>2</v>
      </c>
      <c r="I239" s="209"/>
      <c r="J239" s="210">
        <f>ROUND(I239*H239,2)</f>
        <v>0</v>
      </c>
      <c r="K239" s="211"/>
      <c r="L239" s="212"/>
      <c r="M239" s="213" t="s">
        <v>1</v>
      </c>
      <c r="N239" s="214" t="s">
        <v>45</v>
      </c>
      <c r="O239" s="78"/>
      <c r="P239" s="195">
        <f>O239*H239</f>
        <v>0</v>
      </c>
      <c r="Q239" s="195">
        <v>0.00018000000000000001</v>
      </c>
      <c r="R239" s="195">
        <f>Q239*H239</f>
        <v>0.00036000000000000002</v>
      </c>
      <c r="S239" s="195">
        <v>0</v>
      </c>
      <c r="T239" s="19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335</v>
      </c>
      <c r="AT239" s="197" t="s">
        <v>262</v>
      </c>
      <c r="AU239" s="197" t="s">
        <v>91</v>
      </c>
      <c r="AY239" s="15" t="s">
        <v>203</v>
      </c>
      <c r="BE239" s="198">
        <f>IF(N239="základná",J239,0)</f>
        <v>0</v>
      </c>
      <c r="BF239" s="198">
        <f>IF(N239="znížená",J239,0)</f>
        <v>0</v>
      </c>
      <c r="BG239" s="198">
        <f>IF(N239="zákl. prenesená",J239,0)</f>
        <v>0</v>
      </c>
      <c r="BH239" s="198">
        <f>IF(N239="zníž. prenesená",J239,0)</f>
        <v>0</v>
      </c>
      <c r="BI239" s="198">
        <f>IF(N239="nulová",J239,0)</f>
        <v>0</v>
      </c>
      <c r="BJ239" s="15" t="s">
        <v>91</v>
      </c>
      <c r="BK239" s="198">
        <f>ROUND(I239*H239,2)</f>
        <v>0</v>
      </c>
      <c r="BL239" s="15" t="s">
        <v>270</v>
      </c>
      <c r="BM239" s="197" t="s">
        <v>1610</v>
      </c>
    </row>
    <row r="240" s="2" customFormat="1" ht="16.5" customHeight="1">
      <c r="A240" s="34"/>
      <c r="B240" s="184"/>
      <c r="C240" s="204" t="s">
        <v>618</v>
      </c>
      <c r="D240" s="204" t="s">
        <v>262</v>
      </c>
      <c r="E240" s="205" t="s">
        <v>1611</v>
      </c>
      <c r="F240" s="206" t="s">
        <v>1612</v>
      </c>
      <c r="G240" s="207" t="s">
        <v>255</v>
      </c>
      <c r="H240" s="208">
        <v>4</v>
      </c>
      <c r="I240" s="209"/>
      <c r="J240" s="210">
        <f>ROUND(I240*H240,2)</f>
        <v>0</v>
      </c>
      <c r="K240" s="211"/>
      <c r="L240" s="212"/>
      <c r="M240" s="213" t="s">
        <v>1</v>
      </c>
      <c r="N240" s="214" t="s">
        <v>45</v>
      </c>
      <c r="O240" s="78"/>
      <c r="P240" s="195">
        <f>O240*H240</f>
        <v>0</v>
      </c>
      <c r="Q240" s="195">
        <v>0.00018000000000000001</v>
      </c>
      <c r="R240" s="195">
        <f>Q240*H240</f>
        <v>0.00072000000000000005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335</v>
      </c>
      <c r="AT240" s="197" t="s">
        <v>262</v>
      </c>
      <c r="AU240" s="197" t="s">
        <v>91</v>
      </c>
      <c r="AY240" s="15" t="s">
        <v>203</v>
      </c>
      <c r="BE240" s="198">
        <f>IF(N240="základná",J240,0)</f>
        <v>0</v>
      </c>
      <c r="BF240" s="198">
        <f>IF(N240="znížená",J240,0)</f>
        <v>0</v>
      </c>
      <c r="BG240" s="198">
        <f>IF(N240="zákl. prenesená",J240,0)</f>
        <v>0</v>
      </c>
      <c r="BH240" s="198">
        <f>IF(N240="zníž. prenesená",J240,0)</f>
        <v>0</v>
      </c>
      <c r="BI240" s="198">
        <f>IF(N240="nulová",J240,0)</f>
        <v>0</v>
      </c>
      <c r="BJ240" s="15" t="s">
        <v>91</v>
      </c>
      <c r="BK240" s="198">
        <f>ROUND(I240*H240,2)</f>
        <v>0</v>
      </c>
      <c r="BL240" s="15" t="s">
        <v>270</v>
      </c>
      <c r="BM240" s="197" t="s">
        <v>1613</v>
      </c>
    </row>
    <row r="241" s="2" customFormat="1" ht="16.5" customHeight="1">
      <c r="A241" s="34"/>
      <c r="B241" s="184"/>
      <c r="C241" s="204" t="s">
        <v>622</v>
      </c>
      <c r="D241" s="204" t="s">
        <v>262</v>
      </c>
      <c r="E241" s="205" t="s">
        <v>1614</v>
      </c>
      <c r="F241" s="206" t="s">
        <v>1615</v>
      </c>
      <c r="G241" s="207" t="s">
        <v>1616</v>
      </c>
      <c r="H241" s="208">
        <v>2</v>
      </c>
      <c r="I241" s="209"/>
      <c r="J241" s="210">
        <f>ROUND(I241*H241,2)</f>
        <v>0</v>
      </c>
      <c r="K241" s="211"/>
      <c r="L241" s="212"/>
      <c r="M241" s="213" t="s">
        <v>1</v>
      </c>
      <c r="N241" s="214" t="s">
        <v>45</v>
      </c>
      <c r="O241" s="78"/>
      <c r="P241" s="195">
        <f>O241*H241</f>
        <v>0</v>
      </c>
      <c r="Q241" s="195">
        <v>0.00018000000000000001</v>
      </c>
      <c r="R241" s="195">
        <f>Q241*H241</f>
        <v>0.00036000000000000002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335</v>
      </c>
      <c r="AT241" s="197" t="s">
        <v>262</v>
      </c>
      <c r="AU241" s="197" t="s">
        <v>91</v>
      </c>
      <c r="AY241" s="15" t="s">
        <v>203</v>
      </c>
      <c r="BE241" s="198">
        <f>IF(N241="základná",J241,0)</f>
        <v>0</v>
      </c>
      <c r="BF241" s="198">
        <f>IF(N241="znížená",J241,0)</f>
        <v>0</v>
      </c>
      <c r="BG241" s="198">
        <f>IF(N241="zákl. prenesená",J241,0)</f>
        <v>0</v>
      </c>
      <c r="BH241" s="198">
        <f>IF(N241="zníž. prenesená",J241,0)</f>
        <v>0</v>
      </c>
      <c r="BI241" s="198">
        <f>IF(N241="nulová",J241,0)</f>
        <v>0</v>
      </c>
      <c r="BJ241" s="15" t="s">
        <v>91</v>
      </c>
      <c r="BK241" s="198">
        <f>ROUND(I241*H241,2)</f>
        <v>0</v>
      </c>
      <c r="BL241" s="15" t="s">
        <v>270</v>
      </c>
      <c r="BM241" s="197" t="s">
        <v>1617</v>
      </c>
    </row>
    <row r="242" s="2" customFormat="1" ht="37.8" customHeight="1">
      <c r="A242" s="34"/>
      <c r="B242" s="184"/>
      <c r="C242" s="185" t="s">
        <v>626</v>
      </c>
      <c r="D242" s="185" t="s">
        <v>205</v>
      </c>
      <c r="E242" s="186" t="s">
        <v>1618</v>
      </c>
      <c r="F242" s="187" t="s">
        <v>1619</v>
      </c>
      <c r="G242" s="188" t="s">
        <v>255</v>
      </c>
      <c r="H242" s="189">
        <v>5</v>
      </c>
      <c r="I242" s="190"/>
      <c r="J242" s="191">
        <f>ROUND(I242*H242,2)</f>
        <v>0</v>
      </c>
      <c r="K242" s="192"/>
      <c r="L242" s="35"/>
      <c r="M242" s="193" t="s">
        <v>1</v>
      </c>
      <c r="N242" s="194" t="s">
        <v>45</v>
      </c>
      <c r="O242" s="78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270</v>
      </c>
      <c r="AT242" s="197" t="s">
        <v>205</v>
      </c>
      <c r="AU242" s="197" t="s">
        <v>91</v>
      </c>
      <c r="AY242" s="15" t="s">
        <v>203</v>
      </c>
      <c r="BE242" s="198">
        <f>IF(N242="základná",J242,0)</f>
        <v>0</v>
      </c>
      <c r="BF242" s="198">
        <f>IF(N242="znížená",J242,0)</f>
        <v>0</v>
      </c>
      <c r="BG242" s="198">
        <f>IF(N242="zákl. prenesená",J242,0)</f>
        <v>0</v>
      </c>
      <c r="BH242" s="198">
        <f>IF(N242="zníž. prenesená",J242,0)</f>
        <v>0</v>
      </c>
      <c r="BI242" s="198">
        <f>IF(N242="nulová",J242,0)</f>
        <v>0</v>
      </c>
      <c r="BJ242" s="15" t="s">
        <v>91</v>
      </c>
      <c r="BK242" s="198">
        <f>ROUND(I242*H242,2)</f>
        <v>0</v>
      </c>
      <c r="BL242" s="15" t="s">
        <v>270</v>
      </c>
      <c r="BM242" s="197" t="s">
        <v>1620</v>
      </c>
    </row>
    <row r="243" s="2" customFormat="1">
      <c r="A243" s="34"/>
      <c r="B243" s="35"/>
      <c r="C243" s="34"/>
      <c r="D243" s="199" t="s">
        <v>211</v>
      </c>
      <c r="E243" s="34"/>
      <c r="F243" s="200" t="s">
        <v>1601</v>
      </c>
      <c r="G243" s="34"/>
      <c r="H243" s="34"/>
      <c r="I243" s="201"/>
      <c r="J243" s="34"/>
      <c r="K243" s="34"/>
      <c r="L243" s="35"/>
      <c r="M243" s="202"/>
      <c r="N243" s="203"/>
      <c r="O243" s="78"/>
      <c r="P243" s="78"/>
      <c r="Q243" s="78"/>
      <c r="R243" s="78"/>
      <c r="S243" s="78"/>
      <c r="T243" s="79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5" t="s">
        <v>211</v>
      </c>
      <c r="AU243" s="15" t="s">
        <v>91</v>
      </c>
    </row>
    <row r="244" s="2" customFormat="1" ht="24.15" customHeight="1">
      <c r="A244" s="34"/>
      <c r="B244" s="184"/>
      <c r="C244" s="204" t="s">
        <v>630</v>
      </c>
      <c r="D244" s="204" t="s">
        <v>262</v>
      </c>
      <c r="E244" s="205" t="s">
        <v>1621</v>
      </c>
      <c r="F244" s="206" t="s">
        <v>1622</v>
      </c>
      <c r="G244" s="207" t="s">
        <v>255</v>
      </c>
      <c r="H244" s="208">
        <v>1</v>
      </c>
      <c r="I244" s="209"/>
      <c r="J244" s="210">
        <f>ROUND(I244*H244,2)</f>
        <v>0</v>
      </c>
      <c r="K244" s="211"/>
      <c r="L244" s="212"/>
      <c r="M244" s="213" t="s">
        <v>1</v>
      </c>
      <c r="N244" s="214" t="s">
        <v>45</v>
      </c>
      <c r="O244" s="78"/>
      <c r="P244" s="195">
        <f>O244*H244</f>
        <v>0</v>
      </c>
      <c r="Q244" s="195">
        <v>0.017999999999999999</v>
      </c>
      <c r="R244" s="195">
        <f>Q244*H244</f>
        <v>0.017999999999999999</v>
      </c>
      <c r="S244" s="195">
        <v>0</v>
      </c>
      <c r="T244" s="196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335</v>
      </c>
      <c r="AT244" s="197" t="s">
        <v>262</v>
      </c>
      <c r="AU244" s="197" t="s">
        <v>91</v>
      </c>
      <c r="AY244" s="15" t="s">
        <v>203</v>
      </c>
      <c r="BE244" s="198">
        <f>IF(N244="základná",J244,0)</f>
        <v>0</v>
      </c>
      <c r="BF244" s="198">
        <f>IF(N244="znížená",J244,0)</f>
        <v>0</v>
      </c>
      <c r="BG244" s="198">
        <f>IF(N244="zákl. prenesená",J244,0)</f>
        <v>0</v>
      </c>
      <c r="BH244" s="198">
        <f>IF(N244="zníž. prenesená",J244,0)</f>
        <v>0</v>
      </c>
      <c r="BI244" s="198">
        <f>IF(N244="nulová",J244,0)</f>
        <v>0</v>
      </c>
      <c r="BJ244" s="15" t="s">
        <v>91</v>
      </c>
      <c r="BK244" s="198">
        <f>ROUND(I244*H244,2)</f>
        <v>0</v>
      </c>
      <c r="BL244" s="15" t="s">
        <v>270</v>
      </c>
      <c r="BM244" s="197" t="s">
        <v>1623</v>
      </c>
    </row>
    <row r="245" s="2" customFormat="1" ht="24.15" customHeight="1">
      <c r="A245" s="34"/>
      <c r="B245" s="184"/>
      <c r="C245" s="204" t="s">
        <v>634</v>
      </c>
      <c r="D245" s="204" t="s">
        <v>262</v>
      </c>
      <c r="E245" s="205" t="s">
        <v>1624</v>
      </c>
      <c r="F245" s="206" t="s">
        <v>1625</v>
      </c>
      <c r="G245" s="207" t="s">
        <v>255</v>
      </c>
      <c r="H245" s="208">
        <v>1</v>
      </c>
      <c r="I245" s="209"/>
      <c r="J245" s="210">
        <f>ROUND(I245*H245,2)</f>
        <v>0</v>
      </c>
      <c r="K245" s="211"/>
      <c r="L245" s="212"/>
      <c r="M245" s="213" t="s">
        <v>1</v>
      </c>
      <c r="N245" s="214" t="s">
        <v>45</v>
      </c>
      <c r="O245" s="78"/>
      <c r="P245" s="195">
        <f>O245*H245</f>
        <v>0</v>
      </c>
      <c r="Q245" s="195">
        <v>0.019120000000000002</v>
      </c>
      <c r="R245" s="195">
        <f>Q245*H245</f>
        <v>0.019120000000000002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335</v>
      </c>
      <c r="AT245" s="197" t="s">
        <v>262</v>
      </c>
      <c r="AU245" s="197" t="s">
        <v>91</v>
      </c>
      <c r="AY245" s="15" t="s">
        <v>203</v>
      </c>
      <c r="BE245" s="198">
        <f>IF(N245="základná",J245,0)</f>
        <v>0</v>
      </c>
      <c r="BF245" s="198">
        <f>IF(N245="znížená",J245,0)</f>
        <v>0</v>
      </c>
      <c r="BG245" s="198">
        <f>IF(N245="zákl. prenesená",J245,0)</f>
        <v>0</v>
      </c>
      <c r="BH245" s="198">
        <f>IF(N245="zníž. prenesená",J245,0)</f>
        <v>0</v>
      </c>
      <c r="BI245" s="198">
        <f>IF(N245="nulová",J245,0)</f>
        <v>0</v>
      </c>
      <c r="BJ245" s="15" t="s">
        <v>91</v>
      </c>
      <c r="BK245" s="198">
        <f>ROUND(I245*H245,2)</f>
        <v>0</v>
      </c>
      <c r="BL245" s="15" t="s">
        <v>270</v>
      </c>
      <c r="BM245" s="197" t="s">
        <v>1626</v>
      </c>
    </row>
    <row r="246" s="2" customFormat="1" ht="24.15" customHeight="1">
      <c r="A246" s="34"/>
      <c r="B246" s="184"/>
      <c r="C246" s="204" t="s">
        <v>638</v>
      </c>
      <c r="D246" s="204" t="s">
        <v>262</v>
      </c>
      <c r="E246" s="205" t="s">
        <v>1627</v>
      </c>
      <c r="F246" s="206" t="s">
        <v>1628</v>
      </c>
      <c r="G246" s="207" t="s">
        <v>255</v>
      </c>
      <c r="H246" s="208">
        <v>1</v>
      </c>
      <c r="I246" s="209"/>
      <c r="J246" s="210">
        <f>ROUND(I246*H246,2)</f>
        <v>0</v>
      </c>
      <c r="K246" s="211"/>
      <c r="L246" s="212"/>
      <c r="M246" s="213" t="s">
        <v>1</v>
      </c>
      <c r="N246" s="214" t="s">
        <v>45</v>
      </c>
      <c r="O246" s="78"/>
      <c r="P246" s="195">
        <f>O246*H246</f>
        <v>0</v>
      </c>
      <c r="Q246" s="195">
        <v>0.022499999999999999</v>
      </c>
      <c r="R246" s="195">
        <f>Q246*H246</f>
        <v>0.022499999999999999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335</v>
      </c>
      <c r="AT246" s="197" t="s">
        <v>262</v>
      </c>
      <c r="AU246" s="197" t="s">
        <v>91</v>
      </c>
      <c r="AY246" s="15" t="s">
        <v>203</v>
      </c>
      <c r="BE246" s="198">
        <f>IF(N246="základná",J246,0)</f>
        <v>0</v>
      </c>
      <c r="BF246" s="198">
        <f>IF(N246="znížená",J246,0)</f>
        <v>0</v>
      </c>
      <c r="BG246" s="198">
        <f>IF(N246="zákl. prenesená",J246,0)</f>
        <v>0</v>
      </c>
      <c r="BH246" s="198">
        <f>IF(N246="zníž. prenesená",J246,0)</f>
        <v>0</v>
      </c>
      <c r="BI246" s="198">
        <f>IF(N246="nulová",J246,0)</f>
        <v>0</v>
      </c>
      <c r="BJ246" s="15" t="s">
        <v>91</v>
      </c>
      <c r="BK246" s="198">
        <f>ROUND(I246*H246,2)</f>
        <v>0</v>
      </c>
      <c r="BL246" s="15" t="s">
        <v>270</v>
      </c>
      <c r="BM246" s="197" t="s">
        <v>1629</v>
      </c>
    </row>
    <row r="247" s="2" customFormat="1" ht="24.15" customHeight="1">
      <c r="A247" s="34"/>
      <c r="B247" s="184"/>
      <c r="C247" s="204" t="s">
        <v>642</v>
      </c>
      <c r="D247" s="204" t="s">
        <v>262</v>
      </c>
      <c r="E247" s="205" t="s">
        <v>1630</v>
      </c>
      <c r="F247" s="206" t="s">
        <v>1631</v>
      </c>
      <c r="G247" s="207" t="s">
        <v>255</v>
      </c>
      <c r="H247" s="208">
        <v>2</v>
      </c>
      <c r="I247" s="209"/>
      <c r="J247" s="210">
        <f>ROUND(I247*H247,2)</f>
        <v>0</v>
      </c>
      <c r="K247" s="211"/>
      <c r="L247" s="212"/>
      <c r="M247" s="213" t="s">
        <v>1</v>
      </c>
      <c r="N247" s="214" t="s">
        <v>45</v>
      </c>
      <c r="O247" s="78"/>
      <c r="P247" s="195">
        <f>O247*H247</f>
        <v>0</v>
      </c>
      <c r="Q247" s="195">
        <v>0.024750000000000001</v>
      </c>
      <c r="R247" s="195">
        <f>Q247*H247</f>
        <v>0.049500000000000002</v>
      </c>
      <c r="S247" s="195">
        <v>0</v>
      </c>
      <c r="T247" s="19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335</v>
      </c>
      <c r="AT247" s="197" t="s">
        <v>262</v>
      </c>
      <c r="AU247" s="197" t="s">
        <v>91</v>
      </c>
      <c r="AY247" s="15" t="s">
        <v>203</v>
      </c>
      <c r="BE247" s="198">
        <f>IF(N247="základná",J247,0)</f>
        <v>0</v>
      </c>
      <c r="BF247" s="198">
        <f>IF(N247="znížená",J247,0)</f>
        <v>0</v>
      </c>
      <c r="BG247" s="198">
        <f>IF(N247="zákl. prenesená",J247,0)</f>
        <v>0</v>
      </c>
      <c r="BH247" s="198">
        <f>IF(N247="zníž. prenesená",J247,0)</f>
        <v>0</v>
      </c>
      <c r="BI247" s="198">
        <f>IF(N247="nulová",J247,0)</f>
        <v>0</v>
      </c>
      <c r="BJ247" s="15" t="s">
        <v>91</v>
      </c>
      <c r="BK247" s="198">
        <f>ROUND(I247*H247,2)</f>
        <v>0</v>
      </c>
      <c r="BL247" s="15" t="s">
        <v>270</v>
      </c>
      <c r="BM247" s="197" t="s">
        <v>1632</v>
      </c>
    </row>
    <row r="248" s="2" customFormat="1" ht="16.5" customHeight="1">
      <c r="A248" s="34"/>
      <c r="B248" s="184"/>
      <c r="C248" s="204" t="s">
        <v>646</v>
      </c>
      <c r="D248" s="204" t="s">
        <v>262</v>
      </c>
      <c r="E248" s="205" t="s">
        <v>1608</v>
      </c>
      <c r="F248" s="206" t="s">
        <v>1609</v>
      </c>
      <c r="G248" s="207" t="s">
        <v>255</v>
      </c>
      <c r="H248" s="208">
        <v>5</v>
      </c>
      <c r="I248" s="209"/>
      <c r="J248" s="210">
        <f>ROUND(I248*H248,2)</f>
        <v>0</v>
      </c>
      <c r="K248" s="211"/>
      <c r="L248" s="212"/>
      <c r="M248" s="213" t="s">
        <v>1</v>
      </c>
      <c r="N248" s="214" t="s">
        <v>45</v>
      </c>
      <c r="O248" s="78"/>
      <c r="P248" s="195">
        <f>O248*H248</f>
        <v>0</v>
      </c>
      <c r="Q248" s="195">
        <v>0.00018000000000000001</v>
      </c>
      <c r="R248" s="195">
        <f>Q248*H248</f>
        <v>0.00090000000000000008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335</v>
      </c>
      <c r="AT248" s="197" t="s">
        <v>262</v>
      </c>
      <c r="AU248" s="197" t="s">
        <v>91</v>
      </c>
      <c r="AY248" s="15" t="s">
        <v>203</v>
      </c>
      <c r="BE248" s="198">
        <f>IF(N248="základná",J248,0)</f>
        <v>0</v>
      </c>
      <c r="BF248" s="198">
        <f>IF(N248="znížená",J248,0)</f>
        <v>0</v>
      </c>
      <c r="BG248" s="198">
        <f>IF(N248="zákl. prenesená",J248,0)</f>
        <v>0</v>
      </c>
      <c r="BH248" s="198">
        <f>IF(N248="zníž. prenesená",J248,0)</f>
        <v>0</v>
      </c>
      <c r="BI248" s="198">
        <f>IF(N248="nulová",J248,0)</f>
        <v>0</v>
      </c>
      <c r="BJ248" s="15" t="s">
        <v>91</v>
      </c>
      <c r="BK248" s="198">
        <f>ROUND(I248*H248,2)</f>
        <v>0</v>
      </c>
      <c r="BL248" s="15" t="s">
        <v>270</v>
      </c>
      <c r="BM248" s="197" t="s">
        <v>1633</v>
      </c>
    </row>
    <row r="249" s="2" customFormat="1" ht="16.5" customHeight="1">
      <c r="A249" s="34"/>
      <c r="B249" s="184"/>
      <c r="C249" s="204" t="s">
        <v>650</v>
      </c>
      <c r="D249" s="204" t="s">
        <v>262</v>
      </c>
      <c r="E249" s="205" t="s">
        <v>1611</v>
      </c>
      <c r="F249" s="206" t="s">
        <v>1612</v>
      </c>
      <c r="G249" s="207" t="s">
        <v>255</v>
      </c>
      <c r="H249" s="208">
        <v>10</v>
      </c>
      <c r="I249" s="209"/>
      <c r="J249" s="210">
        <f>ROUND(I249*H249,2)</f>
        <v>0</v>
      </c>
      <c r="K249" s="211"/>
      <c r="L249" s="212"/>
      <c r="M249" s="213" t="s">
        <v>1</v>
      </c>
      <c r="N249" s="214" t="s">
        <v>45</v>
      </c>
      <c r="O249" s="78"/>
      <c r="P249" s="195">
        <f>O249*H249</f>
        <v>0</v>
      </c>
      <c r="Q249" s="195">
        <v>0.00018000000000000001</v>
      </c>
      <c r="R249" s="195">
        <f>Q249*H249</f>
        <v>0.0018000000000000002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335</v>
      </c>
      <c r="AT249" s="197" t="s">
        <v>262</v>
      </c>
      <c r="AU249" s="197" t="s">
        <v>91</v>
      </c>
      <c r="AY249" s="15" t="s">
        <v>203</v>
      </c>
      <c r="BE249" s="198">
        <f>IF(N249="základná",J249,0)</f>
        <v>0</v>
      </c>
      <c r="BF249" s="198">
        <f>IF(N249="znížená",J249,0)</f>
        <v>0</v>
      </c>
      <c r="BG249" s="198">
        <f>IF(N249="zákl. prenesená",J249,0)</f>
        <v>0</v>
      </c>
      <c r="BH249" s="198">
        <f>IF(N249="zníž. prenesená",J249,0)</f>
        <v>0</v>
      </c>
      <c r="BI249" s="198">
        <f>IF(N249="nulová",J249,0)</f>
        <v>0</v>
      </c>
      <c r="BJ249" s="15" t="s">
        <v>91</v>
      </c>
      <c r="BK249" s="198">
        <f>ROUND(I249*H249,2)</f>
        <v>0</v>
      </c>
      <c r="BL249" s="15" t="s">
        <v>270</v>
      </c>
      <c r="BM249" s="197" t="s">
        <v>1634</v>
      </c>
    </row>
    <row r="250" s="2" customFormat="1" ht="16.5" customHeight="1">
      <c r="A250" s="34"/>
      <c r="B250" s="184"/>
      <c r="C250" s="204" t="s">
        <v>654</v>
      </c>
      <c r="D250" s="204" t="s">
        <v>262</v>
      </c>
      <c r="E250" s="205" t="s">
        <v>1614</v>
      </c>
      <c r="F250" s="206" t="s">
        <v>1615</v>
      </c>
      <c r="G250" s="207" t="s">
        <v>1616</v>
      </c>
      <c r="H250" s="208">
        <v>5</v>
      </c>
      <c r="I250" s="209"/>
      <c r="J250" s="210">
        <f>ROUND(I250*H250,2)</f>
        <v>0</v>
      </c>
      <c r="K250" s="211"/>
      <c r="L250" s="212"/>
      <c r="M250" s="213" t="s">
        <v>1</v>
      </c>
      <c r="N250" s="214" t="s">
        <v>45</v>
      </c>
      <c r="O250" s="78"/>
      <c r="P250" s="195">
        <f>O250*H250</f>
        <v>0</v>
      </c>
      <c r="Q250" s="195">
        <v>0.00018000000000000001</v>
      </c>
      <c r="R250" s="195">
        <f>Q250*H250</f>
        <v>0.00090000000000000008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335</v>
      </c>
      <c r="AT250" s="197" t="s">
        <v>262</v>
      </c>
      <c r="AU250" s="197" t="s">
        <v>91</v>
      </c>
      <c r="AY250" s="15" t="s">
        <v>203</v>
      </c>
      <c r="BE250" s="198">
        <f>IF(N250="základná",J250,0)</f>
        <v>0</v>
      </c>
      <c r="BF250" s="198">
        <f>IF(N250="znížená",J250,0)</f>
        <v>0</v>
      </c>
      <c r="BG250" s="198">
        <f>IF(N250="zákl. prenesená",J250,0)</f>
        <v>0</v>
      </c>
      <c r="BH250" s="198">
        <f>IF(N250="zníž. prenesená",J250,0)</f>
        <v>0</v>
      </c>
      <c r="BI250" s="198">
        <f>IF(N250="nulová",J250,0)</f>
        <v>0</v>
      </c>
      <c r="BJ250" s="15" t="s">
        <v>91</v>
      </c>
      <c r="BK250" s="198">
        <f>ROUND(I250*H250,2)</f>
        <v>0</v>
      </c>
      <c r="BL250" s="15" t="s">
        <v>270</v>
      </c>
      <c r="BM250" s="197" t="s">
        <v>1635</v>
      </c>
    </row>
    <row r="251" s="2" customFormat="1" ht="24.15" customHeight="1">
      <c r="A251" s="34"/>
      <c r="B251" s="184"/>
      <c r="C251" s="185" t="s">
        <v>658</v>
      </c>
      <c r="D251" s="185" t="s">
        <v>205</v>
      </c>
      <c r="E251" s="186" t="s">
        <v>1636</v>
      </c>
      <c r="F251" s="187" t="s">
        <v>1637</v>
      </c>
      <c r="G251" s="188" t="s">
        <v>317</v>
      </c>
      <c r="H251" s="189">
        <v>367.875</v>
      </c>
      <c r="I251" s="190"/>
      <c r="J251" s="191">
        <f>ROUND(I251*H251,2)</f>
        <v>0</v>
      </c>
      <c r="K251" s="192"/>
      <c r="L251" s="35"/>
      <c r="M251" s="193" t="s">
        <v>1</v>
      </c>
      <c r="N251" s="194" t="s">
        <v>45</v>
      </c>
      <c r="O251" s="78"/>
      <c r="P251" s="195">
        <f>O251*H251</f>
        <v>0</v>
      </c>
      <c r="Q251" s="195">
        <v>0.00010000000000000001</v>
      </c>
      <c r="R251" s="195">
        <f>Q251*H251</f>
        <v>0.036787500000000001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270</v>
      </c>
      <c r="AT251" s="197" t="s">
        <v>205</v>
      </c>
      <c r="AU251" s="197" t="s">
        <v>91</v>
      </c>
      <c r="AY251" s="15" t="s">
        <v>203</v>
      </c>
      <c r="BE251" s="198">
        <f>IF(N251="základná",J251,0)</f>
        <v>0</v>
      </c>
      <c r="BF251" s="198">
        <f>IF(N251="znížená",J251,0)</f>
        <v>0</v>
      </c>
      <c r="BG251" s="198">
        <f>IF(N251="zákl. prenesená",J251,0)</f>
        <v>0</v>
      </c>
      <c r="BH251" s="198">
        <f>IF(N251="zníž. prenesená",J251,0)</f>
        <v>0</v>
      </c>
      <c r="BI251" s="198">
        <f>IF(N251="nulová",J251,0)</f>
        <v>0</v>
      </c>
      <c r="BJ251" s="15" t="s">
        <v>91</v>
      </c>
      <c r="BK251" s="198">
        <f>ROUND(I251*H251,2)</f>
        <v>0</v>
      </c>
      <c r="BL251" s="15" t="s">
        <v>270</v>
      </c>
      <c r="BM251" s="197" t="s">
        <v>1638</v>
      </c>
    </row>
    <row r="252" s="2" customFormat="1" ht="24.15" customHeight="1">
      <c r="A252" s="34"/>
      <c r="B252" s="184"/>
      <c r="C252" s="204" t="s">
        <v>662</v>
      </c>
      <c r="D252" s="204" t="s">
        <v>262</v>
      </c>
      <c r="E252" s="205" t="s">
        <v>1639</v>
      </c>
      <c r="F252" s="206" t="s">
        <v>1640</v>
      </c>
      <c r="G252" s="207" t="s">
        <v>317</v>
      </c>
      <c r="H252" s="208">
        <v>367.875</v>
      </c>
      <c r="I252" s="209"/>
      <c r="J252" s="210">
        <f>ROUND(I252*H252,2)</f>
        <v>0</v>
      </c>
      <c r="K252" s="211"/>
      <c r="L252" s="212"/>
      <c r="M252" s="213" t="s">
        <v>1</v>
      </c>
      <c r="N252" s="214" t="s">
        <v>45</v>
      </c>
      <c r="O252" s="78"/>
      <c r="P252" s="195">
        <f>O252*H252</f>
        <v>0</v>
      </c>
      <c r="Q252" s="195">
        <v>0.002</v>
      </c>
      <c r="R252" s="195">
        <f>Q252*H252</f>
        <v>0.73575000000000002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335</v>
      </c>
      <c r="AT252" s="197" t="s">
        <v>262</v>
      </c>
      <c r="AU252" s="197" t="s">
        <v>91</v>
      </c>
      <c r="AY252" s="15" t="s">
        <v>203</v>
      </c>
      <c r="BE252" s="198">
        <f>IF(N252="základná",J252,0)</f>
        <v>0</v>
      </c>
      <c r="BF252" s="198">
        <f>IF(N252="znížená",J252,0)</f>
        <v>0</v>
      </c>
      <c r="BG252" s="198">
        <f>IF(N252="zákl. prenesená",J252,0)</f>
        <v>0</v>
      </c>
      <c r="BH252" s="198">
        <f>IF(N252="zníž. prenesená",J252,0)</f>
        <v>0</v>
      </c>
      <c r="BI252" s="198">
        <f>IF(N252="nulová",J252,0)</f>
        <v>0</v>
      </c>
      <c r="BJ252" s="15" t="s">
        <v>91</v>
      </c>
      <c r="BK252" s="198">
        <f>ROUND(I252*H252,2)</f>
        <v>0</v>
      </c>
      <c r="BL252" s="15" t="s">
        <v>270</v>
      </c>
      <c r="BM252" s="197" t="s">
        <v>1641</v>
      </c>
    </row>
    <row r="253" s="2" customFormat="1" ht="16.5" customHeight="1">
      <c r="A253" s="34"/>
      <c r="B253" s="184"/>
      <c r="C253" s="185" t="s">
        <v>666</v>
      </c>
      <c r="D253" s="185" t="s">
        <v>205</v>
      </c>
      <c r="E253" s="186" t="s">
        <v>1642</v>
      </c>
      <c r="F253" s="187" t="s">
        <v>1643</v>
      </c>
      <c r="G253" s="188" t="s">
        <v>317</v>
      </c>
      <c r="H253" s="189">
        <v>176.60499999999999</v>
      </c>
      <c r="I253" s="190"/>
      <c r="J253" s="191">
        <f>ROUND(I253*H253,2)</f>
        <v>0</v>
      </c>
      <c r="K253" s="192"/>
      <c r="L253" s="35"/>
      <c r="M253" s="193" t="s">
        <v>1</v>
      </c>
      <c r="N253" s="194" t="s">
        <v>45</v>
      </c>
      <c r="O253" s="78"/>
      <c r="P253" s="195">
        <f>O253*H253</f>
        <v>0</v>
      </c>
      <c r="Q253" s="195">
        <v>0</v>
      </c>
      <c r="R253" s="195">
        <f>Q253*H253</f>
        <v>0</v>
      </c>
      <c r="S253" s="195">
        <v>0.014999999999999999</v>
      </c>
      <c r="T253" s="196">
        <f>S253*H253</f>
        <v>2.6490749999999998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270</v>
      </c>
      <c r="AT253" s="197" t="s">
        <v>205</v>
      </c>
      <c r="AU253" s="197" t="s">
        <v>91</v>
      </c>
      <c r="AY253" s="15" t="s">
        <v>203</v>
      </c>
      <c r="BE253" s="198">
        <f>IF(N253="základná",J253,0)</f>
        <v>0</v>
      </c>
      <c r="BF253" s="198">
        <f>IF(N253="znížená",J253,0)</f>
        <v>0</v>
      </c>
      <c r="BG253" s="198">
        <f>IF(N253="zákl. prenesená",J253,0)</f>
        <v>0</v>
      </c>
      <c r="BH253" s="198">
        <f>IF(N253="zníž. prenesená",J253,0)</f>
        <v>0</v>
      </c>
      <c r="BI253" s="198">
        <f>IF(N253="nulová",J253,0)</f>
        <v>0</v>
      </c>
      <c r="BJ253" s="15" t="s">
        <v>91</v>
      </c>
      <c r="BK253" s="198">
        <f>ROUND(I253*H253,2)</f>
        <v>0</v>
      </c>
      <c r="BL253" s="15" t="s">
        <v>270</v>
      </c>
      <c r="BM253" s="197" t="s">
        <v>1644</v>
      </c>
    </row>
    <row r="254" s="2" customFormat="1" ht="24.15" customHeight="1">
      <c r="A254" s="34"/>
      <c r="B254" s="184"/>
      <c r="C254" s="185" t="s">
        <v>670</v>
      </c>
      <c r="D254" s="185" t="s">
        <v>205</v>
      </c>
      <c r="E254" s="186" t="s">
        <v>1645</v>
      </c>
      <c r="F254" s="187" t="s">
        <v>1646</v>
      </c>
      <c r="G254" s="188" t="s">
        <v>763</v>
      </c>
      <c r="H254" s="190"/>
      <c r="I254" s="190"/>
      <c r="J254" s="191">
        <f>ROUND(I254*H254,2)</f>
        <v>0</v>
      </c>
      <c r="K254" s="192"/>
      <c r="L254" s="35"/>
      <c r="M254" s="193" t="s">
        <v>1</v>
      </c>
      <c r="N254" s="194" t="s">
        <v>45</v>
      </c>
      <c r="O254" s="78"/>
      <c r="P254" s="195">
        <f>O254*H254</f>
        <v>0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270</v>
      </c>
      <c r="AT254" s="197" t="s">
        <v>205</v>
      </c>
      <c r="AU254" s="197" t="s">
        <v>91</v>
      </c>
      <c r="AY254" s="15" t="s">
        <v>203</v>
      </c>
      <c r="BE254" s="198">
        <f>IF(N254="základná",J254,0)</f>
        <v>0</v>
      </c>
      <c r="BF254" s="198">
        <f>IF(N254="znížená",J254,0)</f>
        <v>0</v>
      </c>
      <c r="BG254" s="198">
        <f>IF(N254="zákl. prenesená",J254,0)</f>
        <v>0</v>
      </c>
      <c r="BH254" s="198">
        <f>IF(N254="zníž. prenesená",J254,0)</f>
        <v>0</v>
      </c>
      <c r="BI254" s="198">
        <f>IF(N254="nulová",J254,0)</f>
        <v>0</v>
      </c>
      <c r="BJ254" s="15" t="s">
        <v>91</v>
      </c>
      <c r="BK254" s="198">
        <f>ROUND(I254*H254,2)</f>
        <v>0</v>
      </c>
      <c r="BL254" s="15" t="s">
        <v>270</v>
      </c>
      <c r="BM254" s="197" t="s">
        <v>1647</v>
      </c>
    </row>
    <row r="255" s="12" customFormat="1" ht="22.8" customHeight="1">
      <c r="A255" s="12"/>
      <c r="B255" s="171"/>
      <c r="C255" s="12"/>
      <c r="D255" s="172" t="s">
        <v>78</v>
      </c>
      <c r="E255" s="182" t="s">
        <v>1345</v>
      </c>
      <c r="F255" s="182" t="s">
        <v>1346</v>
      </c>
      <c r="G255" s="12"/>
      <c r="H255" s="12"/>
      <c r="I255" s="174"/>
      <c r="J255" s="183">
        <f>BK255</f>
        <v>0</v>
      </c>
      <c r="K255" s="12"/>
      <c r="L255" s="171"/>
      <c r="M255" s="176"/>
      <c r="N255" s="177"/>
      <c r="O255" s="177"/>
      <c r="P255" s="178">
        <f>SUM(P256:P257)</f>
        <v>0</v>
      </c>
      <c r="Q255" s="177"/>
      <c r="R255" s="178">
        <f>SUM(R256:R257)</f>
        <v>0.13649165998000001</v>
      </c>
      <c r="S255" s="177"/>
      <c r="T255" s="179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72" t="s">
        <v>91</v>
      </c>
      <c r="AT255" s="180" t="s">
        <v>78</v>
      </c>
      <c r="AU255" s="180" t="s">
        <v>86</v>
      </c>
      <c r="AY255" s="172" t="s">
        <v>203</v>
      </c>
      <c r="BK255" s="181">
        <f>SUM(BK256:BK257)</f>
        <v>0</v>
      </c>
    </row>
    <row r="256" s="2" customFormat="1" ht="24.15" customHeight="1">
      <c r="A256" s="34"/>
      <c r="B256" s="184"/>
      <c r="C256" s="185" t="s">
        <v>674</v>
      </c>
      <c r="D256" s="185" t="s">
        <v>205</v>
      </c>
      <c r="E256" s="186" t="s">
        <v>1348</v>
      </c>
      <c r="F256" s="187" t="s">
        <v>1349</v>
      </c>
      <c r="G256" s="188" t="s">
        <v>317</v>
      </c>
      <c r="H256" s="189">
        <v>382.351</v>
      </c>
      <c r="I256" s="190"/>
      <c r="J256" s="191">
        <f>ROUND(I256*H256,2)</f>
        <v>0</v>
      </c>
      <c r="K256" s="192"/>
      <c r="L256" s="35"/>
      <c r="M256" s="193" t="s">
        <v>1</v>
      </c>
      <c r="N256" s="194" t="s">
        <v>45</v>
      </c>
      <c r="O256" s="78"/>
      <c r="P256" s="195">
        <f>O256*H256</f>
        <v>0</v>
      </c>
      <c r="Q256" s="195">
        <v>0.00012750000000000001</v>
      </c>
      <c r="R256" s="195">
        <f>Q256*H256</f>
        <v>0.0487497525</v>
      </c>
      <c r="S256" s="195">
        <v>0</v>
      </c>
      <c r="T256" s="196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270</v>
      </c>
      <c r="AT256" s="197" t="s">
        <v>205</v>
      </c>
      <c r="AU256" s="197" t="s">
        <v>91</v>
      </c>
      <c r="AY256" s="15" t="s">
        <v>203</v>
      </c>
      <c r="BE256" s="198">
        <f>IF(N256="základná",J256,0)</f>
        <v>0</v>
      </c>
      <c r="BF256" s="198">
        <f>IF(N256="znížená",J256,0)</f>
        <v>0</v>
      </c>
      <c r="BG256" s="198">
        <f>IF(N256="zákl. prenesená",J256,0)</f>
        <v>0</v>
      </c>
      <c r="BH256" s="198">
        <f>IF(N256="zníž. prenesená",J256,0)</f>
        <v>0</v>
      </c>
      <c r="BI256" s="198">
        <f>IF(N256="nulová",J256,0)</f>
        <v>0</v>
      </c>
      <c r="BJ256" s="15" t="s">
        <v>91</v>
      </c>
      <c r="BK256" s="198">
        <f>ROUND(I256*H256,2)</f>
        <v>0</v>
      </c>
      <c r="BL256" s="15" t="s">
        <v>270</v>
      </c>
      <c r="BM256" s="197" t="s">
        <v>1648</v>
      </c>
    </row>
    <row r="257" s="2" customFormat="1" ht="37.8" customHeight="1">
      <c r="A257" s="34"/>
      <c r="B257" s="184"/>
      <c r="C257" s="185" t="s">
        <v>682</v>
      </c>
      <c r="D257" s="185" t="s">
        <v>205</v>
      </c>
      <c r="E257" s="186" t="s">
        <v>1352</v>
      </c>
      <c r="F257" s="187" t="s">
        <v>1353</v>
      </c>
      <c r="G257" s="188" t="s">
        <v>317</v>
      </c>
      <c r="H257" s="189">
        <v>382.351</v>
      </c>
      <c r="I257" s="190"/>
      <c r="J257" s="191">
        <f>ROUND(I257*H257,2)</f>
        <v>0</v>
      </c>
      <c r="K257" s="192"/>
      <c r="L257" s="35"/>
      <c r="M257" s="219" t="s">
        <v>1</v>
      </c>
      <c r="N257" s="220" t="s">
        <v>45</v>
      </c>
      <c r="O257" s="217"/>
      <c r="P257" s="221">
        <f>O257*H257</f>
        <v>0</v>
      </c>
      <c r="Q257" s="221">
        <v>0.00022948000000000001</v>
      </c>
      <c r="R257" s="221">
        <f>Q257*H257</f>
        <v>0.087741907480000006</v>
      </c>
      <c r="S257" s="221">
        <v>0</v>
      </c>
      <c r="T257" s="22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270</v>
      </c>
      <c r="AT257" s="197" t="s">
        <v>205</v>
      </c>
      <c r="AU257" s="197" t="s">
        <v>91</v>
      </c>
      <c r="AY257" s="15" t="s">
        <v>203</v>
      </c>
      <c r="BE257" s="198">
        <f>IF(N257="základná",J257,0)</f>
        <v>0</v>
      </c>
      <c r="BF257" s="198">
        <f>IF(N257="znížená",J257,0)</f>
        <v>0</v>
      </c>
      <c r="BG257" s="198">
        <f>IF(N257="zákl. prenesená",J257,0)</f>
        <v>0</v>
      </c>
      <c r="BH257" s="198">
        <f>IF(N257="zníž. prenesená",J257,0)</f>
        <v>0</v>
      </c>
      <c r="BI257" s="198">
        <f>IF(N257="nulová",J257,0)</f>
        <v>0</v>
      </c>
      <c r="BJ257" s="15" t="s">
        <v>91</v>
      </c>
      <c r="BK257" s="198">
        <f>ROUND(I257*H257,2)</f>
        <v>0</v>
      </c>
      <c r="BL257" s="15" t="s">
        <v>270</v>
      </c>
      <c r="BM257" s="197" t="s">
        <v>1649</v>
      </c>
    </row>
    <row r="258" s="2" customFormat="1" ht="6.96" customHeight="1">
      <c r="A258" s="34"/>
      <c r="B258" s="61"/>
      <c r="C258" s="62"/>
      <c r="D258" s="62"/>
      <c r="E258" s="62"/>
      <c r="F258" s="62"/>
      <c r="G258" s="62"/>
      <c r="H258" s="62"/>
      <c r="I258" s="62"/>
      <c r="J258" s="62"/>
      <c r="K258" s="62"/>
      <c r="L258" s="35"/>
      <c r="M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</row>
  </sheetData>
  <autoFilter ref="C128:K2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158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1650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30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26</v>
      </c>
      <c r="J23" s="23" t="s">
        <v>32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35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36</v>
      </c>
      <c r="F26" s="34"/>
      <c r="G26" s="34"/>
      <c r="H26" s="34"/>
      <c r="I26" s="28" t="s">
        <v>26</v>
      </c>
      <c r="J26" s="23" t="s">
        <v>37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ROUND(J132,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ROUND((SUM(BE132:BE244)),  2)</f>
        <v>0</v>
      </c>
      <c r="G35" s="137"/>
      <c r="H35" s="137"/>
      <c r="I35" s="138">
        <v>0.23000000000000001</v>
      </c>
      <c r="J35" s="136">
        <f>ROUND(((SUM(BE132:BE244))*I35),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ROUND((SUM(BF132:BF244)),  2)</f>
        <v>0</v>
      </c>
      <c r="G36" s="137"/>
      <c r="H36" s="137"/>
      <c r="I36" s="138">
        <v>0.23000000000000001</v>
      </c>
      <c r="J36" s="136">
        <f>ROUND(((SUM(BF132:BF244))*I36),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ROUND((SUM(BG132:BG244)),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ROUND((SUM(BH132:BH244)),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ROUND((SUM(BI132:BI244)),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158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03 - VÝMENA STREŠNEJ KRYTINY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HLINA s.r.o.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STAVCEN s.r.o., www.rozpoctar.org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J132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166</v>
      </c>
      <c r="E99" s="154"/>
      <c r="F99" s="154"/>
      <c r="G99" s="154"/>
      <c r="H99" s="154"/>
      <c r="I99" s="154"/>
      <c r="J99" s="155">
        <f>J133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169</v>
      </c>
      <c r="E100" s="158"/>
      <c r="F100" s="158"/>
      <c r="G100" s="158"/>
      <c r="H100" s="158"/>
      <c r="I100" s="158"/>
      <c r="J100" s="159">
        <f>J134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172</v>
      </c>
      <c r="E101" s="158"/>
      <c r="F101" s="158"/>
      <c r="G101" s="158"/>
      <c r="H101" s="158"/>
      <c r="I101" s="158"/>
      <c r="J101" s="159">
        <f>J138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173</v>
      </c>
      <c r="E102" s="158"/>
      <c r="F102" s="158"/>
      <c r="G102" s="158"/>
      <c r="H102" s="158"/>
      <c r="I102" s="158"/>
      <c r="J102" s="159">
        <f>J153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2"/>
      <c r="C103" s="9"/>
      <c r="D103" s="153" t="s">
        <v>174</v>
      </c>
      <c r="E103" s="154"/>
      <c r="F103" s="154"/>
      <c r="G103" s="154"/>
      <c r="H103" s="154"/>
      <c r="I103" s="154"/>
      <c r="J103" s="155">
        <f>J155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6"/>
      <c r="C104" s="10"/>
      <c r="D104" s="157" t="s">
        <v>1651</v>
      </c>
      <c r="E104" s="158"/>
      <c r="F104" s="158"/>
      <c r="G104" s="158"/>
      <c r="H104" s="158"/>
      <c r="I104" s="158"/>
      <c r="J104" s="159">
        <f>J156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6"/>
      <c r="C105" s="10"/>
      <c r="D105" s="157" t="s">
        <v>176</v>
      </c>
      <c r="E105" s="158"/>
      <c r="F105" s="158"/>
      <c r="G105" s="158"/>
      <c r="H105" s="158"/>
      <c r="I105" s="158"/>
      <c r="J105" s="159">
        <f>J179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1652</v>
      </c>
      <c r="E106" s="158"/>
      <c r="F106" s="158"/>
      <c r="G106" s="158"/>
      <c r="H106" s="158"/>
      <c r="I106" s="158"/>
      <c r="J106" s="159">
        <f>J185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1653</v>
      </c>
      <c r="E107" s="158"/>
      <c r="F107" s="158"/>
      <c r="G107" s="158"/>
      <c r="H107" s="158"/>
      <c r="I107" s="158"/>
      <c r="J107" s="159">
        <f>J188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6"/>
      <c r="C108" s="10"/>
      <c r="D108" s="157" t="s">
        <v>1369</v>
      </c>
      <c r="E108" s="158"/>
      <c r="F108" s="158"/>
      <c r="G108" s="158"/>
      <c r="H108" s="158"/>
      <c r="I108" s="158"/>
      <c r="J108" s="159">
        <f>J205</f>
        <v>0</v>
      </c>
      <c r="K108" s="10"/>
      <c r="L108" s="15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6"/>
      <c r="C109" s="10"/>
      <c r="D109" s="157" t="s">
        <v>180</v>
      </c>
      <c r="E109" s="158"/>
      <c r="F109" s="158"/>
      <c r="G109" s="158"/>
      <c r="H109" s="158"/>
      <c r="I109" s="158"/>
      <c r="J109" s="159">
        <f>J235</f>
        <v>0</v>
      </c>
      <c r="K109" s="10"/>
      <c r="L109" s="15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6"/>
      <c r="C110" s="10"/>
      <c r="D110" s="157" t="s">
        <v>185</v>
      </c>
      <c r="E110" s="158"/>
      <c r="F110" s="158"/>
      <c r="G110" s="158"/>
      <c r="H110" s="158"/>
      <c r="I110" s="158"/>
      <c r="J110" s="159">
        <f>J243</f>
        <v>0</v>
      </c>
      <c r="K110" s="10"/>
      <c r="L110" s="15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="2" customFormat="1" ht="6.96" customHeight="1">
      <c r="A116" s="34"/>
      <c r="B116" s="63"/>
      <c r="C116" s="64"/>
      <c r="D116" s="64"/>
      <c r="E116" s="64"/>
      <c r="F116" s="64"/>
      <c r="G116" s="64"/>
      <c r="H116" s="64"/>
      <c r="I116" s="64"/>
      <c r="J116" s="64"/>
      <c r="K116" s="6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4.96" customHeight="1">
      <c r="A117" s="34"/>
      <c r="B117" s="35"/>
      <c r="C117" s="19" t="s">
        <v>189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15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6.25" customHeight="1">
      <c r="A120" s="34"/>
      <c r="B120" s="35"/>
      <c r="C120" s="34"/>
      <c r="D120" s="34"/>
      <c r="E120" s="130" t="str">
        <f>E7</f>
        <v>REKONŠTRUKCIA ADMINISTRATÍVNEJ BUDOVY KOMENSKÉHO ULICA - ÚRAD BBSK (BLOK B+C)</v>
      </c>
      <c r="F120" s="28"/>
      <c r="G120" s="28"/>
      <c r="H120" s="28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" customFormat="1" ht="12" customHeight="1">
      <c r="B121" s="18"/>
      <c r="C121" s="28" t="s">
        <v>157</v>
      </c>
      <c r="L121" s="18"/>
    </row>
    <row r="122" s="2" customFormat="1" ht="16.5" customHeight="1">
      <c r="A122" s="34"/>
      <c r="B122" s="35"/>
      <c r="C122" s="34"/>
      <c r="D122" s="34"/>
      <c r="E122" s="130" t="s">
        <v>158</v>
      </c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159</v>
      </c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6.5" customHeight="1">
      <c r="A124" s="34"/>
      <c r="B124" s="35"/>
      <c r="C124" s="34"/>
      <c r="D124" s="34"/>
      <c r="E124" s="68" t="str">
        <f>E11</f>
        <v>03 - VÝMENA STREŠNEJ KRYTINY</v>
      </c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19</v>
      </c>
      <c r="D126" s="34"/>
      <c r="E126" s="34"/>
      <c r="F126" s="23" t="str">
        <f>F14</f>
        <v>k.ú. B. Bystrica, s.č. 837/12, p.č. KN/C - 1909/1</v>
      </c>
      <c r="G126" s="34"/>
      <c r="H126" s="34"/>
      <c r="I126" s="28" t="s">
        <v>21</v>
      </c>
      <c r="J126" s="70" t="str">
        <f>IF(J14="","",J14)</f>
        <v>21. 1. 2025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5.15" customHeight="1">
      <c r="A128" s="34"/>
      <c r="B128" s="35"/>
      <c r="C128" s="28" t="s">
        <v>23</v>
      </c>
      <c r="D128" s="34"/>
      <c r="E128" s="34"/>
      <c r="F128" s="23" t="str">
        <f>E17</f>
        <v>Banskobystrický samosprávny kraj, Námestie SNP 23/</v>
      </c>
      <c r="G128" s="34"/>
      <c r="H128" s="34"/>
      <c r="I128" s="28" t="s">
        <v>29</v>
      </c>
      <c r="J128" s="32" t="str">
        <f>E23</f>
        <v>HLINA s.r.o.</v>
      </c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25.65" customHeight="1">
      <c r="A129" s="34"/>
      <c r="B129" s="35"/>
      <c r="C129" s="28" t="s">
        <v>27</v>
      </c>
      <c r="D129" s="34"/>
      <c r="E129" s="34"/>
      <c r="F129" s="23" t="str">
        <f>IF(E20="","",E20)</f>
        <v>Vyplň údaj</v>
      </c>
      <c r="G129" s="34"/>
      <c r="H129" s="34"/>
      <c r="I129" s="28" t="s">
        <v>34</v>
      </c>
      <c r="J129" s="32" t="str">
        <f>E26</f>
        <v>STAVCEN s.r.o., www.rozpoctar.org</v>
      </c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0.32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11" customFormat="1" ht="29.28" customHeight="1">
      <c r="A131" s="160"/>
      <c r="B131" s="161"/>
      <c r="C131" s="162" t="s">
        <v>190</v>
      </c>
      <c r="D131" s="163" t="s">
        <v>64</v>
      </c>
      <c r="E131" s="163" t="s">
        <v>60</v>
      </c>
      <c r="F131" s="163" t="s">
        <v>61</v>
      </c>
      <c r="G131" s="163" t="s">
        <v>191</v>
      </c>
      <c r="H131" s="163" t="s">
        <v>192</v>
      </c>
      <c r="I131" s="163" t="s">
        <v>193</v>
      </c>
      <c r="J131" s="164" t="s">
        <v>163</v>
      </c>
      <c r="K131" s="165" t="s">
        <v>194</v>
      </c>
      <c r="L131" s="166"/>
      <c r="M131" s="87" t="s">
        <v>1</v>
      </c>
      <c r="N131" s="88" t="s">
        <v>43</v>
      </c>
      <c r="O131" s="88" t="s">
        <v>195</v>
      </c>
      <c r="P131" s="88" t="s">
        <v>196</v>
      </c>
      <c r="Q131" s="88" t="s">
        <v>197</v>
      </c>
      <c r="R131" s="88" t="s">
        <v>198</v>
      </c>
      <c r="S131" s="88" t="s">
        <v>199</v>
      </c>
      <c r="T131" s="89" t="s">
        <v>200</v>
      </c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</row>
    <row r="132" s="2" customFormat="1" ht="22.8" customHeight="1">
      <c r="A132" s="34"/>
      <c r="B132" s="35"/>
      <c r="C132" s="94" t="s">
        <v>164</v>
      </c>
      <c r="D132" s="34"/>
      <c r="E132" s="34"/>
      <c r="F132" s="34"/>
      <c r="G132" s="34"/>
      <c r="H132" s="34"/>
      <c r="I132" s="34"/>
      <c r="J132" s="167">
        <f>BK132</f>
        <v>0</v>
      </c>
      <c r="K132" s="34"/>
      <c r="L132" s="35"/>
      <c r="M132" s="90"/>
      <c r="N132" s="74"/>
      <c r="O132" s="91"/>
      <c r="P132" s="168">
        <f>P133+P155</f>
        <v>0</v>
      </c>
      <c r="Q132" s="91"/>
      <c r="R132" s="168">
        <f>R133+R155</f>
        <v>61.215449962179996</v>
      </c>
      <c r="S132" s="91"/>
      <c r="T132" s="169">
        <f>T133+T155</f>
        <v>57.444914789999999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78</v>
      </c>
      <c r="AU132" s="15" t="s">
        <v>165</v>
      </c>
      <c r="BK132" s="170">
        <f>BK133+BK155</f>
        <v>0</v>
      </c>
    </row>
    <row r="133" s="12" customFormat="1" ht="25.92" customHeight="1">
      <c r="A133" s="12"/>
      <c r="B133" s="171"/>
      <c r="C133" s="12"/>
      <c r="D133" s="172" t="s">
        <v>78</v>
      </c>
      <c r="E133" s="173" t="s">
        <v>201</v>
      </c>
      <c r="F133" s="173" t="s">
        <v>202</v>
      </c>
      <c r="G133" s="12"/>
      <c r="H133" s="12"/>
      <c r="I133" s="174"/>
      <c r="J133" s="175">
        <f>BK133</f>
        <v>0</v>
      </c>
      <c r="K133" s="12"/>
      <c r="L133" s="171"/>
      <c r="M133" s="176"/>
      <c r="N133" s="177"/>
      <c r="O133" s="177"/>
      <c r="P133" s="178">
        <f>P134+P138+P153</f>
        <v>0</v>
      </c>
      <c r="Q133" s="177"/>
      <c r="R133" s="178">
        <f>R134+R138+R153</f>
        <v>2.1517428860000001</v>
      </c>
      <c r="S133" s="177"/>
      <c r="T133" s="179">
        <f>T134+T138+T153</f>
        <v>0.078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2" t="s">
        <v>86</v>
      </c>
      <c r="AT133" s="180" t="s">
        <v>78</v>
      </c>
      <c r="AU133" s="180" t="s">
        <v>79</v>
      </c>
      <c r="AY133" s="172" t="s">
        <v>203</v>
      </c>
      <c r="BK133" s="181">
        <f>BK134+BK138+BK153</f>
        <v>0</v>
      </c>
    </row>
    <row r="134" s="12" customFormat="1" ht="22.8" customHeight="1">
      <c r="A134" s="12"/>
      <c r="B134" s="171"/>
      <c r="C134" s="12"/>
      <c r="D134" s="172" t="s">
        <v>78</v>
      </c>
      <c r="E134" s="182" t="s">
        <v>216</v>
      </c>
      <c r="F134" s="182" t="s">
        <v>252</v>
      </c>
      <c r="G134" s="12"/>
      <c r="H134" s="12"/>
      <c r="I134" s="174"/>
      <c r="J134" s="183">
        <f>BK134</f>
        <v>0</v>
      </c>
      <c r="K134" s="12"/>
      <c r="L134" s="171"/>
      <c r="M134" s="176"/>
      <c r="N134" s="177"/>
      <c r="O134" s="177"/>
      <c r="P134" s="178">
        <f>SUM(P135:P137)</f>
        <v>0</v>
      </c>
      <c r="Q134" s="177"/>
      <c r="R134" s="178">
        <f>SUM(R135:R137)</f>
        <v>2.1517428860000001</v>
      </c>
      <c r="S134" s="177"/>
      <c r="T134" s="179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2" t="s">
        <v>86</v>
      </c>
      <c r="AT134" s="180" t="s">
        <v>78</v>
      </c>
      <c r="AU134" s="180" t="s">
        <v>86</v>
      </c>
      <c r="AY134" s="172" t="s">
        <v>203</v>
      </c>
      <c r="BK134" s="181">
        <f>SUM(BK135:BK137)</f>
        <v>0</v>
      </c>
    </row>
    <row r="135" s="2" customFormat="1" ht="33" customHeight="1">
      <c r="A135" s="34"/>
      <c r="B135" s="184"/>
      <c r="C135" s="185" t="s">
        <v>86</v>
      </c>
      <c r="D135" s="185" t="s">
        <v>205</v>
      </c>
      <c r="E135" s="186" t="s">
        <v>279</v>
      </c>
      <c r="F135" s="187" t="s">
        <v>280</v>
      </c>
      <c r="G135" s="188" t="s">
        <v>243</v>
      </c>
      <c r="H135" s="189">
        <v>2.121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0.014966</v>
      </c>
      <c r="R135" s="195">
        <f>Q135*H135</f>
        <v>0.031742885999999998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1654</v>
      </c>
    </row>
    <row r="136" s="2" customFormat="1" ht="24.15" customHeight="1">
      <c r="A136" s="34"/>
      <c r="B136" s="184"/>
      <c r="C136" s="204" t="s">
        <v>91</v>
      </c>
      <c r="D136" s="204" t="s">
        <v>262</v>
      </c>
      <c r="E136" s="205" t="s">
        <v>1655</v>
      </c>
      <c r="F136" s="206" t="s">
        <v>1656</v>
      </c>
      <c r="G136" s="207" t="s">
        <v>243</v>
      </c>
      <c r="H136" s="208">
        <v>1.0860000000000001</v>
      </c>
      <c r="I136" s="209"/>
      <c r="J136" s="210">
        <f>ROUND(I136*H136,2)</f>
        <v>0</v>
      </c>
      <c r="K136" s="211"/>
      <c r="L136" s="212"/>
      <c r="M136" s="213" t="s">
        <v>1</v>
      </c>
      <c r="N136" s="214" t="s">
        <v>45</v>
      </c>
      <c r="O136" s="78"/>
      <c r="P136" s="195">
        <f>O136*H136</f>
        <v>0</v>
      </c>
      <c r="Q136" s="195">
        <v>1</v>
      </c>
      <c r="R136" s="195">
        <f>Q136*H136</f>
        <v>1.0860000000000001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236</v>
      </c>
      <c r="AT136" s="197" t="s">
        <v>262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209</v>
      </c>
      <c r="BM136" s="197" t="s">
        <v>1657</v>
      </c>
    </row>
    <row r="137" s="2" customFormat="1" ht="24.15" customHeight="1">
      <c r="A137" s="34"/>
      <c r="B137" s="184"/>
      <c r="C137" s="204" t="s">
        <v>216</v>
      </c>
      <c r="D137" s="204" t="s">
        <v>262</v>
      </c>
      <c r="E137" s="205" t="s">
        <v>1658</v>
      </c>
      <c r="F137" s="206" t="s">
        <v>1659</v>
      </c>
      <c r="G137" s="207" t="s">
        <v>243</v>
      </c>
      <c r="H137" s="208">
        <v>1.034</v>
      </c>
      <c r="I137" s="209"/>
      <c r="J137" s="210">
        <f>ROUND(I137*H137,2)</f>
        <v>0</v>
      </c>
      <c r="K137" s="211"/>
      <c r="L137" s="212"/>
      <c r="M137" s="213" t="s">
        <v>1</v>
      </c>
      <c r="N137" s="214" t="s">
        <v>45</v>
      </c>
      <c r="O137" s="78"/>
      <c r="P137" s="195">
        <f>O137*H137</f>
        <v>0</v>
      </c>
      <c r="Q137" s="195">
        <v>1</v>
      </c>
      <c r="R137" s="195">
        <f>Q137*H137</f>
        <v>1.034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236</v>
      </c>
      <c r="AT137" s="197" t="s">
        <v>262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209</v>
      </c>
      <c r="BM137" s="197" t="s">
        <v>1660</v>
      </c>
    </row>
    <row r="138" s="12" customFormat="1" ht="22.8" customHeight="1">
      <c r="A138" s="12"/>
      <c r="B138" s="171"/>
      <c r="C138" s="12"/>
      <c r="D138" s="172" t="s">
        <v>78</v>
      </c>
      <c r="E138" s="182" t="s">
        <v>240</v>
      </c>
      <c r="F138" s="182" t="s">
        <v>503</v>
      </c>
      <c r="G138" s="12"/>
      <c r="H138" s="12"/>
      <c r="I138" s="174"/>
      <c r="J138" s="183">
        <f>BK138</f>
        <v>0</v>
      </c>
      <c r="K138" s="12"/>
      <c r="L138" s="171"/>
      <c r="M138" s="176"/>
      <c r="N138" s="177"/>
      <c r="O138" s="177"/>
      <c r="P138" s="178">
        <f>SUM(P139:P152)</f>
        <v>0</v>
      </c>
      <c r="Q138" s="177"/>
      <c r="R138" s="178">
        <f>SUM(R139:R152)</f>
        <v>0</v>
      </c>
      <c r="S138" s="177"/>
      <c r="T138" s="179">
        <f>SUM(T139:T152)</f>
        <v>0.078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2" t="s">
        <v>86</v>
      </c>
      <c r="AT138" s="180" t="s">
        <v>78</v>
      </c>
      <c r="AU138" s="180" t="s">
        <v>86</v>
      </c>
      <c r="AY138" s="172" t="s">
        <v>203</v>
      </c>
      <c r="BK138" s="181">
        <f>SUM(BK139:BK152)</f>
        <v>0</v>
      </c>
    </row>
    <row r="139" s="2" customFormat="1" ht="24.15" customHeight="1">
      <c r="A139" s="34"/>
      <c r="B139" s="184"/>
      <c r="C139" s="185" t="s">
        <v>209</v>
      </c>
      <c r="D139" s="185" t="s">
        <v>205</v>
      </c>
      <c r="E139" s="186" t="s">
        <v>1661</v>
      </c>
      <c r="F139" s="187" t="s">
        <v>1662</v>
      </c>
      <c r="G139" s="188" t="s">
        <v>255</v>
      </c>
      <c r="H139" s="189">
        <v>3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0.025999999999999999</v>
      </c>
      <c r="T139" s="196">
        <f>S139*H139</f>
        <v>0.078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1663</v>
      </c>
    </row>
    <row r="140" s="2" customFormat="1">
      <c r="A140" s="34"/>
      <c r="B140" s="35"/>
      <c r="C140" s="34"/>
      <c r="D140" s="199" t="s">
        <v>211</v>
      </c>
      <c r="E140" s="34"/>
      <c r="F140" s="200" t="s">
        <v>1664</v>
      </c>
      <c r="G140" s="34"/>
      <c r="H140" s="34"/>
      <c r="I140" s="201"/>
      <c r="J140" s="34"/>
      <c r="K140" s="34"/>
      <c r="L140" s="35"/>
      <c r="M140" s="202"/>
      <c r="N140" s="203"/>
      <c r="O140" s="78"/>
      <c r="P140" s="78"/>
      <c r="Q140" s="78"/>
      <c r="R140" s="78"/>
      <c r="S140" s="78"/>
      <c r="T140" s="79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5" t="s">
        <v>211</v>
      </c>
      <c r="AU140" s="15" t="s">
        <v>91</v>
      </c>
    </row>
    <row r="141" s="2" customFormat="1" ht="24.15" customHeight="1">
      <c r="A141" s="34"/>
      <c r="B141" s="184"/>
      <c r="C141" s="185" t="s">
        <v>224</v>
      </c>
      <c r="D141" s="185" t="s">
        <v>205</v>
      </c>
      <c r="E141" s="186" t="s">
        <v>651</v>
      </c>
      <c r="F141" s="187" t="s">
        <v>652</v>
      </c>
      <c r="G141" s="188" t="s">
        <v>243</v>
      </c>
      <c r="H141" s="189">
        <v>57.445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209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209</v>
      </c>
      <c r="BM141" s="197" t="s">
        <v>1665</v>
      </c>
    </row>
    <row r="142" s="2" customFormat="1" ht="24.15" customHeight="1">
      <c r="A142" s="34"/>
      <c r="B142" s="184"/>
      <c r="C142" s="185" t="s">
        <v>228</v>
      </c>
      <c r="D142" s="185" t="s">
        <v>205</v>
      </c>
      <c r="E142" s="186" t="s">
        <v>655</v>
      </c>
      <c r="F142" s="187" t="s">
        <v>656</v>
      </c>
      <c r="G142" s="188" t="s">
        <v>243</v>
      </c>
      <c r="H142" s="189">
        <v>57.445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1666</v>
      </c>
    </row>
    <row r="143" s="2" customFormat="1" ht="21.75" customHeight="1">
      <c r="A143" s="34"/>
      <c r="B143" s="184"/>
      <c r="C143" s="185" t="s">
        <v>232</v>
      </c>
      <c r="D143" s="185" t="s">
        <v>205</v>
      </c>
      <c r="E143" s="186" t="s">
        <v>659</v>
      </c>
      <c r="F143" s="187" t="s">
        <v>660</v>
      </c>
      <c r="G143" s="188" t="s">
        <v>243</v>
      </c>
      <c r="H143" s="189">
        <v>57.445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209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209</v>
      </c>
      <c r="BM143" s="197" t="s">
        <v>1667</v>
      </c>
    </row>
    <row r="144" s="2" customFormat="1" ht="24.15" customHeight="1">
      <c r="A144" s="34"/>
      <c r="B144" s="184"/>
      <c r="C144" s="185" t="s">
        <v>236</v>
      </c>
      <c r="D144" s="185" t="s">
        <v>205</v>
      </c>
      <c r="E144" s="186" t="s">
        <v>663</v>
      </c>
      <c r="F144" s="187" t="s">
        <v>664</v>
      </c>
      <c r="G144" s="188" t="s">
        <v>243</v>
      </c>
      <c r="H144" s="189">
        <v>574.45000000000005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209</v>
      </c>
      <c r="AT144" s="197" t="s">
        <v>205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209</v>
      </c>
      <c r="BM144" s="197" t="s">
        <v>1668</v>
      </c>
    </row>
    <row r="145" s="2" customFormat="1" ht="24.15" customHeight="1">
      <c r="A145" s="34"/>
      <c r="B145" s="184"/>
      <c r="C145" s="185" t="s">
        <v>240</v>
      </c>
      <c r="D145" s="185" t="s">
        <v>205</v>
      </c>
      <c r="E145" s="186" t="s">
        <v>667</v>
      </c>
      <c r="F145" s="187" t="s">
        <v>668</v>
      </c>
      <c r="G145" s="188" t="s">
        <v>243</v>
      </c>
      <c r="H145" s="189">
        <v>57.445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209</v>
      </c>
      <c r="AT145" s="197" t="s">
        <v>205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209</v>
      </c>
      <c r="BM145" s="197" t="s">
        <v>1669</v>
      </c>
    </row>
    <row r="146" s="2" customFormat="1" ht="24.15" customHeight="1">
      <c r="A146" s="34"/>
      <c r="B146" s="184"/>
      <c r="C146" s="185" t="s">
        <v>147</v>
      </c>
      <c r="D146" s="185" t="s">
        <v>205</v>
      </c>
      <c r="E146" s="186" t="s">
        <v>671</v>
      </c>
      <c r="F146" s="187" t="s">
        <v>672</v>
      </c>
      <c r="G146" s="188" t="s">
        <v>243</v>
      </c>
      <c r="H146" s="189">
        <v>574.45000000000005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209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1670</v>
      </c>
    </row>
    <row r="147" s="2" customFormat="1" ht="24.15" customHeight="1">
      <c r="A147" s="34"/>
      <c r="B147" s="184"/>
      <c r="C147" s="185" t="s">
        <v>150</v>
      </c>
      <c r="D147" s="185" t="s">
        <v>205</v>
      </c>
      <c r="E147" s="186" t="s">
        <v>675</v>
      </c>
      <c r="F147" s="187" t="s">
        <v>676</v>
      </c>
      <c r="G147" s="188" t="s">
        <v>243</v>
      </c>
      <c r="H147" s="189">
        <v>0.078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209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209</v>
      </c>
      <c r="BM147" s="197" t="s">
        <v>1671</v>
      </c>
    </row>
    <row r="148" s="2" customFormat="1" ht="24.15" customHeight="1">
      <c r="A148" s="34"/>
      <c r="B148" s="184"/>
      <c r="C148" s="185" t="s">
        <v>153</v>
      </c>
      <c r="D148" s="185" t="s">
        <v>205</v>
      </c>
      <c r="E148" s="186" t="s">
        <v>679</v>
      </c>
      <c r="F148" s="187" t="s">
        <v>680</v>
      </c>
      <c r="G148" s="188" t="s">
        <v>243</v>
      </c>
      <c r="H148" s="189">
        <v>33.658999999999999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209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209</v>
      </c>
      <c r="BM148" s="197" t="s">
        <v>1672</v>
      </c>
    </row>
    <row r="149" s="2" customFormat="1" ht="24.15" customHeight="1">
      <c r="A149" s="34"/>
      <c r="B149" s="184"/>
      <c r="C149" s="185" t="s">
        <v>257</v>
      </c>
      <c r="D149" s="185" t="s">
        <v>205</v>
      </c>
      <c r="E149" s="186" t="s">
        <v>1673</v>
      </c>
      <c r="F149" s="187" t="s">
        <v>1674</v>
      </c>
      <c r="G149" s="188" t="s">
        <v>243</v>
      </c>
      <c r="H149" s="189">
        <v>9.3960000000000008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209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209</v>
      </c>
      <c r="BM149" s="197" t="s">
        <v>1675</v>
      </c>
    </row>
    <row r="150" s="2" customFormat="1" ht="24.15" customHeight="1">
      <c r="A150" s="34"/>
      <c r="B150" s="184"/>
      <c r="C150" s="185" t="s">
        <v>261</v>
      </c>
      <c r="D150" s="185" t="s">
        <v>205</v>
      </c>
      <c r="E150" s="186" t="s">
        <v>683</v>
      </c>
      <c r="F150" s="187" t="s">
        <v>684</v>
      </c>
      <c r="G150" s="188" t="s">
        <v>243</v>
      </c>
      <c r="H150" s="189">
        <v>12.555999999999999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209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209</v>
      </c>
      <c r="BM150" s="197" t="s">
        <v>1676</v>
      </c>
    </row>
    <row r="151" s="2" customFormat="1">
      <c r="A151" s="34"/>
      <c r="B151" s="35"/>
      <c r="C151" s="34"/>
      <c r="D151" s="199" t="s">
        <v>211</v>
      </c>
      <c r="E151" s="34"/>
      <c r="F151" s="200" t="s">
        <v>686</v>
      </c>
      <c r="G151" s="34"/>
      <c r="H151" s="34"/>
      <c r="I151" s="201"/>
      <c r="J151" s="34"/>
      <c r="K151" s="34"/>
      <c r="L151" s="35"/>
      <c r="M151" s="202"/>
      <c r="N151" s="203"/>
      <c r="O151" s="78"/>
      <c r="P151" s="78"/>
      <c r="Q151" s="78"/>
      <c r="R151" s="78"/>
      <c r="S151" s="78"/>
      <c r="T151" s="79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211</v>
      </c>
      <c r="AU151" s="15" t="s">
        <v>91</v>
      </c>
    </row>
    <row r="152" s="2" customFormat="1" ht="24.15" customHeight="1">
      <c r="A152" s="34"/>
      <c r="B152" s="184"/>
      <c r="C152" s="185" t="s">
        <v>266</v>
      </c>
      <c r="D152" s="185" t="s">
        <v>205</v>
      </c>
      <c r="E152" s="186" t="s">
        <v>1677</v>
      </c>
      <c r="F152" s="187" t="s">
        <v>1678</v>
      </c>
      <c r="G152" s="188" t="s">
        <v>243</v>
      </c>
      <c r="H152" s="189">
        <v>1.7549999999999999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209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1679</v>
      </c>
    </row>
    <row r="153" s="12" customFormat="1" ht="22.8" customHeight="1">
      <c r="A153" s="12"/>
      <c r="B153" s="171"/>
      <c r="C153" s="12"/>
      <c r="D153" s="172" t="s">
        <v>78</v>
      </c>
      <c r="E153" s="182" t="s">
        <v>614</v>
      </c>
      <c r="F153" s="182" t="s">
        <v>687</v>
      </c>
      <c r="G153" s="12"/>
      <c r="H153" s="12"/>
      <c r="I153" s="174"/>
      <c r="J153" s="183">
        <f>BK153</f>
        <v>0</v>
      </c>
      <c r="K153" s="12"/>
      <c r="L153" s="171"/>
      <c r="M153" s="176"/>
      <c r="N153" s="177"/>
      <c r="O153" s="177"/>
      <c r="P153" s="178">
        <f>P154</f>
        <v>0</v>
      </c>
      <c r="Q153" s="177"/>
      <c r="R153" s="178">
        <f>R154</f>
        <v>0</v>
      </c>
      <c r="S153" s="177"/>
      <c r="T153" s="17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2" t="s">
        <v>86</v>
      </c>
      <c r="AT153" s="180" t="s">
        <v>78</v>
      </c>
      <c r="AU153" s="180" t="s">
        <v>86</v>
      </c>
      <c r="AY153" s="172" t="s">
        <v>203</v>
      </c>
      <c r="BK153" s="181">
        <f>BK154</f>
        <v>0</v>
      </c>
    </row>
    <row r="154" s="2" customFormat="1" ht="24.15" customHeight="1">
      <c r="A154" s="34"/>
      <c r="B154" s="184"/>
      <c r="C154" s="185" t="s">
        <v>270</v>
      </c>
      <c r="D154" s="185" t="s">
        <v>205</v>
      </c>
      <c r="E154" s="186" t="s">
        <v>1680</v>
      </c>
      <c r="F154" s="187" t="s">
        <v>1681</v>
      </c>
      <c r="G154" s="188" t="s">
        <v>243</v>
      </c>
      <c r="H154" s="189">
        <v>2.1520000000000001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209</v>
      </c>
      <c r="AT154" s="197" t="s">
        <v>205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209</v>
      </c>
      <c r="BM154" s="197" t="s">
        <v>1682</v>
      </c>
    </row>
    <row r="155" s="12" customFormat="1" ht="25.92" customHeight="1">
      <c r="A155" s="12"/>
      <c r="B155" s="171"/>
      <c r="C155" s="12"/>
      <c r="D155" s="172" t="s">
        <v>78</v>
      </c>
      <c r="E155" s="173" t="s">
        <v>692</v>
      </c>
      <c r="F155" s="173" t="s">
        <v>693</v>
      </c>
      <c r="G155" s="12"/>
      <c r="H155" s="12"/>
      <c r="I155" s="174"/>
      <c r="J155" s="175">
        <f>BK155</f>
        <v>0</v>
      </c>
      <c r="K155" s="12"/>
      <c r="L155" s="171"/>
      <c r="M155" s="176"/>
      <c r="N155" s="177"/>
      <c r="O155" s="177"/>
      <c r="P155" s="178">
        <f>P156+P179+P185+P188+P205+P235+P243</f>
        <v>0</v>
      </c>
      <c r="Q155" s="177"/>
      <c r="R155" s="178">
        <f>R156+R179+R185+R188+R205+R235+R243</f>
        <v>59.063707076179995</v>
      </c>
      <c r="S155" s="177"/>
      <c r="T155" s="179">
        <f>T156+T179+T185+T188+T205+T235+T243</f>
        <v>57.366914789999996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2" t="s">
        <v>91</v>
      </c>
      <c r="AT155" s="180" t="s">
        <v>78</v>
      </c>
      <c r="AU155" s="180" t="s">
        <v>79</v>
      </c>
      <c r="AY155" s="172" t="s">
        <v>203</v>
      </c>
      <c r="BK155" s="181">
        <f>BK156+BK179+BK185+BK188+BK205+BK235+BK243</f>
        <v>0</v>
      </c>
    </row>
    <row r="156" s="12" customFormat="1" ht="22.8" customHeight="1">
      <c r="A156" s="12"/>
      <c r="B156" s="171"/>
      <c r="C156" s="12"/>
      <c r="D156" s="172" t="s">
        <v>78</v>
      </c>
      <c r="E156" s="182" t="s">
        <v>1683</v>
      </c>
      <c r="F156" s="182" t="s">
        <v>1684</v>
      </c>
      <c r="G156" s="12"/>
      <c r="H156" s="12"/>
      <c r="I156" s="174"/>
      <c r="J156" s="183">
        <f>BK156</f>
        <v>0</v>
      </c>
      <c r="K156" s="12"/>
      <c r="L156" s="171"/>
      <c r="M156" s="176"/>
      <c r="N156" s="177"/>
      <c r="O156" s="177"/>
      <c r="P156" s="178">
        <f>SUM(P157:P178)</f>
        <v>0</v>
      </c>
      <c r="Q156" s="177"/>
      <c r="R156" s="178">
        <f>SUM(R157:R178)</f>
        <v>1.9556991065699998</v>
      </c>
      <c r="S156" s="177"/>
      <c r="T156" s="179">
        <f>SUM(T157:T178)</f>
        <v>9.3963739999999998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2" t="s">
        <v>91</v>
      </c>
      <c r="AT156" s="180" t="s">
        <v>78</v>
      </c>
      <c r="AU156" s="180" t="s">
        <v>86</v>
      </c>
      <c r="AY156" s="172" t="s">
        <v>203</v>
      </c>
      <c r="BK156" s="181">
        <f>SUM(BK157:BK178)</f>
        <v>0</v>
      </c>
    </row>
    <row r="157" s="2" customFormat="1" ht="24.15" customHeight="1">
      <c r="A157" s="34"/>
      <c r="B157" s="184"/>
      <c r="C157" s="185" t="s">
        <v>274</v>
      </c>
      <c r="D157" s="185" t="s">
        <v>205</v>
      </c>
      <c r="E157" s="186" t="s">
        <v>1685</v>
      </c>
      <c r="F157" s="187" t="s">
        <v>1686</v>
      </c>
      <c r="G157" s="188" t="s">
        <v>317</v>
      </c>
      <c r="H157" s="189">
        <v>107.39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270</v>
      </c>
      <c r="AT157" s="197" t="s">
        <v>205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270</v>
      </c>
      <c r="BM157" s="197" t="s">
        <v>1687</v>
      </c>
    </row>
    <row r="158" s="2" customFormat="1" ht="24.15" customHeight="1">
      <c r="A158" s="34"/>
      <c r="B158" s="184"/>
      <c r="C158" s="204" t="s">
        <v>278</v>
      </c>
      <c r="D158" s="204" t="s">
        <v>262</v>
      </c>
      <c r="E158" s="205" t="s">
        <v>1688</v>
      </c>
      <c r="F158" s="206" t="s">
        <v>1689</v>
      </c>
      <c r="G158" s="207" t="s">
        <v>1690</v>
      </c>
      <c r="H158" s="208">
        <v>26.847999999999999</v>
      </c>
      <c r="I158" s="209"/>
      <c r="J158" s="210">
        <f>ROUND(I158*H158,2)</f>
        <v>0</v>
      </c>
      <c r="K158" s="211"/>
      <c r="L158" s="212"/>
      <c r="M158" s="213" t="s">
        <v>1</v>
      </c>
      <c r="N158" s="214" t="s">
        <v>45</v>
      </c>
      <c r="O158" s="78"/>
      <c r="P158" s="195">
        <f>O158*H158</f>
        <v>0</v>
      </c>
      <c r="Q158" s="195">
        <v>0.00092000000000000003</v>
      </c>
      <c r="R158" s="195">
        <f>Q158*H158</f>
        <v>0.024700159999999999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335</v>
      </c>
      <c r="AT158" s="197" t="s">
        <v>262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270</v>
      </c>
      <c r="BM158" s="197" t="s">
        <v>1691</v>
      </c>
    </row>
    <row r="159" s="2" customFormat="1" ht="37.8" customHeight="1">
      <c r="A159" s="34"/>
      <c r="B159" s="184"/>
      <c r="C159" s="185" t="s">
        <v>282</v>
      </c>
      <c r="D159" s="185" t="s">
        <v>205</v>
      </c>
      <c r="E159" s="186" t="s">
        <v>1692</v>
      </c>
      <c r="F159" s="187" t="s">
        <v>1693</v>
      </c>
      <c r="G159" s="188" t="s">
        <v>317</v>
      </c>
      <c r="H159" s="189">
        <v>107.39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0.00098700000000000003</v>
      </c>
      <c r="R159" s="195">
        <f>Q159*H159</f>
        <v>0.10599393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270</v>
      </c>
      <c r="AT159" s="197" t="s">
        <v>205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270</v>
      </c>
      <c r="BM159" s="197" t="s">
        <v>1694</v>
      </c>
    </row>
    <row r="160" s="2" customFormat="1" ht="24.15" customHeight="1">
      <c r="A160" s="34"/>
      <c r="B160" s="184"/>
      <c r="C160" s="204" t="s">
        <v>286</v>
      </c>
      <c r="D160" s="204" t="s">
        <v>262</v>
      </c>
      <c r="E160" s="205" t="s">
        <v>1695</v>
      </c>
      <c r="F160" s="206" t="s">
        <v>1696</v>
      </c>
      <c r="G160" s="207" t="s">
        <v>317</v>
      </c>
      <c r="H160" s="208">
        <v>123.499</v>
      </c>
      <c r="I160" s="209"/>
      <c r="J160" s="210">
        <f>ROUND(I160*H160,2)</f>
        <v>0</v>
      </c>
      <c r="K160" s="211"/>
      <c r="L160" s="212"/>
      <c r="M160" s="213" t="s">
        <v>1</v>
      </c>
      <c r="N160" s="214" t="s">
        <v>45</v>
      </c>
      <c r="O160" s="78"/>
      <c r="P160" s="195">
        <f>O160*H160</f>
        <v>0</v>
      </c>
      <c r="Q160" s="195">
        <v>0.0044999999999999997</v>
      </c>
      <c r="R160" s="195">
        <f>Q160*H160</f>
        <v>0.55574549999999989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335</v>
      </c>
      <c r="AT160" s="197" t="s">
        <v>262</v>
      </c>
      <c r="AU160" s="197" t="s">
        <v>91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270</v>
      </c>
      <c r="BM160" s="197" t="s">
        <v>1697</v>
      </c>
    </row>
    <row r="161" s="2" customFormat="1" ht="24.15" customHeight="1">
      <c r="A161" s="34"/>
      <c r="B161" s="184"/>
      <c r="C161" s="204" t="s">
        <v>290</v>
      </c>
      <c r="D161" s="204" t="s">
        <v>262</v>
      </c>
      <c r="E161" s="205" t="s">
        <v>1698</v>
      </c>
      <c r="F161" s="206" t="s">
        <v>1699</v>
      </c>
      <c r="G161" s="207" t="s">
        <v>317</v>
      </c>
      <c r="H161" s="208">
        <v>123.499</v>
      </c>
      <c r="I161" s="209"/>
      <c r="J161" s="210">
        <f>ROUND(I161*H161,2)</f>
        <v>0</v>
      </c>
      <c r="K161" s="211"/>
      <c r="L161" s="212"/>
      <c r="M161" s="213" t="s">
        <v>1</v>
      </c>
      <c r="N161" s="214" t="s">
        <v>45</v>
      </c>
      <c r="O161" s="78"/>
      <c r="P161" s="195">
        <f>O161*H161</f>
        <v>0</v>
      </c>
      <c r="Q161" s="195">
        <v>0.0044999999999999997</v>
      </c>
      <c r="R161" s="195">
        <f>Q161*H161</f>
        <v>0.55574549999999989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335</v>
      </c>
      <c r="AT161" s="197" t="s">
        <v>262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270</v>
      </c>
      <c r="BM161" s="197" t="s">
        <v>1700</v>
      </c>
    </row>
    <row r="162" s="2" customFormat="1" ht="33" customHeight="1">
      <c r="A162" s="34"/>
      <c r="B162" s="184"/>
      <c r="C162" s="185" t="s">
        <v>294</v>
      </c>
      <c r="D162" s="185" t="s">
        <v>205</v>
      </c>
      <c r="E162" s="186" t="s">
        <v>1701</v>
      </c>
      <c r="F162" s="187" t="s">
        <v>1702</v>
      </c>
      <c r="G162" s="188" t="s">
        <v>317</v>
      </c>
      <c r="H162" s="189">
        <v>135.19499999999999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270</v>
      </c>
      <c r="AT162" s="197" t="s">
        <v>205</v>
      </c>
      <c r="AU162" s="197" t="s">
        <v>91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270</v>
      </c>
      <c r="BM162" s="197" t="s">
        <v>1703</v>
      </c>
    </row>
    <row r="163" s="2" customFormat="1" ht="16.5" customHeight="1">
      <c r="A163" s="34"/>
      <c r="B163" s="184"/>
      <c r="C163" s="204" t="s">
        <v>7</v>
      </c>
      <c r="D163" s="204" t="s">
        <v>262</v>
      </c>
      <c r="E163" s="205" t="s">
        <v>1704</v>
      </c>
      <c r="F163" s="206" t="s">
        <v>1705</v>
      </c>
      <c r="G163" s="207" t="s">
        <v>255</v>
      </c>
      <c r="H163" s="208">
        <v>5.4080000000000004</v>
      </c>
      <c r="I163" s="209"/>
      <c r="J163" s="210">
        <f>ROUND(I163*H163,2)</f>
        <v>0</v>
      </c>
      <c r="K163" s="211"/>
      <c r="L163" s="212"/>
      <c r="M163" s="213" t="s">
        <v>1</v>
      </c>
      <c r="N163" s="214" t="s">
        <v>45</v>
      </c>
      <c r="O163" s="78"/>
      <c r="P163" s="195">
        <f>O163*H163</f>
        <v>0</v>
      </c>
      <c r="Q163" s="195">
        <v>0.00075000000000000002</v>
      </c>
      <c r="R163" s="195">
        <f>Q163*H163</f>
        <v>0.0040560000000000006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335</v>
      </c>
      <c r="AT163" s="197" t="s">
        <v>262</v>
      </c>
      <c r="AU163" s="197" t="s">
        <v>91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270</v>
      </c>
      <c r="BM163" s="197" t="s">
        <v>1706</v>
      </c>
    </row>
    <row r="164" s="2" customFormat="1" ht="21.75" customHeight="1">
      <c r="A164" s="34"/>
      <c r="B164" s="184"/>
      <c r="C164" s="204" t="s">
        <v>302</v>
      </c>
      <c r="D164" s="204" t="s">
        <v>262</v>
      </c>
      <c r="E164" s="205" t="s">
        <v>1707</v>
      </c>
      <c r="F164" s="206" t="s">
        <v>1708</v>
      </c>
      <c r="G164" s="207" t="s">
        <v>442</v>
      </c>
      <c r="H164" s="208">
        <v>1.0820000000000001</v>
      </c>
      <c r="I164" s="209"/>
      <c r="J164" s="210">
        <f>ROUND(I164*H164,2)</f>
        <v>0</v>
      </c>
      <c r="K164" s="211"/>
      <c r="L164" s="212"/>
      <c r="M164" s="213" t="s">
        <v>1</v>
      </c>
      <c r="N164" s="214" t="s">
        <v>45</v>
      </c>
      <c r="O164" s="78"/>
      <c r="P164" s="195">
        <f>O164*H164</f>
        <v>0</v>
      </c>
      <c r="Q164" s="195">
        <v>0.001</v>
      </c>
      <c r="R164" s="195">
        <f>Q164*H164</f>
        <v>0.0010820000000000001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335</v>
      </c>
      <c r="AT164" s="197" t="s">
        <v>262</v>
      </c>
      <c r="AU164" s="197" t="s">
        <v>91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270</v>
      </c>
      <c r="BM164" s="197" t="s">
        <v>1709</v>
      </c>
    </row>
    <row r="165" s="2" customFormat="1" ht="16.5" customHeight="1">
      <c r="A165" s="34"/>
      <c r="B165" s="184"/>
      <c r="C165" s="204" t="s">
        <v>306</v>
      </c>
      <c r="D165" s="204" t="s">
        <v>262</v>
      </c>
      <c r="E165" s="205" t="s">
        <v>1710</v>
      </c>
      <c r="F165" s="206" t="s">
        <v>1711</v>
      </c>
      <c r="G165" s="207" t="s">
        <v>255</v>
      </c>
      <c r="H165" s="208">
        <v>94.177000000000007</v>
      </c>
      <c r="I165" s="209"/>
      <c r="J165" s="210">
        <f>ROUND(I165*H165,2)</f>
        <v>0</v>
      </c>
      <c r="K165" s="211"/>
      <c r="L165" s="212"/>
      <c r="M165" s="213" t="s">
        <v>1</v>
      </c>
      <c r="N165" s="214" t="s">
        <v>45</v>
      </c>
      <c r="O165" s="78"/>
      <c r="P165" s="195">
        <f>O165*H165</f>
        <v>0</v>
      </c>
      <c r="Q165" s="195">
        <v>0.00050000000000000001</v>
      </c>
      <c r="R165" s="195">
        <f>Q165*H165</f>
        <v>0.047088500000000005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335</v>
      </c>
      <c r="AT165" s="197" t="s">
        <v>262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270</v>
      </c>
      <c r="BM165" s="197" t="s">
        <v>1712</v>
      </c>
    </row>
    <row r="166" s="2" customFormat="1" ht="24.15" customHeight="1">
      <c r="A166" s="34"/>
      <c r="B166" s="184"/>
      <c r="C166" s="204" t="s">
        <v>310</v>
      </c>
      <c r="D166" s="204" t="s">
        <v>262</v>
      </c>
      <c r="E166" s="205" t="s">
        <v>1713</v>
      </c>
      <c r="F166" s="206" t="s">
        <v>1714</v>
      </c>
      <c r="G166" s="207" t="s">
        <v>317</v>
      </c>
      <c r="H166" s="208">
        <v>155.47399999999999</v>
      </c>
      <c r="I166" s="209"/>
      <c r="J166" s="210">
        <f>ROUND(I166*H166,2)</f>
        <v>0</v>
      </c>
      <c r="K166" s="211"/>
      <c r="L166" s="212"/>
      <c r="M166" s="213" t="s">
        <v>1</v>
      </c>
      <c r="N166" s="214" t="s">
        <v>45</v>
      </c>
      <c r="O166" s="78"/>
      <c r="P166" s="195">
        <f>O166*H166</f>
        <v>0</v>
      </c>
      <c r="Q166" s="195">
        <v>0.0019</v>
      </c>
      <c r="R166" s="195">
        <f>Q166*H166</f>
        <v>0.29540059999999996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335</v>
      </c>
      <c r="AT166" s="197" t="s">
        <v>262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270</v>
      </c>
      <c r="BM166" s="197" t="s">
        <v>1715</v>
      </c>
    </row>
    <row r="167" s="2" customFormat="1" ht="24.15" customHeight="1">
      <c r="A167" s="34"/>
      <c r="B167" s="184"/>
      <c r="C167" s="185" t="s">
        <v>314</v>
      </c>
      <c r="D167" s="185" t="s">
        <v>205</v>
      </c>
      <c r="E167" s="186" t="s">
        <v>1716</v>
      </c>
      <c r="F167" s="187" t="s">
        <v>1717</v>
      </c>
      <c r="G167" s="188" t="s">
        <v>317</v>
      </c>
      <c r="H167" s="189">
        <v>1349.079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0.0060000000000000001</v>
      </c>
      <c r="T167" s="196">
        <f>S167*H167</f>
        <v>8.0944739999999999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270</v>
      </c>
      <c r="AT167" s="197" t="s">
        <v>205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270</v>
      </c>
      <c r="BM167" s="197" t="s">
        <v>1718</v>
      </c>
    </row>
    <row r="168" s="2" customFormat="1" ht="24.15" customHeight="1">
      <c r="A168" s="34"/>
      <c r="B168" s="184"/>
      <c r="C168" s="185" t="s">
        <v>319</v>
      </c>
      <c r="D168" s="185" t="s">
        <v>205</v>
      </c>
      <c r="E168" s="186" t="s">
        <v>1719</v>
      </c>
      <c r="F168" s="187" t="s">
        <v>1720</v>
      </c>
      <c r="G168" s="188" t="s">
        <v>317</v>
      </c>
      <c r="H168" s="189">
        <v>130.19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0.01</v>
      </c>
      <c r="T168" s="196">
        <f>S168*H168</f>
        <v>1.3019000000000001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270</v>
      </c>
      <c r="AT168" s="197" t="s">
        <v>205</v>
      </c>
      <c r="AU168" s="197" t="s">
        <v>91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270</v>
      </c>
      <c r="BM168" s="197" t="s">
        <v>1721</v>
      </c>
    </row>
    <row r="169" s="2" customFormat="1" ht="33" customHeight="1">
      <c r="A169" s="34"/>
      <c r="B169" s="184"/>
      <c r="C169" s="185" t="s">
        <v>323</v>
      </c>
      <c r="D169" s="185" t="s">
        <v>205</v>
      </c>
      <c r="E169" s="186" t="s">
        <v>1722</v>
      </c>
      <c r="F169" s="187" t="s">
        <v>1723</v>
      </c>
      <c r="G169" s="188" t="s">
        <v>297</v>
      </c>
      <c r="H169" s="189">
        <v>39.408000000000001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45</v>
      </c>
      <c r="O169" s="78"/>
      <c r="P169" s="195">
        <f>O169*H169</f>
        <v>0</v>
      </c>
      <c r="Q169" s="195">
        <v>0.00155999</v>
      </c>
      <c r="R169" s="195">
        <f>Q169*H169</f>
        <v>0.061476085920000006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270</v>
      </c>
      <c r="AT169" s="197" t="s">
        <v>205</v>
      </c>
      <c r="AU169" s="197" t="s">
        <v>91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270</v>
      </c>
      <c r="BM169" s="197" t="s">
        <v>1724</v>
      </c>
    </row>
    <row r="170" s="2" customFormat="1" ht="16.5" customHeight="1">
      <c r="A170" s="34"/>
      <c r="B170" s="184"/>
      <c r="C170" s="204" t="s">
        <v>327</v>
      </c>
      <c r="D170" s="204" t="s">
        <v>262</v>
      </c>
      <c r="E170" s="205" t="s">
        <v>1725</v>
      </c>
      <c r="F170" s="206" t="s">
        <v>1726</v>
      </c>
      <c r="G170" s="207" t="s">
        <v>255</v>
      </c>
      <c r="H170" s="208">
        <v>315.26400000000001</v>
      </c>
      <c r="I170" s="209"/>
      <c r="J170" s="210">
        <f>ROUND(I170*H170,2)</f>
        <v>0</v>
      </c>
      <c r="K170" s="211"/>
      <c r="L170" s="212"/>
      <c r="M170" s="213" t="s">
        <v>1</v>
      </c>
      <c r="N170" s="214" t="s">
        <v>45</v>
      </c>
      <c r="O170" s="78"/>
      <c r="P170" s="195">
        <f>O170*H170</f>
        <v>0</v>
      </c>
      <c r="Q170" s="195">
        <v>0.00010000000000000001</v>
      </c>
      <c r="R170" s="195">
        <f>Q170*H170</f>
        <v>0.031526400000000003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335</v>
      </c>
      <c r="AT170" s="197" t="s">
        <v>262</v>
      </c>
      <c r="AU170" s="197" t="s">
        <v>91</v>
      </c>
      <c r="AY170" s="15" t="s">
        <v>203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270</v>
      </c>
      <c r="BM170" s="197" t="s">
        <v>1727</v>
      </c>
    </row>
    <row r="171" s="2" customFormat="1" ht="37.8" customHeight="1">
      <c r="A171" s="34"/>
      <c r="B171" s="184"/>
      <c r="C171" s="185" t="s">
        <v>331</v>
      </c>
      <c r="D171" s="185" t="s">
        <v>205</v>
      </c>
      <c r="E171" s="186" t="s">
        <v>1728</v>
      </c>
      <c r="F171" s="187" t="s">
        <v>1729</v>
      </c>
      <c r="G171" s="188" t="s">
        <v>297</v>
      </c>
      <c r="H171" s="189">
        <v>44.575000000000003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0.0020246660000000001</v>
      </c>
      <c r="R171" s="195">
        <f>Q171*H171</f>
        <v>0.090249486950000013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270</v>
      </c>
      <c r="AT171" s="197" t="s">
        <v>205</v>
      </c>
      <c r="AU171" s="197" t="s">
        <v>91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270</v>
      </c>
      <c r="BM171" s="197" t="s">
        <v>1730</v>
      </c>
    </row>
    <row r="172" s="2" customFormat="1" ht="16.5" customHeight="1">
      <c r="A172" s="34"/>
      <c r="B172" s="184"/>
      <c r="C172" s="204" t="s">
        <v>335</v>
      </c>
      <c r="D172" s="204" t="s">
        <v>262</v>
      </c>
      <c r="E172" s="205" t="s">
        <v>1725</v>
      </c>
      <c r="F172" s="206" t="s">
        <v>1726</v>
      </c>
      <c r="G172" s="207" t="s">
        <v>255</v>
      </c>
      <c r="H172" s="208">
        <v>356.60000000000002</v>
      </c>
      <c r="I172" s="209"/>
      <c r="J172" s="210">
        <f>ROUND(I172*H172,2)</f>
        <v>0</v>
      </c>
      <c r="K172" s="211"/>
      <c r="L172" s="212"/>
      <c r="M172" s="213" t="s">
        <v>1</v>
      </c>
      <c r="N172" s="214" t="s">
        <v>45</v>
      </c>
      <c r="O172" s="78"/>
      <c r="P172" s="195">
        <f>O172*H172</f>
        <v>0</v>
      </c>
      <c r="Q172" s="195">
        <v>0.00010000000000000001</v>
      </c>
      <c r="R172" s="195">
        <f>Q172*H172</f>
        <v>0.035660000000000004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335</v>
      </c>
      <c r="AT172" s="197" t="s">
        <v>262</v>
      </c>
      <c r="AU172" s="197" t="s">
        <v>91</v>
      </c>
      <c r="AY172" s="15" t="s">
        <v>203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270</v>
      </c>
      <c r="BM172" s="197" t="s">
        <v>1731</v>
      </c>
    </row>
    <row r="173" s="2" customFormat="1" ht="24.15" customHeight="1">
      <c r="A173" s="34"/>
      <c r="B173" s="184"/>
      <c r="C173" s="185" t="s">
        <v>339</v>
      </c>
      <c r="D173" s="185" t="s">
        <v>205</v>
      </c>
      <c r="E173" s="186" t="s">
        <v>1732</v>
      </c>
      <c r="F173" s="187" t="s">
        <v>1733</v>
      </c>
      <c r="G173" s="188" t="s">
        <v>317</v>
      </c>
      <c r="H173" s="189">
        <v>135.19499999999999</v>
      </c>
      <c r="I173" s="190"/>
      <c r="J173" s="191">
        <f>ROUND(I173*H173,2)</f>
        <v>0</v>
      </c>
      <c r="K173" s="192"/>
      <c r="L173" s="35"/>
      <c r="M173" s="193" t="s">
        <v>1</v>
      </c>
      <c r="N173" s="194" t="s">
        <v>45</v>
      </c>
      <c r="O173" s="78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270</v>
      </c>
      <c r="AT173" s="197" t="s">
        <v>205</v>
      </c>
      <c r="AU173" s="197" t="s">
        <v>91</v>
      </c>
      <c r="AY173" s="15" t="s">
        <v>203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270</v>
      </c>
      <c r="BM173" s="197" t="s">
        <v>1734</v>
      </c>
    </row>
    <row r="174" s="2" customFormat="1" ht="16.5" customHeight="1">
      <c r="A174" s="34"/>
      <c r="B174" s="184"/>
      <c r="C174" s="204" t="s">
        <v>343</v>
      </c>
      <c r="D174" s="204" t="s">
        <v>262</v>
      </c>
      <c r="E174" s="205" t="s">
        <v>1735</v>
      </c>
      <c r="F174" s="206" t="s">
        <v>1736</v>
      </c>
      <c r="G174" s="207" t="s">
        <v>317</v>
      </c>
      <c r="H174" s="208">
        <v>155.47399999999999</v>
      </c>
      <c r="I174" s="209"/>
      <c r="J174" s="210">
        <f>ROUND(I174*H174,2)</f>
        <v>0</v>
      </c>
      <c r="K174" s="211"/>
      <c r="L174" s="212"/>
      <c r="M174" s="213" t="s">
        <v>1</v>
      </c>
      <c r="N174" s="214" t="s">
        <v>45</v>
      </c>
      <c r="O174" s="78"/>
      <c r="P174" s="195">
        <f>O174*H174</f>
        <v>0</v>
      </c>
      <c r="Q174" s="195">
        <v>0.00029999999999999997</v>
      </c>
      <c r="R174" s="195">
        <f>Q174*H174</f>
        <v>0.046642199999999995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335</v>
      </c>
      <c r="AT174" s="197" t="s">
        <v>262</v>
      </c>
      <c r="AU174" s="197" t="s">
        <v>91</v>
      </c>
      <c r="AY174" s="15" t="s">
        <v>203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270</v>
      </c>
      <c r="BM174" s="197" t="s">
        <v>1737</v>
      </c>
    </row>
    <row r="175" s="2" customFormat="1" ht="33" customHeight="1">
      <c r="A175" s="34"/>
      <c r="B175" s="184"/>
      <c r="C175" s="185" t="s">
        <v>347</v>
      </c>
      <c r="D175" s="185" t="s">
        <v>205</v>
      </c>
      <c r="E175" s="186" t="s">
        <v>1738</v>
      </c>
      <c r="F175" s="187" t="s">
        <v>1739</v>
      </c>
      <c r="G175" s="188" t="s">
        <v>297</v>
      </c>
      <c r="H175" s="189">
        <v>35.700000000000003</v>
      </c>
      <c r="I175" s="190"/>
      <c r="J175" s="191">
        <f>ROUND(I175*H175,2)</f>
        <v>0</v>
      </c>
      <c r="K175" s="192"/>
      <c r="L175" s="35"/>
      <c r="M175" s="193" t="s">
        <v>1</v>
      </c>
      <c r="N175" s="194" t="s">
        <v>45</v>
      </c>
      <c r="O175" s="78"/>
      <c r="P175" s="195">
        <f>O175*H175</f>
        <v>0</v>
      </c>
      <c r="Q175" s="195">
        <v>3.0440999999999999E-05</v>
      </c>
      <c r="R175" s="195">
        <f>Q175*H175</f>
        <v>0.0010867437000000001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270</v>
      </c>
      <c r="AT175" s="197" t="s">
        <v>205</v>
      </c>
      <c r="AU175" s="197" t="s">
        <v>91</v>
      </c>
      <c r="AY175" s="15" t="s">
        <v>203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91</v>
      </c>
      <c r="BK175" s="198">
        <f>ROUND(I175*H175,2)</f>
        <v>0</v>
      </c>
      <c r="BL175" s="15" t="s">
        <v>270</v>
      </c>
      <c r="BM175" s="197" t="s">
        <v>1740</v>
      </c>
    </row>
    <row r="176" s="2" customFormat="1" ht="16.5" customHeight="1">
      <c r="A176" s="34"/>
      <c r="B176" s="184"/>
      <c r="C176" s="204" t="s">
        <v>352</v>
      </c>
      <c r="D176" s="204" t="s">
        <v>262</v>
      </c>
      <c r="E176" s="205" t="s">
        <v>1725</v>
      </c>
      <c r="F176" s="206" t="s">
        <v>1726</v>
      </c>
      <c r="G176" s="207" t="s">
        <v>255</v>
      </c>
      <c r="H176" s="208">
        <v>285.60000000000002</v>
      </c>
      <c r="I176" s="209"/>
      <c r="J176" s="210">
        <f>ROUND(I176*H176,2)</f>
        <v>0</v>
      </c>
      <c r="K176" s="211"/>
      <c r="L176" s="212"/>
      <c r="M176" s="213" t="s">
        <v>1</v>
      </c>
      <c r="N176" s="214" t="s">
        <v>45</v>
      </c>
      <c r="O176" s="78"/>
      <c r="P176" s="195">
        <f>O176*H176</f>
        <v>0</v>
      </c>
      <c r="Q176" s="195">
        <v>0.00010000000000000001</v>
      </c>
      <c r="R176" s="195">
        <f>Q176*H176</f>
        <v>0.028560000000000002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335</v>
      </c>
      <c r="AT176" s="197" t="s">
        <v>262</v>
      </c>
      <c r="AU176" s="197" t="s">
        <v>91</v>
      </c>
      <c r="AY176" s="15" t="s">
        <v>203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91</v>
      </c>
      <c r="BK176" s="198">
        <f>ROUND(I176*H176,2)</f>
        <v>0</v>
      </c>
      <c r="BL176" s="15" t="s">
        <v>270</v>
      </c>
      <c r="BM176" s="197" t="s">
        <v>1741</v>
      </c>
    </row>
    <row r="177" s="2" customFormat="1" ht="16.5" customHeight="1">
      <c r="A177" s="34"/>
      <c r="B177" s="184"/>
      <c r="C177" s="204" t="s">
        <v>356</v>
      </c>
      <c r="D177" s="204" t="s">
        <v>262</v>
      </c>
      <c r="E177" s="205" t="s">
        <v>1742</v>
      </c>
      <c r="F177" s="206" t="s">
        <v>1743</v>
      </c>
      <c r="G177" s="207" t="s">
        <v>317</v>
      </c>
      <c r="H177" s="208">
        <v>8.9250000000000007</v>
      </c>
      <c r="I177" s="209"/>
      <c r="J177" s="210">
        <f>ROUND(I177*H177,2)</f>
        <v>0</v>
      </c>
      <c r="K177" s="211"/>
      <c r="L177" s="212"/>
      <c r="M177" s="213" t="s">
        <v>1</v>
      </c>
      <c r="N177" s="214" t="s">
        <v>45</v>
      </c>
      <c r="O177" s="78"/>
      <c r="P177" s="195">
        <f>O177*H177</f>
        <v>0</v>
      </c>
      <c r="Q177" s="195">
        <v>0.00792</v>
      </c>
      <c r="R177" s="195">
        <f>Q177*H177</f>
        <v>0.070685999999999999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335</v>
      </c>
      <c r="AT177" s="197" t="s">
        <v>262</v>
      </c>
      <c r="AU177" s="197" t="s">
        <v>91</v>
      </c>
      <c r="AY177" s="15" t="s">
        <v>203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91</v>
      </c>
      <c r="BK177" s="198">
        <f>ROUND(I177*H177,2)</f>
        <v>0</v>
      </c>
      <c r="BL177" s="15" t="s">
        <v>270</v>
      </c>
      <c r="BM177" s="197" t="s">
        <v>1744</v>
      </c>
    </row>
    <row r="178" s="2" customFormat="1" ht="24.15" customHeight="1">
      <c r="A178" s="34"/>
      <c r="B178" s="184"/>
      <c r="C178" s="185" t="s">
        <v>360</v>
      </c>
      <c r="D178" s="185" t="s">
        <v>205</v>
      </c>
      <c r="E178" s="186" t="s">
        <v>1745</v>
      </c>
      <c r="F178" s="187" t="s">
        <v>1746</v>
      </c>
      <c r="G178" s="188" t="s">
        <v>763</v>
      </c>
      <c r="H178" s="190"/>
      <c r="I178" s="190"/>
      <c r="J178" s="191">
        <f>ROUND(I178*H178,2)</f>
        <v>0</v>
      </c>
      <c r="K178" s="192"/>
      <c r="L178" s="35"/>
      <c r="M178" s="193" t="s">
        <v>1</v>
      </c>
      <c r="N178" s="194" t="s">
        <v>45</v>
      </c>
      <c r="O178" s="78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270</v>
      </c>
      <c r="AT178" s="197" t="s">
        <v>205</v>
      </c>
      <c r="AU178" s="197" t="s">
        <v>91</v>
      </c>
      <c r="AY178" s="15" t="s">
        <v>203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270</v>
      </c>
      <c r="BM178" s="197" t="s">
        <v>1747</v>
      </c>
    </row>
    <row r="179" s="12" customFormat="1" ht="22.8" customHeight="1">
      <c r="A179" s="12"/>
      <c r="B179" s="171"/>
      <c r="C179" s="12"/>
      <c r="D179" s="172" t="s">
        <v>78</v>
      </c>
      <c r="E179" s="182" t="s">
        <v>765</v>
      </c>
      <c r="F179" s="182" t="s">
        <v>766</v>
      </c>
      <c r="G179" s="12"/>
      <c r="H179" s="12"/>
      <c r="I179" s="174"/>
      <c r="J179" s="183">
        <f>BK179</f>
        <v>0</v>
      </c>
      <c r="K179" s="12"/>
      <c r="L179" s="171"/>
      <c r="M179" s="176"/>
      <c r="N179" s="177"/>
      <c r="O179" s="177"/>
      <c r="P179" s="178">
        <f>SUM(P180:P184)</f>
        <v>0</v>
      </c>
      <c r="Q179" s="177"/>
      <c r="R179" s="178">
        <f>SUM(R180:R184)</f>
        <v>1.3273428</v>
      </c>
      <c r="S179" s="177"/>
      <c r="T179" s="179">
        <f>SUM(T180:T184)</f>
        <v>1.7554859999999999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2" t="s">
        <v>91</v>
      </c>
      <c r="AT179" s="180" t="s">
        <v>78</v>
      </c>
      <c r="AU179" s="180" t="s">
        <v>86</v>
      </c>
      <c r="AY179" s="172" t="s">
        <v>203</v>
      </c>
      <c r="BK179" s="181">
        <f>SUM(BK180:BK184)</f>
        <v>0</v>
      </c>
    </row>
    <row r="180" s="2" customFormat="1" ht="33" customHeight="1">
      <c r="A180" s="34"/>
      <c r="B180" s="184"/>
      <c r="C180" s="185" t="s">
        <v>364</v>
      </c>
      <c r="D180" s="185" t="s">
        <v>205</v>
      </c>
      <c r="E180" s="186" t="s">
        <v>1748</v>
      </c>
      <c r="F180" s="187" t="s">
        <v>1749</v>
      </c>
      <c r="G180" s="188" t="s">
        <v>317</v>
      </c>
      <c r="H180" s="189">
        <v>256.64999999999998</v>
      </c>
      <c r="I180" s="190"/>
      <c r="J180" s="191">
        <f>ROUND(I180*H180,2)</f>
        <v>0</v>
      </c>
      <c r="K180" s="192"/>
      <c r="L180" s="35"/>
      <c r="M180" s="193" t="s">
        <v>1</v>
      </c>
      <c r="N180" s="194" t="s">
        <v>45</v>
      </c>
      <c r="O180" s="78"/>
      <c r="P180" s="195">
        <f>O180*H180</f>
        <v>0</v>
      </c>
      <c r="Q180" s="195">
        <v>0</v>
      </c>
      <c r="R180" s="195">
        <f>Q180*H180</f>
        <v>0</v>
      </c>
      <c r="S180" s="195">
        <v>0.0019200000000000001</v>
      </c>
      <c r="T180" s="196">
        <f>S180*H180</f>
        <v>0.49276799999999998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270</v>
      </c>
      <c r="AT180" s="197" t="s">
        <v>205</v>
      </c>
      <c r="AU180" s="197" t="s">
        <v>91</v>
      </c>
      <c r="AY180" s="15" t="s">
        <v>203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270</v>
      </c>
      <c r="BM180" s="197" t="s">
        <v>1750</v>
      </c>
    </row>
    <row r="181" s="2" customFormat="1" ht="37.8" customHeight="1">
      <c r="A181" s="34"/>
      <c r="B181" s="184"/>
      <c r="C181" s="185" t="s">
        <v>369</v>
      </c>
      <c r="D181" s="185" t="s">
        <v>205</v>
      </c>
      <c r="E181" s="186" t="s">
        <v>1751</v>
      </c>
      <c r="F181" s="187" t="s">
        <v>1752</v>
      </c>
      <c r="G181" s="188" t="s">
        <v>317</v>
      </c>
      <c r="H181" s="189">
        <v>256.64999999999998</v>
      </c>
      <c r="I181" s="190"/>
      <c r="J181" s="191">
        <f>ROUND(I181*H181,2)</f>
        <v>0</v>
      </c>
      <c r="K181" s="192"/>
      <c r="L181" s="35"/>
      <c r="M181" s="193" t="s">
        <v>1</v>
      </c>
      <c r="N181" s="194" t="s">
        <v>45</v>
      </c>
      <c r="O181" s="78"/>
      <c r="P181" s="195">
        <f>O181*H181</f>
        <v>0</v>
      </c>
      <c r="Q181" s="195">
        <v>0</v>
      </c>
      <c r="R181" s="195">
        <f>Q181*H181</f>
        <v>0</v>
      </c>
      <c r="S181" s="195">
        <v>0.0049199999999999999</v>
      </c>
      <c r="T181" s="196">
        <f>S181*H181</f>
        <v>1.2627179999999998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270</v>
      </c>
      <c r="AT181" s="197" t="s">
        <v>205</v>
      </c>
      <c r="AU181" s="197" t="s">
        <v>91</v>
      </c>
      <c r="AY181" s="15" t="s">
        <v>203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270</v>
      </c>
      <c r="BM181" s="197" t="s">
        <v>1753</v>
      </c>
    </row>
    <row r="182" s="2" customFormat="1" ht="37.8" customHeight="1">
      <c r="A182" s="34"/>
      <c r="B182" s="184"/>
      <c r="C182" s="185" t="s">
        <v>373</v>
      </c>
      <c r="D182" s="185" t="s">
        <v>205</v>
      </c>
      <c r="E182" s="186" t="s">
        <v>1754</v>
      </c>
      <c r="F182" s="187" t="s">
        <v>1755</v>
      </c>
      <c r="G182" s="188" t="s">
        <v>317</v>
      </c>
      <c r="H182" s="189">
        <v>107.39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45</v>
      </c>
      <c r="O182" s="78"/>
      <c r="P182" s="195">
        <f>O182*H182</f>
        <v>0</v>
      </c>
      <c r="Q182" s="195">
        <v>0.00012</v>
      </c>
      <c r="R182" s="195">
        <f>Q182*H182</f>
        <v>0.0128868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270</v>
      </c>
      <c r="AT182" s="197" t="s">
        <v>205</v>
      </c>
      <c r="AU182" s="197" t="s">
        <v>91</v>
      </c>
      <c r="AY182" s="15" t="s">
        <v>203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270</v>
      </c>
      <c r="BM182" s="197" t="s">
        <v>1756</v>
      </c>
    </row>
    <row r="183" s="2" customFormat="1" ht="24.15" customHeight="1">
      <c r="A183" s="34"/>
      <c r="B183" s="184"/>
      <c r="C183" s="204" t="s">
        <v>377</v>
      </c>
      <c r="D183" s="204" t="s">
        <v>262</v>
      </c>
      <c r="E183" s="205" t="s">
        <v>1757</v>
      </c>
      <c r="F183" s="206" t="s">
        <v>1758</v>
      </c>
      <c r="G183" s="207" t="s">
        <v>317</v>
      </c>
      <c r="H183" s="208">
        <v>219.07599999999999</v>
      </c>
      <c r="I183" s="209"/>
      <c r="J183" s="210">
        <f>ROUND(I183*H183,2)</f>
        <v>0</v>
      </c>
      <c r="K183" s="211"/>
      <c r="L183" s="212"/>
      <c r="M183" s="213" t="s">
        <v>1</v>
      </c>
      <c r="N183" s="214" t="s">
        <v>45</v>
      </c>
      <c r="O183" s="78"/>
      <c r="P183" s="195">
        <f>O183*H183</f>
        <v>0</v>
      </c>
      <c r="Q183" s="195">
        <v>0.0060000000000000001</v>
      </c>
      <c r="R183" s="195">
        <f>Q183*H183</f>
        <v>1.3144560000000001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335</v>
      </c>
      <c r="AT183" s="197" t="s">
        <v>262</v>
      </c>
      <c r="AU183" s="197" t="s">
        <v>91</v>
      </c>
      <c r="AY183" s="15" t="s">
        <v>203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270</v>
      </c>
      <c r="BM183" s="197" t="s">
        <v>1759</v>
      </c>
    </row>
    <row r="184" s="2" customFormat="1" ht="24.15" customHeight="1">
      <c r="A184" s="34"/>
      <c r="B184" s="184"/>
      <c r="C184" s="185" t="s">
        <v>381</v>
      </c>
      <c r="D184" s="185" t="s">
        <v>205</v>
      </c>
      <c r="E184" s="186" t="s">
        <v>1760</v>
      </c>
      <c r="F184" s="187" t="s">
        <v>1761</v>
      </c>
      <c r="G184" s="188" t="s">
        <v>763</v>
      </c>
      <c r="H184" s="190"/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45</v>
      </c>
      <c r="O184" s="78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270</v>
      </c>
      <c r="AT184" s="197" t="s">
        <v>205</v>
      </c>
      <c r="AU184" s="197" t="s">
        <v>91</v>
      </c>
      <c r="AY184" s="15" t="s">
        <v>203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270</v>
      </c>
      <c r="BM184" s="197" t="s">
        <v>1762</v>
      </c>
    </row>
    <row r="185" s="12" customFormat="1" ht="22.8" customHeight="1">
      <c r="A185" s="12"/>
      <c r="B185" s="171"/>
      <c r="C185" s="12"/>
      <c r="D185" s="172" t="s">
        <v>78</v>
      </c>
      <c r="E185" s="182" t="s">
        <v>1763</v>
      </c>
      <c r="F185" s="182" t="s">
        <v>1764</v>
      </c>
      <c r="G185" s="12"/>
      <c r="H185" s="12"/>
      <c r="I185" s="174"/>
      <c r="J185" s="183">
        <f>BK185</f>
        <v>0</v>
      </c>
      <c r="K185" s="12"/>
      <c r="L185" s="171"/>
      <c r="M185" s="176"/>
      <c r="N185" s="177"/>
      <c r="O185" s="177"/>
      <c r="P185" s="178">
        <f>SUM(P186:P187)</f>
        <v>0</v>
      </c>
      <c r="Q185" s="177"/>
      <c r="R185" s="178">
        <f>SUM(R186:R187)</f>
        <v>0.02052</v>
      </c>
      <c r="S185" s="177"/>
      <c r="T185" s="179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72" t="s">
        <v>91</v>
      </c>
      <c r="AT185" s="180" t="s">
        <v>78</v>
      </c>
      <c r="AU185" s="180" t="s">
        <v>86</v>
      </c>
      <c r="AY185" s="172" t="s">
        <v>203</v>
      </c>
      <c r="BK185" s="181">
        <f>SUM(BK186:BK187)</f>
        <v>0</v>
      </c>
    </row>
    <row r="186" s="2" customFormat="1" ht="24.15" customHeight="1">
      <c r="A186" s="34"/>
      <c r="B186" s="184"/>
      <c r="C186" s="185" t="s">
        <v>385</v>
      </c>
      <c r="D186" s="185" t="s">
        <v>205</v>
      </c>
      <c r="E186" s="186" t="s">
        <v>1765</v>
      </c>
      <c r="F186" s="187" t="s">
        <v>1766</v>
      </c>
      <c r="G186" s="188" t="s">
        <v>255</v>
      </c>
      <c r="H186" s="189">
        <v>18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45</v>
      </c>
      <c r="O186" s="78"/>
      <c r="P186" s="195">
        <f>O186*H186</f>
        <v>0</v>
      </c>
      <c r="Q186" s="195">
        <v>0.00114</v>
      </c>
      <c r="R186" s="195">
        <f>Q186*H186</f>
        <v>0.02052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270</v>
      </c>
      <c r="AT186" s="197" t="s">
        <v>205</v>
      </c>
      <c r="AU186" s="197" t="s">
        <v>91</v>
      </c>
      <c r="AY186" s="15" t="s">
        <v>203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270</v>
      </c>
      <c r="BM186" s="197" t="s">
        <v>1767</v>
      </c>
    </row>
    <row r="187" s="2" customFormat="1" ht="24.15" customHeight="1">
      <c r="A187" s="34"/>
      <c r="B187" s="184"/>
      <c r="C187" s="185" t="s">
        <v>389</v>
      </c>
      <c r="D187" s="185" t="s">
        <v>205</v>
      </c>
      <c r="E187" s="186" t="s">
        <v>1768</v>
      </c>
      <c r="F187" s="187" t="s">
        <v>1769</v>
      </c>
      <c r="G187" s="188" t="s">
        <v>763</v>
      </c>
      <c r="H187" s="190"/>
      <c r="I187" s="190"/>
      <c r="J187" s="191">
        <f>ROUND(I187*H187,2)</f>
        <v>0</v>
      </c>
      <c r="K187" s="192"/>
      <c r="L187" s="35"/>
      <c r="M187" s="193" t="s">
        <v>1</v>
      </c>
      <c r="N187" s="194" t="s">
        <v>45</v>
      </c>
      <c r="O187" s="78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270</v>
      </c>
      <c r="AT187" s="197" t="s">
        <v>205</v>
      </c>
      <c r="AU187" s="197" t="s">
        <v>91</v>
      </c>
      <c r="AY187" s="15" t="s">
        <v>203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91</v>
      </c>
      <c r="BK187" s="198">
        <f>ROUND(I187*H187,2)</f>
        <v>0</v>
      </c>
      <c r="BL187" s="15" t="s">
        <v>270</v>
      </c>
      <c r="BM187" s="197" t="s">
        <v>1770</v>
      </c>
    </row>
    <row r="188" s="12" customFormat="1" ht="22.8" customHeight="1">
      <c r="A188" s="12"/>
      <c r="B188" s="171"/>
      <c r="C188" s="12"/>
      <c r="D188" s="172" t="s">
        <v>78</v>
      </c>
      <c r="E188" s="182" t="s">
        <v>1771</v>
      </c>
      <c r="F188" s="182" t="s">
        <v>1772</v>
      </c>
      <c r="G188" s="12"/>
      <c r="H188" s="12"/>
      <c r="I188" s="174"/>
      <c r="J188" s="183">
        <f>BK188</f>
        <v>0</v>
      </c>
      <c r="K188" s="12"/>
      <c r="L188" s="171"/>
      <c r="M188" s="176"/>
      <c r="N188" s="177"/>
      <c r="O188" s="177"/>
      <c r="P188" s="178">
        <f>SUM(P189:P204)</f>
        <v>0</v>
      </c>
      <c r="Q188" s="177"/>
      <c r="R188" s="178">
        <f>SUM(R189:R204)</f>
        <v>37.686991762429997</v>
      </c>
      <c r="S188" s="177"/>
      <c r="T188" s="179">
        <f>SUM(T189:T204)</f>
        <v>33.659264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2" t="s">
        <v>91</v>
      </c>
      <c r="AT188" s="180" t="s">
        <v>78</v>
      </c>
      <c r="AU188" s="180" t="s">
        <v>86</v>
      </c>
      <c r="AY188" s="172" t="s">
        <v>203</v>
      </c>
      <c r="BK188" s="181">
        <f>SUM(BK189:BK204)</f>
        <v>0</v>
      </c>
    </row>
    <row r="189" s="2" customFormat="1" ht="33" customHeight="1">
      <c r="A189" s="34"/>
      <c r="B189" s="184"/>
      <c r="C189" s="185" t="s">
        <v>393</v>
      </c>
      <c r="D189" s="185" t="s">
        <v>205</v>
      </c>
      <c r="E189" s="186" t="s">
        <v>1773</v>
      </c>
      <c r="F189" s="187" t="s">
        <v>1774</v>
      </c>
      <c r="G189" s="188" t="s">
        <v>297</v>
      </c>
      <c r="H189" s="189">
        <v>1050</v>
      </c>
      <c r="I189" s="190"/>
      <c r="J189" s="191">
        <f>ROUND(I189*H189,2)</f>
        <v>0</v>
      </c>
      <c r="K189" s="192"/>
      <c r="L189" s="35"/>
      <c r="M189" s="193" t="s">
        <v>1</v>
      </c>
      <c r="N189" s="194" t="s">
        <v>45</v>
      </c>
      <c r="O189" s="78"/>
      <c r="P189" s="195">
        <f>O189*H189</f>
        <v>0</v>
      </c>
      <c r="Q189" s="195">
        <v>0</v>
      </c>
      <c r="R189" s="195">
        <f>Q189*H189</f>
        <v>0</v>
      </c>
      <c r="S189" s="195">
        <v>0.0070000000000000001</v>
      </c>
      <c r="T189" s="196">
        <f>S189*H189</f>
        <v>7.3500000000000005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270</v>
      </c>
      <c r="AT189" s="197" t="s">
        <v>205</v>
      </c>
      <c r="AU189" s="197" t="s">
        <v>91</v>
      </c>
      <c r="AY189" s="15" t="s">
        <v>203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91</v>
      </c>
      <c r="BK189" s="198">
        <f>ROUND(I189*H189,2)</f>
        <v>0</v>
      </c>
      <c r="BL189" s="15" t="s">
        <v>270</v>
      </c>
      <c r="BM189" s="197" t="s">
        <v>1775</v>
      </c>
    </row>
    <row r="190" s="2" customFormat="1" ht="33" customHeight="1">
      <c r="A190" s="34"/>
      <c r="B190" s="184"/>
      <c r="C190" s="185" t="s">
        <v>397</v>
      </c>
      <c r="D190" s="185" t="s">
        <v>205</v>
      </c>
      <c r="E190" s="186" t="s">
        <v>1776</v>
      </c>
      <c r="F190" s="187" t="s">
        <v>1777</v>
      </c>
      <c r="G190" s="188" t="s">
        <v>297</v>
      </c>
      <c r="H190" s="189">
        <v>641.79999999999995</v>
      </c>
      <c r="I190" s="190"/>
      <c r="J190" s="191">
        <f>ROUND(I190*H190,2)</f>
        <v>0</v>
      </c>
      <c r="K190" s="192"/>
      <c r="L190" s="35"/>
      <c r="M190" s="193" t="s">
        <v>1</v>
      </c>
      <c r="N190" s="194" t="s">
        <v>45</v>
      </c>
      <c r="O190" s="78"/>
      <c r="P190" s="195">
        <f>O190*H190</f>
        <v>0</v>
      </c>
      <c r="Q190" s="195">
        <v>0</v>
      </c>
      <c r="R190" s="195">
        <f>Q190*H190</f>
        <v>0</v>
      </c>
      <c r="S190" s="195">
        <v>0.012</v>
      </c>
      <c r="T190" s="196">
        <f>S190*H190</f>
        <v>7.7016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270</v>
      </c>
      <c r="AT190" s="197" t="s">
        <v>205</v>
      </c>
      <c r="AU190" s="197" t="s">
        <v>91</v>
      </c>
      <c r="AY190" s="15" t="s">
        <v>203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91</v>
      </c>
      <c r="BK190" s="198">
        <f>ROUND(I190*H190,2)</f>
        <v>0</v>
      </c>
      <c r="BL190" s="15" t="s">
        <v>270</v>
      </c>
      <c r="BM190" s="197" t="s">
        <v>1778</v>
      </c>
    </row>
    <row r="191" s="2" customFormat="1" ht="24.15" customHeight="1">
      <c r="A191" s="34"/>
      <c r="B191" s="184"/>
      <c r="C191" s="185" t="s">
        <v>401</v>
      </c>
      <c r="D191" s="185" t="s">
        <v>205</v>
      </c>
      <c r="E191" s="186" t="s">
        <v>1779</v>
      </c>
      <c r="F191" s="187" t="s">
        <v>1780</v>
      </c>
      <c r="G191" s="188" t="s">
        <v>297</v>
      </c>
      <c r="H191" s="189">
        <v>44</v>
      </c>
      <c r="I191" s="190"/>
      <c r="J191" s="191">
        <f>ROUND(I191*H191,2)</f>
        <v>0</v>
      </c>
      <c r="K191" s="192"/>
      <c r="L191" s="35"/>
      <c r="M191" s="193" t="s">
        <v>1</v>
      </c>
      <c r="N191" s="194" t="s">
        <v>45</v>
      </c>
      <c r="O191" s="78"/>
      <c r="P191" s="195">
        <f>O191*H191</f>
        <v>0</v>
      </c>
      <c r="Q191" s="195">
        <v>0.00025999999999999998</v>
      </c>
      <c r="R191" s="195">
        <f>Q191*H191</f>
        <v>0.011439999999999999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270</v>
      </c>
      <c r="AT191" s="197" t="s">
        <v>205</v>
      </c>
      <c r="AU191" s="197" t="s">
        <v>91</v>
      </c>
      <c r="AY191" s="15" t="s">
        <v>203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91</v>
      </c>
      <c r="BK191" s="198">
        <f>ROUND(I191*H191,2)</f>
        <v>0</v>
      </c>
      <c r="BL191" s="15" t="s">
        <v>270</v>
      </c>
      <c r="BM191" s="197" t="s">
        <v>1781</v>
      </c>
    </row>
    <row r="192" s="2" customFormat="1" ht="24.15" customHeight="1">
      <c r="A192" s="34"/>
      <c r="B192" s="184"/>
      <c r="C192" s="204" t="s">
        <v>405</v>
      </c>
      <c r="D192" s="204" t="s">
        <v>262</v>
      </c>
      <c r="E192" s="205" t="s">
        <v>1782</v>
      </c>
      <c r="F192" s="206" t="s">
        <v>1783</v>
      </c>
      <c r="G192" s="207" t="s">
        <v>208</v>
      </c>
      <c r="H192" s="208">
        <v>0.72599999999999998</v>
      </c>
      <c r="I192" s="209"/>
      <c r="J192" s="210">
        <f>ROUND(I192*H192,2)</f>
        <v>0</v>
      </c>
      <c r="K192" s="211"/>
      <c r="L192" s="212"/>
      <c r="M192" s="213" t="s">
        <v>1</v>
      </c>
      <c r="N192" s="214" t="s">
        <v>45</v>
      </c>
      <c r="O192" s="78"/>
      <c r="P192" s="195">
        <f>O192*H192</f>
        <v>0</v>
      </c>
      <c r="Q192" s="195">
        <v>0.55000000000000004</v>
      </c>
      <c r="R192" s="195">
        <f>Q192*H192</f>
        <v>0.39930000000000004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335</v>
      </c>
      <c r="AT192" s="197" t="s">
        <v>262</v>
      </c>
      <c r="AU192" s="197" t="s">
        <v>91</v>
      </c>
      <c r="AY192" s="15" t="s">
        <v>203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91</v>
      </c>
      <c r="BK192" s="198">
        <f>ROUND(I192*H192,2)</f>
        <v>0</v>
      </c>
      <c r="BL192" s="15" t="s">
        <v>270</v>
      </c>
      <c r="BM192" s="197" t="s">
        <v>1784</v>
      </c>
    </row>
    <row r="193" s="2" customFormat="1" ht="33" customHeight="1">
      <c r="A193" s="34"/>
      <c r="B193" s="184"/>
      <c r="C193" s="185" t="s">
        <v>409</v>
      </c>
      <c r="D193" s="185" t="s">
        <v>205</v>
      </c>
      <c r="E193" s="186" t="s">
        <v>1785</v>
      </c>
      <c r="F193" s="187" t="s">
        <v>1786</v>
      </c>
      <c r="G193" s="188" t="s">
        <v>297</v>
      </c>
      <c r="H193" s="189">
        <v>1050</v>
      </c>
      <c r="I193" s="190"/>
      <c r="J193" s="191">
        <f>ROUND(I193*H193,2)</f>
        <v>0</v>
      </c>
      <c r="K193" s="192"/>
      <c r="L193" s="35"/>
      <c r="M193" s="193" t="s">
        <v>1</v>
      </c>
      <c r="N193" s="194" t="s">
        <v>45</v>
      </c>
      <c r="O193" s="78"/>
      <c r="P193" s="195">
        <f>O193*H193</f>
        <v>0</v>
      </c>
      <c r="Q193" s="195">
        <v>0.0071155000000000003</v>
      </c>
      <c r="R193" s="195">
        <f>Q193*H193</f>
        <v>7.4712750000000003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270</v>
      </c>
      <c r="AT193" s="197" t="s">
        <v>205</v>
      </c>
      <c r="AU193" s="197" t="s">
        <v>91</v>
      </c>
      <c r="AY193" s="15" t="s">
        <v>203</v>
      </c>
      <c r="BE193" s="198">
        <f>IF(N193="základná",J193,0)</f>
        <v>0</v>
      </c>
      <c r="BF193" s="198">
        <f>IF(N193="znížená",J193,0)</f>
        <v>0</v>
      </c>
      <c r="BG193" s="198">
        <f>IF(N193="zákl. prenesená",J193,0)</f>
        <v>0</v>
      </c>
      <c r="BH193" s="198">
        <f>IF(N193="zníž. prenesená",J193,0)</f>
        <v>0</v>
      </c>
      <c r="BI193" s="198">
        <f>IF(N193="nulová",J193,0)</f>
        <v>0</v>
      </c>
      <c r="BJ193" s="15" t="s">
        <v>91</v>
      </c>
      <c r="BK193" s="198">
        <f>ROUND(I193*H193,2)</f>
        <v>0</v>
      </c>
      <c r="BL193" s="15" t="s">
        <v>270</v>
      </c>
      <c r="BM193" s="197" t="s">
        <v>1787</v>
      </c>
    </row>
    <row r="194" s="2" customFormat="1" ht="33" customHeight="1">
      <c r="A194" s="34"/>
      <c r="B194" s="184"/>
      <c r="C194" s="185" t="s">
        <v>413</v>
      </c>
      <c r="D194" s="185" t="s">
        <v>205</v>
      </c>
      <c r="E194" s="186" t="s">
        <v>1788</v>
      </c>
      <c r="F194" s="187" t="s">
        <v>1789</v>
      </c>
      <c r="G194" s="188" t="s">
        <v>297</v>
      </c>
      <c r="H194" s="189">
        <v>641.79999999999995</v>
      </c>
      <c r="I194" s="190"/>
      <c r="J194" s="191">
        <f>ROUND(I194*H194,2)</f>
        <v>0</v>
      </c>
      <c r="K194" s="192"/>
      <c r="L194" s="35"/>
      <c r="M194" s="193" t="s">
        <v>1</v>
      </c>
      <c r="N194" s="194" t="s">
        <v>45</v>
      </c>
      <c r="O194" s="78"/>
      <c r="P194" s="195">
        <f>O194*H194</f>
        <v>0</v>
      </c>
      <c r="Q194" s="195">
        <v>0.0146705</v>
      </c>
      <c r="R194" s="195">
        <f>Q194*H194</f>
        <v>9.4155268999999997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270</v>
      </c>
      <c r="AT194" s="197" t="s">
        <v>205</v>
      </c>
      <c r="AU194" s="197" t="s">
        <v>91</v>
      </c>
      <c r="AY194" s="15" t="s">
        <v>203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91</v>
      </c>
      <c r="BK194" s="198">
        <f>ROUND(I194*H194,2)</f>
        <v>0</v>
      </c>
      <c r="BL194" s="15" t="s">
        <v>270</v>
      </c>
      <c r="BM194" s="197" t="s">
        <v>1790</v>
      </c>
    </row>
    <row r="195" s="2" customFormat="1" ht="24.15" customHeight="1">
      <c r="A195" s="34"/>
      <c r="B195" s="184"/>
      <c r="C195" s="185" t="s">
        <v>417</v>
      </c>
      <c r="D195" s="185" t="s">
        <v>205</v>
      </c>
      <c r="E195" s="186" t="s">
        <v>1791</v>
      </c>
      <c r="F195" s="187" t="s">
        <v>1792</v>
      </c>
      <c r="G195" s="188" t="s">
        <v>317</v>
      </c>
      <c r="H195" s="189">
        <v>1349.079</v>
      </c>
      <c r="I195" s="190"/>
      <c r="J195" s="191">
        <f>ROUND(I195*H195,2)</f>
        <v>0</v>
      </c>
      <c r="K195" s="192"/>
      <c r="L195" s="35"/>
      <c r="M195" s="193" t="s">
        <v>1</v>
      </c>
      <c r="N195" s="194" t="s">
        <v>45</v>
      </c>
      <c r="O195" s="78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270</v>
      </c>
      <c r="AT195" s="197" t="s">
        <v>205</v>
      </c>
      <c r="AU195" s="197" t="s">
        <v>91</v>
      </c>
      <c r="AY195" s="15" t="s">
        <v>203</v>
      </c>
      <c r="BE195" s="198">
        <f>IF(N195="základná",J195,0)</f>
        <v>0</v>
      </c>
      <c r="BF195" s="198">
        <f>IF(N195="znížená",J195,0)</f>
        <v>0</v>
      </c>
      <c r="BG195" s="198">
        <f>IF(N195="zákl. prenesená",J195,0)</f>
        <v>0</v>
      </c>
      <c r="BH195" s="198">
        <f>IF(N195="zníž. prenesená",J195,0)</f>
        <v>0</v>
      </c>
      <c r="BI195" s="198">
        <f>IF(N195="nulová",J195,0)</f>
        <v>0</v>
      </c>
      <c r="BJ195" s="15" t="s">
        <v>91</v>
      </c>
      <c r="BK195" s="198">
        <f>ROUND(I195*H195,2)</f>
        <v>0</v>
      </c>
      <c r="BL195" s="15" t="s">
        <v>270</v>
      </c>
      <c r="BM195" s="197" t="s">
        <v>1793</v>
      </c>
    </row>
    <row r="196" s="2" customFormat="1" ht="24.15" customHeight="1">
      <c r="A196" s="34"/>
      <c r="B196" s="184"/>
      <c r="C196" s="204" t="s">
        <v>421</v>
      </c>
      <c r="D196" s="204" t="s">
        <v>262</v>
      </c>
      <c r="E196" s="205" t="s">
        <v>1794</v>
      </c>
      <c r="F196" s="206" t="s">
        <v>1795</v>
      </c>
      <c r="G196" s="207" t="s">
        <v>208</v>
      </c>
      <c r="H196" s="208">
        <v>35.616</v>
      </c>
      <c r="I196" s="209"/>
      <c r="J196" s="210">
        <f>ROUND(I196*H196,2)</f>
        <v>0</v>
      </c>
      <c r="K196" s="211"/>
      <c r="L196" s="212"/>
      <c r="M196" s="213" t="s">
        <v>1</v>
      </c>
      <c r="N196" s="214" t="s">
        <v>45</v>
      </c>
      <c r="O196" s="78"/>
      <c r="P196" s="195">
        <f>O196*H196</f>
        <v>0</v>
      </c>
      <c r="Q196" s="195">
        <v>0.5</v>
      </c>
      <c r="R196" s="195">
        <f>Q196*H196</f>
        <v>17.808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335</v>
      </c>
      <c r="AT196" s="197" t="s">
        <v>262</v>
      </c>
      <c r="AU196" s="197" t="s">
        <v>91</v>
      </c>
      <c r="AY196" s="15" t="s">
        <v>203</v>
      </c>
      <c r="BE196" s="198">
        <f>IF(N196="základná",J196,0)</f>
        <v>0</v>
      </c>
      <c r="BF196" s="198">
        <f>IF(N196="znížená",J196,0)</f>
        <v>0</v>
      </c>
      <c r="BG196" s="198">
        <f>IF(N196="zákl. prenesená",J196,0)</f>
        <v>0</v>
      </c>
      <c r="BH196" s="198">
        <f>IF(N196="zníž. prenesená",J196,0)</f>
        <v>0</v>
      </c>
      <c r="BI196" s="198">
        <f>IF(N196="nulová",J196,0)</f>
        <v>0</v>
      </c>
      <c r="BJ196" s="15" t="s">
        <v>91</v>
      </c>
      <c r="BK196" s="198">
        <f>ROUND(I196*H196,2)</f>
        <v>0</v>
      </c>
      <c r="BL196" s="15" t="s">
        <v>270</v>
      </c>
      <c r="BM196" s="197" t="s">
        <v>1796</v>
      </c>
    </row>
    <row r="197" s="2" customFormat="1" ht="24.15" customHeight="1">
      <c r="A197" s="34"/>
      <c r="B197" s="184"/>
      <c r="C197" s="185" t="s">
        <v>426</v>
      </c>
      <c r="D197" s="185" t="s">
        <v>205</v>
      </c>
      <c r="E197" s="186" t="s">
        <v>1797</v>
      </c>
      <c r="F197" s="187" t="s">
        <v>1798</v>
      </c>
      <c r="G197" s="188" t="s">
        <v>317</v>
      </c>
      <c r="H197" s="189">
        <v>91.450000000000003</v>
      </c>
      <c r="I197" s="190"/>
      <c r="J197" s="191">
        <f>ROUND(I197*H197,2)</f>
        <v>0</v>
      </c>
      <c r="K197" s="192"/>
      <c r="L197" s="35"/>
      <c r="M197" s="193" t="s">
        <v>1</v>
      </c>
      <c r="N197" s="194" t="s">
        <v>45</v>
      </c>
      <c r="O197" s="78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270</v>
      </c>
      <c r="AT197" s="197" t="s">
        <v>205</v>
      </c>
      <c r="AU197" s="197" t="s">
        <v>91</v>
      </c>
      <c r="AY197" s="15" t="s">
        <v>203</v>
      </c>
      <c r="BE197" s="198">
        <f>IF(N197="základná",J197,0)</f>
        <v>0</v>
      </c>
      <c r="BF197" s="198">
        <f>IF(N197="znížená",J197,0)</f>
        <v>0</v>
      </c>
      <c r="BG197" s="198">
        <f>IF(N197="zákl. prenesená",J197,0)</f>
        <v>0</v>
      </c>
      <c r="BH197" s="198">
        <f>IF(N197="zníž. prenesená",J197,0)</f>
        <v>0</v>
      </c>
      <c r="BI197" s="198">
        <f>IF(N197="nulová",J197,0)</f>
        <v>0</v>
      </c>
      <c r="BJ197" s="15" t="s">
        <v>91</v>
      </c>
      <c r="BK197" s="198">
        <f>ROUND(I197*H197,2)</f>
        <v>0</v>
      </c>
      <c r="BL197" s="15" t="s">
        <v>270</v>
      </c>
      <c r="BM197" s="197" t="s">
        <v>1799</v>
      </c>
    </row>
    <row r="198" s="2" customFormat="1" ht="24.15" customHeight="1">
      <c r="A198" s="34"/>
      <c r="B198" s="184"/>
      <c r="C198" s="204" t="s">
        <v>431</v>
      </c>
      <c r="D198" s="204" t="s">
        <v>262</v>
      </c>
      <c r="E198" s="205" t="s">
        <v>1800</v>
      </c>
      <c r="F198" s="206" t="s">
        <v>1801</v>
      </c>
      <c r="G198" s="207" t="s">
        <v>317</v>
      </c>
      <c r="H198" s="208">
        <v>100.595</v>
      </c>
      <c r="I198" s="209"/>
      <c r="J198" s="210">
        <f>ROUND(I198*H198,2)</f>
        <v>0</v>
      </c>
      <c r="K198" s="211"/>
      <c r="L198" s="212"/>
      <c r="M198" s="213" t="s">
        <v>1</v>
      </c>
      <c r="N198" s="214" t="s">
        <v>45</v>
      </c>
      <c r="O198" s="78"/>
      <c r="P198" s="195">
        <f>O198*H198</f>
        <v>0</v>
      </c>
      <c r="Q198" s="195">
        <v>0.014200000000000001</v>
      </c>
      <c r="R198" s="195">
        <f>Q198*H198</f>
        <v>1.4284490000000001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335</v>
      </c>
      <c r="AT198" s="197" t="s">
        <v>262</v>
      </c>
      <c r="AU198" s="197" t="s">
        <v>91</v>
      </c>
      <c r="AY198" s="15" t="s">
        <v>203</v>
      </c>
      <c r="BE198" s="198">
        <f>IF(N198="základná",J198,0)</f>
        <v>0</v>
      </c>
      <c r="BF198" s="198">
        <f>IF(N198="znížená",J198,0)</f>
        <v>0</v>
      </c>
      <c r="BG198" s="198">
        <f>IF(N198="zákl. prenesená",J198,0)</f>
        <v>0</v>
      </c>
      <c r="BH198" s="198">
        <f>IF(N198="zníž. prenesená",J198,0)</f>
        <v>0</v>
      </c>
      <c r="BI198" s="198">
        <f>IF(N198="nulová",J198,0)</f>
        <v>0</v>
      </c>
      <c r="BJ198" s="15" t="s">
        <v>91</v>
      </c>
      <c r="BK198" s="198">
        <f>ROUND(I198*H198,2)</f>
        <v>0</v>
      </c>
      <c r="BL198" s="15" t="s">
        <v>270</v>
      </c>
      <c r="BM198" s="197" t="s">
        <v>1802</v>
      </c>
    </row>
    <row r="199" s="2" customFormat="1" ht="24.15" customHeight="1">
      <c r="A199" s="34"/>
      <c r="B199" s="184"/>
      <c r="C199" s="185" t="s">
        <v>435</v>
      </c>
      <c r="D199" s="185" t="s">
        <v>205</v>
      </c>
      <c r="E199" s="186" t="s">
        <v>1803</v>
      </c>
      <c r="F199" s="187" t="s">
        <v>1804</v>
      </c>
      <c r="G199" s="188" t="s">
        <v>317</v>
      </c>
      <c r="H199" s="189">
        <v>20.262</v>
      </c>
      <c r="I199" s="190"/>
      <c r="J199" s="191">
        <f>ROUND(I199*H199,2)</f>
        <v>0</v>
      </c>
      <c r="K199" s="192"/>
      <c r="L199" s="35"/>
      <c r="M199" s="193" t="s">
        <v>1</v>
      </c>
      <c r="N199" s="194" t="s">
        <v>45</v>
      </c>
      <c r="O199" s="78"/>
      <c r="P199" s="195">
        <f>O199*H199</f>
        <v>0</v>
      </c>
      <c r="Q199" s="195">
        <v>0.0024199999999999998</v>
      </c>
      <c r="R199" s="195">
        <f>Q199*H199</f>
        <v>0.049034040000000001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270</v>
      </c>
      <c r="AT199" s="197" t="s">
        <v>205</v>
      </c>
      <c r="AU199" s="197" t="s">
        <v>91</v>
      </c>
      <c r="AY199" s="15" t="s">
        <v>203</v>
      </c>
      <c r="BE199" s="198">
        <f>IF(N199="základná",J199,0)</f>
        <v>0</v>
      </c>
      <c r="BF199" s="198">
        <f>IF(N199="znížená",J199,0)</f>
        <v>0</v>
      </c>
      <c r="BG199" s="198">
        <f>IF(N199="zákl. prenesená",J199,0)</f>
        <v>0</v>
      </c>
      <c r="BH199" s="198">
        <f>IF(N199="zníž. prenesená",J199,0)</f>
        <v>0</v>
      </c>
      <c r="BI199" s="198">
        <f>IF(N199="nulová",J199,0)</f>
        <v>0</v>
      </c>
      <c r="BJ199" s="15" t="s">
        <v>91</v>
      </c>
      <c r="BK199" s="198">
        <f>ROUND(I199*H199,2)</f>
        <v>0</v>
      </c>
      <c r="BL199" s="15" t="s">
        <v>270</v>
      </c>
      <c r="BM199" s="197" t="s">
        <v>1805</v>
      </c>
    </row>
    <row r="200" s="2" customFormat="1" ht="24.15" customHeight="1">
      <c r="A200" s="34"/>
      <c r="B200" s="184"/>
      <c r="C200" s="204" t="s">
        <v>439</v>
      </c>
      <c r="D200" s="204" t="s">
        <v>262</v>
      </c>
      <c r="E200" s="205" t="s">
        <v>1800</v>
      </c>
      <c r="F200" s="206" t="s">
        <v>1801</v>
      </c>
      <c r="G200" s="207" t="s">
        <v>317</v>
      </c>
      <c r="H200" s="208">
        <v>23.300999999999998</v>
      </c>
      <c r="I200" s="209"/>
      <c r="J200" s="210">
        <f>ROUND(I200*H200,2)</f>
        <v>0</v>
      </c>
      <c r="K200" s="211"/>
      <c r="L200" s="212"/>
      <c r="M200" s="213" t="s">
        <v>1</v>
      </c>
      <c r="N200" s="214" t="s">
        <v>45</v>
      </c>
      <c r="O200" s="78"/>
      <c r="P200" s="195">
        <f>O200*H200</f>
        <v>0</v>
      </c>
      <c r="Q200" s="195">
        <v>0.014200000000000001</v>
      </c>
      <c r="R200" s="195">
        <f>Q200*H200</f>
        <v>0.33087420000000001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335</v>
      </c>
      <c r="AT200" s="197" t="s">
        <v>262</v>
      </c>
      <c r="AU200" s="197" t="s">
        <v>91</v>
      </c>
      <c r="AY200" s="15" t="s">
        <v>203</v>
      </c>
      <c r="BE200" s="198">
        <f>IF(N200="základná",J200,0)</f>
        <v>0</v>
      </c>
      <c r="BF200" s="198">
        <f>IF(N200="znížená",J200,0)</f>
        <v>0</v>
      </c>
      <c r="BG200" s="198">
        <f>IF(N200="zákl. prenesená",J200,0)</f>
        <v>0</v>
      </c>
      <c r="BH200" s="198">
        <f>IF(N200="zníž. prenesená",J200,0)</f>
        <v>0</v>
      </c>
      <c r="BI200" s="198">
        <f>IF(N200="nulová",J200,0)</f>
        <v>0</v>
      </c>
      <c r="BJ200" s="15" t="s">
        <v>91</v>
      </c>
      <c r="BK200" s="198">
        <f>ROUND(I200*H200,2)</f>
        <v>0</v>
      </c>
      <c r="BL200" s="15" t="s">
        <v>270</v>
      </c>
      <c r="BM200" s="197" t="s">
        <v>1806</v>
      </c>
    </row>
    <row r="201" s="2" customFormat="1" ht="33" customHeight="1">
      <c r="A201" s="34"/>
      <c r="B201" s="184"/>
      <c r="C201" s="185" t="s">
        <v>444</v>
      </c>
      <c r="D201" s="185" t="s">
        <v>205</v>
      </c>
      <c r="E201" s="186" t="s">
        <v>1807</v>
      </c>
      <c r="F201" s="187" t="s">
        <v>1808</v>
      </c>
      <c r="G201" s="188" t="s">
        <v>317</v>
      </c>
      <c r="H201" s="189">
        <v>1044.2850000000001</v>
      </c>
      <c r="I201" s="190"/>
      <c r="J201" s="191">
        <f>ROUND(I201*H201,2)</f>
        <v>0</v>
      </c>
      <c r="K201" s="192"/>
      <c r="L201" s="35"/>
      <c r="M201" s="193" t="s">
        <v>1</v>
      </c>
      <c r="N201" s="194" t="s">
        <v>45</v>
      </c>
      <c r="O201" s="78"/>
      <c r="P201" s="195">
        <f>O201*H201</f>
        <v>0</v>
      </c>
      <c r="Q201" s="195">
        <v>0</v>
      </c>
      <c r="R201" s="195">
        <f>Q201*H201</f>
        <v>0</v>
      </c>
      <c r="S201" s="195">
        <v>0.016</v>
      </c>
      <c r="T201" s="196">
        <f>S201*H201</f>
        <v>16.708560000000002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270</v>
      </c>
      <c r="AT201" s="197" t="s">
        <v>205</v>
      </c>
      <c r="AU201" s="197" t="s">
        <v>91</v>
      </c>
      <c r="AY201" s="15" t="s">
        <v>203</v>
      </c>
      <c r="BE201" s="198">
        <f>IF(N201="základná",J201,0)</f>
        <v>0</v>
      </c>
      <c r="BF201" s="198">
        <f>IF(N201="znížená",J201,0)</f>
        <v>0</v>
      </c>
      <c r="BG201" s="198">
        <f>IF(N201="zákl. prenesená",J201,0)</f>
        <v>0</v>
      </c>
      <c r="BH201" s="198">
        <f>IF(N201="zníž. prenesená",J201,0)</f>
        <v>0</v>
      </c>
      <c r="BI201" s="198">
        <f>IF(N201="nulová",J201,0)</f>
        <v>0</v>
      </c>
      <c r="BJ201" s="15" t="s">
        <v>91</v>
      </c>
      <c r="BK201" s="198">
        <f>ROUND(I201*H201,2)</f>
        <v>0</v>
      </c>
      <c r="BL201" s="15" t="s">
        <v>270</v>
      </c>
      <c r="BM201" s="197" t="s">
        <v>1809</v>
      </c>
    </row>
    <row r="202" s="2" customFormat="1" ht="33" customHeight="1">
      <c r="A202" s="34"/>
      <c r="B202" s="184"/>
      <c r="C202" s="185" t="s">
        <v>448</v>
      </c>
      <c r="D202" s="185" t="s">
        <v>205</v>
      </c>
      <c r="E202" s="186" t="s">
        <v>1810</v>
      </c>
      <c r="F202" s="187" t="s">
        <v>1811</v>
      </c>
      <c r="G202" s="188" t="s">
        <v>317</v>
      </c>
      <c r="H202" s="189">
        <v>111.712</v>
      </c>
      <c r="I202" s="190"/>
      <c r="J202" s="191">
        <f>ROUND(I202*H202,2)</f>
        <v>0</v>
      </c>
      <c r="K202" s="192"/>
      <c r="L202" s="35"/>
      <c r="M202" s="193" t="s">
        <v>1</v>
      </c>
      <c r="N202" s="194" t="s">
        <v>45</v>
      </c>
      <c r="O202" s="78"/>
      <c r="P202" s="195">
        <f>O202*H202</f>
        <v>0</v>
      </c>
      <c r="Q202" s="195">
        <v>0</v>
      </c>
      <c r="R202" s="195">
        <f>Q202*H202</f>
        <v>0</v>
      </c>
      <c r="S202" s="195">
        <v>0.017000000000000001</v>
      </c>
      <c r="T202" s="196">
        <f>S202*H202</f>
        <v>1.8991040000000001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270</v>
      </c>
      <c r="AT202" s="197" t="s">
        <v>205</v>
      </c>
      <c r="AU202" s="197" t="s">
        <v>91</v>
      </c>
      <c r="AY202" s="15" t="s">
        <v>203</v>
      </c>
      <c r="BE202" s="198">
        <f>IF(N202="základná",J202,0)</f>
        <v>0</v>
      </c>
      <c r="BF202" s="198">
        <f>IF(N202="znížená",J202,0)</f>
        <v>0</v>
      </c>
      <c r="BG202" s="198">
        <f>IF(N202="zákl. prenesená",J202,0)</f>
        <v>0</v>
      </c>
      <c r="BH202" s="198">
        <f>IF(N202="zníž. prenesená",J202,0)</f>
        <v>0</v>
      </c>
      <c r="BI202" s="198">
        <f>IF(N202="nulová",J202,0)</f>
        <v>0</v>
      </c>
      <c r="BJ202" s="15" t="s">
        <v>91</v>
      </c>
      <c r="BK202" s="198">
        <f>ROUND(I202*H202,2)</f>
        <v>0</v>
      </c>
      <c r="BL202" s="15" t="s">
        <v>270</v>
      </c>
      <c r="BM202" s="197" t="s">
        <v>1812</v>
      </c>
    </row>
    <row r="203" s="2" customFormat="1" ht="44.25" customHeight="1">
      <c r="A203" s="34"/>
      <c r="B203" s="184"/>
      <c r="C203" s="185" t="s">
        <v>452</v>
      </c>
      <c r="D203" s="185" t="s">
        <v>205</v>
      </c>
      <c r="E203" s="186" t="s">
        <v>1813</v>
      </c>
      <c r="F203" s="187" t="s">
        <v>1814</v>
      </c>
      <c r="G203" s="188" t="s">
        <v>208</v>
      </c>
      <c r="H203" s="189">
        <v>34.590000000000003</v>
      </c>
      <c r="I203" s="190"/>
      <c r="J203" s="191">
        <f>ROUND(I203*H203,2)</f>
        <v>0</v>
      </c>
      <c r="K203" s="192"/>
      <c r="L203" s="35"/>
      <c r="M203" s="193" t="s">
        <v>1</v>
      </c>
      <c r="N203" s="194" t="s">
        <v>45</v>
      </c>
      <c r="O203" s="78"/>
      <c r="P203" s="195">
        <f>O203*H203</f>
        <v>0</v>
      </c>
      <c r="Q203" s="195">
        <v>0.022350176999999999</v>
      </c>
      <c r="R203" s="195">
        <f>Q203*H203</f>
        <v>0.77309262242999999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270</v>
      </c>
      <c r="AT203" s="197" t="s">
        <v>205</v>
      </c>
      <c r="AU203" s="197" t="s">
        <v>91</v>
      </c>
      <c r="AY203" s="15" t="s">
        <v>203</v>
      </c>
      <c r="BE203" s="198">
        <f>IF(N203="základná",J203,0)</f>
        <v>0</v>
      </c>
      <c r="BF203" s="198">
        <f>IF(N203="znížená",J203,0)</f>
        <v>0</v>
      </c>
      <c r="BG203" s="198">
        <f>IF(N203="zákl. prenesená",J203,0)</f>
        <v>0</v>
      </c>
      <c r="BH203" s="198">
        <f>IF(N203="zníž. prenesená",J203,0)</f>
        <v>0</v>
      </c>
      <c r="BI203" s="198">
        <f>IF(N203="nulová",J203,0)</f>
        <v>0</v>
      </c>
      <c r="BJ203" s="15" t="s">
        <v>91</v>
      </c>
      <c r="BK203" s="198">
        <f>ROUND(I203*H203,2)</f>
        <v>0</v>
      </c>
      <c r="BL203" s="15" t="s">
        <v>270</v>
      </c>
      <c r="BM203" s="197" t="s">
        <v>1815</v>
      </c>
    </row>
    <row r="204" s="2" customFormat="1" ht="24.15" customHeight="1">
      <c r="A204" s="34"/>
      <c r="B204" s="184"/>
      <c r="C204" s="185" t="s">
        <v>456</v>
      </c>
      <c r="D204" s="185" t="s">
        <v>205</v>
      </c>
      <c r="E204" s="186" t="s">
        <v>1816</v>
      </c>
      <c r="F204" s="187" t="s">
        <v>1817</v>
      </c>
      <c r="G204" s="188" t="s">
        <v>763</v>
      </c>
      <c r="H204" s="190"/>
      <c r="I204" s="190"/>
      <c r="J204" s="191">
        <f>ROUND(I204*H204,2)</f>
        <v>0</v>
      </c>
      <c r="K204" s="192"/>
      <c r="L204" s="35"/>
      <c r="M204" s="193" t="s">
        <v>1</v>
      </c>
      <c r="N204" s="194" t="s">
        <v>45</v>
      </c>
      <c r="O204" s="78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270</v>
      </c>
      <c r="AT204" s="197" t="s">
        <v>205</v>
      </c>
      <c r="AU204" s="197" t="s">
        <v>91</v>
      </c>
      <c r="AY204" s="15" t="s">
        <v>203</v>
      </c>
      <c r="BE204" s="198">
        <f>IF(N204="základná",J204,0)</f>
        <v>0</v>
      </c>
      <c r="BF204" s="198">
        <f>IF(N204="znížená",J204,0)</f>
        <v>0</v>
      </c>
      <c r="BG204" s="198">
        <f>IF(N204="zákl. prenesená",J204,0)</f>
        <v>0</v>
      </c>
      <c r="BH204" s="198">
        <f>IF(N204="zníž. prenesená",J204,0)</f>
        <v>0</v>
      </c>
      <c r="BI204" s="198">
        <f>IF(N204="nulová",J204,0)</f>
        <v>0</v>
      </c>
      <c r="BJ204" s="15" t="s">
        <v>91</v>
      </c>
      <c r="BK204" s="198">
        <f>ROUND(I204*H204,2)</f>
        <v>0</v>
      </c>
      <c r="BL204" s="15" t="s">
        <v>270</v>
      </c>
      <c r="BM204" s="197" t="s">
        <v>1818</v>
      </c>
    </row>
    <row r="205" s="12" customFormat="1" ht="22.8" customHeight="1">
      <c r="A205" s="12"/>
      <c r="B205" s="171"/>
      <c r="C205" s="12"/>
      <c r="D205" s="172" t="s">
        <v>78</v>
      </c>
      <c r="E205" s="182" t="s">
        <v>1400</v>
      </c>
      <c r="F205" s="182" t="s">
        <v>1401</v>
      </c>
      <c r="G205" s="12"/>
      <c r="H205" s="12"/>
      <c r="I205" s="174"/>
      <c r="J205" s="183">
        <f>BK205</f>
        <v>0</v>
      </c>
      <c r="K205" s="12"/>
      <c r="L205" s="171"/>
      <c r="M205" s="176"/>
      <c r="N205" s="177"/>
      <c r="O205" s="177"/>
      <c r="P205" s="178">
        <f>SUM(P206:P234)</f>
        <v>0</v>
      </c>
      <c r="Q205" s="177"/>
      <c r="R205" s="178">
        <f>SUM(R206:R234)</f>
        <v>16.668793342379999</v>
      </c>
      <c r="S205" s="177"/>
      <c r="T205" s="179">
        <f>SUM(T206:T234)</f>
        <v>12.55579079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72" t="s">
        <v>91</v>
      </c>
      <c r="AT205" s="180" t="s">
        <v>78</v>
      </c>
      <c r="AU205" s="180" t="s">
        <v>86</v>
      </c>
      <c r="AY205" s="172" t="s">
        <v>203</v>
      </c>
      <c r="BK205" s="181">
        <f>SUM(BK206:BK234)</f>
        <v>0</v>
      </c>
    </row>
    <row r="206" s="2" customFormat="1" ht="24.15" customHeight="1">
      <c r="A206" s="34"/>
      <c r="B206" s="184"/>
      <c r="C206" s="185" t="s">
        <v>460</v>
      </c>
      <c r="D206" s="185" t="s">
        <v>205</v>
      </c>
      <c r="E206" s="186" t="s">
        <v>1819</v>
      </c>
      <c r="F206" s="187" t="s">
        <v>1820</v>
      </c>
      <c r="G206" s="188" t="s">
        <v>297</v>
      </c>
      <c r="H206" s="189">
        <v>15.975</v>
      </c>
      <c r="I206" s="190"/>
      <c r="J206" s="191">
        <f>ROUND(I206*H206,2)</f>
        <v>0</v>
      </c>
      <c r="K206" s="192"/>
      <c r="L206" s="35"/>
      <c r="M206" s="193" t="s">
        <v>1</v>
      </c>
      <c r="N206" s="194" t="s">
        <v>45</v>
      </c>
      <c r="O206" s="78"/>
      <c r="P206" s="195">
        <f>O206*H206</f>
        <v>0</v>
      </c>
      <c r="Q206" s="195">
        <v>0.001085</v>
      </c>
      <c r="R206" s="195">
        <f>Q206*H206</f>
        <v>0.017332875000000001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270</v>
      </c>
      <c r="AT206" s="197" t="s">
        <v>205</v>
      </c>
      <c r="AU206" s="197" t="s">
        <v>91</v>
      </c>
      <c r="AY206" s="15" t="s">
        <v>203</v>
      </c>
      <c r="BE206" s="198">
        <f>IF(N206="základná",J206,0)</f>
        <v>0</v>
      </c>
      <c r="BF206" s="198">
        <f>IF(N206="znížená",J206,0)</f>
        <v>0</v>
      </c>
      <c r="BG206" s="198">
        <f>IF(N206="zákl. prenesená",J206,0)</f>
        <v>0</v>
      </c>
      <c r="BH206" s="198">
        <f>IF(N206="zníž. prenesená",J206,0)</f>
        <v>0</v>
      </c>
      <c r="BI206" s="198">
        <f>IF(N206="nulová",J206,0)</f>
        <v>0</v>
      </c>
      <c r="BJ206" s="15" t="s">
        <v>91</v>
      </c>
      <c r="BK206" s="198">
        <f>ROUND(I206*H206,2)</f>
        <v>0</v>
      </c>
      <c r="BL206" s="15" t="s">
        <v>270</v>
      </c>
      <c r="BM206" s="197" t="s">
        <v>1821</v>
      </c>
    </row>
    <row r="207" s="2" customFormat="1" ht="24.15" customHeight="1">
      <c r="A207" s="34"/>
      <c r="B207" s="184"/>
      <c r="C207" s="185" t="s">
        <v>464</v>
      </c>
      <c r="D207" s="185" t="s">
        <v>205</v>
      </c>
      <c r="E207" s="186" t="s">
        <v>1822</v>
      </c>
      <c r="F207" s="187" t="s">
        <v>1823</v>
      </c>
      <c r="G207" s="188" t="s">
        <v>297</v>
      </c>
      <c r="H207" s="189">
        <v>110</v>
      </c>
      <c r="I207" s="190"/>
      <c r="J207" s="191">
        <f>ROUND(I207*H207,2)</f>
        <v>0</v>
      </c>
      <c r="K207" s="192"/>
      <c r="L207" s="35"/>
      <c r="M207" s="193" t="s">
        <v>1</v>
      </c>
      <c r="N207" s="194" t="s">
        <v>45</v>
      </c>
      <c r="O207" s="78"/>
      <c r="P207" s="195">
        <f>O207*H207</f>
        <v>0</v>
      </c>
      <c r="Q207" s="195">
        <v>0.00076250000000000005</v>
      </c>
      <c r="R207" s="195">
        <f>Q207*H207</f>
        <v>0.083875000000000005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270</v>
      </c>
      <c r="AT207" s="197" t="s">
        <v>205</v>
      </c>
      <c r="AU207" s="197" t="s">
        <v>91</v>
      </c>
      <c r="AY207" s="15" t="s">
        <v>203</v>
      </c>
      <c r="BE207" s="198">
        <f>IF(N207="základná",J207,0)</f>
        <v>0</v>
      </c>
      <c r="BF207" s="198">
        <f>IF(N207="znížená",J207,0)</f>
        <v>0</v>
      </c>
      <c r="BG207" s="198">
        <f>IF(N207="zákl. prenesená",J207,0)</f>
        <v>0</v>
      </c>
      <c r="BH207" s="198">
        <f>IF(N207="zníž. prenesená",J207,0)</f>
        <v>0</v>
      </c>
      <c r="BI207" s="198">
        <f>IF(N207="nulová",J207,0)</f>
        <v>0</v>
      </c>
      <c r="BJ207" s="15" t="s">
        <v>91</v>
      </c>
      <c r="BK207" s="198">
        <f>ROUND(I207*H207,2)</f>
        <v>0</v>
      </c>
      <c r="BL207" s="15" t="s">
        <v>270</v>
      </c>
      <c r="BM207" s="197" t="s">
        <v>1824</v>
      </c>
    </row>
    <row r="208" s="2" customFormat="1" ht="24.15" customHeight="1">
      <c r="A208" s="34"/>
      <c r="B208" s="184"/>
      <c r="C208" s="185" t="s">
        <v>468</v>
      </c>
      <c r="D208" s="185" t="s">
        <v>205</v>
      </c>
      <c r="E208" s="186" t="s">
        <v>1825</v>
      </c>
      <c r="F208" s="187" t="s">
        <v>1826</v>
      </c>
      <c r="G208" s="188" t="s">
        <v>255</v>
      </c>
      <c r="H208" s="189">
        <v>4</v>
      </c>
      <c r="I208" s="190"/>
      <c r="J208" s="191">
        <f>ROUND(I208*H208,2)</f>
        <v>0</v>
      </c>
      <c r="K208" s="192"/>
      <c r="L208" s="35"/>
      <c r="M208" s="193" t="s">
        <v>1</v>
      </c>
      <c r="N208" s="194" t="s">
        <v>45</v>
      </c>
      <c r="O208" s="78"/>
      <c r="P208" s="195">
        <f>O208*H208</f>
        <v>0</v>
      </c>
      <c r="Q208" s="195">
        <v>0.00016000000000000001</v>
      </c>
      <c r="R208" s="195">
        <f>Q208*H208</f>
        <v>0.00064000000000000005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270</v>
      </c>
      <c r="AT208" s="197" t="s">
        <v>205</v>
      </c>
      <c r="AU208" s="197" t="s">
        <v>91</v>
      </c>
      <c r="AY208" s="15" t="s">
        <v>203</v>
      </c>
      <c r="BE208" s="198">
        <f>IF(N208="základná",J208,0)</f>
        <v>0</v>
      </c>
      <c r="BF208" s="198">
        <f>IF(N208="znížená",J208,0)</f>
        <v>0</v>
      </c>
      <c r="BG208" s="198">
        <f>IF(N208="zákl. prenesená",J208,0)</f>
        <v>0</v>
      </c>
      <c r="BH208" s="198">
        <f>IF(N208="zníž. prenesená",J208,0)</f>
        <v>0</v>
      </c>
      <c r="BI208" s="198">
        <f>IF(N208="nulová",J208,0)</f>
        <v>0</v>
      </c>
      <c r="BJ208" s="15" t="s">
        <v>91</v>
      </c>
      <c r="BK208" s="198">
        <f>ROUND(I208*H208,2)</f>
        <v>0</v>
      </c>
      <c r="BL208" s="15" t="s">
        <v>270</v>
      </c>
      <c r="BM208" s="197" t="s">
        <v>1827</v>
      </c>
    </row>
    <row r="209" s="2" customFormat="1" ht="24.15" customHeight="1">
      <c r="A209" s="34"/>
      <c r="B209" s="184"/>
      <c r="C209" s="185" t="s">
        <v>471</v>
      </c>
      <c r="D209" s="185" t="s">
        <v>205</v>
      </c>
      <c r="E209" s="186" t="s">
        <v>1828</v>
      </c>
      <c r="F209" s="187" t="s">
        <v>1829</v>
      </c>
      <c r="G209" s="188" t="s">
        <v>297</v>
      </c>
      <c r="H209" s="189">
        <v>182.90000000000001</v>
      </c>
      <c r="I209" s="190"/>
      <c r="J209" s="191">
        <f>ROUND(I209*H209,2)</f>
        <v>0</v>
      </c>
      <c r="K209" s="192"/>
      <c r="L209" s="35"/>
      <c r="M209" s="193" t="s">
        <v>1</v>
      </c>
      <c r="N209" s="194" t="s">
        <v>45</v>
      </c>
      <c r="O209" s="78"/>
      <c r="P209" s="195">
        <f>O209*H209</f>
        <v>0</v>
      </c>
      <c r="Q209" s="195">
        <v>0.00031500000000000001</v>
      </c>
      <c r="R209" s="195">
        <f>Q209*H209</f>
        <v>0.057613500000000005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270</v>
      </c>
      <c r="AT209" s="197" t="s">
        <v>205</v>
      </c>
      <c r="AU209" s="197" t="s">
        <v>91</v>
      </c>
      <c r="AY209" s="15" t="s">
        <v>203</v>
      </c>
      <c r="BE209" s="198">
        <f>IF(N209="základná",J209,0)</f>
        <v>0</v>
      </c>
      <c r="BF209" s="198">
        <f>IF(N209="znížená",J209,0)</f>
        <v>0</v>
      </c>
      <c r="BG209" s="198">
        <f>IF(N209="zákl. prenesená",J209,0)</f>
        <v>0</v>
      </c>
      <c r="BH209" s="198">
        <f>IF(N209="zníž. prenesená",J209,0)</f>
        <v>0</v>
      </c>
      <c r="BI209" s="198">
        <f>IF(N209="nulová",J209,0)</f>
        <v>0</v>
      </c>
      <c r="BJ209" s="15" t="s">
        <v>91</v>
      </c>
      <c r="BK209" s="198">
        <f>ROUND(I209*H209,2)</f>
        <v>0</v>
      </c>
      <c r="BL209" s="15" t="s">
        <v>270</v>
      </c>
      <c r="BM209" s="197" t="s">
        <v>1830</v>
      </c>
    </row>
    <row r="210" s="2" customFormat="1" ht="21.75" customHeight="1">
      <c r="A210" s="34"/>
      <c r="B210" s="184"/>
      <c r="C210" s="185" t="s">
        <v>475</v>
      </c>
      <c r="D210" s="185" t="s">
        <v>205</v>
      </c>
      <c r="E210" s="186" t="s">
        <v>1831</v>
      </c>
      <c r="F210" s="187" t="s">
        <v>1832</v>
      </c>
      <c r="G210" s="188" t="s">
        <v>317</v>
      </c>
      <c r="H210" s="189">
        <v>1349.079</v>
      </c>
      <c r="I210" s="190"/>
      <c r="J210" s="191">
        <f>ROUND(I210*H210,2)</f>
        <v>0</v>
      </c>
      <c r="K210" s="192"/>
      <c r="L210" s="35"/>
      <c r="M210" s="193" t="s">
        <v>1</v>
      </c>
      <c r="N210" s="194" t="s">
        <v>45</v>
      </c>
      <c r="O210" s="78"/>
      <c r="P210" s="195">
        <f>O210*H210</f>
        <v>0</v>
      </c>
      <c r="Q210" s="195">
        <v>0.0103</v>
      </c>
      <c r="R210" s="195">
        <f>Q210*H210</f>
        <v>13.8955137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270</v>
      </c>
      <c r="AT210" s="197" t="s">
        <v>205</v>
      </c>
      <c r="AU210" s="197" t="s">
        <v>91</v>
      </c>
      <c r="AY210" s="15" t="s">
        <v>203</v>
      </c>
      <c r="BE210" s="198">
        <f>IF(N210="základná",J210,0)</f>
        <v>0</v>
      </c>
      <c r="BF210" s="198">
        <f>IF(N210="znížená",J210,0)</f>
        <v>0</v>
      </c>
      <c r="BG210" s="198">
        <f>IF(N210="zákl. prenesená",J210,0)</f>
        <v>0</v>
      </c>
      <c r="BH210" s="198">
        <f>IF(N210="zníž. prenesená",J210,0)</f>
        <v>0</v>
      </c>
      <c r="BI210" s="198">
        <f>IF(N210="nulová",J210,0)</f>
        <v>0</v>
      </c>
      <c r="BJ210" s="15" t="s">
        <v>91</v>
      </c>
      <c r="BK210" s="198">
        <f>ROUND(I210*H210,2)</f>
        <v>0</v>
      </c>
      <c r="BL210" s="15" t="s">
        <v>270</v>
      </c>
      <c r="BM210" s="197" t="s">
        <v>1833</v>
      </c>
    </row>
    <row r="211" s="2" customFormat="1" ht="24.15" customHeight="1">
      <c r="A211" s="34"/>
      <c r="B211" s="184"/>
      <c r="C211" s="185" t="s">
        <v>479</v>
      </c>
      <c r="D211" s="185" t="s">
        <v>205</v>
      </c>
      <c r="E211" s="186" t="s">
        <v>1834</v>
      </c>
      <c r="F211" s="187" t="s">
        <v>1835</v>
      </c>
      <c r="G211" s="188" t="s">
        <v>297</v>
      </c>
      <c r="H211" s="189">
        <v>32.774000000000001</v>
      </c>
      <c r="I211" s="190"/>
      <c r="J211" s="191">
        <f>ROUND(I211*H211,2)</f>
        <v>0</v>
      </c>
      <c r="K211" s="192"/>
      <c r="L211" s="35"/>
      <c r="M211" s="193" t="s">
        <v>1</v>
      </c>
      <c r="N211" s="194" t="s">
        <v>45</v>
      </c>
      <c r="O211" s="78"/>
      <c r="P211" s="195">
        <f>O211*H211</f>
        <v>0</v>
      </c>
      <c r="Q211" s="195">
        <v>0.00346006</v>
      </c>
      <c r="R211" s="195">
        <f>Q211*H211</f>
        <v>0.11340000644000001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270</v>
      </c>
      <c r="AT211" s="197" t="s">
        <v>205</v>
      </c>
      <c r="AU211" s="197" t="s">
        <v>91</v>
      </c>
      <c r="AY211" s="15" t="s">
        <v>203</v>
      </c>
      <c r="BE211" s="198">
        <f>IF(N211="základná",J211,0)</f>
        <v>0</v>
      </c>
      <c r="BF211" s="198">
        <f>IF(N211="znížená",J211,0)</f>
        <v>0</v>
      </c>
      <c r="BG211" s="198">
        <f>IF(N211="zákl. prenesená",J211,0)</f>
        <v>0</v>
      </c>
      <c r="BH211" s="198">
        <f>IF(N211="zníž. prenesená",J211,0)</f>
        <v>0</v>
      </c>
      <c r="BI211" s="198">
        <f>IF(N211="nulová",J211,0)</f>
        <v>0</v>
      </c>
      <c r="BJ211" s="15" t="s">
        <v>91</v>
      </c>
      <c r="BK211" s="198">
        <f>ROUND(I211*H211,2)</f>
        <v>0</v>
      </c>
      <c r="BL211" s="15" t="s">
        <v>270</v>
      </c>
      <c r="BM211" s="197" t="s">
        <v>1836</v>
      </c>
    </row>
    <row r="212" s="2" customFormat="1" ht="24.15" customHeight="1">
      <c r="A212" s="34"/>
      <c r="B212" s="184"/>
      <c r="C212" s="185" t="s">
        <v>483</v>
      </c>
      <c r="D212" s="185" t="s">
        <v>205</v>
      </c>
      <c r="E212" s="186" t="s">
        <v>1837</v>
      </c>
      <c r="F212" s="187" t="s">
        <v>1838</v>
      </c>
      <c r="G212" s="188" t="s">
        <v>297</v>
      </c>
      <c r="H212" s="189">
        <v>32.774000000000001</v>
      </c>
      <c r="I212" s="190"/>
      <c r="J212" s="191">
        <f>ROUND(I212*H212,2)</f>
        <v>0</v>
      </c>
      <c r="K212" s="192"/>
      <c r="L212" s="35"/>
      <c r="M212" s="193" t="s">
        <v>1</v>
      </c>
      <c r="N212" s="194" t="s">
        <v>45</v>
      </c>
      <c r="O212" s="78"/>
      <c r="P212" s="195">
        <f>O212*H212</f>
        <v>0</v>
      </c>
      <c r="Q212" s="195">
        <v>0.00491881</v>
      </c>
      <c r="R212" s="195">
        <f>Q212*H212</f>
        <v>0.16120907894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270</v>
      </c>
      <c r="AT212" s="197" t="s">
        <v>205</v>
      </c>
      <c r="AU212" s="197" t="s">
        <v>91</v>
      </c>
      <c r="AY212" s="15" t="s">
        <v>203</v>
      </c>
      <c r="BE212" s="198">
        <f>IF(N212="základná",J212,0)</f>
        <v>0</v>
      </c>
      <c r="BF212" s="198">
        <f>IF(N212="znížená",J212,0)</f>
        <v>0</v>
      </c>
      <c r="BG212" s="198">
        <f>IF(N212="zákl. prenesená",J212,0)</f>
        <v>0</v>
      </c>
      <c r="BH212" s="198">
        <f>IF(N212="zníž. prenesená",J212,0)</f>
        <v>0</v>
      </c>
      <c r="BI212" s="198">
        <f>IF(N212="nulová",J212,0)</f>
        <v>0</v>
      </c>
      <c r="BJ212" s="15" t="s">
        <v>91</v>
      </c>
      <c r="BK212" s="198">
        <f>ROUND(I212*H212,2)</f>
        <v>0</v>
      </c>
      <c r="BL212" s="15" t="s">
        <v>270</v>
      </c>
      <c r="BM212" s="197" t="s">
        <v>1839</v>
      </c>
    </row>
    <row r="213" s="2" customFormat="1" ht="24.15" customHeight="1">
      <c r="A213" s="34"/>
      <c r="B213" s="184"/>
      <c r="C213" s="185" t="s">
        <v>487</v>
      </c>
      <c r="D213" s="185" t="s">
        <v>205</v>
      </c>
      <c r="E213" s="186" t="s">
        <v>1840</v>
      </c>
      <c r="F213" s="187" t="s">
        <v>1841</v>
      </c>
      <c r="G213" s="188" t="s">
        <v>297</v>
      </c>
      <c r="H213" s="189">
        <v>15.6</v>
      </c>
      <c r="I213" s="190"/>
      <c r="J213" s="191">
        <f>ROUND(I213*H213,2)</f>
        <v>0</v>
      </c>
      <c r="K213" s="192"/>
      <c r="L213" s="35"/>
      <c r="M213" s="193" t="s">
        <v>1</v>
      </c>
      <c r="N213" s="194" t="s">
        <v>45</v>
      </c>
      <c r="O213" s="78"/>
      <c r="P213" s="195">
        <f>O213*H213</f>
        <v>0</v>
      </c>
      <c r="Q213" s="195">
        <v>0.0054574999999999997</v>
      </c>
      <c r="R213" s="195">
        <f>Q213*H213</f>
        <v>0.08513699999999999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270</v>
      </c>
      <c r="AT213" s="197" t="s">
        <v>205</v>
      </c>
      <c r="AU213" s="197" t="s">
        <v>91</v>
      </c>
      <c r="AY213" s="15" t="s">
        <v>203</v>
      </c>
      <c r="BE213" s="198">
        <f>IF(N213="základná",J213,0)</f>
        <v>0</v>
      </c>
      <c r="BF213" s="198">
        <f>IF(N213="znížená",J213,0)</f>
        <v>0</v>
      </c>
      <c r="BG213" s="198">
        <f>IF(N213="zákl. prenesená",J213,0)</f>
        <v>0</v>
      </c>
      <c r="BH213" s="198">
        <f>IF(N213="zníž. prenesená",J213,0)</f>
        <v>0</v>
      </c>
      <c r="BI213" s="198">
        <f>IF(N213="nulová",J213,0)</f>
        <v>0</v>
      </c>
      <c r="BJ213" s="15" t="s">
        <v>91</v>
      </c>
      <c r="BK213" s="198">
        <f>ROUND(I213*H213,2)</f>
        <v>0</v>
      </c>
      <c r="BL213" s="15" t="s">
        <v>270</v>
      </c>
      <c r="BM213" s="197" t="s">
        <v>1842</v>
      </c>
    </row>
    <row r="214" s="2" customFormat="1" ht="33" customHeight="1">
      <c r="A214" s="34"/>
      <c r="B214" s="184"/>
      <c r="C214" s="185" t="s">
        <v>491</v>
      </c>
      <c r="D214" s="185" t="s">
        <v>205</v>
      </c>
      <c r="E214" s="186" t="s">
        <v>1843</v>
      </c>
      <c r="F214" s="187" t="s">
        <v>1844</v>
      </c>
      <c r="G214" s="188" t="s">
        <v>255</v>
      </c>
      <c r="H214" s="189">
        <v>18</v>
      </c>
      <c r="I214" s="190"/>
      <c r="J214" s="191">
        <f>ROUND(I214*H214,2)</f>
        <v>0</v>
      </c>
      <c r="K214" s="192"/>
      <c r="L214" s="35"/>
      <c r="M214" s="193" t="s">
        <v>1</v>
      </c>
      <c r="N214" s="194" t="s">
        <v>45</v>
      </c>
      <c r="O214" s="78"/>
      <c r="P214" s="195">
        <f>O214*H214</f>
        <v>0</v>
      </c>
      <c r="Q214" s="195">
        <v>0.0011119999999999999</v>
      </c>
      <c r="R214" s="195">
        <f>Q214*H214</f>
        <v>0.020015999999999999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270</v>
      </c>
      <c r="AT214" s="197" t="s">
        <v>205</v>
      </c>
      <c r="AU214" s="197" t="s">
        <v>91</v>
      </c>
      <c r="AY214" s="15" t="s">
        <v>203</v>
      </c>
      <c r="BE214" s="198">
        <f>IF(N214="základná",J214,0)</f>
        <v>0</v>
      </c>
      <c r="BF214" s="198">
        <f>IF(N214="znížená",J214,0)</f>
        <v>0</v>
      </c>
      <c r="BG214" s="198">
        <f>IF(N214="zákl. prenesená",J214,0)</f>
        <v>0</v>
      </c>
      <c r="BH214" s="198">
        <f>IF(N214="zníž. prenesená",J214,0)</f>
        <v>0</v>
      </c>
      <c r="BI214" s="198">
        <f>IF(N214="nulová",J214,0)</f>
        <v>0</v>
      </c>
      <c r="BJ214" s="15" t="s">
        <v>91</v>
      </c>
      <c r="BK214" s="198">
        <f>ROUND(I214*H214,2)</f>
        <v>0</v>
      </c>
      <c r="BL214" s="15" t="s">
        <v>270</v>
      </c>
      <c r="BM214" s="197" t="s">
        <v>1845</v>
      </c>
    </row>
    <row r="215" s="2" customFormat="1" ht="21.75" customHeight="1">
      <c r="A215" s="34"/>
      <c r="B215" s="184"/>
      <c r="C215" s="185" t="s">
        <v>495</v>
      </c>
      <c r="D215" s="185" t="s">
        <v>205</v>
      </c>
      <c r="E215" s="186" t="s">
        <v>1846</v>
      </c>
      <c r="F215" s="187" t="s">
        <v>1847</v>
      </c>
      <c r="G215" s="188" t="s">
        <v>297</v>
      </c>
      <c r="H215" s="189">
        <v>180.30000000000001</v>
      </c>
      <c r="I215" s="190"/>
      <c r="J215" s="191">
        <f>ROUND(I215*H215,2)</f>
        <v>0</v>
      </c>
      <c r="K215" s="192"/>
      <c r="L215" s="35"/>
      <c r="M215" s="193" t="s">
        <v>1</v>
      </c>
      <c r="N215" s="194" t="s">
        <v>45</v>
      </c>
      <c r="O215" s="78"/>
      <c r="P215" s="195">
        <f>O215*H215</f>
        <v>0</v>
      </c>
      <c r="Q215" s="195">
        <v>0.00133</v>
      </c>
      <c r="R215" s="195">
        <f>Q215*H215</f>
        <v>0.23979900000000001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270</v>
      </c>
      <c r="AT215" s="197" t="s">
        <v>205</v>
      </c>
      <c r="AU215" s="197" t="s">
        <v>91</v>
      </c>
      <c r="AY215" s="15" t="s">
        <v>203</v>
      </c>
      <c r="BE215" s="198">
        <f>IF(N215="základná",J215,0)</f>
        <v>0</v>
      </c>
      <c r="BF215" s="198">
        <f>IF(N215="znížená",J215,0)</f>
        <v>0</v>
      </c>
      <c r="BG215" s="198">
        <f>IF(N215="zákl. prenesená",J215,0)</f>
        <v>0</v>
      </c>
      <c r="BH215" s="198">
        <f>IF(N215="zníž. prenesená",J215,0)</f>
        <v>0</v>
      </c>
      <c r="BI215" s="198">
        <f>IF(N215="nulová",J215,0)</f>
        <v>0</v>
      </c>
      <c r="BJ215" s="15" t="s">
        <v>91</v>
      </c>
      <c r="BK215" s="198">
        <f>ROUND(I215*H215,2)</f>
        <v>0</v>
      </c>
      <c r="BL215" s="15" t="s">
        <v>270</v>
      </c>
      <c r="BM215" s="197" t="s">
        <v>1848</v>
      </c>
    </row>
    <row r="216" s="2" customFormat="1">
      <c r="A216" s="34"/>
      <c r="B216" s="35"/>
      <c r="C216" s="34"/>
      <c r="D216" s="199" t="s">
        <v>211</v>
      </c>
      <c r="E216" s="34"/>
      <c r="F216" s="200" t="s">
        <v>1849</v>
      </c>
      <c r="G216" s="34"/>
      <c r="H216" s="34"/>
      <c r="I216" s="201"/>
      <c r="J216" s="34"/>
      <c r="K216" s="34"/>
      <c r="L216" s="35"/>
      <c r="M216" s="202"/>
      <c r="N216" s="203"/>
      <c r="O216" s="78"/>
      <c r="P216" s="78"/>
      <c r="Q216" s="78"/>
      <c r="R216" s="78"/>
      <c r="S216" s="78"/>
      <c r="T216" s="79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5" t="s">
        <v>211</v>
      </c>
      <c r="AU216" s="15" t="s">
        <v>91</v>
      </c>
    </row>
    <row r="217" s="2" customFormat="1" ht="21.75" customHeight="1">
      <c r="A217" s="34"/>
      <c r="B217" s="184"/>
      <c r="C217" s="185" t="s">
        <v>499</v>
      </c>
      <c r="D217" s="185" t="s">
        <v>205</v>
      </c>
      <c r="E217" s="186" t="s">
        <v>1850</v>
      </c>
      <c r="F217" s="187" t="s">
        <v>1851</v>
      </c>
      <c r="G217" s="188" t="s">
        <v>297</v>
      </c>
      <c r="H217" s="189">
        <v>182.90000000000001</v>
      </c>
      <c r="I217" s="190"/>
      <c r="J217" s="191">
        <f>ROUND(I217*H217,2)</f>
        <v>0</v>
      </c>
      <c r="K217" s="192"/>
      <c r="L217" s="35"/>
      <c r="M217" s="193" t="s">
        <v>1</v>
      </c>
      <c r="N217" s="194" t="s">
        <v>45</v>
      </c>
      <c r="O217" s="78"/>
      <c r="P217" s="195">
        <f>O217*H217</f>
        <v>0</v>
      </c>
      <c r="Q217" s="195">
        <v>0.00023000000000000001</v>
      </c>
      <c r="R217" s="195">
        <f>Q217*H217</f>
        <v>0.042067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270</v>
      </c>
      <c r="AT217" s="197" t="s">
        <v>205</v>
      </c>
      <c r="AU217" s="197" t="s">
        <v>91</v>
      </c>
      <c r="AY217" s="15" t="s">
        <v>203</v>
      </c>
      <c r="BE217" s="198">
        <f>IF(N217="základná",J217,0)</f>
        <v>0</v>
      </c>
      <c r="BF217" s="198">
        <f>IF(N217="znížená",J217,0)</f>
        <v>0</v>
      </c>
      <c r="BG217" s="198">
        <f>IF(N217="zákl. prenesená",J217,0)</f>
        <v>0</v>
      </c>
      <c r="BH217" s="198">
        <f>IF(N217="zníž. prenesená",J217,0)</f>
        <v>0</v>
      </c>
      <c r="BI217" s="198">
        <f>IF(N217="nulová",J217,0)</f>
        <v>0</v>
      </c>
      <c r="BJ217" s="15" t="s">
        <v>91</v>
      </c>
      <c r="BK217" s="198">
        <f>ROUND(I217*H217,2)</f>
        <v>0</v>
      </c>
      <c r="BL217" s="15" t="s">
        <v>270</v>
      </c>
      <c r="BM217" s="197" t="s">
        <v>1852</v>
      </c>
    </row>
    <row r="218" s="2" customFormat="1" ht="37.8" customHeight="1">
      <c r="A218" s="34"/>
      <c r="B218" s="184"/>
      <c r="C218" s="185" t="s">
        <v>504</v>
      </c>
      <c r="D218" s="185" t="s">
        <v>205</v>
      </c>
      <c r="E218" s="186" t="s">
        <v>1853</v>
      </c>
      <c r="F218" s="187" t="s">
        <v>1854</v>
      </c>
      <c r="G218" s="188" t="s">
        <v>317</v>
      </c>
      <c r="H218" s="189">
        <v>1349.079</v>
      </c>
      <c r="I218" s="190"/>
      <c r="J218" s="191">
        <f>ROUND(I218*H218,2)</f>
        <v>0</v>
      </c>
      <c r="K218" s="192"/>
      <c r="L218" s="35"/>
      <c r="M218" s="193" t="s">
        <v>1</v>
      </c>
      <c r="N218" s="194" t="s">
        <v>45</v>
      </c>
      <c r="O218" s="78"/>
      <c r="P218" s="195">
        <f>O218*H218</f>
        <v>0</v>
      </c>
      <c r="Q218" s="195">
        <v>0.00046799999999999999</v>
      </c>
      <c r="R218" s="195">
        <f>Q218*H218</f>
        <v>0.63136897199999997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270</v>
      </c>
      <c r="AT218" s="197" t="s">
        <v>205</v>
      </c>
      <c r="AU218" s="197" t="s">
        <v>91</v>
      </c>
      <c r="AY218" s="15" t="s">
        <v>203</v>
      </c>
      <c r="BE218" s="198">
        <f>IF(N218="základná",J218,0)</f>
        <v>0</v>
      </c>
      <c r="BF218" s="198">
        <f>IF(N218="znížená",J218,0)</f>
        <v>0</v>
      </c>
      <c r="BG218" s="198">
        <f>IF(N218="zákl. prenesená",J218,0)</f>
        <v>0</v>
      </c>
      <c r="BH218" s="198">
        <f>IF(N218="zníž. prenesená",J218,0)</f>
        <v>0</v>
      </c>
      <c r="BI218" s="198">
        <f>IF(N218="nulová",J218,0)</f>
        <v>0</v>
      </c>
      <c r="BJ218" s="15" t="s">
        <v>91</v>
      </c>
      <c r="BK218" s="198">
        <f>ROUND(I218*H218,2)</f>
        <v>0</v>
      </c>
      <c r="BL218" s="15" t="s">
        <v>270</v>
      </c>
      <c r="BM218" s="197" t="s">
        <v>1855</v>
      </c>
    </row>
    <row r="219" s="2" customFormat="1" ht="24.15" customHeight="1">
      <c r="A219" s="34"/>
      <c r="B219" s="184"/>
      <c r="C219" s="185" t="s">
        <v>508</v>
      </c>
      <c r="D219" s="185" t="s">
        <v>205</v>
      </c>
      <c r="E219" s="186" t="s">
        <v>1856</v>
      </c>
      <c r="F219" s="187" t="s">
        <v>1857</v>
      </c>
      <c r="G219" s="188" t="s">
        <v>317</v>
      </c>
      <c r="H219" s="189">
        <v>1349.079</v>
      </c>
      <c r="I219" s="190"/>
      <c r="J219" s="191">
        <f>ROUND(I219*H219,2)</f>
        <v>0</v>
      </c>
      <c r="K219" s="192"/>
      <c r="L219" s="35"/>
      <c r="M219" s="193" t="s">
        <v>1</v>
      </c>
      <c r="N219" s="194" t="s">
        <v>45</v>
      </c>
      <c r="O219" s="78"/>
      <c r="P219" s="195">
        <f>O219*H219</f>
        <v>0</v>
      </c>
      <c r="Q219" s="195">
        <v>0</v>
      </c>
      <c r="R219" s="195">
        <f>Q219*H219</f>
        <v>0</v>
      </c>
      <c r="S219" s="195">
        <v>0.0075100000000000002</v>
      </c>
      <c r="T219" s="196">
        <f>S219*H219</f>
        <v>10.13158329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270</v>
      </c>
      <c r="AT219" s="197" t="s">
        <v>205</v>
      </c>
      <c r="AU219" s="197" t="s">
        <v>91</v>
      </c>
      <c r="AY219" s="15" t="s">
        <v>203</v>
      </c>
      <c r="BE219" s="198">
        <f>IF(N219="základná",J219,0)</f>
        <v>0</v>
      </c>
      <c r="BF219" s="198">
        <f>IF(N219="znížená",J219,0)</f>
        <v>0</v>
      </c>
      <c r="BG219" s="198">
        <f>IF(N219="zákl. prenesená",J219,0)</f>
        <v>0</v>
      </c>
      <c r="BH219" s="198">
        <f>IF(N219="zníž. prenesená",J219,0)</f>
        <v>0</v>
      </c>
      <c r="BI219" s="198">
        <f>IF(N219="nulová",J219,0)</f>
        <v>0</v>
      </c>
      <c r="BJ219" s="15" t="s">
        <v>91</v>
      </c>
      <c r="BK219" s="198">
        <f>ROUND(I219*H219,2)</f>
        <v>0</v>
      </c>
      <c r="BL219" s="15" t="s">
        <v>270</v>
      </c>
      <c r="BM219" s="197" t="s">
        <v>1858</v>
      </c>
    </row>
    <row r="220" s="2" customFormat="1" ht="24.15" customHeight="1">
      <c r="A220" s="34"/>
      <c r="B220" s="184"/>
      <c r="C220" s="185" t="s">
        <v>512</v>
      </c>
      <c r="D220" s="185" t="s">
        <v>205</v>
      </c>
      <c r="E220" s="186" t="s">
        <v>1859</v>
      </c>
      <c r="F220" s="187" t="s">
        <v>1860</v>
      </c>
      <c r="G220" s="188" t="s">
        <v>297</v>
      </c>
      <c r="H220" s="189">
        <v>260</v>
      </c>
      <c r="I220" s="190"/>
      <c r="J220" s="191">
        <f>ROUND(I220*H220,2)</f>
        <v>0</v>
      </c>
      <c r="K220" s="192"/>
      <c r="L220" s="35"/>
      <c r="M220" s="193" t="s">
        <v>1</v>
      </c>
      <c r="N220" s="194" t="s">
        <v>45</v>
      </c>
      <c r="O220" s="78"/>
      <c r="P220" s="195">
        <f>O220*H220</f>
        <v>0</v>
      </c>
      <c r="Q220" s="195">
        <v>0.0027239</v>
      </c>
      <c r="R220" s="195">
        <f>Q220*H220</f>
        <v>0.70821400000000001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270</v>
      </c>
      <c r="AT220" s="197" t="s">
        <v>205</v>
      </c>
      <c r="AU220" s="197" t="s">
        <v>91</v>
      </c>
      <c r="AY220" s="15" t="s">
        <v>203</v>
      </c>
      <c r="BE220" s="198">
        <f>IF(N220="základná",J220,0)</f>
        <v>0</v>
      </c>
      <c r="BF220" s="198">
        <f>IF(N220="znížená",J220,0)</f>
        <v>0</v>
      </c>
      <c r="BG220" s="198">
        <f>IF(N220="zákl. prenesená",J220,0)</f>
        <v>0</v>
      </c>
      <c r="BH220" s="198">
        <f>IF(N220="zníž. prenesená",J220,0)</f>
        <v>0</v>
      </c>
      <c r="BI220" s="198">
        <f>IF(N220="nulová",J220,0)</f>
        <v>0</v>
      </c>
      <c r="BJ220" s="15" t="s">
        <v>91</v>
      </c>
      <c r="BK220" s="198">
        <f>ROUND(I220*H220,2)</f>
        <v>0</v>
      </c>
      <c r="BL220" s="15" t="s">
        <v>270</v>
      </c>
      <c r="BM220" s="197" t="s">
        <v>1861</v>
      </c>
    </row>
    <row r="221" s="2" customFormat="1" ht="24.15" customHeight="1">
      <c r="A221" s="34"/>
      <c r="B221" s="184"/>
      <c r="C221" s="185" t="s">
        <v>516</v>
      </c>
      <c r="D221" s="185" t="s">
        <v>205</v>
      </c>
      <c r="E221" s="186" t="s">
        <v>1862</v>
      </c>
      <c r="F221" s="187" t="s">
        <v>1863</v>
      </c>
      <c r="G221" s="188" t="s">
        <v>297</v>
      </c>
      <c r="H221" s="189">
        <v>14.5</v>
      </c>
      <c r="I221" s="190"/>
      <c r="J221" s="191">
        <f>ROUND(I221*H221,2)</f>
        <v>0</v>
      </c>
      <c r="K221" s="192"/>
      <c r="L221" s="35"/>
      <c r="M221" s="193" t="s">
        <v>1</v>
      </c>
      <c r="N221" s="194" t="s">
        <v>45</v>
      </c>
      <c r="O221" s="78"/>
      <c r="P221" s="195">
        <f>O221*H221</f>
        <v>0</v>
      </c>
      <c r="Q221" s="195">
        <v>0</v>
      </c>
      <c r="R221" s="195">
        <f>Q221*H221</f>
        <v>0</v>
      </c>
      <c r="S221" s="195">
        <v>0.0033</v>
      </c>
      <c r="T221" s="196">
        <f>S221*H221</f>
        <v>0.047849999999999997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270</v>
      </c>
      <c r="AT221" s="197" t="s">
        <v>205</v>
      </c>
      <c r="AU221" s="197" t="s">
        <v>91</v>
      </c>
      <c r="AY221" s="15" t="s">
        <v>203</v>
      </c>
      <c r="BE221" s="198">
        <f>IF(N221="základná",J221,0)</f>
        <v>0</v>
      </c>
      <c r="BF221" s="198">
        <f>IF(N221="znížená",J221,0)</f>
        <v>0</v>
      </c>
      <c r="BG221" s="198">
        <f>IF(N221="zákl. prenesená",J221,0)</f>
        <v>0</v>
      </c>
      <c r="BH221" s="198">
        <f>IF(N221="zníž. prenesená",J221,0)</f>
        <v>0</v>
      </c>
      <c r="BI221" s="198">
        <f>IF(N221="nulová",J221,0)</f>
        <v>0</v>
      </c>
      <c r="BJ221" s="15" t="s">
        <v>91</v>
      </c>
      <c r="BK221" s="198">
        <f>ROUND(I221*H221,2)</f>
        <v>0</v>
      </c>
      <c r="BL221" s="15" t="s">
        <v>270</v>
      </c>
      <c r="BM221" s="197" t="s">
        <v>1864</v>
      </c>
    </row>
    <row r="222" s="2" customFormat="1" ht="33" customHeight="1">
      <c r="A222" s="34"/>
      <c r="B222" s="184"/>
      <c r="C222" s="185" t="s">
        <v>520</v>
      </c>
      <c r="D222" s="185" t="s">
        <v>205</v>
      </c>
      <c r="E222" s="186" t="s">
        <v>1865</v>
      </c>
      <c r="F222" s="187" t="s">
        <v>1866</v>
      </c>
      <c r="G222" s="188" t="s">
        <v>297</v>
      </c>
      <c r="H222" s="189">
        <v>206.30000000000001</v>
      </c>
      <c r="I222" s="190"/>
      <c r="J222" s="191">
        <f>ROUND(I222*H222,2)</f>
        <v>0</v>
      </c>
      <c r="K222" s="192"/>
      <c r="L222" s="35"/>
      <c r="M222" s="193" t="s">
        <v>1</v>
      </c>
      <c r="N222" s="194" t="s">
        <v>45</v>
      </c>
      <c r="O222" s="78"/>
      <c r="P222" s="195">
        <f>O222*H222</f>
        <v>0</v>
      </c>
      <c r="Q222" s="195">
        <v>0</v>
      </c>
      <c r="R222" s="195">
        <f>Q222*H222</f>
        <v>0</v>
      </c>
      <c r="S222" s="195">
        <v>0.00445</v>
      </c>
      <c r="T222" s="196">
        <f>S222*H222</f>
        <v>0.91803500000000005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270</v>
      </c>
      <c r="AT222" s="197" t="s">
        <v>205</v>
      </c>
      <c r="AU222" s="197" t="s">
        <v>91</v>
      </c>
      <c r="AY222" s="15" t="s">
        <v>203</v>
      </c>
      <c r="BE222" s="198">
        <f>IF(N222="základná",J222,0)</f>
        <v>0</v>
      </c>
      <c r="BF222" s="198">
        <f>IF(N222="znížená",J222,0)</f>
        <v>0</v>
      </c>
      <c r="BG222" s="198">
        <f>IF(N222="zákl. prenesená",J222,0)</f>
        <v>0</v>
      </c>
      <c r="BH222" s="198">
        <f>IF(N222="zníž. prenesená",J222,0)</f>
        <v>0</v>
      </c>
      <c r="BI222" s="198">
        <f>IF(N222="nulová",J222,0)</f>
        <v>0</v>
      </c>
      <c r="BJ222" s="15" t="s">
        <v>91</v>
      </c>
      <c r="BK222" s="198">
        <f>ROUND(I222*H222,2)</f>
        <v>0</v>
      </c>
      <c r="BL222" s="15" t="s">
        <v>270</v>
      </c>
      <c r="BM222" s="197" t="s">
        <v>1867</v>
      </c>
    </row>
    <row r="223" s="2" customFormat="1" ht="33" customHeight="1">
      <c r="A223" s="34"/>
      <c r="B223" s="184"/>
      <c r="C223" s="185" t="s">
        <v>525</v>
      </c>
      <c r="D223" s="185" t="s">
        <v>205</v>
      </c>
      <c r="E223" s="186" t="s">
        <v>1868</v>
      </c>
      <c r="F223" s="187" t="s">
        <v>1869</v>
      </c>
      <c r="G223" s="188" t="s">
        <v>255</v>
      </c>
      <c r="H223" s="189">
        <v>18</v>
      </c>
      <c r="I223" s="190"/>
      <c r="J223" s="191">
        <f>ROUND(I223*H223,2)</f>
        <v>0</v>
      </c>
      <c r="K223" s="192"/>
      <c r="L223" s="35"/>
      <c r="M223" s="193" t="s">
        <v>1</v>
      </c>
      <c r="N223" s="194" t="s">
        <v>45</v>
      </c>
      <c r="O223" s="78"/>
      <c r="P223" s="195">
        <f>O223*H223</f>
        <v>0</v>
      </c>
      <c r="Q223" s="195">
        <v>0.0015850199999999999</v>
      </c>
      <c r="R223" s="195">
        <f>Q223*H223</f>
        <v>0.028530359999999998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270</v>
      </c>
      <c r="AT223" s="197" t="s">
        <v>205</v>
      </c>
      <c r="AU223" s="197" t="s">
        <v>91</v>
      </c>
      <c r="AY223" s="15" t="s">
        <v>203</v>
      </c>
      <c r="BE223" s="198">
        <f>IF(N223="základná",J223,0)</f>
        <v>0</v>
      </c>
      <c r="BF223" s="198">
        <f>IF(N223="znížená",J223,0)</f>
        <v>0</v>
      </c>
      <c r="BG223" s="198">
        <f>IF(N223="zákl. prenesená",J223,0)</f>
        <v>0</v>
      </c>
      <c r="BH223" s="198">
        <f>IF(N223="zníž. prenesená",J223,0)</f>
        <v>0</v>
      </c>
      <c r="BI223" s="198">
        <f>IF(N223="nulová",J223,0)</f>
        <v>0</v>
      </c>
      <c r="BJ223" s="15" t="s">
        <v>91</v>
      </c>
      <c r="BK223" s="198">
        <f>ROUND(I223*H223,2)</f>
        <v>0</v>
      </c>
      <c r="BL223" s="15" t="s">
        <v>270</v>
      </c>
      <c r="BM223" s="197" t="s">
        <v>1870</v>
      </c>
    </row>
    <row r="224" s="2" customFormat="1" ht="24.15" customHeight="1">
      <c r="A224" s="34"/>
      <c r="B224" s="184"/>
      <c r="C224" s="185" t="s">
        <v>529</v>
      </c>
      <c r="D224" s="185" t="s">
        <v>205</v>
      </c>
      <c r="E224" s="186" t="s">
        <v>1871</v>
      </c>
      <c r="F224" s="187" t="s">
        <v>1872</v>
      </c>
      <c r="G224" s="188" t="s">
        <v>255</v>
      </c>
      <c r="H224" s="189">
        <v>18</v>
      </c>
      <c r="I224" s="190"/>
      <c r="J224" s="191">
        <f>ROUND(I224*H224,2)</f>
        <v>0</v>
      </c>
      <c r="K224" s="192"/>
      <c r="L224" s="35"/>
      <c r="M224" s="193" t="s">
        <v>1</v>
      </c>
      <c r="N224" s="194" t="s">
        <v>45</v>
      </c>
      <c r="O224" s="78"/>
      <c r="P224" s="195">
        <f>O224*H224</f>
        <v>0</v>
      </c>
      <c r="Q224" s="195">
        <v>0</v>
      </c>
      <c r="R224" s="195">
        <f>Q224*H224</f>
        <v>0</v>
      </c>
      <c r="S224" s="195">
        <v>0.0011000000000000001</v>
      </c>
      <c r="T224" s="196">
        <f>S224*H224</f>
        <v>0.019800000000000002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270</v>
      </c>
      <c r="AT224" s="197" t="s">
        <v>205</v>
      </c>
      <c r="AU224" s="197" t="s">
        <v>91</v>
      </c>
      <c r="AY224" s="15" t="s">
        <v>203</v>
      </c>
      <c r="BE224" s="198">
        <f>IF(N224="základná",J224,0)</f>
        <v>0</v>
      </c>
      <c r="BF224" s="198">
        <f>IF(N224="znížená",J224,0)</f>
        <v>0</v>
      </c>
      <c r="BG224" s="198">
        <f>IF(N224="zákl. prenesená",J224,0)</f>
        <v>0</v>
      </c>
      <c r="BH224" s="198">
        <f>IF(N224="zníž. prenesená",J224,0)</f>
        <v>0</v>
      </c>
      <c r="BI224" s="198">
        <f>IF(N224="nulová",J224,0)</f>
        <v>0</v>
      </c>
      <c r="BJ224" s="15" t="s">
        <v>91</v>
      </c>
      <c r="BK224" s="198">
        <f>ROUND(I224*H224,2)</f>
        <v>0</v>
      </c>
      <c r="BL224" s="15" t="s">
        <v>270</v>
      </c>
      <c r="BM224" s="197" t="s">
        <v>1873</v>
      </c>
    </row>
    <row r="225" s="2" customFormat="1" ht="33" customHeight="1">
      <c r="A225" s="34"/>
      <c r="B225" s="184"/>
      <c r="C225" s="185" t="s">
        <v>533</v>
      </c>
      <c r="D225" s="185" t="s">
        <v>205</v>
      </c>
      <c r="E225" s="186" t="s">
        <v>1874</v>
      </c>
      <c r="F225" s="187" t="s">
        <v>1875</v>
      </c>
      <c r="G225" s="188" t="s">
        <v>255</v>
      </c>
      <c r="H225" s="189">
        <v>9</v>
      </c>
      <c r="I225" s="190"/>
      <c r="J225" s="191">
        <f>ROUND(I225*H225,2)</f>
        <v>0</v>
      </c>
      <c r="K225" s="192"/>
      <c r="L225" s="35"/>
      <c r="M225" s="193" t="s">
        <v>1</v>
      </c>
      <c r="N225" s="194" t="s">
        <v>45</v>
      </c>
      <c r="O225" s="78"/>
      <c r="P225" s="195">
        <f>O225*H225</f>
        <v>0</v>
      </c>
      <c r="Q225" s="195">
        <v>0</v>
      </c>
      <c r="R225" s="195">
        <f>Q225*H225</f>
        <v>0</v>
      </c>
      <c r="S225" s="195">
        <v>0.02</v>
      </c>
      <c r="T225" s="196">
        <f>S225*H225</f>
        <v>0.17999999999999999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270</v>
      </c>
      <c r="AT225" s="197" t="s">
        <v>205</v>
      </c>
      <c r="AU225" s="197" t="s">
        <v>91</v>
      </c>
      <c r="AY225" s="15" t="s">
        <v>203</v>
      </c>
      <c r="BE225" s="198">
        <f>IF(N225="základná",J225,0)</f>
        <v>0</v>
      </c>
      <c r="BF225" s="198">
        <f>IF(N225="znížená",J225,0)</f>
        <v>0</v>
      </c>
      <c r="BG225" s="198">
        <f>IF(N225="zákl. prenesená",J225,0)</f>
        <v>0</v>
      </c>
      <c r="BH225" s="198">
        <f>IF(N225="zníž. prenesená",J225,0)</f>
        <v>0</v>
      </c>
      <c r="BI225" s="198">
        <f>IF(N225="nulová",J225,0)</f>
        <v>0</v>
      </c>
      <c r="BJ225" s="15" t="s">
        <v>91</v>
      </c>
      <c r="BK225" s="198">
        <f>ROUND(I225*H225,2)</f>
        <v>0</v>
      </c>
      <c r="BL225" s="15" t="s">
        <v>270</v>
      </c>
      <c r="BM225" s="197" t="s">
        <v>1876</v>
      </c>
    </row>
    <row r="226" s="2" customFormat="1" ht="33" customHeight="1">
      <c r="A226" s="34"/>
      <c r="B226" s="184"/>
      <c r="C226" s="185" t="s">
        <v>537</v>
      </c>
      <c r="D226" s="185" t="s">
        <v>205</v>
      </c>
      <c r="E226" s="186" t="s">
        <v>1877</v>
      </c>
      <c r="F226" s="187" t="s">
        <v>1878</v>
      </c>
      <c r="G226" s="188" t="s">
        <v>297</v>
      </c>
      <c r="H226" s="189">
        <v>58.848999999999997</v>
      </c>
      <c r="I226" s="190"/>
      <c r="J226" s="191">
        <f>ROUND(I226*H226,2)</f>
        <v>0</v>
      </c>
      <c r="K226" s="192"/>
      <c r="L226" s="35"/>
      <c r="M226" s="193" t="s">
        <v>1</v>
      </c>
      <c r="N226" s="194" t="s">
        <v>45</v>
      </c>
      <c r="O226" s="78"/>
      <c r="P226" s="195">
        <f>O226*H226</f>
        <v>0</v>
      </c>
      <c r="Q226" s="195">
        <v>0</v>
      </c>
      <c r="R226" s="195">
        <f>Q226*H226</f>
        <v>0</v>
      </c>
      <c r="S226" s="195">
        <v>0.0025000000000000001</v>
      </c>
      <c r="T226" s="196">
        <f>S226*H226</f>
        <v>0.14712249999999999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270</v>
      </c>
      <c r="AT226" s="197" t="s">
        <v>205</v>
      </c>
      <c r="AU226" s="197" t="s">
        <v>91</v>
      </c>
      <c r="AY226" s="15" t="s">
        <v>203</v>
      </c>
      <c r="BE226" s="198">
        <f>IF(N226="základná",J226,0)</f>
        <v>0</v>
      </c>
      <c r="BF226" s="198">
        <f>IF(N226="znížená",J226,0)</f>
        <v>0</v>
      </c>
      <c r="BG226" s="198">
        <f>IF(N226="zákl. prenesená",J226,0)</f>
        <v>0</v>
      </c>
      <c r="BH226" s="198">
        <f>IF(N226="zníž. prenesená",J226,0)</f>
        <v>0</v>
      </c>
      <c r="BI226" s="198">
        <f>IF(N226="nulová",J226,0)</f>
        <v>0</v>
      </c>
      <c r="BJ226" s="15" t="s">
        <v>91</v>
      </c>
      <c r="BK226" s="198">
        <f>ROUND(I226*H226,2)</f>
        <v>0</v>
      </c>
      <c r="BL226" s="15" t="s">
        <v>270</v>
      </c>
      <c r="BM226" s="197" t="s">
        <v>1879</v>
      </c>
    </row>
    <row r="227" s="2" customFormat="1" ht="24.15" customHeight="1">
      <c r="A227" s="34"/>
      <c r="B227" s="184"/>
      <c r="C227" s="185" t="s">
        <v>542</v>
      </c>
      <c r="D227" s="185" t="s">
        <v>205</v>
      </c>
      <c r="E227" s="186" t="s">
        <v>1880</v>
      </c>
      <c r="F227" s="187" t="s">
        <v>1881</v>
      </c>
      <c r="G227" s="188" t="s">
        <v>297</v>
      </c>
      <c r="H227" s="189">
        <v>15.6</v>
      </c>
      <c r="I227" s="190"/>
      <c r="J227" s="191">
        <f>ROUND(I227*H227,2)</f>
        <v>0</v>
      </c>
      <c r="K227" s="192"/>
      <c r="L227" s="35"/>
      <c r="M227" s="193" t="s">
        <v>1</v>
      </c>
      <c r="N227" s="194" t="s">
        <v>45</v>
      </c>
      <c r="O227" s="78"/>
      <c r="P227" s="195">
        <f>O227*H227</f>
        <v>0</v>
      </c>
      <c r="Q227" s="195">
        <v>0</v>
      </c>
      <c r="R227" s="195">
        <f>Q227*H227</f>
        <v>0</v>
      </c>
      <c r="S227" s="195">
        <v>0.0030699999999999998</v>
      </c>
      <c r="T227" s="196">
        <f>S227*H227</f>
        <v>0.047891999999999997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270</v>
      </c>
      <c r="AT227" s="197" t="s">
        <v>205</v>
      </c>
      <c r="AU227" s="197" t="s">
        <v>91</v>
      </c>
      <c r="AY227" s="15" t="s">
        <v>203</v>
      </c>
      <c r="BE227" s="198">
        <f>IF(N227="základná",J227,0)</f>
        <v>0</v>
      </c>
      <c r="BF227" s="198">
        <f>IF(N227="znížená",J227,0)</f>
        <v>0</v>
      </c>
      <c r="BG227" s="198">
        <f>IF(N227="zákl. prenesená",J227,0)</f>
        <v>0</v>
      </c>
      <c r="BH227" s="198">
        <f>IF(N227="zníž. prenesená",J227,0)</f>
        <v>0</v>
      </c>
      <c r="BI227" s="198">
        <f>IF(N227="nulová",J227,0)</f>
        <v>0</v>
      </c>
      <c r="BJ227" s="15" t="s">
        <v>91</v>
      </c>
      <c r="BK227" s="198">
        <f>ROUND(I227*H227,2)</f>
        <v>0</v>
      </c>
      <c r="BL227" s="15" t="s">
        <v>270</v>
      </c>
      <c r="BM227" s="197" t="s">
        <v>1882</v>
      </c>
    </row>
    <row r="228" s="2" customFormat="1" ht="24.15" customHeight="1">
      <c r="A228" s="34"/>
      <c r="B228" s="184"/>
      <c r="C228" s="185" t="s">
        <v>547</v>
      </c>
      <c r="D228" s="185" t="s">
        <v>205</v>
      </c>
      <c r="E228" s="186" t="s">
        <v>1883</v>
      </c>
      <c r="F228" s="187" t="s">
        <v>1884</v>
      </c>
      <c r="G228" s="188" t="s">
        <v>297</v>
      </c>
      <c r="H228" s="189">
        <v>110</v>
      </c>
      <c r="I228" s="190"/>
      <c r="J228" s="191">
        <f>ROUND(I228*H228,2)</f>
        <v>0</v>
      </c>
      <c r="K228" s="192"/>
      <c r="L228" s="35"/>
      <c r="M228" s="193" t="s">
        <v>1</v>
      </c>
      <c r="N228" s="194" t="s">
        <v>45</v>
      </c>
      <c r="O228" s="78"/>
      <c r="P228" s="195">
        <f>O228*H228</f>
        <v>0</v>
      </c>
      <c r="Q228" s="195">
        <v>0</v>
      </c>
      <c r="R228" s="195">
        <f>Q228*H228</f>
        <v>0</v>
      </c>
      <c r="S228" s="195">
        <v>0.00197</v>
      </c>
      <c r="T228" s="196">
        <f>S228*H228</f>
        <v>0.2167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270</v>
      </c>
      <c r="AT228" s="197" t="s">
        <v>205</v>
      </c>
      <c r="AU228" s="197" t="s">
        <v>91</v>
      </c>
      <c r="AY228" s="15" t="s">
        <v>203</v>
      </c>
      <c r="BE228" s="198">
        <f>IF(N228="základná",J228,0)</f>
        <v>0</v>
      </c>
      <c r="BF228" s="198">
        <f>IF(N228="znížená",J228,0)</f>
        <v>0</v>
      </c>
      <c r="BG228" s="198">
        <f>IF(N228="zákl. prenesená",J228,0)</f>
        <v>0</v>
      </c>
      <c r="BH228" s="198">
        <f>IF(N228="zníž. prenesená",J228,0)</f>
        <v>0</v>
      </c>
      <c r="BI228" s="198">
        <f>IF(N228="nulová",J228,0)</f>
        <v>0</v>
      </c>
      <c r="BJ228" s="15" t="s">
        <v>91</v>
      </c>
      <c r="BK228" s="198">
        <f>ROUND(I228*H228,2)</f>
        <v>0</v>
      </c>
      <c r="BL228" s="15" t="s">
        <v>270</v>
      </c>
      <c r="BM228" s="197" t="s">
        <v>1885</v>
      </c>
    </row>
    <row r="229" s="2" customFormat="1" ht="33" customHeight="1">
      <c r="A229" s="34"/>
      <c r="B229" s="184"/>
      <c r="C229" s="185" t="s">
        <v>552</v>
      </c>
      <c r="D229" s="185" t="s">
        <v>205</v>
      </c>
      <c r="E229" s="186" t="s">
        <v>1886</v>
      </c>
      <c r="F229" s="187" t="s">
        <v>1887</v>
      </c>
      <c r="G229" s="188" t="s">
        <v>297</v>
      </c>
      <c r="H229" s="189">
        <v>17</v>
      </c>
      <c r="I229" s="190"/>
      <c r="J229" s="191">
        <f>ROUND(I229*H229,2)</f>
        <v>0</v>
      </c>
      <c r="K229" s="192"/>
      <c r="L229" s="35"/>
      <c r="M229" s="193" t="s">
        <v>1</v>
      </c>
      <c r="N229" s="194" t="s">
        <v>45</v>
      </c>
      <c r="O229" s="78"/>
      <c r="P229" s="195">
        <f>O229*H229</f>
        <v>0</v>
      </c>
      <c r="Q229" s="195">
        <v>0.00513205</v>
      </c>
      <c r="R229" s="195">
        <f>Q229*H229</f>
        <v>0.087244849999999999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270</v>
      </c>
      <c r="AT229" s="197" t="s">
        <v>205</v>
      </c>
      <c r="AU229" s="197" t="s">
        <v>91</v>
      </c>
      <c r="AY229" s="15" t="s">
        <v>203</v>
      </c>
      <c r="BE229" s="198">
        <f>IF(N229="základná",J229,0)</f>
        <v>0</v>
      </c>
      <c r="BF229" s="198">
        <f>IF(N229="znížená",J229,0)</f>
        <v>0</v>
      </c>
      <c r="BG229" s="198">
        <f>IF(N229="zákl. prenesená",J229,0)</f>
        <v>0</v>
      </c>
      <c r="BH229" s="198">
        <f>IF(N229="zníž. prenesená",J229,0)</f>
        <v>0</v>
      </c>
      <c r="BI229" s="198">
        <f>IF(N229="nulová",J229,0)</f>
        <v>0</v>
      </c>
      <c r="BJ229" s="15" t="s">
        <v>91</v>
      </c>
      <c r="BK229" s="198">
        <f>ROUND(I229*H229,2)</f>
        <v>0</v>
      </c>
      <c r="BL229" s="15" t="s">
        <v>270</v>
      </c>
      <c r="BM229" s="197" t="s">
        <v>1888</v>
      </c>
    </row>
    <row r="230" s="2" customFormat="1" ht="24.15" customHeight="1">
      <c r="A230" s="34"/>
      <c r="B230" s="184"/>
      <c r="C230" s="185" t="s">
        <v>556</v>
      </c>
      <c r="D230" s="185" t="s">
        <v>205</v>
      </c>
      <c r="E230" s="186" t="s">
        <v>1889</v>
      </c>
      <c r="F230" s="187" t="s">
        <v>1890</v>
      </c>
      <c r="G230" s="188" t="s">
        <v>297</v>
      </c>
      <c r="H230" s="189">
        <v>17</v>
      </c>
      <c r="I230" s="190"/>
      <c r="J230" s="191">
        <f>ROUND(I230*H230,2)</f>
        <v>0</v>
      </c>
      <c r="K230" s="192"/>
      <c r="L230" s="35"/>
      <c r="M230" s="193" t="s">
        <v>1</v>
      </c>
      <c r="N230" s="194" t="s">
        <v>45</v>
      </c>
      <c r="O230" s="78"/>
      <c r="P230" s="195">
        <f>O230*H230</f>
        <v>0</v>
      </c>
      <c r="Q230" s="195">
        <v>0</v>
      </c>
      <c r="R230" s="195">
        <f>Q230*H230</f>
        <v>0</v>
      </c>
      <c r="S230" s="195">
        <v>0.0023</v>
      </c>
      <c r="T230" s="196">
        <f>S230*H230</f>
        <v>0.039099999999999996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270</v>
      </c>
      <c r="AT230" s="197" t="s">
        <v>205</v>
      </c>
      <c r="AU230" s="197" t="s">
        <v>91</v>
      </c>
      <c r="AY230" s="15" t="s">
        <v>203</v>
      </c>
      <c r="BE230" s="198">
        <f>IF(N230="základná",J230,0)</f>
        <v>0</v>
      </c>
      <c r="BF230" s="198">
        <f>IF(N230="znížená",J230,0)</f>
        <v>0</v>
      </c>
      <c r="BG230" s="198">
        <f>IF(N230="zákl. prenesená",J230,0)</f>
        <v>0</v>
      </c>
      <c r="BH230" s="198">
        <f>IF(N230="zníž. prenesená",J230,0)</f>
        <v>0</v>
      </c>
      <c r="BI230" s="198">
        <f>IF(N230="nulová",J230,0)</f>
        <v>0</v>
      </c>
      <c r="BJ230" s="15" t="s">
        <v>91</v>
      </c>
      <c r="BK230" s="198">
        <f>ROUND(I230*H230,2)</f>
        <v>0</v>
      </c>
      <c r="BL230" s="15" t="s">
        <v>270</v>
      </c>
      <c r="BM230" s="197" t="s">
        <v>1891</v>
      </c>
    </row>
    <row r="231" s="2" customFormat="1" ht="24.15" customHeight="1">
      <c r="A231" s="34"/>
      <c r="B231" s="184"/>
      <c r="C231" s="185" t="s">
        <v>560</v>
      </c>
      <c r="D231" s="185" t="s">
        <v>205</v>
      </c>
      <c r="E231" s="186" t="s">
        <v>1892</v>
      </c>
      <c r="F231" s="187" t="s">
        <v>1893</v>
      </c>
      <c r="G231" s="188" t="s">
        <v>297</v>
      </c>
      <c r="H231" s="189">
        <v>160</v>
      </c>
      <c r="I231" s="190"/>
      <c r="J231" s="191">
        <f>ROUND(I231*H231,2)</f>
        <v>0</v>
      </c>
      <c r="K231" s="192"/>
      <c r="L231" s="35"/>
      <c r="M231" s="193" t="s">
        <v>1</v>
      </c>
      <c r="N231" s="194" t="s">
        <v>45</v>
      </c>
      <c r="O231" s="78"/>
      <c r="P231" s="195">
        <f>O231*H231</f>
        <v>0</v>
      </c>
      <c r="Q231" s="195">
        <v>0.0031051999999999998</v>
      </c>
      <c r="R231" s="195">
        <f>Q231*H231</f>
        <v>0.49683199999999994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270</v>
      </c>
      <c r="AT231" s="197" t="s">
        <v>205</v>
      </c>
      <c r="AU231" s="197" t="s">
        <v>91</v>
      </c>
      <c r="AY231" s="15" t="s">
        <v>203</v>
      </c>
      <c r="BE231" s="198">
        <f>IF(N231="základná",J231,0)</f>
        <v>0</v>
      </c>
      <c r="BF231" s="198">
        <f>IF(N231="znížená",J231,0)</f>
        <v>0</v>
      </c>
      <c r="BG231" s="198">
        <f>IF(N231="zákl. prenesená",J231,0)</f>
        <v>0</v>
      </c>
      <c r="BH231" s="198">
        <f>IF(N231="zníž. prenesená",J231,0)</f>
        <v>0</v>
      </c>
      <c r="BI231" s="198">
        <f>IF(N231="nulová",J231,0)</f>
        <v>0</v>
      </c>
      <c r="BJ231" s="15" t="s">
        <v>91</v>
      </c>
      <c r="BK231" s="198">
        <f>ROUND(I231*H231,2)</f>
        <v>0</v>
      </c>
      <c r="BL231" s="15" t="s">
        <v>270</v>
      </c>
      <c r="BM231" s="197" t="s">
        <v>1894</v>
      </c>
    </row>
    <row r="232" s="2" customFormat="1" ht="24.15" customHeight="1">
      <c r="A232" s="34"/>
      <c r="B232" s="184"/>
      <c r="C232" s="185" t="s">
        <v>564</v>
      </c>
      <c r="D232" s="185" t="s">
        <v>205</v>
      </c>
      <c r="E232" s="186" t="s">
        <v>1895</v>
      </c>
      <c r="F232" s="187" t="s">
        <v>1896</v>
      </c>
      <c r="G232" s="188" t="s">
        <v>297</v>
      </c>
      <c r="H232" s="189">
        <v>7.5999999999999996</v>
      </c>
      <c r="I232" s="190"/>
      <c r="J232" s="191">
        <f>ROUND(I232*H232,2)</f>
        <v>0</v>
      </c>
      <c r="K232" s="192"/>
      <c r="L232" s="35"/>
      <c r="M232" s="193" t="s">
        <v>1</v>
      </c>
      <c r="N232" s="194" t="s">
        <v>45</v>
      </c>
      <c r="O232" s="78"/>
      <c r="P232" s="195">
        <f>O232*H232</f>
        <v>0</v>
      </c>
      <c r="Q232" s="195">
        <v>0</v>
      </c>
      <c r="R232" s="195">
        <f>Q232*H232</f>
        <v>0</v>
      </c>
      <c r="S232" s="195">
        <v>0.0028500000000000001</v>
      </c>
      <c r="T232" s="196">
        <f>S232*H232</f>
        <v>0.021659999999999999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270</v>
      </c>
      <c r="AT232" s="197" t="s">
        <v>205</v>
      </c>
      <c r="AU232" s="197" t="s">
        <v>91</v>
      </c>
      <c r="AY232" s="15" t="s">
        <v>203</v>
      </c>
      <c r="BE232" s="198">
        <f>IF(N232="základná",J232,0)</f>
        <v>0</v>
      </c>
      <c r="BF232" s="198">
        <f>IF(N232="znížená",J232,0)</f>
        <v>0</v>
      </c>
      <c r="BG232" s="198">
        <f>IF(N232="zákl. prenesená",J232,0)</f>
        <v>0</v>
      </c>
      <c r="BH232" s="198">
        <f>IF(N232="zníž. prenesená",J232,0)</f>
        <v>0</v>
      </c>
      <c r="BI232" s="198">
        <f>IF(N232="nulová",J232,0)</f>
        <v>0</v>
      </c>
      <c r="BJ232" s="15" t="s">
        <v>91</v>
      </c>
      <c r="BK232" s="198">
        <f>ROUND(I232*H232,2)</f>
        <v>0</v>
      </c>
      <c r="BL232" s="15" t="s">
        <v>270</v>
      </c>
      <c r="BM232" s="197" t="s">
        <v>1897</v>
      </c>
    </row>
    <row r="233" s="2" customFormat="1" ht="24.15" customHeight="1">
      <c r="A233" s="34"/>
      <c r="B233" s="184"/>
      <c r="C233" s="185" t="s">
        <v>568</v>
      </c>
      <c r="D233" s="185" t="s">
        <v>205</v>
      </c>
      <c r="E233" s="186" t="s">
        <v>1898</v>
      </c>
      <c r="F233" s="187" t="s">
        <v>1899</v>
      </c>
      <c r="G233" s="188" t="s">
        <v>297</v>
      </c>
      <c r="H233" s="189">
        <v>220.80000000000001</v>
      </c>
      <c r="I233" s="190"/>
      <c r="J233" s="191">
        <f>ROUND(I233*H233,2)</f>
        <v>0</v>
      </c>
      <c r="K233" s="192"/>
      <c r="L233" s="35"/>
      <c r="M233" s="193" t="s">
        <v>1</v>
      </c>
      <c r="N233" s="194" t="s">
        <v>45</v>
      </c>
      <c r="O233" s="78"/>
      <c r="P233" s="195">
        <f>O233*H233</f>
        <v>0</v>
      </c>
      <c r="Q233" s="195">
        <v>0</v>
      </c>
      <c r="R233" s="195">
        <f>Q233*H233</f>
        <v>0</v>
      </c>
      <c r="S233" s="195">
        <v>0.0035599999999999998</v>
      </c>
      <c r="T233" s="196">
        <f>S233*H233</f>
        <v>0.78604799999999997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270</v>
      </c>
      <c r="AT233" s="197" t="s">
        <v>205</v>
      </c>
      <c r="AU233" s="197" t="s">
        <v>91</v>
      </c>
      <c r="AY233" s="15" t="s">
        <v>203</v>
      </c>
      <c r="BE233" s="198">
        <f>IF(N233="základná",J233,0)</f>
        <v>0</v>
      </c>
      <c r="BF233" s="198">
        <f>IF(N233="znížená",J233,0)</f>
        <v>0</v>
      </c>
      <c r="BG233" s="198">
        <f>IF(N233="zákl. prenesená",J233,0)</f>
        <v>0</v>
      </c>
      <c r="BH233" s="198">
        <f>IF(N233="zníž. prenesená",J233,0)</f>
        <v>0</v>
      </c>
      <c r="BI233" s="198">
        <f>IF(N233="nulová",J233,0)</f>
        <v>0</v>
      </c>
      <c r="BJ233" s="15" t="s">
        <v>91</v>
      </c>
      <c r="BK233" s="198">
        <f>ROUND(I233*H233,2)</f>
        <v>0</v>
      </c>
      <c r="BL233" s="15" t="s">
        <v>270</v>
      </c>
      <c r="BM233" s="197" t="s">
        <v>1900</v>
      </c>
    </row>
    <row r="234" s="2" customFormat="1" ht="24.15" customHeight="1">
      <c r="A234" s="34"/>
      <c r="B234" s="184"/>
      <c r="C234" s="185" t="s">
        <v>572</v>
      </c>
      <c r="D234" s="185" t="s">
        <v>205</v>
      </c>
      <c r="E234" s="186" t="s">
        <v>1408</v>
      </c>
      <c r="F234" s="187" t="s">
        <v>1409</v>
      </c>
      <c r="G234" s="188" t="s">
        <v>763</v>
      </c>
      <c r="H234" s="190"/>
      <c r="I234" s="190"/>
      <c r="J234" s="191">
        <f>ROUND(I234*H234,2)</f>
        <v>0</v>
      </c>
      <c r="K234" s="192"/>
      <c r="L234" s="35"/>
      <c r="M234" s="193" t="s">
        <v>1</v>
      </c>
      <c r="N234" s="194" t="s">
        <v>45</v>
      </c>
      <c r="O234" s="78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270</v>
      </c>
      <c r="AT234" s="197" t="s">
        <v>205</v>
      </c>
      <c r="AU234" s="197" t="s">
        <v>91</v>
      </c>
      <c r="AY234" s="15" t="s">
        <v>203</v>
      </c>
      <c r="BE234" s="198">
        <f>IF(N234="základná",J234,0)</f>
        <v>0</v>
      </c>
      <c r="BF234" s="198">
        <f>IF(N234="znížená",J234,0)</f>
        <v>0</v>
      </c>
      <c r="BG234" s="198">
        <f>IF(N234="zákl. prenesená",J234,0)</f>
        <v>0</v>
      </c>
      <c r="BH234" s="198">
        <f>IF(N234="zníž. prenesená",J234,0)</f>
        <v>0</v>
      </c>
      <c r="BI234" s="198">
        <f>IF(N234="nulová",J234,0)</f>
        <v>0</v>
      </c>
      <c r="BJ234" s="15" t="s">
        <v>91</v>
      </c>
      <c r="BK234" s="198">
        <f>ROUND(I234*H234,2)</f>
        <v>0</v>
      </c>
      <c r="BL234" s="15" t="s">
        <v>270</v>
      </c>
      <c r="BM234" s="197" t="s">
        <v>1901</v>
      </c>
    </row>
    <row r="235" s="12" customFormat="1" ht="22.8" customHeight="1">
      <c r="A235" s="12"/>
      <c r="B235" s="171"/>
      <c r="C235" s="12"/>
      <c r="D235" s="172" t="s">
        <v>78</v>
      </c>
      <c r="E235" s="182" t="s">
        <v>1071</v>
      </c>
      <c r="F235" s="182" t="s">
        <v>1072</v>
      </c>
      <c r="G235" s="12"/>
      <c r="H235" s="12"/>
      <c r="I235" s="174"/>
      <c r="J235" s="183">
        <f>BK235</f>
        <v>0</v>
      </c>
      <c r="K235" s="12"/>
      <c r="L235" s="171"/>
      <c r="M235" s="176"/>
      <c r="N235" s="177"/>
      <c r="O235" s="177"/>
      <c r="P235" s="178">
        <f>SUM(P236:P242)</f>
        <v>0</v>
      </c>
      <c r="Q235" s="177"/>
      <c r="R235" s="178">
        <f>SUM(R236:R242)</f>
        <v>1.3321756307999999</v>
      </c>
      <c r="S235" s="177"/>
      <c r="T235" s="179">
        <f>SUM(T236:T242)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72" t="s">
        <v>91</v>
      </c>
      <c r="AT235" s="180" t="s">
        <v>78</v>
      </c>
      <c r="AU235" s="180" t="s">
        <v>86</v>
      </c>
      <c r="AY235" s="172" t="s">
        <v>203</v>
      </c>
      <c r="BK235" s="181">
        <f>SUM(BK236:BK242)</f>
        <v>0</v>
      </c>
    </row>
    <row r="236" s="2" customFormat="1" ht="33" customHeight="1">
      <c r="A236" s="34"/>
      <c r="B236" s="184"/>
      <c r="C236" s="185" t="s">
        <v>577</v>
      </c>
      <c r="D236" s="185" t="s">
        <v>205</v>
      </c>
      <c r="E236" s="186" t="s">
        <v>1902</v>
      </c>
      <c r="F236" s="187" t="s">
        <v>1903</v>
      </c>
      <c r="G236" s="188" t="s">
        <v>317</v>
      </c>
      <c r="H236" s="189">
        <v>49.200000000000003</v>
      </c>
      <c r="I236" s="190"/>
      <c r="J236" s="191">
        <f>ROUND(I236*H236,2)</f>
        <v>0</v>
      </c>
      <c r="K236" s="192"/>
      <c r="L236" s="35"/>
      <c r="M236" s="193" t="s">
        <v>1</v>
      </c>
      <c r="N236" s="194" t="s">
        <v>45</v>
      </c>
      <c r="O236" s="78"/>
      <c r="P236" s="195">
        <f>O236*H236</f>
        <v>0</v>
      </c>
      <c r="Q236" s="195">
        <v>7.3899000000000005E-05</v>
      </c>
      <c r="R236" s="195">
        <f>Q236*H236</f>
        <v>0.0036358308000000003</v>
      </c>
      <c r="S236" s="195">
        <v>0</v>
      </c>
      <c r="T236" s="19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270</v>
      </c>
      <c r="AT236" s="197" t="s">
        <v>205</v>
      </c>
      <c r="AU236" s="197" t="s">
        <v>91</v>
      </c>
      <c r="AY236" s="15" t="s">
        <v>203</v>
      </c>
      <c r="BE236" s="198">
        <f>IF(N236="základná",J236,0)</f>
        <v>0</v>
      </c>
      <c r="BF236" s="198">
        <f>IF(N236="znížená",J236,0)</f>
        <v>0</v>
      </c>
      <c r="BG236" s="198">
        <f>IF(N236="zákl. prenesená",J236,0)</f>
        <v>0</v>
      </c>
      <c r="BH236" s="198">
        <f>IF(N236="zníž. prenesená",J236,0)</f>
        <v>0</v>
      </c>
      <c r="BI236" s="198">
        <f>IF(N236="nulová",J236,0)</f>
        <v>0</v>
      </c>
      <c r="BJ236" s="15" t="s">
        <v>91</v>
      </c>
      <c r="BK236" s="198">
        <f>ROUND(I236*H236,2)</f>
        <v>0</v>
      </c>
      <c r="BL236" s="15" t="s">
        <v>270</v>
      </c>
      <c r="BM236" s="197" t="s">
        <v>1904</v>
      </c>
    </row>
    <row r="237" s="2" customFormat="1" ht="24.15" customHeight="1">
      <c r="A237" s="34"/>
      <c r="B237" s="184"/>
      <c r="C237" s="204" t="s">
        <v>606</v>
      </c>
      <c r="D237" s="204" t="s">
        <v>262</v>
      </c>
      <c r="E237" s="205" t="s">
        <v>1905</v>
      </c>
      <c r="F237" s="206" t="s">
        <v>1906</v>
      </c>
      <c r="G237" s="207" t="s">
        <v>317</v>
      </c>
      <c r="H237" s="208">
        <v>49.200000000000003</v>
      </c>
      <c r="I237" s="209"/>
      <c r="J237" s="210">
        <f>ROUND(I237*H237,2)</f>
        <v>0</v>
      </c>
      <c r="K237" s="211"/>
      <c r="L237" s="212"/>
      <c r="M237" s="213" t="s">
        <v>1</v>
      </c>
      <c r="N237" s="214" t="s">
        <v>45</v>
      </c>
      <c r="O237" s="78"/>
      <c r="P237" s="195">
        <f>O237*H237</f>
        <v>0</v>
      </c>
      <c r="Q237" s="195">
        <v>0.027</v>
      </c>
      <c r="R237" s="195">
        <f>Q237*H237</f>
        <v>1.3284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335</v>
      </c>
      <c r="AT237" s="197" t="s">
        <v>262</v>
      </c>
      <c r="AU237" s="197" t="s">
        <v>91</v>
      </c>
      <c r="AY237" s="15" t="s">
        <v>203</v>
      </c>
      <c r="BE237" s="198">
        <f>IF(N237="základná",J237,0)</f>
        <v>0</v>
      </c>
      <c r="BF237" s="198">
        <f>IF(N237="znížená",J237,0)</f>
        <v>0</v>
      </c>
      <c r="BG237" s="198">
        <f>IF(N237="zákl. prenesená",J237,0)</f>
        <v>0</v>
      </c>
      <c r="BH237" s="198">
        <f>IF(N237="zníž. prenesená",J237,0)</f>
        <v>0</v>
      </c>
      <c r="BI237" s="198">
        <f>IF(N237="nulová",J237,0)</f>
        <v>0</v>
      </c>
      <c r="BJ237" s="15" t="s">
        <v>91</v>
      </c>
      <c r="BK237" s="198">
        <f>ROUND(I237*H237,2)</f>
        <v>0</v>
      </c>
      <c r="BL237" s="15" t="s">
        <v>270</v>
      </c>
      <c r="BM237" s="197" t="s">
        <v>1907</v>
      </c>
    </row>
    <row r="238" s="2" customFormat="1" ht="24.15" customHeight="1">
      <c r="A238" s="34"/>
      <c r="B238" s="184"/>
      <c r="C238" s="185" t="s">
        <v>586</v>
      </c>
      <c r="D238" s="185" t="s">
        <v>205</v>
      </c>
      <c r="E238" s="186" t="s">
        <v>1908</v>
      </c>
      <c r="F238" s="187" t="s">
        <v>1909</v>
      </c>
      <c r="G238" s="188" t="s">
        <v>255</v>
      </c>
      <c r="H238" s="189">
        <v>3</v>
      </c>
      <c r="I238" s="190"/>
      <c r="J238" s="191">
        <f>ROUND(I238*H238,2)</f>
        <v>0</v>
      </c>
      <c r="K238" s="192"/>
      <c r="L238" s="35"/>
      <c r="M238" s="193" t="s">
        <v>1</v>
      </c>
      <c r="N238" s="194" t="s">
        <v>45</v>
      </c>
      <c r="O238" s="78"/>
      <c r="P238" s="195">
        <f>O238*H238</f>
        <v>0</v>
      </c>
      <c r="Q238" s="195">
        <v>4.6600000000000001E-05</v>
      </c>
      <c r="R238" s="195">
        <f>Q238*H238</f>
        <v>0.00013980000000000001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270</v>
      </c>
      <c r="AT238" s="197" t="s">
        <v>205</v>
      </c>
      <c r="AU238" s="197" t="s">
        <v>91</v>
      </c>
      <c r="AY238" s="15" t="s">
        <v>203</v>
      </c>
      <c r="BE238" s="198">
        <f>IF(N238="základná",J238,0)</f>
        <v>0</v>
      </c>
      <c r="BF238" s="198">
        <f>IF(N238="znížená",J238,0)</f>
        <v>0</v>
      </c>
      <c r="BG238" s="198">
        <f>IF(N238="zákl. prenesená",J238,0)</f>
        <v>0</v>
      </c>
      <c r="BH238" s="198">
        <f>IF(N238="zníž. prenesená",J238,0)</f>
        <v>0</v>
      </c>
      <c r="BI238" s="198">
        <f>IF(N238="nulová",J238,0)</f>
        <v>0</v>
      </c>
      <c r="BJ238" s="15" t="s">
        <v>91</v>
      </c>
      <c r="BK238" s="198">
        <f>ROUND(I238*H238,2)</f>
        <v>0</v>
      </c>
      <c r="BL238" s="15" t="s">
        <v>270</v>
      </c>
      <c r="BM238" s="197" t="s">
        <v>1910</v>
      </c>
    </row>
    <row r="239" s="2" customFormat="1" ht="24.15" customHeight="1">
      <c r="A239" s="34"/>
      <c r="B239" s="184"/>
      <c r="C239" s="204" t="s">
        <v>590</v>
      </c>
      <c r="D239" s="204" t="s">
        <v>262</v>
      </c>
      <c r="E239" s="205" t="s">
        <v>1911</v>
      </c>
      <c r="F239" s="206" t="s">
        <v>1912</v>
      </c>
      <c r="G239" s="207" t="s">
        <v>255</v>
      </c>
      <c r="H239" s="208">
        <v>3</v>
      </c>
      <c r="I239" s="209"/>
      <c r="J239" s="210">
        <f>ROUND(I239*H239,2)</f>
        <v>0</v>
      </c>
      <c r="K239" s="211"/>
      <c r="L239" s="212"/>
      <c r="M239" s="213" t="s">
        <v>1</v>
      </c>
      <c r="N239" s="214" t="s">
        <v>45</v>
      </c>
      <c r="O239" s="78"/>
      <c r="P239" s="195">
        <f>O239*H239</f>
        <v>0</v>
      </c>
      <c r="Q239" s="195">
        <v>0</v>
      </c>
      <c r="R239" s="195">
        <f>Q239*H239</f>
        <v>0</v>
      </c>
      <c r="S239" s="195">
        <v>0</v>
      </c>
      <c r="T239" s="19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335</v>
      </c>
      <c r="AT239" s="197" t="s">
        <v>262</v>
      </c>
      <c r="AU239" s="197" t="s">
        <v>91</v>
      </c>
      <c r="AY239" s="15" t="s">
        <v>203</v>
      </c>
      <c r="BE239" s="198">
        <f>IF(N239="základná",J239,0)</f>
        <v>0</v>
      </c>
      <c r="BF239" s="198">
        <f>IF(N239="znížená",J239,0)</f>
        <v>0</v>
      </c>
      <c r="BG239" s="198">
        <f>IF(N239="zákl. prenesená",J239,0)</f>
        <v>0</v>
      </c>
      <c r="BH239" s="198">
        <f>IF(N239="zníž. prenesená",J239,0)</f>
        <v>0</v>
      </c>
      <c r="BI239" s="198">
        <f>IF(N239="nulová",J239,0)</f>
        <v>0</v>
      </c>
      <c r="BJ239" s="15" t="s">
        <v>91</v>
      </c>
      <c r="BK239" s="198">
        <f>ROUND(I239*H239,2)</f>
        <v>0</v>
      </c>
      <c r="BL239" s="15" t="s">
        <v>270</v>
      </c>
      <c r="BM239" s="197" t="s">
        <v>1913</v>
      </c>
    </row>
    <row r="240" s="2" customFormat="1">
      <c r="A240" s="34"/>
      <c r="B240" s="35"/>
      <c r="C240" s="34"/>
      <c r="D240" s="199" t="s">
        <v>211</v>
      </c>
      <c r="E240" s="34"/>
      <c r="F240" s="200" t="s">
        <v>1914</v>
      </c>
      <c r="G240" s="34"/>
      <c r="H240" s="34"/>
      <c r="I240" s="201"/>
      <c r="J240" s="34"/>
      <c r="K240" s="34"/>
      <c r="L240" s="35"/>
      <c r="M240" s="202"/>
      <c r="N240" s="203"/>
      <c r="O240" s="78"/>
      <c r="P240" s="78"/>
      <c r="Q240" s="78"/>
      <c r="R240" s="78"/>
      <c r="S240" s="78"/>
      <c r="T240" s="79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5" t="s">
        <v>211</v>
      </c>
      <c r="AU240" s="15" t="s">
        <v>91</v>
      </c>
    </row>
    <row r="241" s="2" customFormat="1" ht="16.5" customHeight="1">
      <c r="A241" s="34"/>
      <c r="B241" s="184"/>
      <c r="C241" s="185" t="s">
        <v>594</v>
      </c>
      <c r="D241" s="185" t="s">
        <v>205</v>
      </c>
      <c r="E241" s="186" t="s">
        <v>1915</v>
      </c>
      <c r="F241" s="187" t="s">
        <v>1916</v>
      </c>
      <c r="G241" s="188" t="s">
        <v>442</v>
      </c>
      <c r="H241" s="189">
        <v>2120.8499999999999</v>
      </c>
      <c r="I241" s="190"/>
      <c r="J241" s="191">
        <f>ROUND(I241*H241,2)</f>
        <v>0</v>
      </c>
      <c r="K241" s="192"/>
      <c r="L241" s="35"/>
      <c r="M241" s="193" t="s">
        <v>1</v>
      </c>
      <c r="N241" s="194" t="s">
        <v>45</v>
      </c>
      <c r="O241" s="78"/>
      <c r="P241" s="195">
        <f>O241*H241</f>
        <v>0</v>
      </c>
      <c r="Q241" s="195">
        <v>0</v>
      </c>
      <c r="R241" s="195">
        <f>Q241*H241</f>
        <v>0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270</v>
      </c>
      <c r="AT241" s="197" t="s">
        <v>205</v>
      </c>
      <c r="AU241" s="197" t="s">
        <v>91</v>
      </c>
      <c r="AY241" s="15" t="s">
        <v>203</v>
      </c>
      <c r="BE241" s="198">
        <f>IF(N241="základná",J241,0)</f>
        <v>0</v>
      </c>
      <c r="BF241" s="198">
        <f>IF(N241="znížená",J241,0)</f>
        <v>0</v>
      </c>
      <c r="BG241" s="198">
        <f>IF(N241="zákl. prenesená",J241,0)</f>
        <v>0</v>
      </c>
      <c r="BH241" s="198">
        <f>IF(N241="zníž. prenesená",J241,0)</f>
        <v>0</v>
      </c>
      <c r="BI241" s="198">
        <f>IF(N241="nulová",J241,0)</f>
        <v>0</v>
      </c>
      <c r="BJ241" s="15" t="s">
        <v>91</v>
      </c>
      <c r="BK241" s="198">
        <f>ROUND(I241*H241,2)</f>
        <v>0</v>
      </c>
      <c r="BL241" s="15" t="s">
        <v>270</v>
      </c>
      <c r="BM241" s="197" t="s">
        <v>1917</v>
      </c>
    </row>
    <row r="242" s="2" customFormat="1" ht="24.15" customHeight="1">
      <c r="A242" s="34"/>
      <c r="B242" s="184"/>
      <c r="C242" s="185" t="s">
        <v>598</v>
      </c>
      <c r="D242" s="185" t="s">
        <v>205</v>
      </c>
      <c r="E242" s="186" t="s">
        <v>1202</v>
      </c>
      <c r="F242" s="187" t="s">
        <v>1203</v>
      </c>
      <c r="G242" s="188" t="s">
        <v>763</v>
      </c>
      <c r="H242" s="190"/>
      <c r="I242" s="190"/>
      <c r="J242" s="191">
        <f>ROUND(I242*H242,2)</f>
        <v>0</v>
      </c>
      <c r="K242" s="192"/>
      <c r="L242" s="35"/>
      <c r="M242" s="193" t="s">
        <v>1</v>
      </c>
      <c r="N242" s="194" t="s">
        <v>45</v>
      </c>
      <c r="O242" s="78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270</v>
      </c>
      <c r="AT242" s="197" t="s">
        <v>205</v>
      </c>
      <c r="AU242" s="197" t="s">
        <v>91</v>
      </c>
      <c r="AY242" s="15" t="s">
        <v>203</v>
      </c>
      <c r="BE242" s="198">
        <f>IF(N242="základná",J242,0)</f>
        <v>0</v>
      </c>
      <c r="BF242" s="198">
        <f>IF(N242="znížená",J242,0)</f>
        <v>0</v>
      </c>
      <c r="BG242" s="198">
        <f>IF(N242="zákl. prenesená",J242,0)</f>
        <v>0</v>
      </c>
      <c r="BH242" s="198">
        <f>IF(N242="zníž. prenesená",J242,0)</f>
        <v>0</v>
      </c>
      <c r="BI242" s="198">
        <f>IF(N242="nulová",J242,0)</f>
        <v>0</v>
      </c>
      <c r="BJ242" s="15" t="s">
        <v>91</v>
      </c>
      <c r="BK242" s="198">
        <f>ROUND(I242*H242,2)</f>
        <v>0</v>
      </c>
      <c r="BL242" s="15" t="s">
        <v>270</v>
      </c>
      <c r="BM242" s="197" t="s">
        <v>1918</v>
      </c>
    </row>
    <row r="243" s="12" customFormat="1" ht="22.8" customHeight="1">
      <c r="A243" s="12"/>
      <c r="B243" s="171"/>
      <c r="C243" s="12"/>
      <c r="D243" s="172" t="s">
        <v>78</v>
      </c>
      <c r="E243" s="182" t="s">
        <v>1305</v>
      </c>
      <c r="F243" s="182" t="s">
        <v>1306</v>
      </c>
      <c r="G243" s="12"/>
      <c r="H243" s="12"/>
      <c r="I243" s="174"/>
      <c r="J243" s="183">
        <f>BK243</f>
        <v>0</v>
      </c>
      <c r="K243" s="12"/>
      <c r="L243" s="171"/>
      <c r="M243" s="176"/>
      <c r="N243" s="177"/>
      <c r="O243" s="177"/>
      <c r="P243" s="178">
        <f>P244</f>
        <v>0</v>
      </c>
      <c r="Q243" s="177"/>
      <c r="R243" s="178">
        <f>R244</f>
        <v>0.072184433999999992</v>
      </c>
      <c r="S243" s="177"/>
      <c r="T243" s="179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72" t="s">
        <v>91</v>
      </c>
      <c r="AT243" s="180" t="s">
        <v>78</v>
      </c>
      <c r="AU243" s="180" t="s">
        <v>86</v>
      </c>
      <c r="AY243" s="172" t="s">
        <v>203</v>
      </c>
      <c r="BK243" s="181">
        <f>BK244</f>
        <v>0</v>
      </c>
    </row>
    <row r="244" s="2" customFormat="1" ht="37.8" customHeight="1">
      <c r="A244" s="34"/>
      <c r="B244" s="184"/>
      <c r="C244" s="185" t="s">
        <v>602</v>
      </c>
      <c r="D244" s="185" t="s">
        <v>205</v>
      </c>
      <c r="E244" s="186" t="s">
        <v>1919</v>
      </c>
      <c r="F244" s="187" t="s">
        <v>1920</v>
      </c>
      <c r="G244" s="188" t="s">
        <v>317</v>
      </c>
      <c r="H244" s="189">
        <v>3437.3539999999998</v>
      </c>
      <c r="I244" s="190"/>
      <c r="J244" s="191">
        <f>ROUND(I244*H244,2)</f>
        <v>0</v>
      </c>
      <c r="K244" s="192"/>
      <c r="L244" s="35"/>
      <c r="M244" s="219" t="s">
        <v>1</v>
      </c>
      <c r="N244" s="220" t="s">
        <v>45</v>
      </c>
      <c r="O244" s="217"/>
      <c r="P244" s="221">
        <f>O244*H244</f>
        <v>0</v>
      </c>
      <c r="Q244" s="221">
        <v>2.0999999999999999E-05</v>
      </c>
      <c r="R244" s="221">
        <f>Q244*H244</f>
        <v>0.072184433999999992</v>
      </c>
      <c r="S244" s="221">
        <v>0</v>
      </c>
      <c r="T244" s="22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270</v>
      </c>
      <c r="AT244" s="197" t="s">
        <v>205</v>
      </c>
      <c r="AU244" s="197" t="s">
        <v>91</v>
      </c>
      <c r="AY244" s="15" t="s">
        <v>203</v>
      </c>
      <c r="BE244" s="198">
        <f>IF(N244="základná",J244,0)</f>
        <v>0</v>
      </c>
      <c r="BF244" s="198">
        <f>IF(N244="znížená",J244,0)</f>
        <v>0</v>
      </c>
      <c r="BG244" s="198">
        <f>IF(N244="zákl. prenesená",J244,0)</f>
        <v>0</v>
      </c>
      <c r="BH244" s="198">
        <f>IF(N244="zníž. prenesená",J244,0)</f>
        <v>0</v>
      </c>
      <c r="BI244" s="198">
        <f>IF(N244="nulová",J244,0)</f>
        <v>0</v>
      </c>
      <c r="BJ244" s="15" t="s">
        <v>91</v>
      </c>
      <c r="BK244" s="198">
        <f>ROUND(I244*H244,2)</f>
        <v>0</v>
      </c>
      <c r="BL244" s="15" t="s">
        <v>270</v>
      </c>
      <c r="BM244" s="197" t="s">
        <v>1921</v>
      </c>
    </row>
    <row r="245" s="2" customFormat="1" ht="6.96" customHeight="1">
      <c r="A245" s="34"/>
      <c r="B245" s="61"/>
      <c r="C245" s="62"/>
      <c r="D245" s="62"/>
      <c r="E245" s="62"/>
      <c r="F245" s="62"/>
      <c r="G245" s="62"/>
      <c r="H245" s="62"/>
      <c r="I245" s="62"/>
      <c r="J245" s="62"/>
      <c r="K245" s="62"/>
      <c r="L245" s="35"/>
      <c r="M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</row>
  </sheetData>
  <autoFilter ref="C131:K2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158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1922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30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26</v>
      </c>
      <c r="J23" s="23" t="s">
        <v>32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35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36</v>
      </c>
      <c r="F26" s="34"/>
      <c r="G26" s="34"/>
      <c r="H26" s="34"/>
      <c r="I26" s="28" t="s">
        <v>26</v>
      </c>
      <c r="J26" s="23" t="s">
        <v>37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ROUND(J125,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ROUND((SUM(BE125:BE173)),  2)</f>
        <v>0</v>
      </c>
      <c r="G35" s="137"/>
      <c r="H35" s="137"/>
      <c r="I35" s="138">
        <v>0.23000000000000001</v>
      </c>
      <c r="J35" s="136">
        <f>ROUND(((SUM(BE125:BE173))*I35),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ROUND((SUM(BF125:BF173)),  2)</f>
        <v>0</v>
      </c>
      <c r="G36" s="137"/>
      <c r="H36" s="137"/>
      <c r="I36" s="138">
        <v>0.23000000000000001</v>
      </c>
      <c r="J36" s="136">
        <f>ROUND(((SUM(BF125:BF173))*I36),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ROUND((SUM(BG125:BG173)),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ROUND((SUM(BH125:BH173)),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ROUND((SUM(BI125:BI173)),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158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04 - ZATEPLENIE OBVODOVÝCH STIEN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HLINA s.r.o.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STAVCEN s.r.o., www.rozpoctar.org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J125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166</v>
      </c>
      <c r="E99" s="154"/>
      <c r="F99" s="154"/>
      <c r="G99" s="154"/>
      <c r="H99" s="154"/>
      <c r="I99" s="154"/>
      <c r="J99" s="155">
        <f>J126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167</v>
      </c>
      <c r="E100" s="158"/>
      <c r="F100" s="158"/>
      <c r="G100" s="158"/>
      <c r="H100" s="158"/>
      <c r="I100" s="158"/>
      <c r="J100" s="159">
        <f>J127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171</v>
      </c>
      <c r="E101" s="158"/>
      <c r="F101" s="158"/>
      <c r="G101" s="158"/>
      <c r="H101" s="158"/>
      <c r="I101" s="158"/>
      <c r="J101" s="159">
        <f>J136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172</v>
      </c>
      <c r="E102" s="158"/>
      <c r="F102" s="158"/>
      <c r="G102" s="158"/>
      <c r="H102" s="158"/>
      <c r="I102" s="158"/>
      <c r="J102" s="159">
        <f>J154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173</v>
      </c>
      <c r="E103" s="158"/>
      <c r="F103" s="158"/>
      <c r="G103" s="158"/>
      <c r="H103" s="158"/>
      <c r="I103" s="158"/>
      <c r="J103" s="159">
        <f>J172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189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6.25" customHeight="1">
      <c r="A113" s="34"/>
      <c r="B113" s="35"/>
      <c r="C113" s="34"/>
      <c r="D113" s="34"/>
      <c r="E113" s="130" t="str">
        <f>E7</f>
        <v>REKONŠTRUKCIA ADMINISTRATÍVNEJ BUDOVY KOMENSKÉHO ULICA - ÚRAD BBSK (BLOK B+C)</v>
      </c>
      <c r="F113" s="28"/>
      <c r="G113" s="28"/>
      <c r="H113" s="28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1" customFormat="1" ht="12" customHeight="1">
      <c r="B114" s="18"/>
      <c r="C114" s="28" t="s">
        <v>157</v>
      </c>
      <c r="L114" s="18"/>
    </row>
    <row r="115" s="2" customFormat="1" ht="16.5" customHeight="1">
      <c r="A115" s="34"/>
      <c r="B115" s="35"/>
      <c r="C115" s="34"/>
      <c r="D115" s="34"/>
      <c r="E115" s="130" t="s">
        <v>158</v>
      </c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159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8" t="str">
        <f>E11</f>
        <v>04 - ZATEPLENIE OBVODOVÝCH STIEN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19</v>
      </c>
      <c r="D119" s="34"/>
      <c r="E119" s="34"/>
      <c r="F119" s="23" t="str">
        <f>F14</f>
        <v>k.ú. B. Bystrica, s.č. 837/12, p.č. KN/C - 1909/1</v>
      </c>
      <c r="G119" s="34"/>
      <c r="H119" s="34"/>
      <c r="I119" s="28" t="s">
        <v>21</v>
      </c>
      <c r="J119" s="70" t="str">
        <f>IF(J14="","",J14)</f>
        <v>21. 1. 2025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23</v>
      </c>
      <c r="D121" s="34"/>
      <c r="E121" s="34"/>
      <c r="F121" s="23" t="str">
        <f>E17</f>
        <v>Banskobystrický samosprávny kraj, Námestie SNP 23/</v>
      </c>
      <c r="G121" s="34"/>
      <c r="H121" s="34"/>
      <c r="I121" s="28" t="s">
        <v>29</v>
      </c>
      <c r="J121" s="32" t="str">
        <f>E23</f>
        <v>HLINA s.r.o.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5.65" customHeight="1">
      <c r="A122" s="34"/>
      <c r="B122" s="35"/>
      <c r="C122" s="28" t="s">
        <v>27</v>
      </c>
      <c r="D122" s="34"/>
      <c r="E122" s="34"/>
      <c r="F122" s="23" t="str">
        <f>IF(E20="","",E20)</f>
        <v>Vyplň údaj</v>
      </c>
      <c r="G122" s="34"/>
      <c r="H122" s="34"/>
      <c r="I122" s="28" t="s">
        <v>34</v>
      </c>
      <c r="J122" s="32" t="str">
        <f>E26</f>
        <v>STAVCEN s.r.o., www.rozpoctar.org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60"/>
      <c r="B124" s="161"/>
      <c r="C124" s="162" t="s">
        <v>190</v>
      </c>
      <c r="D124" s="163" t="s">
        <v>64</v>
      </c>
      <c r="E124" s="163" t="s">
        <v>60</v>
      </c>
      <c r="F124" s="163" t="s">
        <v>61</v>
      </c>
      <c r="G124" s="163" t="s">
        <v>191</v>
      </c>
      <c r="H124" s="163" t="s">
        <v>192</v>
      </c>
      <c r="I124" s="163" t="s">
        <v>193</v>
      </c>
      <c r="J124" s="164" t="s">
        <v>163</v>
      </c>
      <c r="K124" s="165" t="s">
        <v>194</v>
      </c>
      <c r="L124" s="166"/>
      <c r="M124" s="87" t="s">
        <v>1</v>
      </c>
      <c r="N124" s="88" t="s">
        <v>43</v>
      </c>
      <c r="O124" s="88" t="s">
        <v>195</v>
      </c>
      <c r="P124" s="88" t="s">
        <v>196</v>
      </c>
      <c r="Q124" s="88" t="s">
        <v>197</v>
      </c>
      <c r="R124" s="88" t="s">
        <v>198</v>
      </c>
      <c r="S124" s="88" t="s">
        <v>199</v>
      </c>
      <c r="T124" s="89" t="s">
        <v>200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="2" customFormat="1" ht="22.8" customHeight="1">
      <c r="A125" s="34"/>
      <c r="B125" s="35"/>
      <c r="C125" s="94" t="s">
        <v>164</v>
      </c>
      <c r="D125" s="34"/>
      <c r="E125" s="34"/>
      <c r="F125" s="34"/>
      <c r="G125" s="34"/>
      <c r="H125" s="34"/>
      <c r="I125" s="34"/>
      <c r="J125" s="167">
        <f>BK125</f>
        <v>0</v>
      </c>
      <c r="K125" s="34"/>
      <c r="L125" s="35"/>
      <c r="M125" s="90"/>
      <c r="N125" s="74"/>
      <c r="O125" s="91"/>
      <c r="P125" s="168">
        <f>P126</f>
        <v>0</v>
      </c>
      <c r="Q125" s="91"/>
      <c r="R125" s="168">
        <f>R126</f>
        <v>120.95336427435998</v>
      </c>
      <c r="S125" s="91"/>
      <c r="T125" s="169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78</v>
      </c>
      <c r="AU125" s="15" t="s">
        <v>165</v>
      </c>
      <c r="BK125" s="170">
        <f>BK126</f>
        <v>0</v>
      </c>
    </row>
    <row r="126" s="12" customFormat="1" ht="25.92" customHeight="1">
      <c r="A126" s="12"/>
      <c r="B126" s="171"/>
      <c r="C126" s="12"/>
      <c r="D126" s="172" t="s">
        <v>78</v>
      </c>
      <c r="E126" s="173" t="s">
        <v>201</v>
      </c>
      <c r="F126" s="173" t="s">
        <v>202</v>
      </c>
      <c r="G126" s="12"/>
      <c r="H126" s="12"/>
      <c r="I126" s="174"/>
      <c r="J126" s="175">
        <f>BK126</f>
        <v>0</v>
      </c>
      <c r="K126" s="12"/>
      <c r="L126" s="171"/>
      <c r="M126" s="176"/>
      <c r="N126" s="177"/>
      <c r="O126" s="177"/>
      <c r="P126" s="178">
        <f>P127+P136+P154+P172</f>
        <v>0</v>
      </c>
      <c r="Q126" s="177"/>
      <c r="R126" s="178">
        <f>R127+R136+R154+R172</f>
        <v>120.95336427435998</v>
      </c>
      <c r="S126" s="177"/>
      <c r="T126" s="179">
        <f>T127+T136+T154+T172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79</v>
      </c>
      <c r="AY126" s="172" t="s">
        <v>203</v>
      </c>
      <c r="BK126" s="181">
        <f>BK127+BK136+BK154+BK172</f>
        <v>0</v>
      </c>
    </row>
    <row r="127" s="12" customFormat="1" ht="22.8" customHeight="1">
      <c r="A127" s="12"/>
      <c r="B127" s="171"/>
      <c r="C127" s="12"/>
      <c r="D127" s="172" t="s">
        <v>78</v>
      </c>
      <c r="E127" s="182" t="s">
        <v>86</v>
      </c>
      <c r="F127" s="182" t="s">
        <v>204</v>
      </c>
      <c r="G127" s="12"/>
      <c r="H127" s="12"/>
      <c r="I127" s="174"/>
      <c r="J127" s="183">
        <f>BK127</f>
        <v>0</v>
      </c>
      <c r="K127" s="12"/>
      <c r="L127" s="171"/>
      <c r="M127" s="176"/>
      <c r="N127" s="177"/>
      <c r="O127" s="177"/>
      <c r="P127" s="178">
        <f>SUM(P128:P135)</f>
        <v>0</v>
      </c>
      <c r="Q127" s="177"/>
      <c r="R127" s="178">
        <f>SUM(R128:R135)</f>
        <v>0</v>
      </c>
      <c r="S127" s="177"/>
      <c r="T127" s="179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86</v>
      </c>
      <c r="AT127" s="180" t="s">
        <v>78</v>
      </c>
      <c r="AU127" s="180" t="s">
        <v>86</v>
      </c>
      <c r="AY127" s="172" t="s">
        <v>203</v>
      </c>
      <c r="BK127" s="181">
        <f>SUM(BK128:BK135)</f>
        <v>0</v>
      </c>
    </row>
    <row r="128" s="2" customFormat="1" ht="21.75" customHeight="1">
      <c r="A128" s="34"/>
      <c r="B128" s="184"/>
      <c r="C128" s="185" t="s">
        <v>86</v>
      </c>
      <c r="D128" s="185" t="s">
        <v>205</v>
      </c>
      <c r="E128" s="186" t="s">
        <v>1923</v>
      </c>
      <c r="F128" s="187" t="s">
        <v>1924</v>
      </c>
      <c r="G128" s="188" t="s">
        <v>208</v>
      </c>
      <c r="H128" s="189">
        <v>101.114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209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209</v>
      </c>
      <c r="BM128" s="197" t="s">
        <v>1925</v>
      </c>
    </row>
    <row r="129" s="2" customFormat="1" ht="37.8" customHeight="1">
      <c r="A129" s="34"/>
      <c r="B129" s="184"/>
      <c r="C129" s="185" t="s">
        <v>91</v>
      </c>
      <c r="D129" s="185" t="s">
        <v>205</v>
      </c>
      <c r="E129" s="186" t="s">
        <v>1926</v>
      </c>
      <c r="F129" s="187" t="s">
        <v>1927</v>
      </c>
      <c r="G129" s="188" t="s">
        <v>208</v>
      </c>
      <c r="H129" s="189">
        <v>33.704999999999998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1928</v>
      </c>
    </row>
    <row r="130" s="2" customFormat="1" ht="33" customHeight="1">
      <c r="A130" s="34"/>
      <c r="B130" s="184"/>
      <c r="C130" s="185" t="s">
        <v>216</v>
      </c>
      <c r="D130" s="185" t="s">
        <v>205</v>
      </c>
      <c r="E130" s="186" t="s">
        <v>225</v>
      </c>
      <c r="F130" s="187" t="s">
        <v>226</v>
      </c>
      <c r="G130" s="188" t="s">
        <v>208</v>
      </c>
      <c r="H130" s="189">
        <v>22.751000000000001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209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209</v>
      </c>
      <c r="BM130" s="197" t="s">
        <v>1929</v>
      </c>
    </row>
    <row r="131" s="2" customFormat="1" ht="37.8" customHeight="1">
      <c r="A131" s="34"/>
      <c r="B131" s="184"/>
      <c r="C131" s="185" t="s">
        <v>209</v>
      </c>
      <c r="D131" s="185" t="s">
        <v>205</v>
      </c>
      <c r="E131" s="186" t="s">
        <v>229</v>
      </c>
      <c r="F131" s="187" t="s">
        <v>230</v>
      </c>
      <c r="G131" s="188" t="s">
        <v>208</v>
      </c>
      <c r="H131" s="189">
        <v>227.50999999999999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209</v>
      </c>
      <c r="AT131" s="197" t="s">
        <v>205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209</v>
      </c>
      <c r="BM131" s="197" t="s">
        <v>1930</v>
      </c>
    </row>
    <row r="132" s="2" customFormat="1" ht="24.15" customHeight="1">
      <c r="A132" s="34"/>
      <c r="B132" s="184"/>
      <c r="C132" s="185" t="s">
        <v>224</v>
      </c>
      <c r="D132" s="185" t="s">
        <v>205</v>
      </c>
      <c r="E132" s="186" t="s">
        <v>233</v>
      </c>
      <c r="F132" s="187" t="s">
        <v>234</v>
      </c>
      <c r="G132" s="188" t="s">
        <v>208</v>
      </c>
      <c r="H132" s="189">
        <v>22.751000000000001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209</v>
      </c>
      <c r="AT132" s="197" t="s">
        <v>205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209</v>
      </c>
      <c r="BM132" s="197" t="s">
        <v>1931</v>
      </c>
    </row>
    <row r="133" s="2" customFormat="1" ht="16.5" customHeight="1">
      <c r="A133" s="34"/>
      <c r="B133" s="184"/>
      <c r="C133" s="185" t="s">
        <v>228</v>
      </c>
      <c r="D133" s="185" t="s">
        <v>205</v>
      </c>
      <c r="E133" s="186" t="s">
        <v>237</v>
      </c>
      <c r="F133" s="187" t="s">
        <v>238</v>
      </c>
      <c r="G133" s="188" t="s">
        <v>208</v>
      </c>
      <c r="H133" s="189">
        <v>22.751000000000001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209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209</v>
      </c>
      <c r="BM133" s="197" t="s">
        <v>1932</v>
      </c>
    </row>
    <row r="134" s="2" customFormat="1" ht="24.15" customHeight="1">
      <c r="A134" s="34"/>
      <c r="B134" s="184"/>
      <c r="C134" s="185" t="s">
        <v>232</v>
      </c>
      <c r="D134" s="185" t="s">
        <v>205</v>
      </c>
      <c r="E134" s="186" t="s">
        <v>241</v>
      </c>
      <c r="F134" s="187" t="s">
        <v>242</v>
      </c>
      <c r="G134" s="188" t="s">
        <v>243</v>
      </c>
      <c r="H134" s="189">
        <v>34.127000000000002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209</v>
      </c>
      <c r="AT134" s="197" t="s">
        <v>205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209</v>
      </c>
      <c r="BM134" s="197" t="s">
        <v>1933</v>
      </c>
    </row>
    <row r="135" s="2" customFormat="1" ht="24.15" customHeight="1">
      <c r="A135" s="34"/>
      <c r="B135" s="184"/>
      <c r="C135" s="185" t="s">
        <v>236</v>
      </c>
      <c r="D135" s="185" t="s">
        <v>205</v>
      </c>
      <c r="E135" s="186" t="s">
        <v>1934</v>
      </c>
      <c r="F135" s="187" t="s">
        <v>1935</v>
      </c>
      <c r="G135" s="188" t="s">
        <v>208</v>
      </c>
      <c r="H135" s="189">
        <v>78.363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209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209</v>
      </c>
      <c r="BM135" s="197" t="s">
        <v>1936</v>
      </c>
    </row>
    <row r="136" s="12" customFormat="1" ht="22.8" customHeight="1">
      <c r="A136" s="12"/>
      <c r="B136" s="171"/>
      <c r="C136" s="12"/>
      <c r="D136" s="172" t="s">
        <v>78</v>
      </c>
      <c r="E136" s="182" t="s">
        <v>228</v>
      </c>
      <c r="F136" s="182" t="s">
        <v>368</v>
      </c>
      <c r="G136" s="12"/>
      <c r="H136" s="12"/>
      <c r="I136" s="174"/>
      <c r="J136" s="183">
        <f>BK136</f>
        <v>0</v>
      </c>
      <c r="K136" s="12"/>
      <c r="L136" s="171"/>
      <c r="M136" s="176"/>
      <c r="N136" s="177"/>
      <c r="O136" s="177"/>
      <c r="P136" s="178">
        <f>SUM(P137:P153)</f>
        <v>0</v>
      </c>
      <c r="Q136" s="177"/>
      <c r="R136" s="178">
        <f>SUM(R137:R153)</f>
        <v>80.674888056159986</v>
      </c>
      <c r="S136" s="177"/>
      <c r="T136" s="179">
        <f>SUM(T137:T153)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2" t="s">
        <v>86</v>
      </c>
      <c r="AT136" s="180" t="s">
        <v>78</v>
      </c>
      <c r="AU136" s="180" t="s">
        <v>86</v>
      </c>
      <c r="AY136" s="172" t="s">
        <v>203</v>
      </c>
      <c r="BK136" s="181">
        <f>SUM(BK137:BK153)</f>
        <v>0</v>
      </c>
    </row>
    <row r="137" s="2" customFormat="1" ht="37.8" customHeight="1">
      <c r="A137" s="34"/>
      <c r="B137" s="184"/>
      <c r="C137" s="185" t="s">
        <v>240</v>
      </c>
      <c r="D137" s="185" t="s">
        <v>205</v>
      </c>
      <c r="E137" s="186" t="s">
        <v>1937</v>
      </c>
      <c r="F137" s="187" t="s">
        <v>1938</v>
      </c>
      <c r="G137" s="188" t="s">
        <v>317</v>
      </c>
      <c r="H137" s="189">
        <v>512.49599999999998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0.00020571000000000001</v>
      </c>
      <c r="R137" s="195">
        <f>Q137*H137</f>
        <v>0.10542555216000001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209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209</v>
      </c>
      <c r="BM137" s="197" t="s">
        <v>1939</v>
      </c>
    </row>
    <row r="138" s="2" customFormat="1" ht="33" customHeight="1">
      <c r="A138" s="34"/>
      <c r="B138" s="184"/>
      <c r="C138" s="185" t="s">
        <v>147</v>
      </c>
      <c r="D138" s="185" t="s">
        <v>205</v>
      </c>
      <c r="E138" s="186" t="s">
        <v>1940</v>
      </c>
      <c r="F138" s="187" t="s">
        <v>1941</v>
      </c>
      <c r="G138" s="188" t="s">
        <v>317</v>
      </c>
      <c r="H138" s="189">
        <v>111.712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0.00035</v>
      </c>
      <c r="R138" s="195">
        <f>Q138*H138</f>
        <v>0.039099200000000001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209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209</v>
      </c>
      <c r="BM138" s="197" t="s">
        <v>1942</v>
      </c>
    </row>
    <row r="139" s="2" customFormat="1" ht="24.15" customHeight="1">
      <c r="A139" s="34"/>
      <c r="B139" s="184"/>
      <c r="C139" s="185" t="s">
        <v>150</v>
      </c>
      <c r="D139" s="185" t="s">
        <v>205</v>
      </c>
      <c r="E139" s="186" t="s">
        <v>1943</v>
      </c>
      <c r="F139" s="187" t="s">
        <v>1944</v>
      </c>
      <c r="G139" s="188" t="s">
        <v>317</v>
      </c>
      <c r="H139" s="189">
        <v>19.68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0.00022499999999999999</v>
      </c>
      <c r="R139" s="195">
        <f>Q139*H139</f>
        <v>0.0044279999999999996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209</v>
      </c>
      <c r="AT139" s="197" t="s">
        <v>205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209</v>
      </c>
      <c r="BM139" s="197" t="s">
        <v>1945</v>
      </c>
    </row>
    <row r="140" s="2" customFormat="1" ht="24.15" customHeight="1">
      <c r="A140" s="34"/>
      <c r="B140" s="184"/>
      <c r="C140" s="185" t="s">
        <v>153</v>
      </c>
      <c r="D140" s="185" t="s">
        <v>205</v>
      </c>
      <c r="E140" s="186" t="s">
        <v>1946</v>
      </c>
      <c r="F140" s="187" t="s">
        <v>1947</v>
      </c>
      <c r="G140" s="188" t="s">
        <v>317</v>
      </c>
      <c r="H140" s="189">
        <v>131.392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0.0028999999999999998</v>
      </c>
      <c r="R140" s="195">
        <f>Q140*H140</f>
        <v>0.38103679999999995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209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209</v>
      </c>
      <c r="BM140" s="197" t="s">
        <v>1948</v>
      </c>
    </row>
    <row r="141" s="2" customFormat="1" ht="24.15" customHeight="1">
      <c r="A141" s="34"/>
      <c r="B141" s="184"/>
      <c r="C141" s="185" t="s">
        <v>257</v>
      </c>
      <c r="D141" s="185" t="s">
        <v>205</v>
      </c>
      <c r="E141" s="186" t="s">
        <v>1949</v>
      </c>
      <c r="F141" s="187" t="s">
        <v>1950</v>
      </c>
      <c r="G141" s="188" t="s">
        <v>317</v>
      </c>
      <c r="H141" s="189">
        <v>1935.8489999999999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0.00022499999999999999</v>
      </c>
      <c r="R141" s="195">
        <f>Q141*H141</f>
        <v>0.43556602499999997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209</v>
      </c>
      <c r="AT141" s="197" t="s">
        <v>205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209</v>
      </c>
      <c r="BM141" s="197" t="s">
        <v>1951</v>
      </c>
    </row>
    <row r="142" s="2" customFormat="1" ht="24.15" customHeight="1">
      <c r="A142" s="34"/>
      <c r="B142" s="184"/>
      <c r="C142" s="185" t="s">
        <v>261</v>
      </c>
      <c r="D142" s="185" t="s">
        <v>205</v>
      </c>
      <c r="E142" s="186" t="s">
        <v>1952</v>
      </c>
      <c r="F142" s="187" t="s">
        <v>1953</v>
      </c>
      <c r="G142" s="188" t="s">
        <v>317</v>
      </c>
      <c r="H142" s="189">
        <v>1787.1980000000001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0.0028999999999999998</v>
      </c>
      <c r="R142" s="195">
        <f>Q142*H142</f>
        <v>5.1828741999999997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209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209</v>
      </c>
      <c r="BM142" s="197" t="s">
        <v>1954</v>
      </c>
    </row>
    <row r="143" s="2" customFormat="1" ht="24.15" customHeight="1">
      <c r="A143" s="34"/>
      <c r="B143" s="184"/>
      <c r="C143" s="185" t="s">
        <v>266</v>
      </c>
      <c r="D143" s="185" t="s">
        <v>205</v>
      </c>
      <c r="E143" s="186" t="s">
        <v>1955</v>
      </c>
      <c r="F143" s="187" t="s">
        <v>1956</v>
      </c>
      <c r="G143" s="188" t="s">
        <v>317</v>
      </c>
      <c r="H143" s="189">
        <v>148.65100000000001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0.0061799999999999997</v>
      </c>
      <c r="R143" s="195">
        <f>Q143*H143</f>
        <v>0.91866318000000002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209</v>
      </c>
      <c r="AT143" s="197" t="s">
        <v>205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209</v>
      </c>
      <c r="BM143" s="197" t="s">
        <v>1957</v>
      </c>
    </row>
    <row r="144" s="2" customFormat="1" ht="37.8" customHeight="1">
      <c r="A144" s="34"/>
      <c r="B144" s="184"/>
      <c r="C144" s="185" t="s">
        <v>270</v>
      </c>
      <c r="D144" s="185" t="s">
        <v>205</v>
      </c>
      <c r="E144" s="186" t="s">
        <v>1958</v>
      </c>
      <c r="F144" s="187" t="s">
        <v>1959</v>
      </c>
      <c r="G144" s="188" t="s">
        <v>317</v>
      </c>
      <c r="H144" s="189">
        <v>111.712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209</v>
      </c>
      <c r="AT144" s="197" t="s">
        <v>205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209</v>
      </c>
      <c r="BM144" s="197" t="s">
        <v>1960</v>
      </c>
    </row>
    <row r="145" s="2" customFormat="1" ht="37.8" customHeight="1">
      <c r="A145" s="34"/>
      <c r="B145" s="184"/>
      <c r="C145" s="185" t="s">
        <v>274</v>
      </c>
      <c r="D145" s="185" t="s">
        <v>205</v>
      </c>
      <c r="E145" s="186" t="s">
        <v>1961</v>
      </c>
      <c r="F145" s="187" t="s">
        <v>1962</v>
      </c>
      <c r="G145" s="188" t="s">
        <v>317</v>
      </c>
      <c r="H145" s="189">
        <v>4.6399999999999997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209</v>
      </c>
      <c r="AT145" s="197" t="s">
        <v>205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209</v>
      </c>
      <c r="BM145" s="197" t="s">
        <v>1963</v>
      </c>
    </row>
    <row r="146" s="2" customFormat="1" ht="37.8" customHeight="1">
      <c r="A146" s="34"/>
      <c r="B146" s="184"/>
      <c r="C146" s="185" t="s">
        <v>278</v>
      </c>
      <c r="D146" s="185" t="s">
        <v>205</v>
      </c>
      <c r="E146" s="186" t="s">
        <v>1964</v>
      </c>
      <c r="F146" s="187" t="s">
        <v>1965</v>
      </c>
      <c r="G146" s="188" t="s">
        <v>317</v>
      </c>
      <c r="H146" s="189">
        <v>15.039999999999999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209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209</v>
      </c>
      <c r="BM146" s="197" t="s">
        <v>1966</v>
      </c>
    </row>
    <row r="147" s="2" customFormat="1" ht="33" customHeight="1">
      <c r="A147" s="34"/>
      <c r="B147" s="184"/>
      <c r="C147" s="185" t="s">
        <v>282</v>
      </c>
      <c r="D147" s="185" t="s">
        <v>205</v>
      </c>
      <c r="E147" s="186" t="s">
        <v>1967</v>
      </c>
      <c r="F147" s="187" t="s">
        <v>1968</v>
      </c>
      <c r="G147" s="188" t="s">
        <v>317</v>
      </c>
      <c r="H147" s="189">
        <v>111.712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0.010729000000000001</v>
      </c>
      <c r="R147" s="195">
        <f>Q147*H147</f>
        <v>1.1985580480000002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209</v>
      </c>
      <c r="AT147" s="197" t="s">
        <v>205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209</v>
      </c>
      <c r="BM147" s="197" t="s">
        <v>1969</v>
      </c>
    </row>
    <row r="148" s="2" customFormat="1" ht="33" customHeight="1">
      <c r="A148" s="34"/>
      <c r="B148" s="184"/>
      <c r="C148" s="185" t="s">
        <v>286</v>
      </c>
      <c r="D148" s="185" t="s">
        <v>205</v>
      </c>
      <c r="E148" s="186" t="s">
        <v>1970</v>
      </c>
      <c r="F148" s="187" t="s">
        <v>1971</v>
      </c>
      <c r="G148" s="188" t="s">
        <v>317</v>
      </c>
      <c r="H148" s="189">
        <v>4.1399999999999997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0.014629</v>
      </c>
      <c r="R148" s="195">
        <f>Q148*H148</f>
        <v>0.060564059999999996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209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209</v>
      </c>
      <c r="BM148" s="197" t="s">
        <v>1972</v>
      </c>
    </row>
    <row r="149" s="2" customFormat="1" ht="33" customHeight="1">
      <c r="A149" s="34"/>
      <c r="B149" s="184"/>
      <c r="C149" s="185" t="s">
        <v>290</v>
      </c>
      <c r="D149" s="185" t="s">
        <v>205</v>
      </c>
      <c r="E149" s="186" t="s">
        <v>1973</v>
      </c>
      <c r="F149" s="187" t="s">
        <v>1974</v>
      </c>
      <c r="G149" s="188" t="s">
        <v>317</v>
      </c>
      <c r="H149" s="189">
        <v>319.245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0.015633999999999999</v>
      </c>
      <c r="R149" s="195">
        <f>Q149*H149</f>
        <v>4.9910763299999994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209</v>
      </c>
      <c r="AT149" s="197" t="s">
        <v>205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209</v>
      </c>
      <c r="BM149" s="197" t="s">
        <v>1975</v>
      </c>
    </row>
    <row r="150" s="2" customFormat="1" ht="24.15" customHeight="1">
      <c r="A150" s="34"/>
      <c r="B150" s="184"/>
      <c r="C150" s="185" t="s">
        <v>294</v>
      </c>
      <c r="D150" s="185" t="s">
        <v>205</v>
      </c>
      <c r="E150" s="186" t="s">
        <v>1976</v>
      </c>
      <c r="F150" s="187" t="s">
        <v>1977</v>
      </c>
      <c r="G150" s="188" t="s">
        <v>317</v>
      </c>
      <c r="H150" s="189">
        <v>36.877000000000002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0.027588999999999999</v>
      </c>
      <c r="R150" s="195">
        <f>Q150*H150</f>
        <v>1.017399553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209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209</v>
      </c>
      <c r="BM150" s="197" t="s">
        <v>1978</v>
      </c>
    </row>
    <row r="151" s="2" customFormat="1" ht="24.15" customHeight="1">
      <c r="A151" s="34"/>
      <c r="B151" s="184"/>
      <c r="C151" s="185" t="s">
        <v>7</v>
      </c>
      <c r="D151" s="185" t="s">
        <v>205</v>
      </c>
      <c r="E151" s="186" t="s">
        <v>1979</v>
      </c>
      <c r="F151" s="187" t="s">
        <v>1980</v>
      </c>
      <c r="G151" s="188" t="s">
        <v>317</v>
      </c>
      <c r="H151" s="189">
        <v>30.600000000000001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0.033633999999999997</v>
      </c>
      <c r="R151" s="195">
        <f>Q151*H151</f>
        <v>1.0292003999999999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209</v>
      </c>
      <c r="AT151" s="197" t="s">
        <v>205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209</v>
      </c>
      <c r="BM151" s="197" t="s">
        <v>1981</v>
      </c>
    </row>
    <row r="152" s="2" customFormat="1" ht="24.15" customHeight="1">
      <c r="A152" s="34"/>
      <c r="B152" s="184"/>
      <c r="C152" s="185" t="s">
        <v>302</v>
      </c>
      <c r="D152" s="185" t="s">
        <v>205</v>
      </c>
      <c r="E152" s="186" t="s">
        <v>1982</v>
      </c>
      <c r="F152" s="187" t="s">
        <v>1983</v>
      </c>
      <c r="G152" s="188" t="s">
        <v>317</v>
      </c>
      <c r="H152" s="189">
        <v>1555.7449999999999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0.039784</v>
      </c>
      <c r="R152" s="195">
        <f>Q152*H152</f>
        <v>61.893759079999995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209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209</v>
      </c>
      <c r="BM152" s="197" t="s">
        <v>1984</v>
      </c>
    </row>
    <row r="153" s="2" customFormat="1" ht="24.15" customHeight="1">
      <c r="A153" s="34"/>
      <c r="B153" s="184"/>
      <c r="C153" s="185" t="s">
        <v>306</v>
      </c>
      <c r="D153" s="185" t="s">
        <v>205</v>
      </c>
      <c r="E153" s="186" t="s">
        <v>1371</v>
      </c>
      <c r="F153" s="187" t="s">
        <v>1372</v>
      </c>
      <c r="G153" s="188" t="s">
        <v>317</v>
      </c>
      <c r="H153" s="189">
        <v>182.87200000000001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0.018686500000000002</v>
      </c>
      <c r="R153" s="195">
        <f>Q153*H153</f>
        <v>3.4172376280000005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209</v>
      </c>
      <c r="AT153" s="197" t="s">
        <v>205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209</v>
      </c>
      <c r="BM153" s="197" t="s">
        <v>1985</v>
      </c>
    </row>
    <row r="154" s="12" customFormat="1" ht="22.8" customHeight="1">
      <c r="A154" s="12"/>
      <c r="B154" s="171"/>
      <c r="C154" s="12"/>
      <c r="D154" s="172" t="s">
        <v>78</v>
      </c>
      <c r="E154" s="182" t="s">
        <v>240</v>
      </c>
      <c r="F154" s="182" t="s">
        <v>503</v>
      </c>
      <c r="G154" s="12"/>
      <c r="H154" s="12"/>
      <c r="I154" s="174"/>
      <c r="J154" s="183">
        <f>BK154</f>
        <v>0</v>
      </c>
      <c r="K154" s="12"/>
      <c r="L154" s="171"/>
      <c r="M154" s="176"/>
      <c r="N154" s="177"/>
      <c r="O154" s="177"/>
      <c r="P154" s="178">
        <f>SUM(P155:P171)</f>
        <v>0</v>
      </c>
      <c r="Q154" s="177"/>
      <c r="R154" s="178">
        <f>SUM(R155:R171)</f>
        <v>40.278476218199998</v>
      </c>
      <c r="S154" s="177"/>
      <c r="T154" s="179">
        <f>SUM(T155:T171)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2" t="s">
        <v>86</v>
      </c>
      <c r="AT154" s="180" t="s">
        <v>78</v>
      </c>
      <c r="AU154" s="180" t="s">
        <v>86</v>
      </c>
      <c r="AY154" s="172" t="s">
        <v>203</v>
      </c>
      <c r="BK154" s="181">
        <f>SUM(BK155:BK171)</f>
        <v>0</v>
      </c>
    </row>
    <row r="155" s="2" customFormat="1" ht="33" customHeight="1">
      <c r="A155" s="34"/>
      <c r="B155" s="184"/>
      <c r="C155" s="185" t="s">
        <v>310</v>
      </c>
      <c r="D155" s="185" t="s">
        <v>205</v>
      </c>
      <c r="E155" s="186" t="s">
        <v>1986</v>
      </c>
      <c r="F155" s="187" t="s">
        <v>1987</v>
      </c>
      <c r="G155" s="188" t="s">
        <v>317</v>
      </c>
      <c r="H155" s="189">
        <v>1838.5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0.02103</v>
      </c>
      <c r="R155" s="195">
        <f>Q155*H155</f>
        <v>38.663654999999999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209</v>
      </c>
      <c r="AT155" s="197" t="s">
        <v>205</v>
      </c>
      <c r="AU155" s="197" t="s">
        <v>91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209</v>
      </c>
      <c r="BM155" s="197" t="s">
        <v>1988</v>
      </c>
    </row>
    <row r="156" s="2" customFormat="1" ht="33" customHeight="1">
      <c r="A156" s="34"/>
      <c r="B156" s="184"/>
      <c r="C156" s="185" t="s">
        <v>314</v>
      </c>
      <c r="D156" s="185" t="s">
        <v>205</v>
      </c>
      <c r="E156" s="186" t="s">
        <v>1989</v>
      </c>
      <c r="F156" s="187" t="s">
        <v>1990</v>
      </c>
      <c r="G156" s="188" t="s">
        <v>317</v>
      </c>
      <c r="H156" s="189">
        <v>1838.5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209</v>
      </c>
      <c r="AT156" s="197" t="s">
        <v>205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209</v>
      </c>
      <c r="BM156" s="197" t="s">
        <v>1991</v>
      </c>
    </row>
    <row r="157" s="2" customFormat="1" ht="37.8" customHeight="1">
      <c r="A157" s="34"/>
      <c r="B157" s="184"/>
      <c r="C157" s="185" t="s">
        <v>319</v>
      </c>
      <c r="D157" s="185" t="s">
        <v>205</v>
      </c>
      <c r="E157" s="186" t="s">
        <v>1992</v>
      </c>
      <c r="F157" s="187" t="s">
        <v>1993</v>
      </c>
      <c r="G157" s="188" t="s">
        <v>317</v>
      </c>
      <c r="H157" s="189">
        <v>22062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209</v>
      </c>
      <c r="AT157" s="197" t="s">
        <v>205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209</v>
      </c>
      <c r="BM157" s="197" t="s">
        <v>1994</v>
      </c>
    </row>
    <row r="158" s="2" customFormat="1" ht="24.15" customHeight="1">
      <c r="A158" s="34"/>
      <c r="B158" s="184"/>
      <c r="C158" s="185" t="s">
        <v>323</v>
      </c>
      <c r="D158" s="185" t="s">
        <v>205</v>
      </c>
      <c r="E158" s="186" t="s">
        <v>505</v>
      </c>
      <c r="F158" s="187" t="s">
        <v>506</v>
      </c>
      <c r="G158" s="188" t="s">
        <v>317</v>
      </c>
      <c r="H158" s="189">
        <v>15.84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0.042198630000000001</v>
      </c>
      <c r="R158" s="195">
        <f>Q158*H158</f>
        <v>0.66842629919999996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209</v>
      </c>
      <c r="AT158" s="197" t="s">
        <v>205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209</v>
      </c>
      <c r="BM158" s="197" t="s">
        <v>1995</v>
      </c>
    </row>
    <row r="159" s="2" customFormat="1" ht="24.15" customHeight="1">
      <c r="A159" s="34"/>
      <c r="B159" s="184"/>
      <c r="C159" s="185" t="s">
        <v>327</v>
      </c>
      <c r="D159" s="185" t="s">
        <v>205</v>
      </c>
      <c r="E159" s="186" t="s">
        <v>1996</v>
      </c>
      <c r="F159" s="187" t="s">
        <v>1997</v>
      </c>
      <c r="G159" s="188" t="s">
        <v>317</v>
      </c>
      <c r="H159" s="189">
        <v>6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0.048948560000000002</v>
      </c>
      <c r="R159" s="195">
        <f>Q159*H159</f>
        <v>0.29369136000000001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209</v>
      </c>
      <c r="AT159" s="197" t="s">
        <v>205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209</v>
      </c>
      <c r="BM159" s="197" t="s">
        <v>1998</v>
      </c>
    </row>
    <row r="160" s="2" customFormat="1" ht="16.5" customHeight="1">
      <c r="A160" s="34"/>
      <c r="B160" s="184"/>
      <c r="C160" s="185" t="s">
        <v>331</v>
      </c>
      <c r="D160" s="185" t="s">
        <v>205</v>
      </c>
      <c r="E160" s="186" t="s">
        <v>1999</v>
      </c>
      <c r="F160" s="187" t="s">
        <v>2000</v>
      </c>
      <c r="G160" s="188" t="s">
        <v>317</v>
      </c>
      <c r="H160" s="189">
        <v>1838.5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5.4945000000000003E-05</v>
      </c>
      <c r="R160" s="195">
        <f>Q160*H160</f>
        <v>0.1010163825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209</v>
      </c>
      <c r="AT160" s="197" t="s">
        <v>205</v>
      </c>
      <c r="AU160" s="197" t="s">
        <v>91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209</v>
      </c>
      <c r="BM160" s="197" t="s">
        <v>2001</v>
      </c>
    </row>
    <row r="161" s="2" customFormat="1" ht="16.5" customHeight="1">
      <c r="A161" s="34"/>
      <c r="B161" s="184"/>
      <c r="C161" s="185" t="s">
        <v>335</v>
      </c>
      <c r="D161" s="185" t="s">
        <v>205</v>
      </c>
      <c r="E161" s="186" t="s">
        <v>2002</v>
      </c>
      <c r="F161" s="187" t="s">
        <v>2003</v>
      </c>
      <c r="G161" s="188" t="s">
        <v>317</v>
      </c>
      <c r="H161" s="189">
        <v>1838.5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209</v>
      </c>
      <c r="AT161" s="197" t="s">
        <v>205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209</v>
      </c>
      <c r="BM161" s="197" t="s">
        <v>2004</v>
      </c>
    </row>
    <row r="162" s="2" customFormat="1" ht="16.5" customHeight="1">
      <c r="A162" s="34"/>
      <c r="B162" s="184"/>
      <c r="C162" s="185" t="s">
        <v>339</v>
      </c>
      <c r="D162" s="185" t="s">
        <v>205</v>
      </c>
      <c r="E162" s="186" t="s">
        <v>2005</v>
      </c>
      <c r="F162" s="187" t="s">
        <v>2006</v>
      </c>
      <c r="G162" s="188" t="s">
        <v>255</v>
      </c>
      <c r="H162" s="189">
        <v>2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0.041160000000000002</v>
      </c>
      <c r="R162" s="195">
        <f>Q162*H162</f>
        <v>0.082320000000000004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209</v>
      </c>
      <c r="AT162" s="197" t="s">
        <v>205</v>
      </c>
      <c r="AU162" s="197" t="s">
        <v>91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209</v>
      </c>
      <c r="BM162" s="197" t="s">
        <v>2007</v>
      </c>
    </row>
    <row r="163" s="2" customFormat="1" ht="16.5" customHeight="1">
      <c r="A163" s="34"/>
      <c r="B163" s="184"/>
      <c r="C163" s="204" t="s">
        <v>343</v>
      </c>
      <c r="D163" s="204" t="s">
        <v>262</v>
      </c>
      <c r="E163" s="205" t="s">
        <v>2008</v>
      </c>
      <c r="F163" s="206" t="s">
        <v>2009</v>
      </c>
      <c r="G163" s="207" t="s">
        <v>255</v>
      </c>
      <c r="H163" s="208">
        <v>2</v>
      </c>
      <c r="I163" s="209"/>
      <c r="J163" s="210">
        <f>ROUND(I163*H163,2)</f>
        <v>0</v>
      </c>
      <c r="K163" s="211"/>
      <c r="L163" s="212"/>
      <c r="M163" s="213" t="s">
        <v>1</v>
      </c>
      <c r="N163" s="214" t="s">
        <v>45</v>
      </c>
      <c r="O163" s="78"/>
      <c r="P163" s="195">
        <f>O163*H163</f>
        <v>0</v>
      </c>
      <c r="Q163" s="195">
        <v>0.018100000000000002</v>
      </c>
      <c r="R163" s="195">
        <f>Q163*H163</f>
        <v>0.036200000000000003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236</v>
      </c>
      <c r="AT163" s="197" t="s">
        <v>262</v>
      </c>
      <c r="AU163" s="197" t="s">
        <v>91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209</v>
      </c>
      <c r="BM163" s="197" t="s">
        <v>2010</v>
      </c>
    </row>
    <row r="164" s="2" customFormat="1">
      <c r="A164" s="34"/>
      <c r="B164" s="35"/>
      <c r="C164" s="34"/>
      <c r="D164" s="199" t="s">
        <v>211</v>
      </c>
      <c r="E164" s="34"/>
      <c r="F164" s="200" t="s">
        <v>2011</v>
      </c>
      <c r="G164" s="34"/>
      <c r="H164" s="34"/>
      <c r="I164" s="201"/>
      <c r="J164" s="34"/>
      <c r="K164" s="34"/>
      <c r="L164" s="35"/>
      <c r="M164" s="202"/>
      <c r="N164" s="203"/>
      <c r="O164" s="78"/>
      <c r="P164" s="78"/>
      <c r="Q164" s="78"/>
      <c r="R164" s="78"/>
      <c r="S164" s="78"/>
      <c r="T164" s="79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211</v>
      </c>
      <c r="AU164" s="15" t="s">
        <v>91</v>
      </c>
    </row>
    <row r="165" s="2" customFormat="1" ht="16.5" customHeight="1">
      <c r="A165" s="34"/>
      <c r="B165" s="184"/>
      <c r="C165" s="185" t="s">
        <v>347</v>
      </c>
      <c r="D165" s="185" t="s">
        <v>205</v>
      </c>
      <c r="E165" s="186" t="s">
        <v>2012</v>
      </c>
      <c r="F165" s="187" t="s">
        <v>2013</v>
      </c>
      <c r="G165" s="188" t="s">
        <v>297</v>
      </c>
      <c r="H165" s="189">
        <v>6.1150000000000002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0.00029399999999999999</v>
      </c>
      <c r="R165" s="195">
        <f>Q165*H165</f>
        <v>0.00179781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209</v>
      </c>
      <c r="AT165" s="197" t="s">
        <v>205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209</v>
      </c>
      <c r="BM165" s="197" t="s">
        <v>2014</v>
      </c>
    </row>
    <row r="166" s="2" customFormat="1" ht="16.5" customHeight="1">
      <c r="A166" s="34"/>
      <c r="B166" s="184"/>
      <c r="C166" s="185" t="s">
        <v>352</v>
      </c>
      <c r="D166" s="185" t="s">
        <v>205</v>
      </c>
      <c r="E166" s="186" t="s">
        <v>2015</v>
      </c>
      <c r="F166" s="187" t="s">
        <v>2016</v>
      </c>
      <c r="G166" s="188" t="s">
        <v>297</v>
      </c>
      <c r="H166" s="189">
        <v>205.83000000000001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0.000504</v>
      </c>
      <c r="R166" s="195">
        <f>Q166*H166</f>
        <v>0.10373832000000001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209</v>
      </c>
      <c r="AT166" s="197" t="s">
        <v>205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209</v>
      </c>
      <c r="BM166" s="197" t="s">
        <v>2017</v>
      </c>
    </row>
    <row r="167" s="2" customFormat="1" ht="16.5" customHeight="1">
      <c r="A167" s="34"/>
      <c r="B167" s="184"/>
      <c r="C167" s="185" t="s">
        <v>356</v>
      </c>
      <c r="D167" s="185" t="s">
        <v>205</v>
      </c>
      <c r="E167" s="186" t="s">
        <v>2018</v>
      </c>
      <c r="F167" s="187" t="s">
        <v>2019</v>
      </c>
      <c r="G167" s="188" t="s">
        <v>297</v>
      </c>
      <c r="H167" s="189">
        <v>3.2000000000000002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0.0044175000000000004</v>
      </c>
      <c r="R167" s="195">
        <f>Q167*H167</f>
        <v>0.014136000000000003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209</v>
      </c>
      <c r="AT167" s="197" t="s">
        <v>205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209</v>
      </c>
      <c r="BM167" s="197" t="s">
        <v>2020</v>
      </c>
    </row>
    <row r="168" s="2" customFormat="1" ht="16.5" customHeight="1">
      <c r="A168" s="34"/>
      <c r="B168" s="184"/>
      <c r="C168" s="185" t="s">
        <v>360</v>
      </c>
      <c r="D168" s="185" t="s">
        <v>205</v>
      </c>
      <c r="E168" s="186" t="s">
        <v>513</v>
      </c>
      <c r="F168" s="187" t="s">
        <v>514</v>
      </c>
      <c r="G168" s="188" t="s">
        <v>297</v>
      </c>
      <c r="H168" s="189">
        <v>914.36000000000001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0.000231</v>
      </c>
      <c r="R168" s="195">
        <f>Q168*H168</f>
        <v>0.21121716000000002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209</v>
      </c>
      <c r="AT168" s="197" t="s">
        <v>205</v>
      </c>
      <c r="AU168" s="197" t="s">
        <v>91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209</v>
      </c>
      <c r="BM168" s="197" t="s">
        <v>2021</v>
      </c>
    </row>
    <row r="169" s="2" customFormat="1" ht="16.5" customHeight="1">
      <c r="A169" s="34"/>
      <c r="B169" s="184"/>
      <c r="C169" s="185" t="s">
        <v>364</v>
      </c>
      <c r="D169" s="185" t="s">
        <v>205</v>
      </c>
      <c r="E169" s="186" t="s">
        <v>2022</v>
      </c>
      <c r="F169" s="187" t="s">
        <v>2023</v>
      </c>
      <c r="G169" s="188" t="s">
        <v>297</v>
      </c>
      <c r="H169" s="189">
        <v>11.199999999999999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45</v>
      </c>
      <c r="O169" s="78"/>
      <c r="P169" s="195">
        <f>O169*H169</f>
        <v>0</v>
      </c>
      <c r="Q169" s="195">
        <v>0.00026249999999999998</v>
      </c>
      <c r="R169" s="195">
        <f>Q169*H169</f>
        <v>0.0029399999999999995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209</v>
      </c>
      <c r="AT169" s="197" t="s">
        <v>205</v>
      </c>
      <c r="AU169" s="197" t="s">
        <v>91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209</v>
      </c>
      <c r="BM169" s="197" t="s">
        <v>2024</v>
      </c>
    </row>
    <row r="170" s="2" customFormat="1" ht="16.5" customHeight="1">
      <c r="A170" s="34"/>
      <c r="B170" s="184"/>
      <c r="C170" s="185" t="s">
        <v>369</v>
      </c>
      <c r="D170" s="185" t="s">
        <v>205</v>
      </c>
      <c r="E170" s="186" t="s">
        <v>517</v>
      </c>
      <c r="F170" s="187" t="s">
        <v>518</v>
      </c>
      <c r="G170" s="188" t="s">
        <v>297</v>
      </c>
      <c r="H170" s="189">
        <v>1349.3589999999999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45</v>
      </c>
      <c r="O170" s="78"/>
      <c r="P170" s="195">
        <f>O170*H170</f>
        <v>0</v>
      </c>
      <c r="Q170" s="195">
        <v>7.3499999999999998E-05</v>
      </c>
      <c r="R170" s="195">
        <f>Q170*H170</f>
        <v>0.099177886499999993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209</v>
      </c>
      <c r="AT170" s="197" t="s">
        <v>205</v>
      </c>
      <c r="AU170" s="197" t="s">
        <v>91</v>
      </c>
      <c r="AY170" s="15" t="s">
        <v>203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209</v>
      </c>
      <c r="BM170" s="197" t="s">
        <v>2025</v>
      </c>
    </row>
    <row r="171" s="2" customFormat="1" ht="16.5" customHeight="1">
      <c r="A171" s="34"/>
      <c r="B171" s="184"/>
      <c r="C171" s="185" t="s">
        <v>373</v>
      </c>
      <c r="D171" s="185" t="s">
        <v>205</v>
      </c>
      <c r="E171" s="186" t="s">
        <v>2026</v>
      </c>
      <c r="F171" s="187" t="s">
        <v>2027</v>
      </c>
      <c r="G171" s="188" t="s">
        <v>255</v>
      </c>
      <c r="H171" s="189">
        <v>4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4.0000000000000003E-05</v>
      </c>
      <c r="R171" s="195">
        <f>Q171*H171</f>
        <v>0.00016000000000000001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209</v>
      </c>
      <c r="AT171" s="197" t="s">
        <v>205</v>
      </c>
      <c r="AU171" s="197" t="s">
        <v>91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209</v>
      </c>
      <c r="BM171" s="197" t="s">
        <v>2028</v>
      </c>
    </row>
    <row r="172" s="12" customFormat="1" ht="22.8" customHeight="1">
      <c r="A172" s="12"/>
      <c r="B172" s="171"/>
      <c r="C172" s="12"/>
      <c r="D172" s="172" t="s">
        <v>78</v>
      </c>
      <c r="E172" s="182" t="s">
        <v>614</v>
      </c>
      <c r="F172" s="182" t="s">
        <v>687</v>
      </c>
      <c r="G172" s="12"/>
      <c r="H172" s="12"/>
      <c r="I172" s="174"/>
      <c r="J172" s="183">
        <f>BK172</f>
        <v>0</v>
      </c>
      <c r="K172" s="12"/>
      <c r="L172" s="171"/>
      <c r="M172" s="176"/>
      <c r="N172" s="177"/>
      <c r="O172" s="177"/>
      <c r="P172" s="178">
        <f>P173</f>
        <v>0</v>
      </c>
      <c r="Q172" s="177"/>
      <c r="R172" s="178">
        <f>R173</f>
        <v>0</v>
      </c>
      <c r="S172" s="177"/>
      <c r="T172" s="179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72" t="s">
        <v>86</v>
      </c>
      <c r="AT172" s="180" t="s">
        <v>78</v>
      </c>
      <c r="AU172" s="180" t="s">
        <v>86</v>
      </c>
      <c r="AY172" s="172" t="s">
        <v>203</v>
      </c>
      <c r="BK172" s="181">
        <f>BK173</f>
        <v>0</v>
      </c>
    </row>
    <row r="173" s="2" customFormat="1" ht="24.15" customHeight="1">
      <c r="A173" s="34"/>
      <c r="B173" s="184"/>
      <c r="C173" s="185" t="s">
        <v>377</v>
      </c>
      <c r="D173" s="185" t="s">
        <v>205</v>
      </c>
      <c r="E173" s="186" t="s">
        <v>689</v>
      </c>
      <c r="F173" s="187" t="s">
        <v>690</v>
      </c>
      <c r="G173" s="188" t="s">
        <v>243</v>
      </c>
      <c r="H173" s="189">
        <v>120.953</v>
      </c>
      <c r="I173" s="190"/>
      <c r="J173" s="191">
        <f>ROUND(I173*H173,2)</f>
        <v>0</v>
      </c>
      <c r="K173" s="192"/>
      <c r="L173" s="35"/>
      <c r="M173" s="219" t="s">
        <v>1</v>
      </c>
      <c r="N173" s="220" t="s">
        <v>45</v>
      </c>
      <c r="O173" s="217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209</v>
      </c>
      <c r="AT173" s="197" t="s">
        <v>205</v>
      </c>
      <c r="AU173" s="197" t="s">
        <v>91</v>
      </c>
      <c r="AY173" s="15" t="s">
        <v>203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209</v>
      </c>
      <c r="BM173" s="197" t="s">
        <v>2029</v>
      </c>
    </row>
    <row r="174" s="2" customFormat="1" ht="6.96" customHeight="1">
      <c r="A174" s="34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35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autoFilter ref="C124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158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2030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30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26</v>
      </c>
      <c r="J23" s="23" t="s">
        <v>32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35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36</v>
      </c>
      <c r="F26" s="34"/>
      <c r="G26" s="34"/>
      <c r="H26" s="34"/>
      <c r="I26" s="28" t="s">
        <v>26</v>
      </c>
      <c r="J26" s="23" t="s">
        <v>37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ROUND(J122,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ROUND((SUM(BE122:BE129)),  2)</f>
        <v>0</v>
      </c>
      <c r="G35" s="137"/>
      <c r="H35" s="137"/>
      <c r="I35" s="138">
        <v>0.23000000000000001</v>
      </c>
      <c r="J35" s="136">
        <f>ROUND(((SUM(BE122:BE129))*I35),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ROUND((SUM(BF122:BF129)),  2)</f>
        <v>0</v>
      </c>
      <c r="G36" s="137"/>
      <c r="H36" s="137"/>
      <c r="I36" s="138">
        <v>0.23000000000000001</v>
      </c>
      <c r="J36" s="136">
        <f>ROUND(((SUM(BF122:BF129))*I36),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ROUND((SUM(BG122:BG129)),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ROUND((SUM(BH122:BH129)),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ROUND((SUM(BI122:BI129)),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158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05 - ODSTRÁNENIE OBJEKTU GARÁŽÍ (STENY, STRECHA)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HLINA s.r.o.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STAVCEN s.r.o., www.rozpoctar.org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J122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166</v>
      </c>
      <c r="E99" s="154"/>
      <c r="F99" s="154"/>
      <c r="G99" s="154"/>
      <c r="H99" s="154"/>
      <c r="I99" s="154"/>
      <c r="J99" s="155">
        <f>J123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172</v>
      </c>
      <c r="E100" s="158"/>
      <c r="F100" s="158"/>
      <c r="G100" s="158"/>
      <c r="H100" s="158"/>
      <c r="I100" s="158"/>
      <c r="J100" s="159">
        <f>J124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5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189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30" t="str">
        <f>E7</f>
        <v>REKONŠTRUKCIA ADMINISTRATÍVNEJ BUDOVY KOMENSKÉHO ULICA - ÚRAD BBSK (BLOK B+C)</v>
      </c>
      <c r="F110" s="28"/>
      <c r="G110" s="28"/>
      <c r="H110" s="28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8"/>
      <c r="C111" s="28" t="s">
        <v>157</v>
      </c>
      <c r="L111" s="18"/>
    </row>
    <row r="112" s="2" customFormat="1" ht="16.5" customHeight="1">
      <c r="A112" s="34"/>
      <c r="B112" s="35"/>
      <c r="C112" s="34"/>
      <c r="D112" s="34"/>
      <c r="E112" s="130" t="s">
        <v>158</v>
      </c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159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E11</f>
        <v>05 - ODSTRÁNENIE OBJEKTU GARÁŽÍ (STENY, STRECHA)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F14</f>
        <v>k.ú. B. Bystrica, s.č. 837/12, p.č. KN/C - 1909/1</v>
      </c>
      <c r="G116" s="34"/>
      <c r="H116" s="34"/>
      <c r="I116" s="28" t="s">
        <v>21</v>
      </c>
      <c r="J116" s="70" t="str">
        <f>IF(J14="","",J14)</f>
        <v>21. 1. 2025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E17</f>
        <v>Banskobystrický samosprávny kraj, Námestie SNP 23/</v>
      </c>
      <c r="G118" s="34"/>
      <c r="H118" s="34"/>
      <c r="I118" s="28" t="s">
        <v>29</v>
      </c>
      <c r="J118" s="32" t="str">
        <f>E23</f>
        <v>HLINA s.r.o.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5.65" customHeight="1">
      <c r="A119" s="34"/>
      <c r="B119" s="35"/>
      <c r="C119" s="28" t="s">
        <v>27</v>
      </c>
      <c r="D119" s="34"/>
      <c r="E119" s="34"/>
      <c r="F119" s="23" t="str">
        <f>IF(E20="","",E20)</f>
        <v>Vyplň údaj</v>
      </c>
      <c r="G119" s="34"/>
      <c r="H119" s="34"/>
      <c r="I119" s="28" t="s">
        <v>34</v>
      </c>
      <c r="J119" s="32" t="str">
        <f>E26</f>
        <v>STAVCEN s.r.o., www.rozpoctar.org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60"/>
      <c r="B121" s="161"/>
      <c r="C121" s="162" t="s">
        <v>190</v>
      </c>
      <c r="D121" s="163" t="s">
        <v>64</v>
      </c>
      <c r="E121" s="163" t="s">
        <v>60</v>
      </c>
      <c r="F121" s="163" t="s">
        <v>61</v>
      </c>
      <c r="G121" s="163" t="s">
        <v>191</v>
      </c>
      <c r="H121" s="163" t="s">
        <v>192</v>
      </c>
      <c r="I121" s="163" t="s">
        <v>193</v>
      </c>
      <c r="J121" s="164" t="s">
        <v>163</v>
      </c>
      <c r="K121" s="165" t="s">
        <v>194</v>
      </c>
      <c r="L121" s="166"/>
      <c r="M121" s="87" t="s">
        <v>1</v>
      </c>
      <c r="N121" s="88" t="s">
        <v>43</v>
      </c>
      <c r="O121" s="88" t="s">
        <v>195</v>
      </c>
      <c r="P121" s="88" t="s">
        <v>196</v>
      </c>
      <c r="Q121" s="88" t="s">
        <v>197</v>
      </c>
      <c r="R121" s="88" t="s">
        <v>198</v>
      </c>
      <c r="S121" s="88" t="s">
        <v>199</v>
      </c>
      <c r="T121" s="89" t="s">
        <v>200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="2" customFormat="1" ht="22.8" customHeight="1">
      <c r="A122" s="34"/>
      <c r="B122" s="35"/>
      <c r="C122" s="94" t="s">
        <v>164</v>
      </c>
      <c r="D122" s="34"/>
      <c r="E122" s="34"/>
      <c r="F122" s="34"/>
      <c r="G122" s="34"/>
      <c r="H122" s="34"/>
      <c r="I122" s="34"/>
      <c r="J122" s="167">
        <f>BK122</f>
        <v>0</v>
      </c>
      <c r="K122" s="34"/>
      <c r="L122" s="35"/>
      <c r="M122" s="90"/>
      <c r="N122" s="74"/>
      <c r="O122" s="91"/>
      <c r="P122" s="168">
        <f>P123</f>
        <v>0</v>
      </c>
      <c r="Q122" s="91"/>
      <c r="R122" s="168">
        <f>R123</f>
        <v>2.8556916660000002</v>
      </c>
      <c r="S122" s="91"/>
      <c r="T122" s="169">
        <f>T123</f>
        <v>242.96400000000003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78</v>
      </c>
      <c r="AU122" s="15" t="s">
        <v>165</v>
      </c>
      <c r="BK122" s="170">
        <f>BK123</f>
        <v>0</v>
      </c>
    </row>
    <row r="123" s="12" customFormat="1" ht="25.92" customHeight="1">
      <c r="A123" s="12"/>
      <c r="B123" s="171"/>
      <c r="C123" s="12"/>
      <c r="D123" s="172" t="s">
        <v>78</v>
      </c>
      <c r="E123" s="173" t="s">
        <v>201</v>
      </c>
      <c r="F123" s="173" t="s">
        <v>202</v>
      </c>
      <c r="G123" s="12"/>
      <c r="H123" s="12"/>
      <c r="I123" s="174"/>
      <c r="J123" s="175">
        <f>BK123</f>
        <v>0</v>
      </c>
      <c r="K123" s="12"/>
      <c r="L123" s="171"/>
      <c r="M123" s="176"/>
      <c r="N123" s="177"/>
      <c r="O123" s="177"/>
      <c r="P123" s="178">
        <f>P124</f>
        <v>0</v>
      </c>
      <c r="Q123" s="177"/>
      <c r="R123" s="178">
        <f>R124</f>
        <v>2.8556916660000002</v>
      </c>
      <c r="S123" s="177"/>
      <c r="T123" s="179">
        <f>T124</f>
        <v>242.96400000000003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2" t="s">
        <v>86</v>
      </c>
      <c r="AT123" s="180" t="s">
        <v>78</v>
      </c>
      <c r="AU123" s="180" t="s">
        <v>79</v>
      </c>
      <c r="AY123" s="172" t="s">
        <v>203</v>
      </c>
      <c r="BK123" s="181">
        <f>BK124</f>
        <v>0</v>
      </c>
    </row>
    <row r="124" s="12" customFormat="1" ht="22.8" customHeight="1">
      <c r="A124" s="12"/>
      <c r="B124" s="171"/>
      <c r="C124" s="12"/>
      <c r="D124" s="172" t="s">
        <v>78</v>
      </c>
      <c r="E124" s="182" t="s">
        <v>240</v>
      </c>
      <c r="F124" s="182" t="s">
        <v>503</v>
      </c>
      <c r="G124" s="12"/>
      <c r="H124" s="12"/>
      <c r="I124" s="174"/>
      <c r="J124" s="183">
        <f>BK124</f>
        <v>0</v>
      </c>
      <c r="K124" s="12"/>
      <c r="L124" s="171"/>
      <c r="M124" s="176"/>
      <c r="N124" s="177"/>
      <c r="O124" s="177"/>
      <c r="P124" s="178">
        <f>SUM(P125:P129)</f>
        <v>0</v>
      </c>
      <c r="Q124" s="177"/>
      <c r="R124" s="178">
        <f>SUM(R125:R129)</f>
        <v>2.8556916660000002</v>
      </c>
      <c r="S124" s="177"/>
      <c r="T124" s="179">
        <f>SUM(T125:T129)</f>
        <v>242.96400000000003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2" t="s">
        <v>86</v>
      </c>
      <c r="AT124" s="180" t="s">
        <v>78</v>
      </c>
      <c r="AU124" s="180" t="s">
        <v>86</v>
      </c>
      <c r="AY124" s="172" t="s">
        <v>203</v>
      </c>
      <c r="BK124" s="181">
        <f>SUM(BK125:BK129)</f>
        <v>0</v>
      </c>
    </row>
    <row r="125" s="2" customFormat="1" ht="24.15" customHeight="1">
      <c r="A125" s="34"/>
      <c r="B125" s="184"/>
      <c r="C125" s="185" t="s">
        <v>86</v>
      </c>
      <c r="D125" s="185" t="s">
        <v>205</v>
      </c>
      <c r="E125" s="186" t="s">
        <v>2031</v>
      </c>
      <c r="F125" s="187" t="s">
        <v>2032</v>
      </c>
      <c r="G125" s="188" t="s">
        <v>243</v>
      </c>
      <c r="H125" s="189">
        <v>242.964</v>
      </c>
      <c r="I125" s="190"/>
      <c r="J125" s="191">
        <f>ROUND(I125*H125,2)</f>
        <v>0</v>
      </c>
      <c r="K125" s="192"/>
      <c r="L125" s="35"/>
      <c r="M125" s="193" t="s">
        <v>1</v>
      </c>
      <c r="N125" s="194" t="s">
        <v>45</v>
      </c>
      <c r="O125" s="78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209</v>
      </c>
      <c r="AT125" s="197" t="s">
        <v>205</v>
      </c>
      <c r="AU125" s="197" t="s">
        <v>91</v>
      </c>
      <c r="AY125" s="15" t="s">
        <v>203</v>
      </c>
      <c r="BE125" s="198">
        <f>IF(N125="základná",J125,0)</f>
        <v>0</v>
      </c>
      <c r="BF125" s="198">
        <f>IF(N125="znížená",J125,0)</f>
        <v>0</v>
      </c>
      <c r="BG125" s="198">
        <f>IF(N125="zákl. prenesená",J125,0)</f>
        <v>0</v>
      </c>
      <c r="BH125" s="198">
        <f>IF(N125="zníž. prenesená",J125,0)</f>
        <v>0</v>
      </c>
      <c r="BI125" s="198">
        <f>IF(N125="nulová",J125,0)</f>
        <v>0</v>
      </c>
      <c r="BJ125" s="15" t="s">
        <v>91</v>
      </c>
      <c r="BK125" s="198">
        <f>ROUND(I125*H125,2)</f>
        <v>0</v>
      </c>
      <c r="BL125" s="15" t="s">
        <v>209</v>
      </c>
      <c r="BM125" s="197" t="s">
        <v>2033</v>
      </c>
    </row>
    <row r="126" s="2" customFormat="1" ht="33" customHeight="1">
      <c r="A126" s="34"/>
      <c r="B126" s="184"/>
      <c r="C126" s="185" t="s">
        <v>91</v>
      </c>
      <c r="D126" s="185" t="s">
        <v>205</v>
      </c>
      <c r="E126" s="186" t="s">
        <v>2034</v>
      </c>
      <c r="F126" s="187" t="s">
        <v>2035</v>
      </c>
      <c r="G126" s="188" t="s">
        <v>243</v>
      </c>
      <c r="H126" s="189">
        <v>2429.6399999999999</v>
      </c>
      <c r="I126" s="190"/>
      <c r="J126" s="191">
        <f>ROUND(I126*H126,2)</f>
        <v>0</v>
      </c>
      <c r="K126" s="192"/>
      <c r="L126" s="35"/>
      <c r="M126" s="193" t="s">
        <v>1</v>
      </c>
      <c r="N126" s="194" t="s">
        <v>45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209</v>
      </c>
      <c r="AT126" s="197" t="s">
        <v>205</v>
      </c>
      <c r="AU126" s="197" t="s">
        <v>91</v>
      </c>
      <c r="AY126" s="15" t="s">
        <v>203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209</v>
      </c>
      <c r="BM126" s="197" t="s">
        <v>2036</v>
      </c>
    </row>
    <row r="127" s="2" customFormat="1" ht="24.15" customHeight="1">
      <c r="A127" s="34"/>
      <c r="B127" s="184"/>
      <c r="C127" s="185" t="s">
        <v>216</v>
      </c>
      <c r="D127" s="185" t="s">
        <v>205</v>
      </c>
      <c r="E127" s="186" t="s">
        <v>2037</v>
      </c>
      <c r="F127" s="187" t="s">
        <v>2038</v>
      </c>
      <c r="G127" s="188" t="s">
        <v>243</v>
      </c>
      <c r="H127" s="189">
        <v>242.964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209</v>
      </c>
      <c r="AT127" s="197" t="s">
        <v>205</v>
      </c>
      <c r="AU127" s="197" t="s">
        <v>91</v>
      </c>
      <c r="AY127" s="15" t="s">
        <v>203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209</v>
      </c>
      <c r="BM127" s="197" t="s">
        <v>2039</v>
      </c>
    </row>
    <row r="128" s="2" customFormat="1" ht="24.15" customHeight="1">
      <c r="A128" s="34"/>
      <c r="B128" s="184"/>
      <c r="C128" s="185" t="s">
        <v>209</v>
      </c>
      <c r="D128" s="185" t="s">
        <v>205</v>
      </c>
      <c r="E128" s="186" t="s">
        <v>2040</v>
      </c>
      <c r="F128" s="187" t="s">
        <v>2041</v>
      </c>
      <c r="G128" s="188" t="s">
        <v>243</v>
      </c>
      <c r="H128" s="189">
        <v>242.964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209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209</v>
      </c>
      <c r="BM128" s="197" t="s">
        <v>2042</v>
      </c>
    </row>
    <row r="129" s="2" customFormat="1" ht="33" customHeight="1">
      <c r="A129" s="34"/>
      <c r="B129" s="184"/>
      <c r="C129" s="185" t="s">
        <v>224</v>
      </c>
      <c r="D129" s="185" t="s">
        <v>205</v>
      </c>
      <c r="E129" s="186" t="s">
        <v>2043</v>
      </c>
      <c r="F129" s="187" t="s">
        <v>2044</v>
      </c>
      <c r="G129" s="188" t="s">
        <v>208</v>
      </c>
      <c r="H129" s="189">
        <v>357.30000000000001</v>
      </c>
      <c r="I129" s="190"/>
      <c r="J129" s="191">
        <f>ROUND(I129*H129,2)</f>
        <v>0</v>
      </c>
      <c r="K129" s="192"/>
      <c r="L129" s="35"/>
      <c r="M129" s="219" t="s">
        <v>1</v>
      </c>
      <c r="N129" s="220" t="s">
        <v>45</v>
      </c>
      <c r="O129" s="217"/>
      <c r="P129" s="221">
        <f>O129*H129</f>
        <v>0</v>
      </c>
      <c r="Q129" s="221">
        <v>0.0079924200000000001</v>
      </c>
      <c r="R129" s="221">
        <f>Q129*H129</f>
        <v>2.8556916660000002</v>
      </c>
      <c r="S129" s="221">
        <v>0.68000000000000005</v>
      </c>
      <c r="T129" s="222">
        <f>S129*H129</f>
        <v>242.96400000000003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2045</v>
      </c>
    </row>
    <row r="130" s="2" customFormat="1" ht="6.96" customHeight="1">
      <c r="A130" s="34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35"/>
      <c r="M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</sheetData>
  <autoFilter ref="C121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2046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2047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2048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2048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2048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2048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ROUND(J126,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ROUND((SUM(BE126:BE187)),  2)</f>
        <v>0</v>
      </c>
      <c r="G35" s="137"/>
      <c r="H35" s="137"/>
      <c r="I35" s="138">
        <v>0.23000000000000001</v>
      </c>
      <c r="J35" s="136">
        <f>ROUND(((SUM(BE126:BE187))*I35),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ROUND((SUM(BF126:BF187)),  2)</f>
        <v>0</v>
      </c>
      <c r="G36" s="137"/>
      <c r="H36" s="137"/>
      <c r="I36" s="138">
        <v>0.23000000000000001</v>
      </c>
      <c r="J36" s="136">
        <f>ROUND(((SUM(BF126:BF187))*I36),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ROUND((SUM(BG126:BG187)),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ROUND((SUM(BH126:BH187)),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ROUND((SUM(BI126:BI187)),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2046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02 - Prístroje a zariadenia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J126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166</v>
      </c>
      <c r="E99" s="154"/>
      <c r="F99" s="154"/>
      <c r="G99" s="154"/>
      <c r="H99" s="154"/>
      <c r="I99" s="154"/>
      <c r="J99" s="155">
        <f>J127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172</v>
      </c>
      <c r="E100" s="158"/>
      <c r="F100" s="158"/>
      <c r="G100" s="158"/>
      <c r="H100" s="158"/>
      <c r="I100" s="158"/>
      <c r="J100" s="159">
        <f>J128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2"/>
      <c r="C101" s="9"/>
      <c r="D101" s="153" t="s">
        <v>2049</v>
      </c>
      <c r="E101" s="154"/>
      <c r="F101" s="154"/>
      <c r="G101" s="154"/>
      <c r="H101" s="154"/>
      <c r="I101" s="154"/>
      <c r="J101" s="155">
        <f>J131</f>
        <v>0</v>
      </c>
      <c r="K101" s="9"/>
      <c r="L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52"/>
      <c r="C102" s="9"/>
      <c r="D102" s="153" t="s">
        <v>2050</v>
      </c>
      <c r="E102" s="154"/>
      <c r="F102" s="154"/>
      <c r="G102" s="154"/>
      <c r="H102" s="154"/>
      <c r="I102" s="154"/>
      <c r="J102" s="155">
        <f>J170</f>
        <v>0</v>
      </c>
      <c r="K102" s="9"/>
      <c r="L102" s="15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52"/>
      <c r="C103" s="9"/>
      <c r="D103" s="153" t="s">
        <v>2051</v>
      </c>
      <c r="E103" s="154"/>
      <c r="F103" s="154"/>
      <c r="G103" s="154"/>
      <c r="H103" s="154"/>
      <c r="I103" s="154"/>
      <c r="J103" s="155">
        <f>J176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2"/>
      <c r="C104" s="9"/>
      <c r="D104" s="153" t="s">
        <v>2052</v>
      </c>
      <c r="E104" s="154"/>
      <c r="F104" s="154"/>
      <c r="G104" s="154"/>
      <c r="H104" s="154"/>
      <c r="I104" s="154"/>
      <c r="J104" s="155">
        <f>J179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189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6.25" customHeight="1">
      <c r="A114" s="34"/>
      <c r="B114" s="35"/>
      <c r="C114" s="34"/>
      <c r="D114" s="34"/>
      <c r="E114" s="130" t="str">
        <f>E7</f>
        <v>REKONŠTRUKCIA ADMINISTRATÍVNEJ BUDOVY KOMENSKÉHO ULICA - ÚRAD BBSK (BLOK B+C)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" customFormat="1" ht="12" customHeight="1">
      <c r="B115" s="18"/>
      <c r="C115" s="28" t="s">
        <v>157</v>
      </c>
      <c r="L115" s="18"/>
    </row>
    <row r="116" s="2" customFormat="1" ht="16.5" customHeight="1">
      <c r="A116" s="34"/>
      <c r="B116" s="35"/>
      <c r="C116" s="34"/>
      <c r="D116" s="34"/>
      <c r="E116" s="130" t="s">
        <v>2046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159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68" t="str">
        <f>E11</f>
        <v>02 - Prístroje a zariadenia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19</v>
      </c>
      <c r="D120" s="34"/>
      <c r="E120" s="34"/>
      <c r="F120" s="23" t="str">
        <f>F14</f>
        <v xml:space="preserve"> </v>
      </c>
      <c r="G120" s="34"/>
      <c r="H120" s="34"/>
      <c r="I120" s="28" t="s">
        <v>21</v>
      </c>
      <c r="J120" s="70" t="str">
        <f>IF(J14="","",J14)</f>
        <v>21. 1. 2025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23</v>
      </c>
      <c r="D122" s="34"/>
      <c r="E122" s="34"/>
      <c r="F122" s="23" t="str">
        <f>E17</f>
        <v xml:space="preserve"> </v>
      </c>
      <c r="G122" s="34"/>
      <c r="H122" s="34"/>
      <c r="I122" s="28" t="s">
        <v>29</v>
      </c>
      <c r="J122" s="32" t="str">
        <f>E23</f>
        <v xml:space="preserve"> 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27</v>
      </c>
      <c r="D123" s="34"/>
      <c r="E123" s="34"/>
      <c r="F123" s="23" t="str">
        <f>IF(E20="","",E20)</f>
        <v>Vyplň údaj</v>
      </c>
      <c r="G123" s="34"/>
      <c r="H123" s="34"/>
      <c r="I123" s="28" t="s">
        <v>34</v>
      </c>
      <c r="J123" s="32" t="str">
        <f>E26</f>
        <v xml:space="preserve"> 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0.32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1" customFormat="1" ht="29.28" customHeight="1">
      <c r="A125" s="160"/>
      <c r="B125" s="161"/>
      <c r="C125" s="162" t="s">
        <v>190</v>
      </c>
      <c r="D125" s="163" t="s">
        <v>64</v>
      </c>
      <c r="E125" s="163" t="s">
        <v>60</v>
      </c>
      <c r="F125" s="163" t="s">
        <v>61</v>
      </c>
      <c r="G125" s="163" t="s">
        <v>191</v>
      </c>
      <c r="H125" s="163" t="s">
        <v>192</v>
      </c>
      <c r="I125" s="163" t="s">
        <v>193</v>
      </c>
      <c r="J125" s="164" t="s">
        <v>163</v>
      </c>
      <c r="K125" s="165" t="s">
        <v>194</v>
      </c>
      <c r="L125" s="166"/>
      <c r="M125" s="87" t="s">
        <v>1</v>
      </c>
      <c r="N125" s="88" t="s">
        <v>43</v>
      </c>
      <c r="O125" s="88" t="s">
        <v>195</v>
      </c>
      <c r="P125" s="88" t="s">
        <v>196</v>
      </c>
      <c r="Q125" s="88" t="s">
        <v>197</v>
      </c>
      <c r="R125" s="88" t="s">
        <v>198</v>
      </c>
      <c r="S125" s="88" t="s">
        <v>199</v>
      </c>
      <c r="T125" s="89" t="s">
        <v>200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4"/>
      <c r="B126" s="35"/>
      <c r="C126" s="94" t="s">
        <v>164</v>
      </c>
      <c r="D126" s="34"/>
      <c r="E126" s="34"/>
      <c r="F126" s="34"/>
      <c r="G126" s="34"/>
      <c r="H126" s="34"/>
      <c r="I126" s="34"/>
      <c r="J126" s="167">
        <f>BK126</f>
        <v>0</v>
      </c>
      <c r="K126" s="34"/>
      <c r="L126" s="35"/>
      <c r="M126" s="90"/>
      <c r="N126" s="74"/>
      <c r="O126" s="91"/>
      <c r="P126" s="168">
        <f>P127+P131+P170+P176+P179</f>
        <v>0</v>
      </c>
      <c r="Q126" s="91"/>
      <c r="R126" s="168">
        <f>R127+R131+R170+R176+R179</f>
        <v>0.23593500000000001</v>
      </c>
      <c r="S126" s="91"/>
      <c r="T126" s="169">
        <f>T127+T131+T170+T176+T179</f>
        <v>3.645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78</v>
      </c>
      <c r="AU126" s="15" t="s">
        <v>165</v>
      </c>
      <c r="BK126" s="170">
        <f>BK127+BK131+BK170+BK176+BK179</f>
        <v>0</v>
      </c>
    </row>
    <row r="127" s="12" customFormat="1" ht="25.92" customHeight="1">
      <c r="A127" s="12"/>
      <c r="B127" s="171"/>
      <c r="C127" s="12"/>
      <c r="D127" s="172" t="s">
        <v>78</v>
      </c>
      <c r="E127" s="173" t="s">
        <v>201</v>
      </c>
      <c r="F127" s="173" t="s">
        <v>202</v>
      </c>
      <c r="G127" s="12"/>
      <c r="H127" s="12"/>
      <c r="I127" s="174"/>
      <c r="J127" s="175">
        <f>BK127</f>
        <v>0</v>
      </c>
      <c r="K127" s="12"/>
      <c r="L127" s="171"/>
      <c r="M127" s="176"/>
      <c r="N127" s="177"/>
      <c r="O127" s="177"/>
      <c r="P127" s="178">
        <f>P128</f>
        <v>0</v>
      </c>
      <c r="Q127" s="177"/>
      <c r="R127" s="178">
        <f>R128</f>
        <v>0.0082050000000000005</v>
      </c>
      <c r="S127" s="177"/>
      <c r="T127" s="179">
        <f>T128</f>
        <v>3.645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86</v>
      </c>
      <c r="AT127" s="180" t="s">
        <v>78</v>
      </c>
      <c r="AU127" s="180" t="s">
        <v>79</v>
      </c>
      <c r="AY127" s="172" t="s">
        <v>203</v>
      </c>
      <c r="BK127" s="181">
        <f>BK128</f>
        <v>0</v>
      </c>
    </row>
    <row r="128" s="12" customFormat="1" ht="22.8" customHeight="1">
      <c r="A128" s="12"/>
      <c r="B128" s="171"/>
      <c r="C128" s="12"/>
      <c r="D128" s="172" t="s">
        <v>78</v>
      </c>
      <c r="E128" s="182" t="s">
        <v>240</v>
      </c>
      <c r="F128" s="182" t="s">
        <v>503</v>
      </c>
      <c r="G128" s="12"/>
      <c r="H128" s="12"/>
      <c r="I128" s="174"/>
      <c r="J128" s="183">
        <f>BK128</f>
        <v>0</v>
      </c>
      <c r="K128" s="12"/>
      <c r="L128" s="171"/>
      <c r="M128" s="176"/>
      <c r="N128" s="177"/>
      <c r="O128" s="177"/>
      <c r="P128" s="178">
        <f>SUM(P129:P130)</f>
        <v>0</v>
      </c>
      <c r="Q128" s="177"/>
      <c r="R128" s="178">
        <f>SUM(R129:R130)</f>
        <v>0.0082050000000000005</v>
      </c>
      <c r="S128" s="177"/>
      <c r="T128" s="179">
        <f>SUM(T129:T130)</f>
        <v>3.645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86</v>
      </c>
      <c r="AT128" s="180" t="s">
        <v>78</v>
      </c>
      <c r="AU128" s="180" t="s">
        <v>86</v>
      </c>
      <c r="AY128" s="172" t="s">
        <v>203</v>
      </c>
      <c r="BK128" s="181">
        <f>SUM(BK129:BK130)</f>
        <v>0</v>
      </c>
    </row>
    <row r="129" s="2" customFormat="1" ht="24.15" customHeight="1">
      <c r="A129" s="34"/>
      <c r="B129" s="184"/>
      <c r="C129" s="185" t="s">
        <v>86</v>
      </c>
      <c r="D129" s="185" t="s">
        <v>205</v>
      </c>
      <c r="E129" s="186" t="s">
        <v>2053</v>
      </c>
      <c r="F129" s="187" t="s">
        <v>2054</v>
      </c>
      <c r="G129" s="188" t="s">
        <v>2055</v>
      </c>
      <c r="H129" s="189">
        <v>1500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5.4700000000000001E-06</v>
      </c>
      <c r="R129" s="195">
        <f>Q129*H129</f>
        <v>0.0082050000000000005</v>
      </c>
      <c r="S129" s="195">
        <v>3.0000000000000001E-05</v>
      </c>
      <c r="T129" s="196">
        <f>S129*H129</f>
        <v>0.044999999999999998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209</v>
      </c>
      <c r="AT129" s="197" t="s">
        <v>205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209</v>
      </c>
      <c r="BM129" s="197" t="s">
        <v>2056</v>
      </c>
    </row>
    <row r="130" s="2" customFormat="1" ht="37.8" customHeight="1">
      <c r="A130" s="34"/>
      <c r="B130" s="184"/>
      <c r="C130" s="185" t="s">
        <v>91</v>
      </c>
      <c r="D130" s="185" t="s">
        <v>205</v>
      </c>
      <c r="E130" s="186" t="s">
        <v>2057</v>
      </c>
      <c r="F130" s="187" t="s">
        <v>2058</v>
      </c>
      <c r="G130" s="188" t="s">
        <v>297</v>
      </c>
      <c r="H130" s="189">
        <v>900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0.0040000000000000001</v>
      </c>
      <c r="T130" s="196">
        <f>S130*H130</f>
        <v>3.6000000000000001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209</v>
      </c>
      <c r="AT130" s="197" t="s">
        <v>205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209</v>
      </c>
      <c r="BM130" s="197" t="s">
        <v>2059</v>
      </c>
    </row>
    <row r="131" s="12" customFormat="1" ht="25.92" customHeight="1">
      <c r="A131" s="12"/>
      <c r="B131" s="171"/>
      <c r="C131" s="12"/>
      <c r="D131" s="172" t="s">
        <v>78</v>
      </c>
      <c r="E131" s="173" t="s">
        <v>2060</v>
      </c>
      <c r="F131" s="173" t="s">
        <v>2061</v>
      </c>
      <c r="G131" s="12"/>
      <c r="H131" s="12"/>
      <c r="I131" s="174"/>
      <c r="J131" s="175">
        <f>BK131</f>
        <v>0</v>
      </c>
      <c r="K131" s="12"/>
      <c r="L131" s="171"/>
      <c r="M131" s="176"/>
      <c r="N131" s="177"/>
      <c r="O131" s="177"/>
      <c r="P131" s="178">
        <f>SUM(P132:P169)</f>
        <v>0</v>
      </c>
      <c r="Q131" s="177"/>
      <c r="R131" s="178">
        <f>SUM(R132:R169)</f>
        <v>0.22773000000000002</v>
      </c>
      <c r="S131" s="177"/>
      <c r="T131" s="179">
        <f>SUM(T132:T169)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216</v>
      </c>
      <c r="AT131" s="180" t="s">
        <v>78</v>
      </c>
      <c r="AU131" s="180" t="s">
        <v>79</v>
      </c>
      <c r="AY131" s="172" t="s">
        <v>203</v>
      </c>
      <c r="BK131" s="181">
        <f>SUM(BK132:BK169)</f>
        <v>0</v>
      </c>
    </row>
    <row r="132" s="2" customFormat="1" ht="24.15" customHeight="1">
      <c r="A132" s="34"/>
      <c r="B132" s="184"/>
      <c r="C132" s="185" t="s">
        <v>216</v>
      </c>
      <c r="D132" s="185" t="s">
        <v>205</v>
      </c>
      <c r="E132" s="186" t="s">
        <v>2062</v>
      </c>
      <c r="F132" s="187" t="s">
        <v>2063</v>
      </c>
      <c r="G132" s="188" t="s">
        <v>255</v>
      </c>
      <c r="H132" s="189">
        <v>770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468</v>
      </c>
      <c r="AT132" s="197" t="s">
        <v>205</v>
      </c>
      <c r="AU132" s="197" t="s">
        <v>86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468</v>
      </c>
      <c r="BM132" s="197" t="s">
        <v>2064</v>
      </c>
    </row>
    <row r="133" s="2" customFormat="1" ht="16.5" customHeight="1">
      <c r="A133" s="34"/>
      <c r="B133" s="184"/>
      <c r="C133" s="204" t="s">
        <v>209</v>
      </c>
      <c r="D133" s="204" t="s">
        <v>262</v>
      </c>
      <c r="E133" s="205" t="s">
        <v>2065</v>
      </c>
      <c r="F133" s="206" t="s">
        <v>2066</v>
      </c>
      <c r="G133" s="207" t="s">
        <v>255</v>
      </c>
      <c r="H133" s="208">
        <v>770</v>
      </c>
      <c r="I133" s="209"/>
      <c r="J133" s="210">
        <f>ROUND(I133*H133,2)</f>
        <v>0</v>
      </c>
      <c r="K133" s="211"/>
      <c r="L133" s="212"/>
      <c r="M133" s="213" t="s">
        <v>1</v>
      </c>
      <c r="N133" s="214" t="s">
        <v>45</v>
      </c>
      <c r="O133" s="78"/>
      <c r="P133" s="195">
        <f>O133*H133</f>
        <v>0</v>
      </c>
      <c r="Q133" s="195">
        <v>3.0000000000000001E-05</v>
      </c>
      <c r="R133" s="195">
        <f>Q133*H133</f>
        <v>0.023099999999999999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732</v>
      </c>
      <c r="AT133" s="197" t="s">
        <v>262</v>
      </c>
      <c r="AU133" s="197" t="s">
        <v>86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732</v>
      </c>
      <c r="BM133" s="197" t="s">
        <v>2067</v>
      </c>
    </row>
    <row r="134" s="2" customFormat="1" ht="16.5" customHeight="1">
      <c r="A134" s="34"/>
      <c r="B134" s="184"/>
      <c r="C134" s="204" t="s">
        <v>224</v>
      </c>
      <c r="D134" s="204" t="s">
        <v>262</v>
      </c>
      <c r="E134" s="205" t="s">
        <v>2068</v>
      </c>
      <c r="F134" s="206" t="s">
        <v>2069</v>
      </c>
      <c r="G134" s="207" t="s">
        <v>255</v>
      </c>
      <c r="H134" s="208">
        <v>770</v>
      </c>
      <c r="I134" s="209"/>
      <c r="J134" s="210">
        <f>ROUND(I134*H134,2)</f>
        <v>0</v>
      </c>
      <c r="K134" s="211"/>
      <c r="L134" s="212"/>
      <c r="M134" s="213" t="s">
        <v>1</v>
      </c>
      <c r="N134" s="214" t="s">
        <v>45</v>
      </c>
      <c r="O134" s="78"/>
      <c r="P134" s="195">
        <f>O134*H134</f>
        <v>0</v>
      </c>
      <c r="Q134" s="195">
        <v>6.9999999999999994E-05</v>
      </c>
      <c r="R134" s="195">
        <f>Q134*H134</f>
        <v>0.053899999999999997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732</v>
      </c>
      <c r="AT134" s="197" t="s">
        <v>262</v>
      </c>
      <c r="AU134" s="197" t="s">
        <v>86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732</v>
      </c>
      <c r="BM134" s="197" t="s">
        <v>2070</v>
      </c>
    </row>
    <row r="135" s="2" customFormat="1" ht="24.15" customHeight="1">
      <c r="A135" s="34"/>
      <c r="B135" s="184"/>
      <c r="C135" s="185" t="s">
        <v>228</v>
      </c>
      <c r="D135" s="185" t="s">
        <v>205</v>
      </c>
      <c r="E135" s="186" t="s">
        <v>2071</v>
      </c>
      <c r="F135" s="187" t="s">
        <v>2072</v>
      </c>
      <c r="G135" s="188" t="s">
        <v>255</v>
      </c>
      <c r="H135" s="189">
        <v>650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468</v>
      </c>
      <c r="AT135" s="197" t="s">
        <v>205</v>
      </c>
      <c r="AU135" s="197" t="s">
        <v>86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468</v>
      </c>
      <c r="BM135" s="197" t="s">
        <v>2073</v>
      </c>
    </row>
    <row r="136" s="2" customFormat="1" ht="24.15" customHeight="1">
      <c r="A136" s="34"/>
      <c r="B136" s="184"/>
      <c r="C136" s="204" t="s">
        <v>232</v>
      </c>
      <c r="D136" s="204" t="s">
        <v>262</v>
      </c>
      <c r="E136" s="205" t="s">
        <v>2074</v>
      </c>
      <c r="F136" s="206" t="s">
        <v>2075</v>
      </c>
      <c r="G136" s="207" t="s">
        <v>255</v>
      </c>
      <c r="H136" s="208">
        <v>650</v>
      </c>
      <c r="I136" s="209"/>
      <c r="J136" s="210">
        <f>ROUND(I136*H136,2)</f>
        <v>0</v>
      </c>
      <c r="K136" s="211"/>
      <c r="L136" s="212"/>
      <c r="M136" s="213" t="s">
        <v>1</v>
      </c>
      <c r="N136" s="214" t="s">
        <v>45</v>
      </c>
      <c r="O136" s="78"/>
      <c r="P136" s="195">
        <f>O136*H136</f>
        <v>0</v>
      </c>
      <c r="Q136" s="195">
        <v>0.00010000000000000001</v>
      </c>
      <c r="R136" s="195">
        <f>Q136*H136</f>
        <v>0.065000000000000002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732</v>
      </c>
      <c r="AT136" s="197" t="s">
        <v>262</v>
      </c>
      <c r="AU136" s="197" t="s">
        <v>86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732</v>
      </c>
      <c r="BM136" s="197" t="s">
        <v>2076</v>
      </c>
    </row>
    <row r="137" s="2" customFormat="1" ht="24.15" customHeight="1">
      <c r="A137" s="34"/>
      <c r="B137" s="184"/>
      <c r="C137" s="185" t="s">
        <v>236</v>
      </c>
      <c r="D137" s="185" t="s">
        <v>205</v>
      </c>
      <c r="E137" s="186" t="s">
        <v>2077</v>
      </c>
      <c r="F137" s="187" t="s">
        <v>2078</v>
      </c>
      <c r="G137" s="188" t="s">
        <v>255</v>
      </c>
      <c r="H137" s="189">
        <v>21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468</v>
      </c>
      <c r="AT137" s="197" t="s">
        <v>205</v>
      </c>
      <c r="AU137" s="197" t="s">
        <v>86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468</v>
      </c>
      <c r="BM137" s="197" t="s">
        <v>2079</v>
      </c>
    </row>
    <row r="138" s="2" customFormat="1" ht="16.5" customHeight="1">
      <c r="A138" s="34"/>
      <c r="B138" s="184"/>
      <c r="C138" s="204" t="s">
        <v>240</v>
      </c>
      <c r="D138" s="204" t="s">
        <v>262</v>
      </c>
      <c r="E138" s="205" t="s">
        <v>2080</v>
      </c>
      <c r="F138" s="206" t="s">
        <v>2081</v>
      </c>
      <c r="G138" s="207" t="s">
        <v>255</v>
      </c>
      <c r="H138" s="208">
        <v>21</v>
      </c>
      <c r="I138" s="209"/>
      <c r="J138" s="210">
        <f>ROUND(I138*H138,2)</f>
        <v>0</v>
      </c>
      <c r="K138" s="211"/>
      <c r="L138" s="212"/>
      <c r="M138" s="213" t="s">
        <v>1</v>
      </c>
      <c r="N138" s="214" t="s">
        <v>45</v>
      </c>
      <c r="O138" s="78"/>
      <c r="P138" s="195">
        <f>O138*H138</f>
        <v>0</v>
      </c>
      <c r="Q138" s="195">
        <v>0.00010000000000000001</v>
      </c>
      <c r="R138" s="195">
        <f>Q138*H138</f>
        <v>0.0021000000000000003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732</v>
      </c>
      <c r="AT138" s="197" t="s">
        <v>262</v>
      </c>
      <c r="AU138" s="197" t="s">
        <v>86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732</v>
      </c>
      <c r="BM138" s="197" t="s">
        <v>2082</v>
      </c>
    </row>
    <row r="139" s="2" customFormat="1" ht="24.15" customHeight="1">
      <c r="A139" s="34"/>
      <c r="B139" s="184"/>
      <c r="C139" s="185" t="s">
        <v>147</v>
      </c>
      <c r="D139" s="185" t="s">
        <v>205</v>
      </c>
      <c r="E139" s="186" t="s">
        <v>2083</v>
      </c>
      <c r="F139" s="187" t="s">
        <v>2084</v>
      </c>
      <c r="G139" s="188" t="s">
        <v>255</v>
      </c>
      <c r="H139" s="189">
        <v>10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468</v>
      </c>
      <c r="AT139" s="197" t="s">
        <v>205</v>
      </c>
      <c r="AU139" s="197" t="s">
        <v>86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468</v>
      </c>
      <c r="BM139" s="197" t="s">
        <v>2085</v>
      </c>
    </row>
    <row r="140" s="2" customFormat="1" ht="16.5" customHeight="1">
      <c r="A140" s="34"/>
      <c r="B140" s="184"/>
      <c r="C140" s="204" t="s">
        <v>150</v>
      </c>
      <c r="D140" s="204" t="s">
        <v>262</v>
      </c>
      <c r="E140" s="205" t="s">
        <v>2086</v>
      </c>
      <c r="F140" s="206" t="s">
        <v>2087</v>
      </c>
      <c r="G140" s="207" t="s">
        <v>255</v>
      </c>
      <c r="H140" s="208">
        <v>10</v>
      </c>
      <c r="I140" s="209"/>
      <c r="J140" s="210">
        <f>ROUND(I140*H140,2)</f>
        <v>0</v>
      </c>
      <c r="K140" s="211"/>
      <c r="L140" s="212"/>
      <c r="M140" s="213" t="s">
        <v>1</v>
      </c>
      <c r="N140" s="214" t="s">
        <v>45</v>
      </c>
      <c r="O140" s="78"/>
      <c r="P140" s="195">
        <f>O140*H140</f>
        <v>0</v>
      </c>
      <c r="Q140" s="195">
        <v>0.00010000000000000001</v>
      </c>
      <c r="R140" s="195">
        <f>Q140*H140</f>
        <v>0.001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732</v>
      </c>
      <c r="AT140" s="197" t="s">
        <v>262</v>
      </c>
      <c r="AU140" s="197" t="s">
        <v>86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732</v>
      </c>
      <c r="BM140" s="197" t="s">
        <v>2088</v>
      </c>
    </row>
    <row r="141" s="2" customFormat="1" ht="24.15" customHeight="1">
      <c r="A141" s="34"/>
      <c r="B141" s="184"/>
      <c r="C141" s="185" t="s">
        <v>153</v>
      </c>
      <c r="D141" s="185" t="s">
        <v>205</v>
      </c>
      <c r="E141" s="186" t="s">
        <v>2089</v>
      </c>
      <c r="F141" s="187" t="s">
        <v>2090</v>
      </c>
      <c r="G141" s="188" t="s">
        <v>255</v>
      </c>
      <c r="H141" s="189">
        <v>26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468</v>
      </c>
      <c r="AT141" s="197" t="s">
        <v>205</v>
      </c>
      <c r="AU141" s="197" t="s">
        <v>86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468</v>
      </c>
      <c r="BM141" s="197" t="s">
        <v>2091</v>
      </c>
    </row>
    <row r="142" s="2" customFormat="1" ht="24.15" customHeight="1">
      <c r="A142" s="34"/>
      <c r="B142" s="184"/>
      <c r="C142" s="204" t="s">
        <v>257</v>
      </c>
      <c r="D142" s="204" t="s">
        <v>262</v>
      </c>
      <c r="E142" s="205" t="s">
        <v>2092</v>
      </c>
      <c r="F142" s="206" t="s">
        <v>2093</v>
      </c>
      <c r="G142" s="207" t="s">
        <v>255</v>
      </c>
      <c r="H142" s="208">
        <v>26</v>
      </c>
      <c r="I142" s="209"/>
      <c r="J142" s="210">
        <f>ROUND(I142*H142,2)</f>
        <v>0</v>
      </c>
      <c r="K142" s="211"/>
      <c r="L142" s="212"/>
      <c r="M142" s="213" t="s">
        <v>1</v>
      </c>
      <c r="N142" s="214" t="s">
        <v>45</v>
      </c>
      <c r="O142" s="78"/>
      <c r="P142" s="195">
        <f>O142*H142</f>
        <v>0</v>
      </c>
      <c r="Q142" s="195">
        <v>6.9999999999999994E-05</v>
      </c>
      <c r="R142" s="195">
        <f>Q142*H142</f>
        <v>0.0018199999999999998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732</v>
      </c>
      <c r="AT142" s="197" t="s">
        <v>262</v>
      </c>
      <c r="AU142" s="197" t="s">
        <v>86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732</v>
      </c>
      <c r="BM142" s="197" t="s">
        <v>2094</v>
      </c>
    </row>
    <row r="143" s="2" customFormat="1" ht="24.15" customHeight="1">
      <c r="A143" s="34"/>
      <c r="B143" s="184"/>
      <c r="C143" s="185" t="s">
        <v>261</v>
      </c>
      <c r="D143" s="185" t="s">
        <v>205</v>
      </c>
      <c r="E143" s="186" t="s">
        <v>2095</v>
      </c>
      <c r="F143" s="187" t="s">
        <v>2096</v>
      </c>
      <c r="G143" s="188" t="s">
        <v>255</v>
      </c>
      <c r="H143" s="189">
        <v>44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468</v>
      </c>
      <c r="AT143" s="197" t="s">
        <v>205</v>
      </c>
      <c r="AU143" s="197" t="s">
        <v>86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468</v>
      </c>
      <c r="BM143" s="197" t="s">
        <v>2097</v>
      </c>
    </row>
    <row r="144" s="2" customFormat="1" ht="21.75" customHeight="1">
      <c r="A144" s="34"/>
      <c r="B144" s="184"/>
      <c r="C144" s="204" t="s">
        <v>266</v>
      </c>
      <c r="D144" s="204" t="s">
        <v>262</v>
      </c>
      <c r="E144" s="205" t="s">
        <v>2098</v>
      </c>
      <c r="F144" s="206" t="s">
        <v>2099</v>
      </c>
      <c r="G144" s="207" t="s">
        <v>255</v>
      </c>
      <c r="H144" s="208">
        <v>44</v>
      </c>
      <c r="I144" s="209"/>
      <c r="J144" s="210">
        <f>ROUND(I144*H144,2)</f>
        <v>0</v>
      </c>
      <c r="K144" s="211"/>
      <c r="L144" s="212"/>
      <c r="M144" s="213" t="s">
        <v>1</v>
      </c>
      <c r="N144" s="214" t="s">
        <v>45</v>
      </c>
      <c r="O144" s="78"/>
      <c r="P144" s="195">
        <f>O144*H144</f>
        <v>0</v>
      </c>
      <c r="Q144" s="195">
        <v>6.9999999999999994E-05</v>
      </c>
      <c r="R144" s="195">
        <f>Q144*H144</f>
        <v>0.0030799999999999998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732</v>
      </c>
      <c r="AT144" s="197" t="s">
        <v>262</v>
      </c>
      <c r="AU144" s="197" t="s">
        <v>86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732</v>
      </c>
      <c r="BM144" s="197" t="s">
        <v>2100</v>
      </c>
    </row>
    <row r="145" s="2" customFormat="1" ht="24.15" customHeight="1">
      <c r="A145" s="34"/>
      <c r="B145" s="184"/>
      <c r="C145" s="185" t="s">
        <v>270</v>
      </c>
      <c r="D145" s="185" t="s">
        <v>205</v>
      </c>
      <c r="E145" s="186" t="s">
        <v>2101</v>
      </c>
      <c r="F145" s="187" t="s">
        <v>2102</v>
      </c>
      <c r="G145" s="188" t="s">
        <v>255</v>
      </c>
      <c r="H145" s="189">
        <v>10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468</v>
      </c>
      <c r="AT145" s="197" t="s">
        <v>205</v>
      </c>
      <c r="AU145" s="197" t="s">
        <v>86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468</v>
      </c>
      <c r="BM145" s="197" t="s">
        <v>2103</v>
      </c>
    </row>
    <row r="146" s="2" customFormat="1" ht="24.15" customHeight="1">
      <c r="A146" s="34"/>
      <c r="B146" s="184"/>
      <c r="C146" s="204" t="s">
        <v>274</v>
      </c>
      <c r="D146" s="204" t="s">
        <v>262</v>
      </c>
      <c r="E146" s="205" t="s">
        <v>2104</v>
      </c>
      <c r="F146" s="206" t="s">
        <v>2105</v>
      </c>
      <c r="G146" s="207" t="s">
        <v>255</v>
      </c>
      <c r="H146" s="208">
        <v>10</v>
      </c>
      <c r="I146" s="209"/>
      <c r="J146" s="210">
        <f>ROUND(I146*H146,2)</f>
        <v>0</v>
      </c>
      <c r="K146" s="211"/>
      <c r="L146" s="212"/>
      <c r="M146" s="213" t="s">
        <v>1</v>
      </c>
      <c r="N146" s="214" t="s">
        <v>45</v>
      </c>
      <c r="O146" s="78"/>
      <c r="P146" s="195">
        <f>O146*H146</f>
        <v>0</v>
      </c>
      <c r="Q146" s="195">
        <v>0.00012</v>
      </c>
      <c r="R146" s="195">
        <f>Q146*H146</f>
        <v>0.0012000000000000001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732</v>
      </c>
      <c r="AT146" s="197" t="s">
        <v>262</v>
      </c>
      <c r="AU146" s="197" t="s">
        <v>86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732</v>
      </c>
      <c r="BM146" s="197" t="s">
        <v>2106</v>
      </c>
    </row>
    <row r="147" s="2" customFormat="1" ht="24.15" customHeight="1">
      <c r="A147" s="34"/>
      <c r="B147" s="184"/>
      <c r="C147" s="185" t="s">
        <v>278</v>
      </c>
      <c r="D147" s="185" t="s">
        <v>205</v>
      </c>
      <c r="E147" s="186" t="s">
        <v>2107</v>
      </c>
      <c r="F147" s="187" t="s">
        <v>2108</v>
      </c>
      <c r="G147" s="188" t="s">
        <v>255</v>
      </c>
      <c r="H147" s="189">
        <v>4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468</v>
      </c>
      <c r="AT147" s="197" t="s">
        <v>205</v>
      </c>
      <c r="AU147" s="197" t="s">
        <v>86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468</v>
      </c>
      <c r="BM147" s="197" t="s">
        <v>2109</v>
      </c>
    </row>
    <row r="148" s="2" customFormat="1" ht="24.15" customHeight="1">
      <c r="A148" s="34"/>
      <c r="B148" s="184"/>
      <c r="C148" s="204" t="s">
        <v>282</v>
      </c>
      <c r="D148" s="204" t="s">
        <v>262</v>
      </c>
      <c r="E148" s="205" t="s">
        <v>2110</v>
      </c>
      <c r="F148" s="206" t="s">
        <v>2111</v>
      </c>
      <c r="G148" s="207" t="s">
        <v>255</v>
      </c>
      <c r="H148" s="208">
        <v>4</v>
      </c>
      <c r="I148" s="209"/>
      <c r="J148" s="210">
        <f>ROUND(I148*H148,2)</f>
        <v>0</v>
      </c>
      <c r="K148" s="211"/>
      <c r="L148" s="212"/>
      <c r="M148" s="213" t="s">
        <v>1</v>
      </c>
      <c r="N148" s="214" t="s">
        <v>45</v>
      </c>
      <c r="O148" s="78"/>
      <c r="P148" s="195">
        <f>O148*H148</f>
        <v>0</v>
      </c>
      <c r="Q148" s="195">
        <v>6.9999999999999994E-05</v>
      </c>
      <c r="R148" s="195">
        <f>Q148*H148</f>
        <v>0.00027999999999999998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732</v>
      </c>
      <c r="AT148" s="197" t="s">
        <v>262</v>
      </c>
      <c r="AU148" s="197" t="s">
        <v>86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732</v>
      </c>
      <c r="BM148" s="197" t="s">
        <v>2112</v>
      </c>
    </row>
    <row r="149" s="2" customFormat="1" ht="16.5" customHeight="1">
      <c r="A149" s="34"/>
      <c r="B149" s="184"/>
      <c r="C149" s="185" t="s">
        <v>286</v>
      </c>
      <c r="D149" s="185" t="s">
        <v>205</v>
      </c>
      <c r="E149" s="186" t="s">
        <v>2113</v>
      </c>
      <c r="F149" s="187" t="s">
        <v>2114</v>
      </c>
      <c r="G149" s="188" t="s">
        <v>255</v>
      </c>
      <c r="H149" s="189">
        <v>69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468</v>
      </c>
      <c r="AT149" s="197" t="s">
        <v>205</v>
      </c>
      <c r="AU149" s="197" t="s">
        <v>86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468</v>
      </c>
      <c r="BM149" s="197" t="s">
        <v>2115</v>
      </c>
    </row>
    <row r="150" s="2" customFormat="1" ht="21.75" customHeight="1">
      <c r="A150" s="34"/>
      <c r="B150" s="184"/>
      <c r="C150" s="204" t="s">
        <v>290</v>
      </c>
      <c r="D150" s="204" t="s">
        <v>262</v>
      </c>
      <c r="E150" s="205" t="s">
        <v>2116</v>
      </c>
      <c r="F150" s="206" t="s">
        <v>2117</v>
      </c>
      <c r="G150" s="207" t="s">
        <v>255</v>
      </c>
      <c r="H150" s="208">
        <v>69</v>
      </c>
      <c r="I150" s="209"/>
      <c r="J150" s="210">
        <f>ROUND(I150*H150,2)</f>
        <v>0</v>
      </c>
      <c r="K150" s="211"/>
      <c r="L150" s="212"/>
      <c r="M150" s="213" t="s">
        <v>1</v>
      </c>
      <c r="N150" s="214" t="s">
        <v>45</v>
      </c>
      <c r="O150" s="78"/>
      <c r="P150" s="195">
        <f>O150*H150</f>
        <v>0</v>
      </c>
      <c r="Q150" s="195">
        <v>0.00014999999999999999</v>
      </c>
      <c r="R150" s="195">
        <f>Q150*H150</f>
        <v>0.01035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732</v>
      </c>
      <c r="AT150" s="197" t="s">
        <v>262</v>
      </c>
      <c r="AU150" s="197" t="s">
        <v>86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732</v>
      </c>
      <c r="BM150" s="197" t="s">
        <v>2118</v>
      </c>
    </row>
    <row r="151" s="2" customFormat="1" ht="16.5" customHeight="1">
      <c r="A151" s="34"/>
      <c r="B151" s="184"/>
      <c r="C151" s="185" t="s">
        <v>294</v>
      </c>
      <c r="D151" s="185" t="s">
        <v>205</v>
      </c>
      <c r="E151" s="186" t="s">
        <v>2119</v>
      </c>
      <c r="F151" s="187" t="s">
        <v>2120</v>
      </c>
      <c r="G151" s="188" t="s">
        <v>255</v>
      </c>
      <c r="H151" s="189">
        <v>2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468</v>
      </c>
      <c r="AT151" s="197" t="s">
        <v>205</v>
      </c>
      <c r="AU151" s="197" t="s">
        <v>86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468</v>
      </c>
      <c r="BM151" s="197" t="s">
        <v>2121</v>
      </c>
    </row>
    <row r="152" s="2" customFormat="1" ht="16.5" customHeight="1">
      <c r="A152" s="34"/>
      <c r="B152" s="184"/>
      <c r="C152" s="204" t="s">
        <v>7</v>
      </c>
      <c r="D152" s="204" t="s">
        <v>262</v>
      </c>
      <c r="E152" s="205" t="s">
        <v>2122</v>
      </c>
      <c r="F152" s="206" t="s">
        <v>2123</v>
      </c>
      <c r="G152" s="207" t="s">
        <v>255</v>
      </c>
      <c r="H152" s="208">
        <v>2</v>
      </c>
      <c r="I152" s="209"/>
      <c r="J152" s="210">
        <f>ROUND(I152*H152,2)</f>
        <v>0</v>
      </c>
      <c r="K152" s="211"/>
      <c r="L152" s="212"/>
      <c r="M152" s="213" t="s">
        <v>1</v>
      </c>
      <c r="N152" s="214" t="s">
        <v>45</v>
      </c>
      <c r="O152" s="78"/>
      <c r="P152" s="195">
        <f>O152*H152</f>
        <v>0</v>
      </c>
      <c r="Q152" s="195">
        <v>0.00012</v>
      </c>
      <c r="R152" s="195">
        <f>Q152*H152</f>
        <v>0.00024000000000000001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732</v>
      </c>
      <c r="AT152" s="197" t="s">
        <v>262</v>
      </c>
      <c r="AU152" s="197" t="s">
        <v>86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732</v>
      </c>
      <c r="BM152" s="197" t="s">
        <v>2124</v>
      </c>
    </row>
    <row r="153" s="2" customFormat="1" ht="24.15" customHeight="1">
      <c r="A153" s="34"/>
      <c r="B153" s="184"/>
      <c r="C153" s="185" t="s">
        <v>302</v>
      </c>
      <c r="D153" s="185" t="s">
        <v>205</v>
      </c>
      <c r="E153" s="186" t="s">
        <v>2125</v>
      </c>
      <c r="F153" s="187" t="s">
        <v>2126</v>
      </c>
      <c r="G153" s="188" t="s">
        <v>255</v>
      </c>
      <c r="H153" s="189">
        <v>688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468</v>
      </c>
      <c r="AT153" s="197" t="s">
        <v>205</v>
      </c>
      <c r="AU153" s="197" t="s">
        <v>86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468</v>
      </c>
      <c r="BM153" s="197" t="s">
        <v>2127</v>
      </c>
    </row>
    <row r="154" s="2" customFormat="1" ht="24.15" customHeight="1">
      <c r="A154" s="34"/>
      <c r="B154" s="184"/>
      <c r="C154" s="204" t="s">
        <v>306</v>
      </c>
      <c r="D154" s="204" t="s">
        <v>262</v>
      </c>
      <c r="E154" s="205" t="s">
        <v>2128</v>
      </c>
      <c r="F154" s="206" t="s">
        <v>2129</v>
      </c>
      <c r="G154" s="207" t="s">
        <v>255</v>
      </c>
      <c r="H154" s="208">
        <v>688</v>
      </c>
      <c r="I154" s="209"/>
      <c r="J154" s="210">
        <f>ROUND(I154*H154,2)</f>
        <v>0</v>
      </c>
      <c r="K154" s="211"/>
      <c r="L154" s="212"/>
      <c r="M154" s="213" t="s">
        <v>1</v>
      </c>
      <c r="N154" s="214" t="s">
        <v>45</v>
      </c>
      <c r="O154" s="78"/>
      <c r="P154" s="195">
        <f>O154*H154</f>
        <v>0</v>
      </c>
      <c r="Q154" s="195">
        <v>8.0000000000000007E-05</v>
      </c>
      <c r="R154" s="195">
        <f>Q154*H154</f>
        <v>0.055040000000000006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732</v>
      </c>
      <c r="AT154" s="197" t="s">
        <v>262</v>
      </c>
      <c r="AU154" s="197" t="s">
        <v>86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732</v>
      </c>
      <c r="BM154" s="197" t="s">
        <v>2130</v>
      </c>
    </row>
    <row r="155" s="2" customFormat="1" ht="24.15" customHeight="1">
      <c r="A155" s="34"/>
      <c r="B155" s="184"/>
      <c r="C155" s="185" t="s">
        <v>310</v>
      </c>
      <c r="D155" s="185" t="s">
        <v>205</v>
      </c>
      <c r="E155" s="186" t="s">
        <v>2131</v>
      </c>
      <c r="F155" s="187" t="s">
        <v>2132</v>
      </c>
      <c r="G155" s="188" t="s">
        <v>255</v>
      </c>
      <c r="H155" s="189">
        <v>34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468</v>
      </c>
      <c r="AT155" s="197" t="s">
        <v>205</v>
      </c>
      <c r="AU155" s="197" t="s">
        <v>86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468</v>
      </c>
      <c r="BM155" s="197" t="s">
        <v>2133</v>
      </c>
    </row>
    <row r="156" s="2" customFormat="1" ht="24.15" customHeight="1">
      <c r="A156" s="34"/>
      <c r="B156" s="184"/>
      <c r="C156" s="204" t="s">
        <v>314</v>
      </c>
      <c r="D156" s="204" t="s">
        <v>262</v>
      </c>
      <c r="E156" s="205" t="s">
        <v>2134</v>
      </c>
      <c r="F156" s="206" t="s">
        <v>2135</v>
      </c>
      <c r="G156" s="207" t="s">
        <v>255</v>
      </c>
      <c r="H156" s="208">
        <v>34</v>
      </c>
      <c r="I156" s="209"/>
      <c r="J156" s="210">
        <f>ROUND(I156*H156,2)</f>
        <v>0</v>
      </c>
      <c r="K156" s="211"/>
      <c r="L156" s="212"/>
      <c r="M156" s="213" t="s">
        <v>1</v>
      </c>
      <c r="N156" s="214" t="s">
        <v>45</v>
      </c>
      <c r="O156" s="78"/>
      <c r="P156" s="195">
        <f>O156*H156</f>
        <v>0</v>
      </c>
      <c r="Q156" s="195">
        <v>0.00010000000000000001</v>
      </c>
      <c r="R156" s="195">
        <f>Q156*H156</f>
        <v>0.0034000000000000002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732</v>
      </c>
      <c r="AT156" s="197" t="s">
        <v>262</v>
      </c>
      <c r="AU156" s="197" t="s">
        <v>86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732</v>
      </c>
      <c r="BM156" s="197" t="s">
        <v>2136</v>
      </c>
    </row>
    <row r="157" s="2" customFormat="1" ht="24.15" customHeight="1">
      <c r="A157" s="34"/>
      <c r="B157" s="184"/>
      <c r="C157" s="185" t="s">
        <v>319</v>
      </c>
      <c r="D157" s="185" t="s">
        <v>205</v>
      </c>
      <c r="E157" s="186" t="s">
        <v>2137</v>
      </c>
      <c r="F157" s="187" t="s">
        <v>2138</v>
      </c>
      <c r="G157" s="188" t="s">
        <v>255</v>
      </c>
      <c r="H157" s="189">
        <v>70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468</v>
      </c>
      <c r="AT157" s="197" t="s">
        <v>205</v>
      </c>
      <c r="AU157" s="197" t="s">
        <v>86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468</v>
      </c>
      <c r="BM157" s="197" t="s">
        <v>2139</v>
      </c>
    </row>
    <row r="158" s="2" customFormat="1" ht="24.15" customHeight="1">
      <c r="A158" s="34"/>
      <c r="B158" s="184"/>
      <c r="C158" s="204" t="s">
        <v>323</v>
      </c>
      <c r="D158" s="204" t="s">
        <v>262</v>
      </c>
      <c r="E158" s="205" t="s">
        <v>2140</v>
      </c>
      <c r="F158" s="206" t="s">
        <v>2141</v>
      </c>
      <c r="G158" s="207" t="s">
        <v>255</v>
      </c>
      <c r="H158" s="208">
        <v>70</v>
      </c>
      <c r="I158" s="209"/>
      <c r="J158" s="210">
        <f>ROUND(I158*H158,2)</f>
        <v>0</v>
      </c>
      <c r="K158" s="211"/>
      <c r="L158" s="212"/>
      <c r="M158" s="213" t="s">
        <v>1</v>
      </c>
      <c r="N158" s="214" t="s">
        <v>45</v>
      </c>
      <c r="O158" s="78"/>
      <c r="P158" s="195">
        <f>O158*H158</f>
        <v>0</v>
      </c>
      <c r="Q158" s="195">
        <v>0.00010000000000000001</v>
      </c>
      <c r="R158" s="195">
        <f>Q158*H158</f>
        <v>0.0070000000000000001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732</v>
      </c>
      <c r="AT158" s="197" t="s">
        <v>262</v>
      </c>
      <c r="AU158" s="197" t="s">
        <v>86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732</v>
      </c>
      <c r="BM158" s="197" t="s">
        <v>2142</v>
      </c>
    </row>
    <row r="159" s="2" customFormat="1" ht="37.8" customHeight="1">
      <c r="A159" s="34"/>
      <c r="B159" s="184"/>
      <c r="C159" s="185" t="s">
        <v>327</v>
      </c>
      <c r="D159" s="185" t="s">
        <v>205</v>
      </c>
      <c r="E159" s="186" t="s">
        <v>2143</v>
      </c>
      <c r="F159" s="187" t="s">
        <v>2144</v>
      </c>
      <c r="G159" s="188" t="s">
        <v>255</v>
      </c>
      <c r="H159" s="189">
        <v>1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468</v>
      </c>
      <c r="AT159" s="197" t="s">
        <v>205</v>
      </c>
      <c r="AU159" s="197" t="s">
        <v>86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468</v>
      </c>
      <c r="BM159" s="197" t="s">
        <v>2145</v>
      </c>
    </row>
    <row r="160" s="2" customFormat="1" ht="24.15" customHeight="1">
      <c r="A160" s="34"/>
      <c r="B160" s="184"/>
      <c r="C160" s="204" t="s">
        <v>331</v>
      </c>
      <c r="D160" s="204" t="s">
        <v>262</v>
      </c>
      <c r="E160" s="205" t="s">
        <v>2146</v>
      </c>
      <c r="F160" s="206" t="s">
        <v>2147</v>
      </c>
      <c r="G160" s="207" t="s">
        <v>255</v>
      </c>
      <c r="H160" s="208">
        <v>1</v>
      </c>
      <c r="I160" s="209"/>
      <c r="J160" s="210">
        <f>ROUND(I160*H160,2)</f>
        <v>0</v>
      </c>
      <c r="K160" s="211"/>
      <c r="L160" s="212"/>
      <c r="M160" s="213" t="s">
        <v>1</v>
      </c>
      <c r="N160" s="214" t="s">
        <v>45</v>
      </c>
      <c r="O160" s="78"/>
      <c r="P160" s="195">
        <f>O160*H160</f>
        <v>0</v>
      </c>
      <c r="Q160" s="195">
        <v>0.00022000000000000001</v>
      </c>
      <c r="R160" s="195">
        <f>Q160*H160</f>
        <v>0.00022000000000000001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732</v>
      </c>
      <c r="AT160" s="197" t="s">
        <v>262</v>
      </c>
      <c r="AU160" s="197" t="s">
        <v>86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732</v>
      </c>
      <c r="BM160" s="197" t="s">
        <v>2148</v>
      </c>
    </row>
    <row r="161" s="2" customFormat="1" ht="24.15" customHeight="1">
      <c r="A161" s="34"/>
      <c r="B161" s="184"/>
      <c r="C161" s="185" t="s">
        <v>335</v>
      </c>
      <c r="D161" s="185" t="s">
        <v>205</v>
      </c>
      <c r="E161" s="186" t="s">
        <v>2149</v>
      </c>
      <c r="F161" s="187" t="s">
        <v>2150</v>
      </c>
      <c r="G161" s="188" t="s">
        <v>255</v>
      </c>
      <c r="H161" s="189">
        <v>5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468</v>
      </c>
      <c r="AT161" s="197" t="s">
        <v>205</v>
      </c>
      <c r="AU161" s="197" t="s">
        <v>86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468</v>
      </c>
      <c r="BM161" s="197" t="s">
        <v>2151</v>
      </c>
    </row>
    <row r="162" s="2" customFormat="1" ht="16.5" customHeight="1">
      <c r="A162" s="34"/>
      <c r="B162" s="184"/>
      <c r="C162" s="204" t="s">
        <v>339</v>
      </c>
      <c r="D162" s="204" t="s">
        <v>262</v>
      </c>
      <c r="E162" s="205" t="s">
        <v>2152</v>
      </c>
      <c r="F162" s="206" t="s">
        <v>2153</v>
      </c>
      <c r="G162" s="207" t="s">
        <v>255</v>
      </c>
      <c r="H162" s="208">
        <v>5</v>
      </c>
      <c r="I162" s="209"/>
      <c r="J162" s="210">
        <f>ROUND(I162*H162,2)</f>
        <v>0</v>
      </c>
      <c r="K162" s="211"/>
      <c r="L162" s="212"/>
      <c r="M162" s="213" t="s">
        <v>1</v>
      </c>
      <c r="N162" s="21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732</v>
      </c>
      <c r="AT162" s="197" t="s">
        <v>262</v>
      </c>
      <c r="AU162" s="197" t="s">
        <v>86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732</v>
      </c>
      <c r="BM162" s="197" t="s">
        <v>2154</v>
      </c>
    </row>
    <row r="163" s="2" customFormat="1" ht="24.15" customHeight="1">
      <c r="A163" s="34"/>
      <c r="B163" s="184"/>
      <c r="C163" s="185" t="s">
        <v>343</v>
      </c>
      <c r="D163" s="185" t="s">
        <v>205</v>
      </c>
      <c r="E163" s="186" t="s">
        <v>2155</v>
      </c>
      <c r="F163" s="187" t="s">
        <v>2156</v>
      </c>
      <c r="G163" s="188" t="s">
        <v>255</v>
      </c>
      <c r="H163" s="189">
        <v>60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468</v>
      </c>
      <c r="AT163" s="197" t="s">
        <v>205</v>
      </c>
      <c r="AU163" s="197" t="s">
        <v>86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468</v>
      </c>
      <c r="BM163" s="197" t="s">
        <v>2157</v>
      </c>
    </row>
    <row r="164" s="2" customFormat="1" ht="16.5" customHeight="1">
      <c r="A164" s="34"/>
      <c r="B164" s="184"/>
      <c r="C164" s="204" t="s">
        <v>347</v>
      </c>
      <c r="D164" s="204" t="s">
        <v>262</v>
      </c>
      <c r="E164" s="205" t="s">
        <v>2158</v>
      </c>
      <c r="F164" s="206" t="s">
        <v>2159</v>
      </c>
      <c r="G164" s="207" t="s">
        <v>255</v>
      </c>
      <c r="H164" s="208">
        <v>60</v>
      </c>
      <c r="I164" s="209"/>
      <c r="J164" s="210">
        <f>ROUND(I164*H164,2)</f>
        <v>0</v>
      </c>
      <c r="K164" s="211"/>
      <c r="L164" s="212"/>
      <c r="M164" s="213" t="s">
        <v>1</v>
      </c>
      <c r="N164" s="214" t="s">
        <v>45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732</v>
      </c>
      <c r="AT164" s="197" t="s">
        <v>262</v>
      </c>
      <c r="AU164" s="197" t="s">
        <v>86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732</v>
      </c>
      <c r="BM164" s="197" t="s">
        <v>2160</v>
      </c>
    </row>
    <row r="165" s="2" customFormat="1" ht="24.15" customHeight="1">
      <c r="A165" s="34"/>
      <c r="B165" s="184"/>
      <c r="C165" s="204" t="s">
        <v>352</v>
      </c>
      <c r="D165" s="204" t="s">
        <v>262</v>
      </c>
      <c r="E165" s="205" t="s">
        <v>2161</v>
      </c>
      <c r="F165" s="206" t="s">
        <v>2162</v>
      </c>
      <c r="G165" s="207" t="s">
        <v>255</v>
      </c>
      <c r="H165" s="208">
        <v>60</v>
      </c>
      <c r="I165" s="209"/>
      <c r="J165" s="210">
        <f>ROUND(I165*H165,2)</f>
        <v>0</v>
      </c>
      <c r="K165" s="211"/>
      <c r="L165" s="212"/>
      <c r="M165" s="213" t="s">
        <v>1</v>
      </c>
      <c r="N165" s="21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732</v>
      </c>
      <c r="AT165" s="197" t="s">
        <v>262</v>
      </c>
      <c r="AU165" s="197" t="s">
        <v>86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732</v>
      </c>
      <c r="BM165" s="197" t="s">
        <v>2163</v>
      </c>
    </row>
    <row r="166" s="2" customFormat="1" ht="16.5" customHeight="1">
      <c r="A166" s="34"/>
      <c r="B166" s="184"/>
      <c r="C166" s="185" t="s">
        <v>356</v>
      </c>
      <c r="D166" s="185" t="s">
        <v>205</v>
      </c>
      <c r="E166" s="186" t="s">
        <v>2164</v>
      </c>
      <c r="F166" s="187" t="s">
        <v>2165</v>
      </c>
      <c r="G166" s="188" t="s">
        <v>1</v>
      </c>
      <c r="H166" s="189">
        <v>4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468</v>
      </c>
      <c r="AT166" s="197" t="s">
        <v>205</v>
      </c>
      <c r="AU166" s="197" t="s">
        <v>86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468</v>
      </c>
      <c r="BM166" s="197" t="s">
        <v>2166</v>
      </c>
    </row>
    <row r="167" s="2" customFormat="1" ht="24.15" customHeight="1">
      <c r="A167" s="34"/>
      <c r="B167" s="184"/>
      <c r="C167" s="204" t="s">
        <v>360</v>
      </c>
      <c r="D167" s="204" t="s">
        <v>262</v>
      </c>
      <c r="E167" s="205" t="s">
        <v>2167</v>
      </c>
      <c r="F167" s="206" t="s">
        <v>2168</v>
      </c>
      <c r="G167" s="207" t="s">
        <v>255</v>
      </c>
      <c r="H167" s="208">
        <v>4</v>
      </c>
      <c r="I167" s="209"/>
      <c r="J167" s="210">
        <f>ROUND(I167*H167,2)</f>
        <v>0</v>
      </c>
      <c r="K167" s="211"/>
      <c r="L167" s="212"/>
      <c r="M167" s="213" t="s">
        <v>1</v>
      </c>
      <c r="N167" s="21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1235</v>
      </c>
      <c r="AT167" s="197" t="s">
        <v>262</v>
      </c>
      <c r="AU167" s="197" t="s">
        <v>86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468</v>
      </c>
      <c r="BM167" s="197" t="s">
        <v>2169</v>
      </c>
    </row>
    <row r="168" s="2" customFormat="1" ht="24.15" customHeight="1">
      <c r="A168" s="34"/>
      <c r="B168" s="184"/>
      <c r="C168" s="185" t="s">
        <v>364</v>
      </c>
      <c r="D168" s="185" t="s">
        <v>205</v>
      </c>
      <c r="E168" s="186" t="s">
        <v>2170</v>
      </c>
      <c r="F168" s="187" t="s">
        <v>2171</v>
      </c>
      <c r="G168" s="188" t="s">
        <v>255</v>
      </c>
      <c r="H168" s="189">
        <v>2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468</v>
      </c>
      <c r="AT168" s="197" t="s">
        <v>205</v>
      </c>
      <c r="AU168" s="197" t="s">
        <v>86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468</v>
      </c>
      <c r="BM168" s="197" t="s">
        <v>2172</v>
      </c>
    </row>
    <row r="169" s="2" customFormat="1" ht="24.15" customHeight="1">
      <c r="A169" s="34"/>
      <c r="B169" s="184"/>
      <c r="C169" s="204" t="s">
        <v>369</v>
      </c>
      <c r="D169" s="204" t="s">
        <v>262</v>
      </c>
      <c r="E169" s="205" t="s">
        <v>2173</v>
      </c>
      <c r="F169" s="206" t="s">
        <v>2174</v>
      </c>
      <c r="G169" s="207" t="s">
        <v>1</v>
      </c>
      <c r="H169" s="208">
        <v>2</v>
      </c>
      <c r="I169" s="209"/>
      <c r="J169" s="210">
        <f>ROUND(I169*H169,2)</f>
        <v>0</v>
      </c>
      <c r="K169" s="211"/>
      <c r="L169" s="212"/>
      <c r="M169" s="213" t="s">
        <v>1</v>
      </c>
      <c r="N169" s="214" t="s">
        <v>45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1235</v>
      </c>
      <c r="AT169" s="197" t="s">
        <v>262</v>
      </c>
      <c r="AU169" s="197" t="s">
        <v>86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468</v>
      </c>
      <c r="BM169" s="197" t="s">
        <v>2175</v>
      </c>
    </row>
    <row r="170" s="12" customFormat="1" ht="25.92" customHeight="1">
      <c r="A170" s="12"/>
      <c r="B170" s="171"/>
      <c r="C170" s="12"/>
      <c r="D170" s="172" t="s">
        <v>78</v>
      </c>
      <c r="E170" s="173" t="s">
        <v>2176</v>
      </c>
      <c r="F170" s="173" t="s">
        <v>2177</v>
      </c>
      <c r="G170" s="12"/>
      <c r="H170" s="12"/>
      <c r="I170" s="174"/>
      <c r="J170" s="175">
        <f>BK170</f>
        <v>0</v>
      </c>
      <c r="K170" s="12"/>
      <c r="L170" s="171"/>
      <c r="M170" s="176"/>
      <c r="N170" s="177"/>
      <c r="O170" s="177"/>
      <c r="P170" s="178">
        <f>SUM(P171:P175)</f>
        <v>0</v>
      </c>
      <c r="Q170" s="177"/>
      <c r="R170" s="178">
        <f>SUM(R171:R175)</f>
        <v>0</v>
      </c>
      <c r="S170" s="177"/>
      <c r="T170" s="179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2" t="s">
        <v>216</v>
      </c>
      <c r="AT170" s="180" t="s">
        <v>78</v>
      </c>
      <c r="AU170" s="180" t="s">
        <v>79</v>
      </c>
      <c r="AY170" s="172" t="s">
        <v>203</v>
      </c>
      <c r="BK170" s="181">
        <f>SUM(BK171:BK175)</f>
        <v>0</v>
      </c>
    </row>
    <row r="171" s="2" customFormat="1" ht="16.5" customHeight="1">
      <c r="A171" s="34"/>
      <c r="B171" s="184"/>
      <c r="C171" s="185" t="s">
        <v>373</v>
      </c>
      <c r="D171" s="185" t="s">
        <v>205</v>
      </c>
      <c r="E171" s="186" t="s">
        <v>2178</v>
      </c>
      <c r="F171" s="187" t="s">
        <v>2179</v>
      </c>
      <c r="G171" s="188" t="s">
        <v>255</v>
      </c>
      <c r="H171" s="189">
        <v>387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468</v>
      </c>
      <c r="AT171" s="197" t="s">
        <v>205</v>
      </c>
      <c r="AU171" s="197" t="s">
        <v>86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468</v>
      </c>
      <c r="BM171" s="197" t="s">
        <v>2180</v>
      </c>
    </row>
    <row r="172" s="2" customFormat="1" ht="16.5" customHeight="1">
      <c r="A172" s="34"/>
      <c r="B172" s="184"/>
      <c r="C172" s="204" t="s">
        <v>377</v>
      </c>
      <c r="D172" s="204" t="s">
        <v>262</v>
      </c>
      <c r="E172" s="205" t="s">
        <v>2181</v>
      </c>
      <c r="F172" s="206" t="s">
        <v>2182</v>
      </c>
      <c r="G172" s="207" t="s">
        <v>1</v>
      </c>
      <c r="H172" s="208">
        <v>173</v>
      </c>
      <c r="I172" s="209"/>
      <c r="J172" s="210">
        <f>ROUND(I172*H172,2)</f>
        <v>0</v>
      </c>
      <c r="K172" s="211"/>
      <c r="L172" s="212"/>
      <c r="M172" s="213" t="s">
        <v>1</v>
      </c>
      <c r="N172" s="214" t="s">
        <v>45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1235</v>
      </c>
      <c r="AT172" s="197" t="s">
        <v>262</v>
      </c>
      <c r="AU172" s="197" t="s">
        <v>86</v>
      </c>
      <c r="AY172" s="15" t="s">
        <v>203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468</v>
      </c>
      <c r="BM172" s="197" t="s">
        <v>2183</v>
      </c>
    </row>
    <row r="173" s="2" customFormat="1" ht="16.5" customHeight="1">
      <c r="A173" s="34"/>
      <c r="B173" s="184"/>
      <c r="C173" s="204" t="s">
        <v>381</v>
      </c>
      <c r="D173" s="204" t="s">
        <v>262</v>
      </c>
      <c r="E173" s="205" t="s">
        <v>2184</v>
      </c>
      <c r="F173" s="206" t="s">
        <v>2185</v>
      </c>
      <c r="G173" s="207" t="s">
        <v>1</v>
      </c>
      <c r="H173" s="208">
        <v>36</v>
      </c>
      <c r="I173" s="209"/>
      <c r="J173" s="210">
        <f>ROUND(I173*H173,2)</f>
        <v>0</v>
      </c>
      <c r="K173" s="211"/>
      <c r="L173" s="212"/>
      <c r="M173" s="213" t="s">
        <v>1</v>
      </c>
      <c r="N173" s="214" t="s">
        <v>45</v>
      </c>
      <c r="O173" s="78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1235</v>
      </c>
      <c r="AT173" s="197" t="s">
        <v>262</v>
      </c>
      <c r="AU173" s="197" t="s">
        <v>86</v>
      </c>
      <c r="AY173" s="15" t="s">
        <v>203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468</v>
      </c>
      <c r="BM173" s="197" t="s">
        <v>2186</v>
      </c>
    </row>
    <row r="174" s="2" customFormat="1" ht="16.5" customHeight="1">
      <c r="A174" s="34"/>
      <c r="B174" s="184"/>
      <c r="C174" s="204" t="s">
        <v>385</v>
      </c>
      <c r="D174" s="204" t="s">
        <v>262</v>
      </c>
      <c r="E174" s="205" t="s">
        <v>2187</v>
      </c>
      <c r="F174" s="206" t="s">
        <v>2188</v>
      </c>
      <c r="G174" s="207" t="s">
        <v>1</v>
      </c>
      <c r="H174" s="208">
        <v>176</v>
      </c>
      <c r="I174" s="209"/>
      <c r="J174" s="210">
        <f>ROUND(I174*H174,2)</f>
        <v>0</v>
      </c>
      <c r="K174" s="211"/>
      <c r="L174" s="212"/>
      <c r="M174" s="213" t="s">
        <v>1</v>
      </c>
      <c r="N174" s="214" t="s">
        <v>45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1235</v>
      </c>
      <c r="AT174" s="197" t="s">
        <v>262</v>
      </c>
      <c r="AU174" s="197" t="s">
        <v>86</v>
      </c>
      <c r="AY174" s="15" t="s">
        <v>203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468</v>
      </c>
      <c r="BM174" s="197" t="s">
        <v>2189</v>
      </c>
    </row>
    <row r="175" s="2" customFormat="1" ht="16.5" customHeight="1">
      <c r="A175" s="34"/>
      <c r="B175" s="184"/>
      <c r="C175" s="204" t="s">
        <v>389</v>
      </c>
      <c r="D175" s="204" t="s">
        <v>262</v>
      </c>
      <c r="E175" s="205" t="s">
        <v>2190</v>
      </c>
      <c r="F175" s="206" t="s">
        <v>2191</v>
      </c>
      <c r="G175" s="207" t="s">
        <v>1</v>
      </c>
      <c r="H175" s="208">
        <v>1</v>
      </c>
      <c r="I175" s="209"/>
      <c r="J175" s="210">
        <f>ROUND(I175*H175,2)</f>
        <v>0</v>
      </c>
      <c r="K175" s="211"/>
      <c r="L175" s="212"/>
      <c r="M175" s="213" t="s">
        <v>1</v>
      </c>
      <c r="N175" s="214" t="s">
        <v>45</v>
      </c>
      <c r="O175" s="78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1235</v>
      </c>
      <c r="AT175" s="197" t="s">
        <v>262</v>
      </c>
      <c r="AU175" s="197" t="s">
        <v>86</v>
      </c>
      <c r="AY175" s="15" t="s">
        <v>203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91</v>
      </c>
      <c r="BK175" s="198">
        <f>ROUND(I175*H175,2)</f>
        <v>0</v>
      </c>
      <c r="BL175" s="15" t="s">
        <v>468</v>
      </c>
      <c r="BM175" s="197" t="s">
        <v>2192</v>
      </c>
    </row>
    <row r="176" s="12" customFormat="1" ht="25.92" customHeight="1">
      <c r="A176" s="12"/>
      <c r="B176" s="171"/>
      <c r="C176" s="12"/>
      <c r="D176" s="172" t="s">
        <v>78</v>
      </c>
      <c r="E176" s="173" t="s">
        <v>2193</v>
      </c>
      <c r="F176" s="173" t="s">
        <v>2194</v>
      </c>
      <c r="G176" s="12"/>
      <c r="H176" s="12"/>
      <c r="I176" s="174"/>
      <c r="J176" s="175">
        <f>BK176</f>
        <v>0</v>
      </c>
      <c r="K176" s="12"/>
      <c r="L176" s="171"/>
      <c r="M176" s="176"/>
      <c r="N176" s="177"/>
      <c r="O176" s="177"/>
      <c r="P176" s="178">
        <f>SUM(P177:P178)</f>
        <v>0</v>
      </c>
      <c r="Q176" s="177"/>
      <c r="R176" s="178">
        <f>SUM(R177:R178)</f>
        <v>0</v>
      </c>
      <c r="S176" s="177"/>
      <c r="T176" s="179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2" t="s">
        <v>209</v>
      </c>
      <c r="AT176" s="180" t="s">
        <v>78</v>
      </c>
      <c r="AU176" s="180" t="s">
        <v>79</v>
      </c>
      <c r="AY176" s="172" t="s">
        <v>203</v>
      </c>
      <c r="BK176" s="181">
        <f>SUM(BK177:BK178)</f>
        <v>0</v>
      </c>
    </row>
    <row r="177" s="2" customFormat="1" ht="33" customHeight="1">
      <c r="A177" s="34"/>
      <c r="B177" s="184"/>
      <c r="C177" s="185" t="s">
        <v>393</v>
      </c>
      <c r="D177" s="185" t="s">
        <v>205</v>
      </c>
      <c r="E177" s="186" t="s">
        <v>2195</v>
      </c>
      <c r="F177" s="187" t="s">
        <v>2196</v>
      </c>
      <c r="G177" s="188" t="s">
        <v>2197</v>
      </c>
      <c r="H177" s="189">
        <v>80</v>
      </c>
      <c r="I177" s="190"/>
      <c r="J177" s="191">
        <f>ROUND(I177*H177,2)</f>
        <v>0</v>
      </c>
      <c r="K177" s="192"/>
      <c r="L177" s="35"/>
      <c r="M177" s="193" t="s">
        <v>1</v>
      </c>
      <c r="N177" s="194" t="s">
        <v>45</v>
      </c>
      <c r="O177" s="78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2198</v>
      </c>
      <c r="AT177" s="197" t="s">
        <v>205</v>
      </c>
      <c r="AU177" s="197" t="s">
        <v>86</v>
      </c>
      <c r="AY177" s="15" t="s">
        <v>203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91</v>
      </c>
      <c r="BK177" s="198">
        <f>ROUND(I177*H177,2)</f>
        <v>0</v>
      </c>
      <c r="BL177" s="15" t="s">
        <v>2198</v>
      </c>
      <c r="BM177" s="197" t="s">
        <v>2199</v>
      </c>
    </row>
    <row r="178" s="2" customFormat="1" ht="33" customHeight="1">
      <c r="A178" s="34"/>
      <c r="B178" s="184"/>
      <c r="C178" s="185" t="s">
        <v>397</v>
      </c>
      <c r="D178" s="185" t="s">
        <v>205</v>
      </c>
      <c r="E178" s="186" t="s">
        <v>2200</v>
      </c>
      <c r="F178" s="187" t="s">
        <v>2201</v>
      </c>
      <c r="G178" s="188" t="s">
        <v>2197</v>
      </c>
      <c r="H178" s="189">
        <v>45</v>
      </c>
      <c r="I178" s="190"/>
      <c r="J178" s="191">
        <f>ROUND(I178*H178,2)</f>
        <v>0</v>
      </c>
      <c r="K178" s="192"/>
      <c r="L178" s="35"/>
      <c r="M178" s="193" t="s">
        <v>1</v>
      </c>
      <c r="N178" s="194" t="s">
        <v>45</v>
      </c>
      <c r="O178" s="78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2198</v>
      </c>
      <c r="AT178" s="197" t="s">
        <v>205</v>
      </c>
      <c r="AU178" s="197" t="s">
        <v>86</v>
      </c>
      <c r="AY178" s="15" t="s">
        <v>203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2198</v>
      </c>
      <c r="BM178" s="197" t="s">
        <v>2202</v>
      </c>
    </row>
    <row r="179" s="12" customFormat="1" ht="25.92" customHeight="1">
      <c r="A179" s="12"/>
      <c r="B179" s="171"/>
      <c r="C179" s="12"/>
      <c r="D179" s="172" t="s">
        <v>78</v>
      </c>
      <c r="E179" s="173" t="s">
        <v>2203</v>
      </c>
      <c r="F179" s="173" t="s">
        <v>2204</v>
      </c>
      <c r="G179" s="12"/>
      <c r="H179" s="12"/>
      <c r="I179" s="174"/>
      <c r="J179" s="175">
        <f>BK179</f>
        <v>0</v>
      </c>
      <c r="K179" s="12"/>
      <c r="L179" s="171"/>
      <c r="M179" s="176"/>
      <c r="N179" s="177"/>
      <c r="O179" s="177"/>
      <c r="P179" s="178">
        <f>SUM(P180:P187)</f>
        <v>0</v>
      </c>
      <c r="Q179" s="177"/>
      <c r="R179" s="178">
        <f>SUM(R180:R187)</f>
        <v>0</v>
      </c>
      <c r="S179" s="177"/>
      <c r="T179" s="179">
        <f>SUM(T180:T187)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2" t="s">
        <v>224</v>
      </c>
      <c r="AT179" s="180" t="s">
        <v>78</v>
      </c>
      <c r="AU179" s="180" t="s">
        <v>79</v>
      </c>
      <c r="AY179" s="172" t="s">
        <v>203</v>
      </c>
      <c r="BK179" s="181">
        <f>SUM(BK180:BK187)</f>
        <v>0</v>
      </c>
    </row>
    <row r="180" s="2" customFormat="1" ht="44.25" customHeight="1">
      <c r="A180" s="34"/>
      <c r="B180" s="184"/>
      <c r="C180" s="185" t="s">
        <v>401</v>
      </c>
      <c r="D180" s="185" t="s">
        <v>205</v>
      </c>
      <c r="E180" s="186" t="s">
        <v>2205</v>
      </c>
      <c r="F180" s="187" t="s">
        <v>2206</v>
      </c>
      <c r="G180" s="188" t="s">
        <v>2207</v>
      </c>
      <c r="H180" s="189">
        <v>1</v>
      </c>
      <c r="I180" s="190"/>
      <c r="J180" s="191">
        <f>ROUND(I180*H180,2)</f>
        <v>0</v>
      </c>
      <c r="K180" s="192"/>
      <c r="L180" s="35"/>
      <c r="M180" s="193" t="s">
        <v>1</v>
      </c>
      <c r="N180" s="194" t="s">
        <v>45</v>
      </c>
      <c r="O180" s="78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209</v>
      </c>
      <c r="AT180" s="197" t="s">
        <v>205</v>
      </c>
      <c r="AU180" s="197" t="s">
        <v>86</v>
      </c>
      <c r="AY180" s="15" t="s">
        <v>203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209</v>
      </c>
      <c r="BM180" s="197" t="s">
        <v>2208</v>
      </c>
    </row>
    <row r="181" s="2" customFormat="1" ht="16.5" customHeight="1">
      <c r="A181" s="34"/>
      <c r="B181" s="184"/>
      <c r="C181" s="185" t="s">
        <v>405</v>
      </c>
      <c r="D181" s="185" t="s">
        <v>205</v>
      </c>
      <c r="E181" s="186" t="s">
        <v>2209</v>
      </c>
      <c r="F181" s="187" t="s">
        <v>2210</v>
      </c>
      <c r="G181" s="188" t="s">
        <v>2211</v>
      </c>
      <c r="H181" s="189">
        <v>1</v>
      </c>
      <c r="I181" s="190"/>
      <c r="J181" s="191">
        <f>ROUND(I181*H181,2)</f>
        <v>0</v>
      </c>
      <c r="K181" s="192"/>
      <c r="L181" s="35"/>
      <c r="M181" s="193" t="s">
        <v>1</v>
      </c>
      <c r="N181" s="194" t="s">
        <v>45</v>
      </c>
      <c r="O181" s="78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209</v>
      </c>
      <c r="AT181" s="197" t="s">
        <v>205</v>
      </c>
      <c r="AU181" s="197" t="s">
        <v>86</v>
      </c>
      <c r="AY181" s="15" t="s">
        <v>203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209</v>
      </c>
      <c r="BM181" s="197" t="s">
        <v>2212</v>
      </c>
    </row>
    <row r="182" s="2" customFormat="1" ht="24.15" customHeight="1">
      <c r="A182" s="34"/>
      <c r="B182" s="184"/>
      <c r="C182" s="185" t="s">
        <v>409</v>
      </c>
      <c r="D182" s="185" t="s">
        <v>205</v>
      </c>
      <c r="E182" s="186" t="s">
        <v>2213</v>
      </c>
      <c r="F182" s="187" t="s">
        <v>2214</v>
      </c>
      <c r="G182" s="188" t="s">
        <v>2207</v>
      </c>
      <c r="H182" s="189">
        <v>1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45</v>
      </c>
      <c r="O182" s="78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209</v>
      </c>
      <c r="AT182" s="197" t="s">
        <v>205</v>
      </c>
      <c r="AU182" s="197" t="s">
        <v>86</v>
      </c>
      <c r="AY182" s="15" t="s">
        <v>203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209</v>
      </c>
      <c r="BM182" s="197" t="s">
        <v>2215</v>
      </c>
    </row>
    <row r="183" s="2" customFormat="1" ht="21.75" customHeight="1">
      <c r="A183" s="34"/>
      <c r="B183" s="184"/>
      <c r="C183" s="185" t="s">
        <v>413</v>
      </c>
      <c r="D183" s="185" t="s">
        <v>205</v>
      </c>
      <c r="E183" s="186" t="s">
        <v>2216</v>
      </c>
      <c r="F183" s="187" t="s">
        <v>2217</v>
      </c>
      <c r="G183" s="188" t="s">
        <v>2207</v>
      </c>
      <c r="H183" s="189">
        <v>1</v>
      </c>
      <c r="I183" s="190"/>
      <c r="J183" s="191">
        <f>ROUND(I183*H183,2)</f>
        <v>0</v>
      </c>
      <c r="K183" s="192"/>
      <c r="L183" s="35"/>
      <c r="M183" s="193" t="s">
        <v>1</v>
      </c>
      <c r="N183" s="194" t="s">
        <v>45</v>
      </c>
      <c r="O183" s="78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209</v>
      </c>
      <c r="AT183" s="197" t="s">
        <v>205</v>
      </c>
      <c r="AU183" s="197" t="s">
        <v>86</v>
      </c>
      <c r="AY183" s="15" t="s">
        <v>203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209</v>
      </c>
      <c r="BM183" s="197" t="s">
        <v>2218</v>
      </c>
    </row>
    <row r="184" s="2" customFormat="1" ht="21.75" customHeight="1">
      <c r="A184" s="34"/>
      <c r="B184" s="184"/>
      <c r="C184" s="185" t="s">
        <v>417</v>
      </c>
      <c r="D184" s="185" t="s">
        <v>205</v>
      </c>
      <c r="E184" s="186" t="s">
        <v>2219</v>
      </c>
      <c r="F184" s="187" t="s">
        <v>2220</v>
      </c>
      <c r="G184" s="188" t="s">
        <v>2207</v>
      </c>
      <c r="H184" s="189">
        <v>1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45</v>
      </c>
      <c r="O184" s="78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209</v>
      </c>
      <c r="AT184" s="197" t="s">
        <v>205</v>
      </c>
      <c r="AU184" s="197" t="s">
        <v>86</v>
      </c>
      <c r="AY184" s="15" t="s">
        <v>203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209</v>
      </c>
      <c r="BM184" s="197" t="s">
        <v>2221</v>
      </c>
    </row>
    <row r="185" s="2" customFormat="1" ht="24.15" customHeight="1">
      <c r="A185" s="34"/>
      <c r="B185" s="184"/>
      <c r="C185" s="185" t="s">
        <v>421</v>
      </c>
      <c r="D185" s="185" t="s">
        <v>205</v>
      </c>
      <c r="E185" s="186" t="s">
        <v>2222</v>
      </c>
      <c r="F185" s="187" t="s">
        <v>2223</v>
      </c>
      <c r="G185" s="188" t="s">
        <v>2207</v>
      </c>
      <c r="H185" s="189">
        <v>1</v>
      </c>
      <c r="I185" s="190"/>
      <c r="J185" s="191">
        <f>ROUND(I185*H185,2)</f>
        <v>0</v>
      </c>
      <c r="K185" s="192"/>
      <c r="L185" s="35"/>
      <c r="M185" s="193" t="s">
        <v>1</v>
      </c>
      <c r="N185" s="194" t="s">
        <v>45</v>
      </c>
      <c r="O185" s="78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209</v>
      </c>
      <c r="AT185" s="197" t="s">
        <v>205</v>
      </c>
      <c r="AU185" s="197" t="s">
        <v>86</v>
      </c>
      <c r="AY185" s="15" t="s">
        <v>203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91</v>
      </c>
      <c r="BK185" s="198">
        <f>ROUND(I185*H185,2)</f>
        <v>0</v>
      </c>
      <c r="BL185" s="15" t="s">
        <v>209</v>
      </c>
      <c r="BM185" s="197" t="s">
        <v>2224</v>
      </c>
    </row>
    <row r="186" s="2" customFormat="1" ht="21.75" customHeight="1">
      <c r="A186" s="34"/>
      <c r="B186" s="184"/>
      <c r="C186" s="185" t="s">
        <v>426</v>
      </c>
      <c r="D186" s="185" t="s">
        <v>205</v>
      </c>
      <c r="E186" s="186" t="s">
        <v>2225</v>
      </c>
      <c r="F186" s="187" t="s">
        <v>2226</v>
      </c>
      <c r="G186" s="188" t="s">
        <v>2207</v>
      </c>
      <c r="H186" s="189">
        <v>1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45</v>
      </c>
      <c r="O186" s="78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209</v>
      </c>
      <c r="AT186" s="197" t="s">
        <v>205</v>
      </c>
      <c r="AU186" s="197" t="s">
        <v>86</v>
      </c>
      <c r="AY186" s="15" t="s">
        <v>203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209</v>
      </c>
      <c r="BM186" s="197" t="s">
        <v>2227</v>
      </c>
    </row>
    <row r="187" s="2" customFormat="1" ht="24.15" customHeight="1">
      <c r="A187" s="34"/>
      <c r="B187" s="184"/>
      <c r="C187" s="185" t="s">
        <v>431</v>
      </c>
      <c r="D187" s="185" t="s">
        <v>205</v>
      </c>
      <c r="E187" s="186" t="s">
        <v>2228</v>
      </c>
      <c r="F187" s="187" t="s">
        <v>2229</v>
      </c>
      <c r="G187" s="188" t="s">
        <v>2211</v>
      </c>
      <c r="H187" s="189">
        <v>1</v>
      </c>
      <c r="I187" s="190"/>
      <c r="J187" s="191">
        <f>ROUND(I187*H187,2)</f>
        <v>0</v>
      </c>
      <c r="K187" s="192"/>
      <c r="L187" s="35"/>
      <c r="M187" s="219" t="s">
        <v>1</v>
      </c>
      <c r="N187" s="220" t="s">
        <v>45</v>
      </c>
      <c r="O187" s="217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209</v>
      </c>
      <c r="AT187" s="197" t="s">
        <v>205</v>
      </c>
      <c r="AU187" s="197" t="s">
        <v>86</v>
      </c>
      <c r="AY187" s="15" t="s">
        <v>203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91</v>
      </c>
      <c r="BK187" s="198">
        <f>ROUND(I187*H187,2)</f>
        <v>0</v>
      </c>
      <c r="BL187" s="15" t="s">
        <v>209</v>
      </c>
      <c r="BM187" s="197" t="s">
        <v>2230</v>
      </c>
    </row>
    <row r="188" s="2" customFormat="1" ht="6.96" customHeight="1">
      <c r="A188" s="34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35"/>
      <c r="M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</row>
  </sheetData>
  <autoFilter ref="C125:K1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2046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2231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2048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2048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2048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2048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ROUND(J122,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ROUND((SUM(BE122:BE171)),  2)</f>
        <v>0</v>
      </c>
      <c r="G35" s="137"/>
      <c r="H35" s="137"/>
      <c r="I35" s="138">
        <v>0.23000000000000001</v>
      </c>
      <c r="J35" s="136">
        <f>ROUND(((SUM(BE122:BE171))*I35),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ROUND((SUM(BF122:BF171)),  2)</f>
        <v>0</v>
      </c>
      <c r="G36" s="137"/>
      <c r="H36" s="137"/>
      <c r="I36" s="138">
        <v>0.23000000000000001</v>
      </c>
      <c r="J36" s="136">
        <f>ROUND(((SUM(BF122:BF171))*I36),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ROUND((SUM(BG122:BG171)),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ROUND((SUM(BH122:BH171)),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ROUND((SUM(BI122:BI171)),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2046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03 - Káble a nosné systémy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J122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187</v>
      </c>
      <c r="E99" s="154"/>
      <c r="F99" s="154"/>
      <c r="G99" s="154"/>
      <c r="H99" s="154"/>
      <c r="I99" s="154"/>
      <c r="J99" s="155">
        <f>J123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2232</v>
      </c>
      <c r="E100" s="158"/>
      <c r="F100" s="158"/>
      <c r="G100" s="158"/>
      <c r="H100" s="158"/>
      <c r="I100" s="158"/>
      <c r="J100" s="159">
        <f>J127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5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189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30" t="str">
        <f>E7</f>
        <v>REKONŠTRUKCIA ADMINISTRATÍVNEJ BUDOVY KOMENSKÉHO ULICA - ÚRAD BBSK (BLOK B+C)</v>
      </c>
      <c r="F110" s="28"/>
      <c r="G110" s="28"/>
      <c r="H110" s="28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8"/>
      <c r="C111" s="28" t="s">
        <v>157</v>
      </c>
      <c r="L111" s="18"/>
    </row>
    <row r="112" s="2" customFormat="1" ht="16.5" customHeight="1">
      <c r="A112" s="34"/>
      <c r="B112" s="35"/>
      <c r="C112" s="34"/>
      <c r="D112" s="34"/>
      <c r="E112" s="130" t="s">
        <v>2046</v>
      </c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159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E11</f>
        <v>03 - Káble a nosné systémy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F14</f>
        <v xml:space="preserve"> </v>
      </c>
      <c r="G116" s="34"/>
      <c r="H116" s="34"/>
      <c r="I116" s="28" t="s">
        <v>21</v>
      </c>
      <c r="J116" s="70" t="str">
        <f>IF(J14="","",J14)</f>
        <v>21. 1. 2025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E17</f>
        <v xml:space="preserve"> </v>
      </c>
      <c r="G118" s="34"/>
      <c r="H118" s="34"/>
      <c r="I118" s="28" t="s">
        <v>29</v>
      </c>
      <c r="J118" s="32" t="str">
        <f>E23</f>
        <v xml:space="preserve"> 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IF(E20="","",E20)</f>
        <v>Vyplň údaj</v>
      </c>
      <c r="G119" s="34"/>
      <c r="H119" s="34"/>
      <c r="I119" s="28" t="s">
        <v>34</v>
      </c>
      <c r="J119" s="32" t="str">
        <f>E26</f>
        <v xml:space="preserve"> 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60"/>
      <c r="B121" s="161"/>
      <c r="C121" s="162" t="s">
        <v>190</v>
      </c>
      <c r="D121" s="163" t="s">
        <v>64</v>
      </c>
      <c r="E121" s="163" t="s">
        <v>60</v>
      </c>
      <c r="F121" s="163" t="s">
        <v>61</v>
      </c>
      <c r="G121" s="163" t="s">
        <v>191</v>
      </c>
      <c r="H121" s="163" t="s">
        <v>192</v>
      </c>
      <c r="I121" s="163" t="s">
        <v>193</v>
      </c>
      <c r="J121" s="164" t="s">
        <v>163</v>
      </c>
      <c r="K121" s="165" t="s">
        <v>194</v>
      </c>
      <c r="L121" s="166"/>
      <c r="M121" s="87" t="s">
        <v>1</v>
      </c>
      <c r="N121" s="88" t="s">
        <v>43</v>
      </c>
      <c r="O121" s="88" t="s">
        <v>195</v>
      </c>
      <c r="P121" s="88" t="s">
        <v>196</v>
      </c>
      <c r="Q121" s="88" t="s">
        <v>197</v>
      </c>
      <c r="R121" s="88" t="s">
        <v>198</v>
      </c>
      <c r="S121" s="88" t="s">
        <v>199</v>
      </c>
      <c r="T121" s="89" t="s">
        <v>200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="2" customFormat="1" ht="22.8" customHeight="1">
      <c r="A122" s="34"/>
      <c r="B122" s="35"/>
      <c r="C122" s="94" t="s">
        <v>164</v>
      </c>
      <c r="D122" s="34"/>
      <c r="E122" s="34"/>
      <c r="F122" s="34"/>
      <c r="G122" s="34"/>
      <c r="H122" s="34"/>
      <c r="I122" s="34"/>
      <c r="J122" s="167">
        <f>BK122</f>
        <v>0</v>
      </c>
      <c r="K122" s="34"/>
      <c r="L122" s="35"/>
      <c r="M122" s="90"/>
      <c r="N122" s="74"/>
      <c r="O122" s="91"/>
      <c r="P122" s="168">
        <f>P123</f>
        <v>0</v>
      </c>
      <c r="Q122" s="91"/>
      <c r="R122" s="168">
        <f>R123</f>
        <v>4.3699400000000006</v>
      </c>
      <c r="S122" s="91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78</v>
      </c>
      <c r="AU122" s="15" t="s">
        <v>165</v>
      </c>
      <c r="BK122" s="170">
        <f>BK123</f>
        <v>0</v>
      </c>
    </row>
    <row r="123" s="12" customFormat="1" ht="25.92" customHeight="1">
      <c r="A123" s="12"/>
      <c r="B123" s="171"/>
      <c r="C123" s="12"/>
      <c r="D123" s="172" t="s">
        <v>78</v>
      </c>
      <c r="E123" s="173" t="s">
        <v>262</v>
      </c>
      <c r="F123" s="173" t="s">
        <v>1355</v>
      </c>
      <c r="G123" s="12"/>
      <c r="H123" s="12"/>
      <c r="I123" s="174"/>
      <c r="J123" s="175">
        <f>BK123</f>
        <v>0</v>
      </c>
      <c r="K123" s="12"/>
      <c r="L123" s="171"/>
      <c r="M123" s="176"/>
      <c r="N123" s="177"/>
      <c r="O123" s="177"/>
      <c r="P123" s="178">
        <f>P124+SUM(P125:P127)</f>
        <v>0</v>
      </c>
      <c r="Q123" s="177"/>
      <c r="R123" s="178">
        <f>R124+SUM(R125:R127)</f>
        <v>4.3699400000000006</v>
      </c>
      <c r="S123" s="177"/>
      <c r="T123" s="179">
        <f>T124+SUM(T125:T127)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2" t="s">
        <v>216</v>
      </c>
      <c r="AT123" s="180" t="s">
        <v>78</v>
      </c>
      <c r="AU123" s="180" t="s">
        <v>79</v>
      </c>
      <c r="AY123" s="172" t="s">
        <v>203</v>
      </c>
      <c r="BK123" s="181">
        <f>BK124+SUM(BK125:BK127)</f>
        <v>0</v>
      </c>
    </row>
    <row r="124" s="2" customFormat="1" ht="16.5" customHeight="1">
      <c r="A124" s="34"/>
      <c r="B124" s="184"/>
      <c r="C124" s="204" t="s">
        <v>86</v>
      </c>
      <c r="D124" s="204" t="s">
        <v>262</v>
      </c>
      <c r="E124" s="205" t="s">
        <v>2233</v>
      </c>
      <c r="F124" s="206" t="s">
        <v>2234</v>
      </c>
      <c r="G124" s="207" t="s">
        <v>255</v>
      </c>
      <c r="H124" s="208">
        <v>1000</v>
      </c>
      <c r="I124" s="209"/>
      <c r="J124" s="210">
        <f>ROUND(I124*H124,2)</f>
        <v>0</v>
      </c>
      <c r="K124" s="211"/>
      <c r="L124" s="212"/>
      <c r="M124" s="213" t="s">
        <v>1</v>
      </c>
      <c r="N124" s="214" t="s">
        <v>45</v>
      </c>
      <c r="O124" s="78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1235</v>
      </c>
      <c r="AT124" s="197" t="s">
        <v>262</v>
      </c>
      <c r="AU124" s="197" t="s">
        <v>86</v>
      </c>
      <c r="AY124" s="15" t="s">
        <v>203</v>
      </c>
      <c r="BE124" s="198">
        <f>IF(N124="základná",J124,0)</f>
        <v>0</v>
      </c>
      <c r="BF124" s="198">
        <f>IF(N124="znížená",J124,0)</f>
        <v>0</v>
      </c>
      <c r="BG124" s="198">
        <f>IF(N124="zákl. prenesená",J124,0)</f>
        <v>0</v>
      </c>
      <c r="BH124" s="198">
        <f>IF(N124="zníž. prenesená",J124,0)</f>
        <v>0</v>
      </c>
      <c r="BI124" s="198">
        <f>IF(N124="nulová",J124,0)</f>
        <v>0</v>
      </c>
      <c r="BJ124" s="15" t="s">
        <v>91</v>
      </c>
      <c r="BK124" s="198">
        <f>ROUND(I124*H124,2)</f>
        <v>0</v>
      </c>
      <c r="BL124" s="15" t="s">
        <v>468</v>
      </c>
      <c r="BM124" s="197" t="s">
        <v>2235</v>
      </c>
    </row>
    <row r="125" s="2" customFormat="1" ht="16.5" customHeight="1">
      <c r="A125" s="34"/>
      <c r="B125" s="184"/>
      <c r="C125" s="204" t="s">
        <v>91</v>
      </c>
      <c r="D125" s="204" t="s">
        <v>262</v>
      </c>
      <c r="E125" s="205" t="s">
        <v>2236</v>
      </c>
      <c r="F125" s="206" t="s">
        <v>2237</v>
      </c>
      <c r="G125" s="207" t="s">
        <v>255</v>
      </c>
      <c r="H125" s="208">
        <v>1000</v>
      </c>
      <c r="I125" s="209"/>
      <c r="J125" s="210">
        <f>ROUND(I125*H125,2)</f>
        <v>0</v>
      </c>
      <c r="K125" s="211"/>
      <c r="L125" s="212"/>
      <c r="M125" s="213" t="s">
        <v>1</v>
      </c>
      <c r="N125" s="214" t="s">
        <v>45</v>
      </c>
      <c r="O125" s="78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1235</v>
      </c>
      <c r="AT125" s="197" t="s">
        <v>262</v>
      </c>
      <c r="AU125" s="197" t="s">
        <v>86</v>
      </c>
      <c r="AY125" s="15" t="s">
        <v>203</v>
      </c>
      <c r="BE125" s="198">
        <f>IF(N125="základná",J125,0)</f>
        <v>0</v>
      </c>
      <c r="BF125" s="198">
        <f>IF(N125="znížená",J125,0)</f>
        <v>0</v>
      </c>
      <c r="BG125" s="198">
        <f>IF(N125="zákl. prenesená",J125,0)</f>
        <v>0</v>
      </c>
      <c r="BH125" s="198">
        <f>IF(N125="zníž. prenesená",J125,0)</f>
        <v>0</v>
      </c>
      <c r="BI125" s="198">
        <f>IF(N125="nulová",J125,0)</f>
        <v>0</v>
      </c>
      <c r="BJ125" s="15" t="s">
        <v>91</v>
      </c>
      <c r="BK125" s="198">
        <f>ROUND(I125*H125,2)</f>
        <v>0</v>
      </c>
      <c r="BL125" s="15" t="s">
        <v>468</v>
      </c>
      <c r="BM125" s="197" t="s">
        <v>2238</v>
      </c>
    </row>
    <row r="126" s="2" customFormat="1" ht="16.5" customHeight="1">
      <c r="A126" s="34"/>
      <c r="B126" s="184"/>
      <c r="C126" s="204" t="s">
        <v>216</v>
      </c>
      <c r="D126" s="204" t="s">
        <v>262</v>
      </c>
      <c r="E126" s="205" t="s">
        <v>2239</v>
      </c>
      <c r="F126" s="206" t="s">
        <v>2240</v>
      </c>
      <c r="G126" s="207" t="s">
        <v>255</v>
      </c>
      <c r="H126" s="208">
        <v>1000</v>
      </c>
      <c r="I126" s="209"/>
      <c r="J126" s="210">
        <f>ROUND(I126*H126,2)</f>
        <v>0</v>
      </c>
      <c r="K126" s="211"/>
      <c r="L126" s="212"/>
      <c r="M126" s="213" t="s">
        <v>1</v>
      </c>
      <c r="N126" s="214" t="s">
        <v>45</v>
      </c>
      <c r="O126" s="78"/>
      <c r="P126" s="195">
        <f>O126*H126</f>
        <v>0</v>
      </c>
      <c r="Q126" s="195">
        <v>1.0000000000000001E-05</v>
      </c>
      <c r="R126" s="195">
        <f>Q126*H126</f>
        <v>0.01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1235</v>
      </c>
      <c r="AT126" s="197" t="s">
        <v>262</v>
      </c>
      <c r="AU126" s="197" t="s">
        <v>86</v>
      </c>
      <c r="AY126" s="15" t="s">
        <v>203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468</v>
      </c>
      <c r="BM126" s="197" t="s">
        <v>2241</v>
      </c>
    </row>
    <row r="127" s="12" customFormat="1" ht="22.8" customHeight="1">
      <c r="A127" s="12"/>
      <c r="B127" s="171"/>
      <c r="C127" s="12"/>
      <c r="D127" s="172" t="s">
        <v>78</v>
      </c>
      <c r="E127" s="182" t="s">
        <v>2060</v>
      </c>
      <c r="F127" s="182" t="s">
        <v>2061</v>
      </c>
      <c r="G127" s="12"/>
      <c r="H127" s="12"/>
      <c r="I127" s="174"/>
      <c r="J127" s="183">
        <f>BK127</f>
        <v>0</v>
      </c>
      <c r="K127" s="12"/>
      <c r="L127" s="171"/>
      <c r="M127" s="176"/>
      <c r="N127" s="177"/>
      <c r="O127" s="177"/>
      <c r="P127" s="178">
        <f>SUM(P128:P171)</f>
        <v>0</v>
      </c>
      <c r="Q127" s="177"/>
      <c r="R127" s="178">
        <f>SUM(R128:R171)</f>
        <v>4.3599400000000008</v>
      </c>
      <c r="S127" s="177"/>
      <c r="T127" s="179">
        <f>SUM(T128:T171)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216</v>
      </c>
      <c r="AT127" s="180" t="s">
        <v>78</v>
      </c>
      <c r="AU127" s="180" t="s">
        <v>86</v>
      </c>
      <c r="AY127" s="172" t="s">
        <v>203</v>
      </c>
      <c r="BK127" s="181">
        <f>SUM(BK128:BK171)</f>
        <v>0</v>
      </c>
    </row>
    <row r="128" s="2" customFormat="1" ht="24.15" customHeight="1">
      <c r="A128" s="34"/>
      <c r="B128" s="184"/>
      <c r="C128" s="185" t="s">
        <v>209</v>
      </c>
      <c r="D128" s="185" t="s">
        <v>205</v>
      </c>
      <c r="E128" s="186" t="s">
        <v>2242</v>
      </c>
      <c r="F128" s="187" t="s">
        <v>2243</v>
      </c>
      <c r="G128" s="188" t="s">
        <v>297</v>
      </c>
      <c r="H128" s="189">
        <v>1600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468</v>
      </c>
      <c r="AT128" s="197" t="s">
        <v>205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468</v>
      </c>
      <c r="BM128" s="197" t="s">
        <v>2244</v>
      </c>
    </row>
    <row r="129" s="2" customFormat="1" ht="24.15" customHeight="1">
      <c r="A129" s="34"/>
      <c r="B129" s="184"/>
      <c r="C129" s="204" t="s">
        <v>224</v>
      </c>
      <c r="D129" s="204" t="s">
        <v>262</v>
      </c>
      <c r="E129" s="205" t="s">
        <v>2245</v>
      </c>
      <c r="F129" s="206" t="s">
        <v>2246</v>
      </c>
      <c r="G129" s="207" t="s">
        <v>297</v>
      </c>
      <c r="H129" s="208">
        <v>1600</v>
      </c>
      <c r="I129" s="209"/>
      <c r="J129" s="210">
        <f>ROUND(I129*H129,2)</f>
        <v>0</v>
      </c>
      <c r="K129" s="211"/>
      <c r="L129" s="212"/>
      <c r="M129" s="213" t="s">
        <v>1</v>
      </c>
      <c r="N129" s="21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732</v>
      </c>
      <c r="AT129" s="197" t="s">
        <v>262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732</v>
      </c>
      <c r="BM129" s="197" t="s">
        <v>2247</v>
      </c>
    </row>
    <row r="130" s="2" customFormat="1" ht="16.5" customHeight="1">
      <c r="A130" s="34"/>
      <c r="B130" s="184"/>
      <c r="C130" s="204" t="s">
        <v>228</v>
      </c>
      <c r="D130" s="204" t="s">
        <v>262</v>
      </c>
      <c r="E130" s="205" t="s">
        <v>2248</v>
      </c>
      <c r="F130" s="206" t="s">
        <v>2249</v>
      </c>
      <c r="G130" s="207" t="s">
        <v>255</v>
      </c>
      <c r="H130" s="208">
        <v>1600</v>
      </c>
      <c r="I130" s="209"/>
      <c r="J130" s="210">
        <f>ROUND(I130*H130,2)</f>
        <v>0</v>
      </c>
      <c r="K130" s="211"/>
      <c r="L130" s="212"/>
      <c r="M130" s="213" t="s">
        <v>1</v>
      </c>
      <c r="N130" s="214" t="s">
        <v>45</v>
      </c>
      <c r="O130" s="78"/>
      <c r="P130" s="195">
        <f>O130*H130</f>
        <v>0</v>
      </c>
      <c r="Q130" s="195">
        <v>2.0000000000000002E-05</v>
      </c>
      <c r="R130" s="195">
        <f>Q130*H130</f>
        <v>0.032000000000000001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732</v>
      </c>
      <c r="AT130" s="197" t="s">
        <v>262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732</v>
      </c>
      <c r="BM130" s="197" t="s">
        <v>2250</v>
      </c>
    </row>
    <row r="131" s="2" customFormat="1" ht="24.15" customHeight="1">
      <c r="A131" s="34"/>
      <c r="B131" s="184"/>
      <c r="C131" s="185" t="s">
        <v>232</v>
      </c>
      <c r="D131" s="185" t="s">
        <v>205</v>
      </c>
      <c r="E131" s="186" t="s">
        <v>2251</v>
      </c>
      <c r="F131" s="187" t="s">
        <v>2252</v>
      </c>
      <c r="G131" s="188" t="s">
        <v>297</v>
      </c>
      <c r="H131" s="189">
        <v>300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468</v>
      </c>
      <c r="AT131" s="197" t="s">
        <v>205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468</v>
      </c>
      <c r="BM131" s="197" t="s">
        <v>2253</v>
      </c>
    </row>
    <row r="132" s="2" customFormat="1" ht="24.15" customHeight="1">
      <c r="A132" s="34"/>
      <c r="B132" s="184"/>
      <c r="C132" s="204" t="s">
        <v>236</v>
      </c>
      <c r="D132" s="204" t="s">
        <v>262</v>
      </c>
      <c r="E132" s="205" t="s">
        <v>2254</v>
      </c>
      <c r="F132" s="206" t="s">
        <v>2255</v>
      </c>
      <c r="G132" s="207" t="s">
        <v>297</v>
      </c>
      <c r="H132" s="208">
        <v>300</v>
      </c>
      <c r="I132" s="209"/>
      <c r="J132" s="210">
        <f>ROUND(I132*H132,2)</f>
        <v>0</v>
      </c>
      <c r="K132" s="211"/>
      <c r="L132" s="212"/>
      <c r="M132" s="213" t="s">
        <v>1</v>
      </c>
      <c r="N132" s="214" t="s">
        <v>45</v>
      </c>
      <c r="O132" s="78"/>
      <c r="P132" s="195">
        <f>O132*H132</f>
        <v>0</v>
      </c>
      <c r="Q132" s="195">
        <v>0.00017000000000000001</v>
      </c>
      <c r="R132" s="195">
        <f>Q132*H132</f>
        <v>0.051000000000000004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732</v>
      </c>
      <c r="AT132" s="197" t="s">
        <v>262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732</v>
      </c>
      <c r="BM132" s="197" t="s">
        <v>2256</v>
      </c>
    </row>
    <row r="133" s="2" customFormat="1" ht="24.15" customHeight="1">
      <c r="A133" s="34"/>
      <c r="B133" s="184"/>
      <c r="C133" s="204" t="s">
        <v>240</v>
      </c>
      <c r="D133" s="204" t="s">
        <v>262</v>
      </c>
      <c r="E133" s="205" t="s">
        <v>2257</v>
      </c>
      <c r="F133" s="206" t="s">
        <v>2258</v>
      </c>
      <c r="G133" s="207" t="s">
        <v>255</v>
      </c>
      <c r="H133" s="208">
        <v>60</v>
      </c>
      <c r="I133" s="209"/>
      <c r="J133" s="210">
        <f>ROUND(I133*H133,2)</f>
        <v>0</v>
      </c>
      <c r="K133" s="211"/>
      <c r="L133" s="212"/>
      <c r="M133" s="213" t="s">
        <v>1</v>
      </c>
      <c r="N133" s="214" t="s">
        <v>45</v>
      </c>
      <c r="O133" s="78"/>
      <c r="P133" s="195">
        <f>O133*H133</f>
        <v>0</v>
      </c>
      <c r="Q133" s="195">
        <v>1.0000000000000001E-05</v>
      </c>
      <c r="R133" s="195">
        <f>Q133*H133</f>
        <v>0.00060000000000000006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732</v>
      </c>
      <c r="AT133" s="197" t="s">
        <v>262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732</v>
      </c>
      <c r="BM133" s="197" t="s">
        <v>2259</v>
      </c>
    </row>
    <row r="134" s="2" customFormat="1" ht="16.5" customHeight="1">
      <c r="A134" s="34"/>
      <c r="B134" s="184"/>
      <c r="C134" s="204" t="s">
        <v>147</v>
      </c>
      <c r="D134" s="204" t="s">
        <v>262</v>
      </c>
      <c r="E134" s="205" t="s">
        <v>2260</v>
      </c>
      <c r="F134" s="206" t="s">
        <v>2261</v>
      </c>
      <c r="G134" s="207" t="s">
        <v>255</v>
      </c>
      <c r="H134" s="208">
        <v>300</v>
      </c>
      <c r="I134" s="209"/>
      <c r="J134" s="210">
        <f>ROUND(I134*H134,2)</f>
        <v>0</v>
      </c>
      <c r="K134" s="211"/>
      <c r="L134" s="212"/>
      <c r="M134" s="213" t="s">
        <v>1</v>
      </c>
      <c r="N134" s="21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732</v>
      </c>
      <c r="AT134" s="197" t="s">
        <v>262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732</v>
      </c>
      <c r="BM134" s="197" t="s">
        <v>2262</v>
      </c>
    </row>
    <row r="135" s="2" customFormat="1" ht="24.15" customHeight="1">
      <c r="A135" s="34"/>
      <c r="B135" s="184"/>
      <c r="C135" s="185" t="s">
        <v>150</v>
      </c>
      <c r="D135" s="185" t="s">
        <v>205</v>
      </c>
      <c r="E135" s="186" t="s">
        <v>2263</v>
      </c>
      <c r="F135" s="187" t="s">
        <v>2264</v>
      </c>
      <c r="G135" s="188" t="s">
        <v>255</v>
      </c>
      <c r="H135" s="189">
        <v>2300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468</v>
      </c>
      <c r="AT135" s="197" t="s">
        <v>205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468</v>
      </c>
      <c r="BM135" s="197" t="s">
        <v>2265</v>
      </c>
    </row>
    <row r="136" s="2" customFormat="1" ht="16.5" customHeight="1">
      <c r="A136" s="34"/>
      <c r="B136" s="184"/>
      <c r="C136" s="204" t="s">
        <v>153</v>
      </c>
      <c r="D136" s="204" t="s">
        <v>262</v>
      </c>
      <c r="E136" s="205" t="s">
        <v>2266</v>
      </c>
      <c r="F136" s="206" t="s">
        <v>2267</v>
      </c>
      <c r="G136" s="207" t="s">
        <v>130</v>
      </c>
      <c r="H136" s="208">
        <v>2300</v>
      </c>
      <c r="I136" s="209"/>
      <c r="J136" s="210">
        <f>ROUND(I136*H136,2)</f>
        <v>0</v>
      </c>
      <c r="K136" s="211"/>
      <c r="L136" s="212"/>
      <c r="M136" s="213" t="s">
        <v>1</v>
      </c>
      <c r="N136" s="21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1235</v>
      </c>
      <c r="AT136" s="197" t="s">
        <v>262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468</v>
      </c>
      <c r="BM136" s="197" t="s">
        <v>2268</v>
      </c>
    </row>
    <row r="137" s="2" customFormat="1" ht="21.75" customHeight="1">
      <c r="A137" s="34"/>
      <c r="B137" s="184"/>
      <c r="C137" s="185" t="s">
        <v>257</v>
      </c>
      <c r="D137" s="185" t="s">
        <v>205</v>
      </c>
      <c r="E137" s="186" t="s">
        <v>2269</v>
      </c>
      <c r="F137" s="187" t="s">
        <v>2270</v>
      </c>
      <c r="G137" s="188" t="s">
        <v>255</v>
      </c>
      <c r="H137" s="189">
        <v>1600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468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468</v>
      </c>
      <c r="BM137" s="197" t="s">
        <v>2271</v>
      </c>
    </row>
    <row r="138" s="2" customFormat="1" ht="16.5" customHeight="1">
      <c r="A138" s="34"/>
      <c r="B138" s="184"/>
      <c r="C138" s="204" t="s">
        <v>261</v>
      </c>
      <c r="D138" s="204" t="s">
        <v>262</v>
      </c>
      <c r="E138" s="205" t="s">
        <v>2272</v>
      </c>
      <c r="F138" s="206" t="s">
        <v>2273</v>
      </c>
      <c r="G138" s="207" t="s">
        <v>2274</v>
      </c>
      <c r="H138" s="208">
        <v>8</v>
      </c>
      <c r="I138" s="209"/>
      <c r="J138" s="210">
        <f>ROUND(I138*H138,2)</f>
        <v>0</v>
      </c>
      <c r="K138" s="211"/>
      <c r="L138" s="212"/>
      <c r="M138" s="213" t="s">
        <v>1</v>
      </c>
      <c r="N138" s="214" t="s">
        <v>45</v>
      </c>
      <c r="O138" s="78"/>
      <c r="P138" s="195">
        <f>O138*H138</f>
        <v>0</v>
      </c>
      <c r="Q138" s="195">
        <v>1.0000000000000001E-05</v>
      </c>
      <c r="R138" s="195">
        <f>Q138*H138</f>
        <v>8.0000000000000007E-05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1235</v>
      </c>
      <c r="AT138" s="197" t="s">
        <v>262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468</v>
      </c>
      <c r="BM138" s="197" t="s">
        <v>2275</v>
      </c>
    </row>
    <row r="139" s="2" customFormat="1" ht="16.5" customHeight="1">
      <c r="A139" s="34"/>
      <c r="B139" s="184"/>
      <c r="C139" s="204" t="s">
        <v>266</v>
      </c>
      <c r="D139" s="204" t="s">
        <v>262</v>
      </c>
      <c r="E139" s="205" t="s">
        <v>2276</v>
      </c>
      <c r="F139" s="206" t="s">
        <v>2277</v>
      </c>
      <c r="G139" s="207" t="s">
        <v>2274</v>
      </c>
      <c r="H139" s="208">
        <v>8</v>
      </c>
      <c r="I139" s="209"/>
      <c r="J139" s="210">
        <f>ROUND(I139*H139,2)</f>
        <v>0</v>
      </c>
      <c r="K139" s="211"/>
      <c r="L139" s="212"/>
      <c r="M139" s="213" t="s">
        <v>1</v>
      </c>
      <c r="N139" s="214" t="s">
        <v>45</v>
      </c>
      <c r="O139" s="78"/>
      <c r="P139" s="195">
        <f>O139*H139</f>
        <v>0</v>
      </c>
      <c r="Q139" s="195">
        <v>1.0000000000000001E-05</v>
      </c>
      <c r="R139" s="195">
        <f>Q139*H139</f>
        <v>8.0000000000000007E-05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1235</v>
      </c>
      <c r="AT139" s="197" t="s">
        <v>262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468</v>
      </c>
      <c r="BM139" s="197" t="s">
        <v>2278</v>
      </c>
    </row>
    <row r="140" s="2" customFormat="1" ht="16.5" customHeight="1">
      <c r="A140" s="34"/>
      <c r="B140" s="184"/>
      <c r="C140" s="185" t="s">
        <v>270</v>
      </c>
      <c r="D140" s="185" t="s">
        <v>205</v>
      </c>
      <c r="E140" s="186" t="s">
        <v>2279</v>
      </c>
      <c r="F140" s="187" t="s">
        <v>2280</v>
      </c>
      <c r="G140" s="188" t="s">
        <v>255</v>
      </c>
      <c r="H140" s="189">
        <v>500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468</v>
      </c>
      <c r="AT140" s="197" t="s">
        <v>205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468</v>
      </c>
      <c r="BM140" s="197" t="s">
        <v>2281</v>
      </c>
    </row>
    <row r="141" s="2" customFormat="1" ht="16.5" customHeight="1">
      <c r="A141" s="34"/>
      <c r="B141" s="184"/>
      <c r="C141" s="204" t="s">
        <v>274</v>
      </c>
      <c r="D141" s="204" t="s">
        <v>262</v>
      </c>
      <c r="E141" s="205" t="s">
        <v>2282</v>
      </c>
      <c r="F141" s="206" t="s">
        <v>2283</v>
      </c>
      <c r="G141" s="207" t="s">
        <v>130</v>
      </c>
      <c r="H141" s="208">
        <v>500</v>
      </c>
      <c r="I141" s="209"/>
      <c r="J141" s="210">
        <f>ROUND(I141*H141,2)</f>
        <v>0</v>
      </c>
      <c r="K141" s="211"/>
      <c r="L141" s="212"/>
      <c r="M141" s="213" t="s">
        <v>1</v>
      </c>
      <c r="N141" s="21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1235</v>
      </c>
      <c r="AT141" s="197" t="s">
        <v>262</v>
      </c>
      <c r="AU141" s="197" t="s">
        <v>91</v>
      </c>
      <c r="AY141" s="15" t="s">
        <v>203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468</v>
      </c>
      <c r="BM141" s="197" t="s">
        <v>2284</v>
      </c>
    </row>
    <row r="142" s="2" customFormat="1" ht="24.15" customHeight="1">
      <c r="A142" s="34"/>
      <c r="B142" s="184"/>
      <c r="C142" s="185" t="s">
        <v>278</v>
      </c>
      <c r="D142" s="185" t="s">
        <v>205</v>
      </c>
      <c r="E142" s="186" t="s">
        <v>2285</v>
      </c>
      <c r="F142" s="187" t="s">
        <v>2286</v>
      </c>
      <c r="G142" s="188" t="s">
        <v>297</v>
      </c>
      <c r="H142" s="189">
        <v>10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468</v>
      </c>
      <c r="AT142" s="197" t="s">
        <v>205</v>
      </c>
      <c r="AU142" s="197" t="s">
        <v>91</v>
      </c>
      <c r="AY142" s="15" t="s">
        <v>203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468</v>
      </c>
      <c r="BM142" s="197" t="s">
        <v>2287</v>
      </c>
    </row>
    <row r="143" s="2" customFormat="1" ht="16.5" customHeight="1">
      <c r="A143" s="34"/>
      <c r="B143" s="184"/>
      <c r="C143" s="204" t="s">
        <v>282</v>
      </c>
      <c r="D143" s="204" t="s">
        <v>262</v>
      </c>
      <c r="E143" s="205" t="s">
        <v>2288</v>
      </c>
      <c r="F143" s="206" t="s">
        <v>2289</v>
      </c>
      <c r="G143" s="207" t="s">
        <v>255</v>
      </c>
      <c r="H143" s="208">
        <v>4</v>
      </c>
      <c r="I143" s="209"/>
      <c r="J143" s="210">
        <f>ROUND(I143*H143,2)</f>
        <v>0</v>
      </c>
      <c r="K143" s="211"/>
      <c r="L143" s="212"/>
      <c r="M143" s="213" t="s">
        <v>1</v>
      </c>
      <c r="N143" s="214" t="s">
        <v>45</v>
      </c>
      <c r="O143" s="78"/>
      <c r="P143" s="195">
        <f>O143*H143</f>
        <v>0</v>
      </c>
      <c r="Q143" s="195">
        <v>0.00010000000000000001</v>
      </c>
      <c r="R143" s="195">
        <f>Q143*H143</f>
        <v>0.00040000000000000002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732</v>
      </c>
      <c r="AT143" s="197" t="s">
        <v>262</v>
      </c>
      <c r="AU143" s="197" t="s">
        <v>91</v>
      </c>
      <c r="AY143" s="15" t="s">
        <v>203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732</v>
      </c>
      <c r="BM143" s="197" t="s">
        <v>2290</v>
      </c>
    </row>
    <row r="144" s="2" customFormat="1" ht="33" customHeight="1">
      <c r="A144" s="34"/>
      <c r="B144" s="184"/>
      <c r="C144" s="185" t="s">
        <v>286</v>
      </c>
      <c r="D144" s="185" t="s">
        <v>205</v>
      </c>
      <c r="E144" s="186" t="s">
        <v>2291</v>
      </c>
      <c r="F144" s="187" t="s">
        <v>2292</v>
      </c>
      <c r="G144" s="188" t="s">
        <v>297</v>
      </c>
      <c r="H144" s="189">
        <v>40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468</v>
      </c>
      <c r="AT144" s="197" t="s">
        <v>205</v>
      </c>
      <c r="AU144" s="197" t="s">
        <v>91</v>
      </c>
      <c r="AY144" s="15" t="s">
        <v>203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468</v>
      </c>
      <c r="BM144" s="197" t="s">
        <v>2293</v>
      </c>
    </row>
    <row r="145" s="2" customFormat="1" ht="24.15" customHeight="1">
      <c r="A145" s="34"/>
      <c r="B145" s="184"/>
      <c r="C145" s="204" t="s">
        <v>290</v>
      </c>
      <c r="D145" s="204" t="s">
        <v>262</v>
      </c>
      <c r="E145" s="205" t="s">
        <v>2294</v>
      </c>
      <c r="F145" s="206" t="s">
        <v>2295</v>
      </c>
      <c r="G145" s="207" t="s">
        <v>297</v>
      </c>
      <c r="H145" s="208">
        <v>40</v>
      </c>
      <c r="I145" s="209"/>
      <c r="J145" s="210">
        <f>ROUND(I145*H145,2)</f>
        <v>0</v>
      </c>
      <c r="K145" s="211"/>
      <c r="L145" s="212"/>
      <c r="M145" s="213" t="s">
        <v>1</v>
      </c>
      <c r="N145" s="214" t="s">
        <v>45</v>
      </c>
      <c r="O145" s="78"/>
      <c r="P145" s="195">
        <f>O145*H145</f>
        <v>0</v>
      </c>
      <c r="Q145" s="195">
        <v>0.0023999999999999998</v>
      </c>
      <c r="R145" s="195">
        <f>Q145*H145</f>
        <v>0.095999999999999988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732</v>
      </c>
      <c r="AT145" s="197" t="s">
        <v>262</v>
      </c>
      <c r="AU145" s="197" t="s">
        <v>91</v>
      </c>
      <c r="AY145" s="15" t="s">
        <v>203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732</v>
      </c>
      <c r="BM145" s="197" t="s">
        <v>2296</v>
      </c>
    </row>
    <row r="146" s="2" customFormat="1" ht="24.15" customHeight="1">
      <c r="A146" s="34"/>
      <c r="B146" s="184"/>
      <c r="C146" s="185" t="s">
        <v>294</v>
      </c>
      <c r="D146" s="185" t="s">
        <v>205</v>
      </c>
      <c r="E146" s="186" t="s">
        <v>2297</v>
      </c>
      <c r="F146" s="187" t="s">
        <v>2298</v>
      </c>
      <c r="G146" s="188" t="s">
        <v>255</v>
      </c>
      <c r="H146" s="189">
        <v>721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468</v>
      </c>
      <c r="AT146" s="197" t="s">
        <v>205</v>
      </c>
      <c r="AU146" s="197" t="s">
        <v>91</v>
      </c>
      <c r="AY146" s="15" t="s">
        <v>203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468</v>
      </c>
      <c r="BM146" s="197" t="s">
        <v>2299</v>
      </c>
    </row>
    <row r="147" s="2" customFormat="1" ht="16.5" customHeight="1">
      <c r="A147" s="34"/>
      <c r="B147" s="184"/>
      <c r="C147" s="204" t="s">
        <v>7</v>
      </c>
      <c r="D147" s="204" t="s">
        <v>262</v>
      </c>
      <c r="E147" s="205" t="s">
        <v>2300</v>
      </c>
      <c r="F147" s="206" t="s">
        <v>2301</v>
      </c>
      <c r="G147" s="207" t="s">
        <v>255</v>
      </c>
      <c r="H147" s="208">
        <v>721</v>
      </c>
      <c r="I147" s="209"/>
      <c r="J147" s="210">
        <f>ROUND(I147*H147,2)</f>
        <v>0</v>
      </c>
      <c r="K147" s="211"/>
      <c r="L147" s="212"/>
      <c r="M147" s="213" t="s">
        <v>1</v>
      </c>
      <c r="N147" s="214" t="s">
        <v>45</v>
      </c>
      <c r="O147" s="78"/>
      <c r="P147" s="195">
        <f>O147*H147</f>
        <v>0</v>
      </c>
      <c r="Q147" s="195">
        <v>3.0000000000000001E-05</v>
      </c>
      <c r="R147" s="195">
        <f>Q147*H147</f>
        <v>0.02163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732</v>
      </c>
      <c r="AT147" s="197" t="s">
        <v>262</v>
      </c>
      <c r="AU147" s="197" t="s">
        <v>91</v>
      </c>
      <c r="AY147" s="15" t="s">
        <v>203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732</v>
      </c>
      <c r="BM147" s="197" t="s">
        <v>2302</v>
      </c>
    </row>
    <row r="148" s="2" customFormat="1" ht="24.15" customHeight="1">
      <c r="A148" s="34"/>
      <c r="B148" s="184"/>
      <c r="C148" s="185" t="s">
        <v>302</v>
      </c>
      <c r="D148" s="185" t="s">
        <v>205</v>
      </c>
      <c r="E148" s="186" t="s">
        <v>2303</v>
      </c>
      <c r="F148" s="187" t="s">
        <v>2304</v>
      </c>
      <c r="G148" s="188" t="s">
        <v>255</v>
      </c>
      <c r="H148" s="189">
        <v>70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468</v>
      </c>
      <c r="AT148" s="197" t="s">
        <v>205</v>
      </c>
      <c r="AU148" s="197" t="s">
        <v>91</v>
      </c>
      <c r="AY148" s="15" t="s">
        <v>203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468</v>
      </c>
      <c r="BM148" s="197" t="s">
        <v>2305</v>
      </c>
    </row>
    <row r="149" s="2" customFormat="1" ht="16.5" customHeight="1">
      <c r="A149" s="34"/>
      <c r="B149" s="184"/>
      <c r="C149" s="204" t="s">
        <v>306</v>
      </c>
      <c r="D149" s="204" t="s">
        <v>262</v>
      </c>
      <c r="E149" s="205" t="s">
        <v>2306</v>
      </c>
      <c r="F149" s="206" t="s">
        <v>2307</v>
      </c>
      <c r="G149" s="207" t="s">
        <v>255</v>
      </c>
      <c r="H149" s="208">
        <v>70</v>
      </c>
      <c r="I149" s="209"/>
      <c r="J149" s="210">
        <f>ROUND(I149*H149,2)</f>
        <v>0</v>
      </c>
      <c r="K149" s="211"/>
      <c r="L149" s="212"/>
      <c r="M149" s="213" t="s">
        <v>1</v>
      </c>
      <c r="N149" s="214" t="s">
        <v>45</v>
      </c>
      <c r="O149" s="78"/>
      <c r="P149" s="195">
        <f>O149*H149</f>
        <v>0</v>
      </c>
      <c r="Q149" s="195">
        <v>3.0000000000000001E-05</v>
      </c>
      <c r="R149" s="195">
        <f>Q149*H149</f>
        <v>0.0020999999999999999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732</v>
      </c>
      <c r="AT149" s="197" t="s">
        <v>262</v>
      </c>
      <c r="AU149" s="197" t="s">
        <v>91</v>
      </c>
      <c r="AY149" s="15" t="s">
        <v>203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732</v>
      </c>
      <c r="BM149" s="197" t="s">
        <v>2308</v>
      </c>
    </row>
    <row r="150" s="2" customFormat="1" ht="24.15" customHeight="1">
      <c r="A150" s="34"/>
      <c r="B150" s="184"/>
      <c r="C150" s="185" t="s">
        <v>310</v>
      </c>
      <c r="D150" s="185" t="s">
        <v>205</v>
      </c>
      <c r="E150" s="186" t="s">
        <v>2309</v>
      </c>
      <c r="F150" s="187" t="s">
        <v>2310</v>
      </c>
      <c r="G150" s="188" t="s">
        <v>255</v>
      </c>
      <c r="H150" s="189">
        <v>5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468</v>
      </c>
      <c r="AT150" s="197" t="s">
        <v>205</v>
      </c>
      <c r="AU150" s="197" t="s">
        <v>91</v>
      </c>
      <c r="AY150" s="15" t="s">
        <v>203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468</v>
      </c>
      <c r="BM150" s="197" t="s">
        <v>2311</v>
      </c>
    </row>
    <row r="151" s="2" customFormat="1" ht="16.5" customHeight="1">
      <c r="A151" s="34"/>
      <c r="B151" s="184"/>
      <c r="C151" s="204" t="s">
        <v>314</v>
      </c>
      <c r="D151" s="204" t="s">
        <v>262</v>
      </c>
      <c r="E151" s="205" t="s">
        <v>2312</v>
      </c>
      <c r="F151" s="206" t="s">
        <v>2313</v>
      </c>
      <c r="G151" s="207" t="s">
        <v>255</v>
      </c>
      <c r="H151" s="208">
        <v>5</v>
      </c>
      <c r="I151" s="209"/>
      <c r="J151" s="210">
        <f>ROUND(I151*H151,2)</f>
        <v>0</v>
      </c>
      <c r="K151" s="211"/>
      <c r="L151" s="212"/>
      <c r="M151" s="213" t="s">
        <v>1</v>
      </c>
      <c r="N151" s="214" t="s">
        <v>45</v>
      </c>
      <c r="O151" s="78"/>
      <c r="P151" s="195">
        <f>O151*H151</f>
        <v>0</v>
      </c>
      <c r="Q151" s="195">
        <v>1.0000000000000001E-05</v>
      </c>
      <c r="R151" s="195">
        <f>Q151*H151</f>
        <v>5.0000000000000002E-05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732</v>
      </c>
      <c r="AT151" s="197" t="s">
        <v>262</v>
      </c>
      <c r="AU151" s="197" t="s">
        <v>91</v>
      </c>
      <c r="AY151" s="15" t="s">
        <v>203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732</v>
      </c>
      <c r="BM151" s="197" t="s">
        <v>2314</v>
      </c>
    </row>
    <row r="152" s="2" customFormat="1" ht="24.15" customHeight="1">
      <c r="A152" s="34"/>
      <c r="B152" s="184"/>
      <c r="C152" s="185" t="s">
        <v>319</v>
      </c>
      <c r="D152" s="185" t="s">
        <v>205</v>
      </c>
      <c r="E152" s="186" t="s">
        <v>2315</v>
      </c>
      <c r="F152" s="187" t="s">
        <v>2316</v>
      </c>
      <c r="G152" s="188" t="s">
        <v>297</v>
      </c>
      <c r="H152" s="189">
        <v>950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468</v>
      </c>
      <c r="AT152" s="197" t="s">
        <v>205</v>
      </c>
      <c r="AU152" s="197" t="s">
        <v>91</v>
      </c>
      <c r="AY152" s="15" t="s">
        <v>203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468</v>
      </c>
      <c r="BM152" s="197" t="s">
        <v>2317</v>
      </c>
    </row>
    <row r="153" s="2" customFormat="1" ht="16.5" customHeight="1">
      <c r="A153" s="34"/>
      <c r="B153" s="184"/>
      <c r="C153" s="204" t="s">
        <v>323</v>
      </c>
      <c r="D153" s="204" t="s">
        <v>262</v>
      </c>
      <c r="E153" s="205" t="s">
        <v>2318</v>
      </c>
      <c r="F153" s="206" t="s">
        <v>2319</v>
      </c>
      <c r="G153" s="207" t="s">
        <v>297</v>
      </c>
      <c r="H153" s="208">
        <v>950</v>
      </c>
      <c r="I153" s="209"/>
      <c r="J153" s="210">
        <f>ROUND(I153*H153,2)</f>
        <v>0</v>
      </c>
      <c r="K153" s="211"/>
      <c r="L153" s="212"/>
      <c r="M153" s="213" t="s">
        <v>1</v>
      </c>
      <c r="N153" s="214" t="s">
        <v>45</v>
      </c>
      <c r="O153" s="78"/>
      <c r="P153" s="195">
        <f>O153*H153</f>
        <v>0</v>
      </c>
      <c r="Q153" s="195">
        <v>8.0000000000000007E-05</v>
      </c>
      <c r="R153" s="195">
        <f>Q153*H153</f>
        <v>0.076000000000000012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732</v>
      </c>
      <c r="AT153" s="197" t="s">
        <v>262</v>
      </c>
      <c r="AU153" s="197" t="s">
        <v>91</v>
      </c>
      <c r="AY153" s="15" t="s">
        <v>203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732</v>
      </c>
      <c r="BM153" s="197" t="s">
        <v>2320</v>
      </c>
    </row>
    <row r="154" s="2" customFormat="1" ht="21.75" customHeight="1">
      <c r="A154" s="34"/>
      <c r="B154" s="184"/>
      <c r="C154" s="185" t="s">
        <v>327</v>
      </c>
      <c r="D154" s="185" t="s">
        <v>205</v>
      </c>
      <c r="E154" s="186" t="s">
        <v>2321</v>
      </c>
      <c r="F154" s="187" t="s">
        <v>2322</v>
      </c>
      <c r="G154" s="188" t="s">
        <v>297</v>
      </c>
      <c r="H154" s="189">
        <v>600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468</v>
      </c>
      <c r="AT154" s="197" t="s">
        <v>205</v>
      </c>
      <c r="AU154" s="197" t="s">
        <v>91</v>
      </c>
      <c r="AY154" s="15" t="s">
        <v>203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468</v>
      </c>
      <c r="BM154" s="197" t="s">
        <v>2323</v>
      </c>
    </row>
    <row r="155" s="2" customFormat="1" ht="16.5" customHeight="1">
      <c r="A155" s="34"/>
      <c r="B155" s="184"/>
      <c r="C155" s="204" t="s">
        <v>331</v>
      </c>
      <c r="D155" s="204" t="s">
        <v>262</v>
      </c>
      <c r="E155" s="205" t="s">
        <v>2324</v>
      </c>
      <c r="F155" s="206" t="s">
        <v>2325</v>
      </c>
      <c r="G155" s="207" t="s">
        <v>297</v>
      </c>
      <c r="H155" s="208">
        <v>600</v>
      </c>
      <c r="I155" s="209"/>
      <c r="J155" s="210">
        <f>ROUND(I155*H155,2)</f>
        <v>0</v>
      </c>
      <c r="K155" s="211"/>
      <c r="L155" s="212"/>
      <c r="M155" s="213" t="s">
        <v>1</v>
      </c>
      <c r="N155" s="21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732</v>
      </c>
      <c r="AT155" s="197" t="s">
        <v>262</v>
      </c>
      <c r="AU155" s="197" t="s">
        <v>91</v>
      </c>
      <c r="AY155" s="15" t="s">
        <v>203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732</v>
      </c>
      <c r="BM155" s="197" t="s">
        <v>2326</v>
      </c>
    </row>
    <row r="156" s="2" customFormat="1" ht="21.75" customHeight="1">
      <c r="A156" s="34"/>
      <c r="B156" s="184"/>
      <c r="C156" s="185" t="s">
        <v>335</v>
      </c>
      <c r="D156" s="185" t="s">
        <v>205</v>
      </c>
      <c r="E156" s="186" t="s">
        <v>2327</v>
      </c>
      <c r="F156" s="187" t="s">
        <v>2328</v>
      </c>
      <c r="G156" s="188" t="s">
        <v>297</v>
      </c>
      <c r="H156" s="189">
        <v>350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468</v>
      </c>
      <c r="AT156" s="197" t="s">
        <v>205</v>
      </c>
      <c r="AU156" s="197" t="s">
        <v>91</v>
      </c>
      <c r="AY156" s="15" t="s">
        <v>203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468</v>
      </c>
      <c r="BM156" s="197" t="s">
        <v>2329</v>
      </c>
    </row>
    <row r="157" s="2" customFormat="1" ht="16.5" customHeight="1">
      <c r="A157" s="34"/>
      <c r="B157" s="184"/>
      <c r="C157" s="204" t="s">
        <v>339</v>
      </c>
      <c r="D157" s="204" t="s">
        <v>262</v>
      </c>
      <c r="E157" s="205" t="s">
        <v>2330</v>
      </c>
      <c r="F157" s="206" t="s">
        <v>2331</v>
      </c>
      <c r="G157" s="207" t="s">
        <v>297</v>
      </c>
      <c r="H157" s="208">
        <v>350</v>
      </c>
      <c r="I157" s="209"/>
      <c r="J157" s="210">
        <f>ROUND(I157*H157,2)</f>
        <v>0</v>
      </c>
      <c r="K157" s="211"/>
      <c r="L157" s="212"/>
      <c r="M157" s="213" t="s">
        <v>1</v>
      </c>
      <c r="N157" s="214" t="s">
        <v>45</v>
      </c>
      <c r="O157" s="78"/>
      <c r="P157" s="195">
        <f>O157*H157</f>
        <v>0</v>
      </c>
      <c r="Q157" s="195">
        <v>0.00012</v>
      </c>
      <c r="R157" s="195">
        <f>Q157*H157</f>
        <v>0.042000000000000003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732</v>
      </c>
      <c r="AT157" s="197" t="s">
        <v>262</v>
      </c>
      <c r="AU157" s="197" t="s">
        <v>91</v>
      </c>
      <c r="AY157" s="15" t="s">
        <v>203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732</v>
      </c>
      <c r="BM157" s="197" t="s">
        <v>2332</v>
      </c>
    </row>
    <row r="158" s="2" customFormat="1" ht="21.75" customHeight="1">
      <c r="A158" s="34"/>
      <c r="B158" s="184"/>
      <c r="C158" s="185" t="s">
        <v>343</v>
      </c>
      <c r="D158" s="185" t="s">
        <v>205</v>
      </c>
      <c r="E158" s="186" t="s">
        <v>2333</v>
      </c>
      <c r="F158" s="187" t="s">
        <v>2334</v>
      </c>
      <c r="G158" s="188" t="s">
        <v>297</v>
      </c>
      <c r="H158" s="189">
        <v>7250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468</v>
      </c>
      <c r="AT158" s="197" t="s">
        <v>205</v>
      </c>
      <c r="AU158" s="197" t="s">
        <v>91</v>
      </c>
      <c r="AY158" s="15" t="s">
        <v>203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468</v>
      </c>
      <c r="BM158" s="197" t="s">
        <v>2335</v>
      </c>
    </row>
    <row r="159" s="2" customFormat="1" ht="16.5" customHeight="1">
      <c r="A159" s="34"/>
      <c r="B159" s="184"/>
      <c r="C159" s="204" t="s">
        <v>347</v>
      </c>
      <c r="D159" s="204" t="s">
        <v>262</v>
      </c>
      <c r="E159" s="205" t="s">
        <v>2336</v>
      </c>
      <c r="F159" s="206" t="s">
        <v>2337</v>
      </c>
      <c r="G159" s="207" t="s">
        <v>297</v>
      </c>
      <c r="H159" s="208">
        <v>7250</v>
      </c>
      <c r="I159" s="209"/>
      <c r="J159" s="210">
        <f>ROUND(I159*H159,2)</f>
        <v>0</v>
      </c>
      <c r="K159" s="211"/>
      <c r="L159" s="212"/>
      <c r="M159" s="213" t="s">
        <v>1</v>
      </c>
      <c r="N159" s="214" t="s">
        <v>45</v>
      </c>
      <c r="O159" s="78"/>
      <c r="P159" s="195">
        <f>O159*H159</f>
        <v>0</v>
      </c>
      <c r="Q159" s="195">
        <v>0.00013999999999999999</v>
      </c>
      <c r="R159" s="195">
        <f>Q159*H159</f>
        <v>1.0149999999999999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732</v>
      </c>
      <c r="AT159" s="197" t="s">
        <v>262</v>
      </c>
      <c r="AU159" s="197" t="s">
        <v>91</v>
      </c>
      <c r="AY159" s="15" t="s">
        <v>203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732</v>
      </c>
      <c r="BM159" s="197" t="s">
        <v>2338</v>
      </c>
    </row>
    <row r="160" s="2" customFormat="1" ht="21.75" customHeight="1">
      <c r="A160" s="34"/>
      <c r="B160" s="184"/>
      <c r="C160" s="185" t="s">
        <v>352</v>
      </c>
      <c r="D160" s="185" t="s">
        <v>205</v>
      </c>
      <c r="E160" s="186" t="s">
        <v>2339</v>
      </c>
      <c r="F160" s="187" t="s">
        <v>2340</v>
      </c>
      <c r="G160" s="188" t="s">
        <v>297</v>
      </c>
      <c r="H160" s="189">
        <v>8700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468</v>
      </c>
      <c r="AT160" s="197" t="s">
        <v>205</v>
      </c>
      <c r="AU160" s="197" t="s">
        <v>91</v>
      </c>
      <c r="AY160" s="15" t="s">
        <v>203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468</v>
      </c>
      <c r="BM160" s="197" t="s">
        <v>2341</v>
      </c>
    </row>
    <row r="161" s="2" customFormat="1" ht="16.5" customHeight="1">
      <c r="A161" s="34"/>
      <c r="B161" s="184"/>
      <c r="C161" s="204" t="s">
        <v>356</v>
      </c>
      <c r="D161" s="204" t="s">
        <v>262</v>
      </c>
      <c r="E161" s="205" t="s">
        <v>2342</v>
      </c>
      <c r="F161" s="206" t="s">
        <v>2343</v>
      </c>
      <c r="G161" s="207" t="s">
        <v>297</v>
      </c>
      <c r="H161" s="208">
        <v>8700</v>
      </c>
      <c r="I161" s="209"/>
      <c r="J161" s="210">
        <f>ROUND(I161*H161,2)</f>
        <v>0</v>
      </c>
      <c r="K161" s="211"/>
      <c r="L161" s="212"/>
      <c r="M161" s="213" t="s">
        <v>1</v>
      </c>
      <c r="N161" s="214" t="s">
        <v>45</v>
      </c>
      <c r="O161" s="78"/>
      <c r="P161" s="195">
        <f>O161*H161</f>
        <v>0</v>
      </c>
      <c r="Q161" s="195">
        <v>0.00019000000000000001</v>
      </c>
      <c r="R161" s="195">
        <f>Q161*H161</f>
        <v>1.653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732</v>
      </c>
      <c r="AT161" s="197" t="s">
        <v>262</v>
      </c>
      <c r="AU161" s="197" t="s">
        <v>91</v>
      </c>
      <c r="AY161" s="15" t="s">
        <v>203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732</v>
      </c>
      <c r="BM161" s="197" t="s">
        <v>2344</v>
      </c>
    </row>
    <row r="162" s="2" customFormat="1" ht="21.75" customHeight="1">
      <c r="A162" s="34"/>
      <c r="B162" s="184"/>
      <c r="C162" s="185" t="s">
        <v>360</v>
      </c>
      <c r="D162" s="185" t="s">
        <v>205</v>
      </c>
      <c r="E162" s="186" t="s">
        <v>2345</v>
      </c>
      <c r="F162" s="187" t="s">
        <v>2346</v>
      </c>
      <c r="G162" s="188" t="s">
        <v>297</v>
      </c>
      <c r="H162" s="189">
        <v>850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468</v>
      </c>
      <c r="AT162" s="197" t="s">
        <v>205</v>
      </c>
      <c r="AU162" s="197" t="s">
        <v>91</v>
      </c>
      <c r="AY162" s="15" t="s">
        <v>203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468</v>
      </c>
      <c r="BM162" s="197" t="s">
        <v>2347</v>
      </c>
    </row>
    <row r="163" s="2" customFormat="1" ht="16.5" customHeight="1">
      <c r="A163" s="34"/>
      <c r="B163" s="184"/>
      <c r="C163" s="204" t="s">
        <v>364</v>
      </c>
      <c r="D163" s="204" t="s">
        <v>262</v>
      </c>
      <c r="E163" s="205" t="s">
        <v>2348</v>
      </c>
      <c r="F163" s="206" t="s">
        <v>2349</v>
      </c>
      <c r="G163" s="207" t="s">
        <v>297</v>
      </c>
      <c r="H163" s="208">
        <v>850</v>
      </c>
      <c r="I163" s="209"/>
      <c r="J163" s="210">
        <f>ROUND(I163*H163,2)</f>
        <v>0</v>
      </c>
      <c r="K163" s="211"/>
      <c r="L163" s="212"/>
      <c r="M163" s="213" t="s">
        <v>1</v>
      </c>
      <c r="N163" s="214" t="s">
        <v>45</v>
      </c>
      <c r="O163" s="78"/>
      <c r="P163" s="195">
        <f>O163*H163</f>
        <v>0</v>
      </c>
      <c r="Q163" s="195">
        <v>0.00019000000000000001</v>
      </c>
      <c r="R163" s="195">
        <f>Q163*H163</f>
        <v>0.16150000000000001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732</v>
      </c>
      <c r="AT163" s="197" t="s">
        <v>262</v>
      </c>
      <c r="AU163" s="197" t="s">
        <v>91</v>
      </c>
      <c r="AY163" s="15" t="s">
        <v>203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732</v>
      </c>
      <c r="BM163" s="197" t="s">
        <v>2350</v>
      </c>
    </row>
    <row r="164" s="2" customFormat="1" ht="21.75" customHeight="1">
      <c r="A164" s="34"/>
      <c r="B164" s="184"/>
      <c r="C164" s="185" t="s">
        <v>369</v>
      </c>
      <c r="D164" s="185" t="s">
        <v>205</v>
      </c>
      <c r="E164" s="186" t="s">
        <v>2351</v>
      </c>
      <c r="F164" s="187" t="s">
        <v>2352</v>
      </c>
      <c r="G164" s="188" t="s">
        <v>297</v>
      </c>
      <c r="H164" s="189">
        <v>750</v>
      </c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45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468</v>
      </c>
      <c r="AT164" s="197" t="s">
        <v>205</v>
      </c>
      <c r="AU164" s="197" t="s">
        <v>91</v>
      </c>
      <c r="AY164" s="15" t="s">
        <v>203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468</v>
      </c>
      <c r="BM164" s="197" t="s">
        <v>2353</v>
      </c>
    </row>
    <row r="165" s="2" customFormat="1" ht="16.5" customHeight="1">
      <c r="A165" s="34"/>
      <c r="B165" s="184"/>
      <c r="C165" s="204" t="s">
        <v>373</v>
      </c>
      <c r="D165" s="204" t="s">
        <v>262</v>
      </c>
      <c r="E165" s="205" t="s">
        <v>2354</v>
      </c>
      <c r="F165" s="206" t="s">
        <v>2355</v>
      </c>
      <c r="G165" s="207" t="s">
        <v>297</v>
      </c>
      <c r="H165" s="208">
        <v>750</v>
      </c>
      <c r="I165" s="209"/>
      <c r="J165" s="210">
        <f>ROUND(I165*H165,2)</f>
        <v>0</v>
      </c>
      <c r="K165" s="211"/>
      <c r="L165" s="212"/>
      <c r="M165" s="213" t="s">
        <v>1</v>
      </c>
      <c r="N165" s="214" t="s">
        <v>45</v>
      </c>
      <c r="O165" s="78"/>
      <c r="P165" s="195">
        <f>O165*H165</f>
        <v>0</v>
      </c>
      <c r="Q165" s="195">
        <v>0.00027999999999999998</v>
      </c>
      <c r="R165" s="195">
        <f>Q165*H165</f>
        <v>0.20999999999999999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732</v>
      </c>
      <c r="AT165" s="197" t="s">
        <v>262</v>
      </c>
      <c r="AU165" s="197" t="s">
        <v>91</v>
      </c>
      <c r="AY165" s="15" t="s">
        <v>203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732</v>
      </c>
      <c r="BM165" s="197" t="s">
        <v>2356</v>
      </c>
    </row>
    <row r="166" s="2" customFormat="1" ht="21.75" customHeight="1">
      <c r="A166" s="34"/>
      <c r="B166" s="184"/>
      <c r="C166" s="185" t="s">
        <v>377</v>
      </c>
      <c r="D166" s="185" t="s">
        <v>205</v>
      </c>
      <c r="E166" s="186" t="s">
        <v>2357</v>
      </c>
      <c r="F166" s="187" t="s">
        <v>2358</v>
      </c>
      <c r="G166" s="188" t="s">
        <v>297</v>
      </c>
      <c r="H166" s="189">
        <v>10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468</v>
      </c>
      <c r="AT166" s="197" t="s">
        <v>205</v>
      </c>
      <c r="AU166" s="197" t="s">
        <v>91</v>
      </c>
      <c r="AY166" s="15" t="s">
        <v>203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468</v>
      </c>
      <c r="BM166" s="197" t="s">
        <v>2359</v>
      </c>
    </row>
    <row r="167" s="2" customFormat="1" ht="16.5" customHeight="1">
      <c r="A167" s="34"/>
      <c r="B167" s="184"/>
      <c r="C167" s="204" t="s">
        <v>381</v>
      </c>
      <c r="D167" s="204" t="s">
        <v>262</v>
      </c>
      <c r="E167" s="205" t="s">
        <v>2360</v>
      </c>
      <c r="F167" s="206" t="s">
        <v>2361</v>
      </c>
      <c r="G167" s="207" t="s">
        <v>297</v>
      </c>
      <c r="H167" s="208">
        <v>10</v>
      </c>
      <c r="I167" s="209"/>
      <c r="J167" s="210">
        <f>ROUND(I167*H167,2)</f>
        <v>0</v>
      </c>
      <c r="K167" s="211"/>
      <c r="L167" s="212"/>
      <c r="M167" s="213" t="s">
        <v>1</v>
      </c>
      <c r="N167" s="214" t="s">
        <v>45</v>
      </c>
      <c r="O167" s="78"/>
      <c r="P167" s="195">
        <f>O167*H167</f>
        <v>0</v>
      </c>
      <c r="Q167" s="195">
        <v>0.00073999999999999999</v>
      </c>
      <c r="R167" s="195">
        <f>Q167*H167</f>
        <v>0.0074000000000000003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732</v>
      </c>
      <c r="AT167" s="197" t="s">
        <v>262</v>
      </c>
      <c r="AU167" s="197" t="s">
        <v>91</v>
      </c>
      <c r="AY167" s="15" t="s">
        <v>203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732</v>
      </c>
      <c r="BM167" s="197" t="s">
        <v>2362</v>
      </c>
    </row>
    <row r="168" s="2" customFormat="1" ht="21.75" customHeight="1">
      <c r="A168" s="34"/>
      <c r="B168" s="184"/>
      <c r="C168" s="185" t="s">
        <v>385</v>
      </c>
      <c r="D168" s="185" t="s">
        <v>205</v>
      </c>
      <c r="E168" s="186" t="s">
        <v>2363</v>
      </c>
      <c r="F168" s="187" t="s">
        <v>2364</v>
      </c>
      <c r="G168" s="188" t="s">
        <v>297</v>
      </c>
      <c r="H168" s="189">
        <v>700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468</v>
      </c>
      <c r="AT168" s="197" t="s">
        <v>205</v>
      </c>
      <c r="AU168" s="197" t="s">
        <v>91</v>
      </c>
      <c r="AY168" s="15" t="s">
        <v>203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468</v>
      </c>
      <c r="BM168" s="197" t="s">
        <v>2365</v>
      </c>
    </row>
    <row r="169" s="2" customFormat="1" ht="16.5" customHeight="1">
      <c r="A169" s="34"/>
      <c r="B169" s="184"/>
      <c r="C169" s="204" t="s">
        <v>389</v>
      </c>
      <c r="D169" s="204" t="s">
        <v>262</v>
      </c>
      <c r="E169" s="205" t="s">
        <v>2366</v>
      </c>
      <c r="F169" s="206" t="s">
        <v>2367</v>
      </c>
      <c r="G169" s="207" t="s">
        <v>297</v>
      </c>
      <c r="H169" s="208">
        <v>700</v>
      </c>
      <c r="I169" s="209"/>
      <c r="J169" s="210">
        <f>ROUND(I169*H169,2)</f>
        <v>0</v>
      </c>
      <c r="K169" s="211"/>
      <c r="L169" s="212"/>
      <c r="M169" s="213" t="s">
        <v>1</v>
      </c>
      <c r="N169" s="214" t="s">
        <v>45</v>
      </c>
      <c r="O169" s="78"/>
      <c r="P169" s="195">
        <f>O169*H169</f>
        <v>0</v>
      </c>
      <c r="Q169" s="195">
        <v>0.0010499999999999999</v>
      </c>
      <c r="R169" s="195">
        <f>Q169*H169</f>
        <v>0.73499999999999999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732</v>
      </c>
      <c r="AT169" s="197" t="s">
        <v>262</v>
      </c>
      <c r="AU169" s="197" t="s">
        <v>91</v>
      </c>
      <c r="AY169" s="15" t="s">
        <v>203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732</v>
      </c>
      <c r="BM169" s="197" t="s">
        <v>2368</v>
      </c>
    </row>
    <row r="170" s="2" customFormat="1" ht="24.15" customHeight="1">
      <c r="A170" s="34"/>
      <c r="B170" s="184"/>
      <c r="C170" s="185" t="s">
        <v>393</v>
      </c>
      <c r="D170" s="185" t="s">
        <v>205</v>
      </c>
      <c r="E170" s="186" t="s">
        <v>2369</v>
      </c>
      <c r="F170" s="187" t="s">
        <v>2370</v>
      </c>
      <c r="G170" s="188" t="s">
        <v>297</v>
      </c>
      <c r="H170" s="189">
        <v>130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45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468</v>
      </c>
      <c r="AT170" s="197" t="s">
        <v>205</v>
      </c>
      <c r="AU170" s="197" t="s">
        <v>91</v>
      </c>
      <c r="AY170" s="15" t="s">
        <v>203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468</v>
      </c>
      <c r="BM170" s="197" t="s">
        <v>2371</v>
      </c>
    </row>
    <row r="171" s="2" customFormat="1" ht="16.5" customHeight="1">
      <c r="A171" s="34"/>
      <c r="B171" s="184"/>
      <c r="C171" s="204" t="s">
        <v>397</v>
      </c>
      <c r="D171" s="204" t="s">
        <v>262</v>
      </c>
      <c r="E171" s="205" t="s">
        <v>2372</v>
      </c>
      <c r="F171" s="206" t="s">
        <v>2373</v>
      </c>
      <c r="G171" s="207" t="s">
        <v>297</v>
      </c>
      <c r="H171" s="208">
        <v>130</v>
      </c>
      <c r="I171" s="209"/>
      <c r="J171" s="210">
        <f>ROUND(I171*H171,2)</f>
        <v>0</v>
      </c>
      <c r="K171" s="211"/>
      <c r="L171" s="212"/>
      <c r="M171" s="223" t="s">
        <v>1</v>
      </c>
      <c r="N171" s="224" t="s">
        <v>45</v>
      </c>
      <c r="O171" s="217"/>
      <c r="P171" s="221">
        <f>O171*H171</f>
        <v>0</v>
      </c>
      <c r="Q171" s="221">
        <v>0.00197</v>
      </c>
      <c r="R171" s="221">
        <f>Q171*H171</f>
        <v>0.25609999999999999</v>
      </c>
      <c r="S171" s="221">
        <v>0</v>
      </c>
      <c r="T171" s="22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732</v>
      </c>
      <c r="AT171" s="197" t="s">
        <v>262</v>
      </c>
      <c r="AU171" s="197" t="s">
        <v>91</v>
      </c>
      <c r="AY171" s="15" t="s">
        <v>203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732</v>
      </c>
      <c r="BM171" s="197" t="s">
        <v>2374</v>
      </c>
    </row>
    <row r="172" s="2" customFormat="1" ht="6.96" customHeight="1">
      <c r="A172" s="34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35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autoFilter ref="C121:K17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156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B+C)</v>
      </c>
      <c r="F7" s="28"/>
      <c r="G7" s="28"/>
      <c r="H7" s="28"/>
      <c r="L7" s="18"/>
    </row>
    <row r="8" s="1" customFormat="1" ht="12" customHeight="1">
      <c r="B8" s="18"/>
      <c r="D8" s="28" t="s">
        <v>157</v>
      </c>
      <c r="L8" s="18"/>
    </row>
    <row r="9" s="2" customFormat="1" ht="16.5" customHeight="1">
      <c r="A9" s="34"/>
      <c r="B9" s="35"/>
      <c r="C9" s="34"/>
      <c r="D9" s="34"/>
      <c r="E9" s="130" t="s">
        <v>2046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159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2375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2048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2048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2048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2048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ROUND(J122,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ROUND((SUM(BE122:BE140)),  2)</f>
        <v>0</v>
      </c>
      <c r="G35" s="137"/>
      <c r="H35" s="137"/>
      <c r="I35" s="138">
        <v>0.23000000000000001</v>
      </c>
      <c r="J35" s="136">
        <f>ROUND(((SUM(BE122:BE140))*I35),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ROUND((SUM(BF122:BF140)),  2)</f>
        <v>0</v>
      </c>
      <c r="G36" s="137"/>
      <c r="H36" s="137"/>
      <c r="I36" s="138">
        <v>0.23000000000000001</v>
      </c>
      <c r="J36" s="136">
        <f>ROUND(((SUM(BF122:BF140))*I36),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ROUND((SUM(BG122:BG140)),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ROUND((SUM(BH122:BH140)),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ROUND((SUM(BI122:BI140)),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161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B+C)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157</v>
      </c>
      <c r="L86" s="18"/>
    </row>
    <row r="87" s="2" customFormat="1" ht="16.5" customHeight="1">
      <c r="A87" s="34"/>
      <c r="B87" s="35"/>
      <c r="C87" s="34"/>
      <c r="D87" s="34"/>
      <c r="E87" s="130" t="s">
        <v>2046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159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04 - Svietidlá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162</v>
      </c>
      <c r="D96" s="141"/>
      <c r="E96" s="141"/>
      <c r="F96" s="141"/>
      <c r="G96" s="141"/>
      <c r="H96" s="141"/>
      <c r="I96" s="141"/>
      <c r="J96" s="150" t="s">
        <v>163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164</v>
      </c>
      <c r="D98" s="34"/>
      <c r="E98" s="34"/>
      <c r="F98" s="34"/>
      <c r="G98" s="34"/>
      <c r="H98" s="34"/>
      <c r="I98" s="34"/>
      <c r="J98" s="97">
        <f>J122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165</v>
      </c>
    </row>
    <row r="99" s="9" customFormat="1" ht="24.96" customHeight="1">
      <c r="A99" s="9"/>
      <c r="B99" s="152"/>
      <c r="C99" s="9"/>
      <c r="D99" s="153" t="s">
        <v>187</v>
      </c>
      <c r="E99" s="154"/>
      <c r="F99" s="154"/>
      <c r="G99" s="154"/>
      <c r="H99" s="154"/>
      <c r="I99" s="154"/>
      <c r="J99" s="155">
        <f>J123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2232</v>
      </c>
      <c r="E100" s="158"/>
      <c r="F100" s="158"/>
      <c r="G100" s="158"/>
      <c r="H100" s="158"/>
      <c r="I100" s="158"/>
      <c r="J100" s="159">
        <f>J124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5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189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30" t="str">
        <f>E7</f>
        <v>REKONŠTRUKCIA ADMINISTRATÍVNEJ BUDOVY KOMENSKÉHO ULICA - ÚRAD BBSK (BLOK B+C)</v>
      </c>
      <c r="F110" s="28"/>
      <c r="G110" s="28"/>
      <c r="H110" s="28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8"/>
      <c r="C111" s="28" t="s">
        <v>157</v>
      </c>
      <c r="L111" s="18"/>
    </row>
    <row r="112" s="2" customFormat="1" ht="16.5" customHeight="1">
      <c r="A112" s="34"/>
      <c r="B112" s="35"/>
      <c r="C112" s="34"/>
      <c r="D112" s="34"/>
      <c r="E112" s="130" t="s">
        <v>2046</v>
      </c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159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E11</f>
        <v>04 - Svietidlá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F14</f>
        <v xml:space="preserve"> </v>
      </c>
      <c r="G116" s="34"/>
      <c r="H116" s="34"/>
      <c r="I116" s="28" t="s">
        <v>21</v>
      </c>
      <c r="J116" s="70" t="str">
        <f>IF(J14="","",J14)</f>
        <v>21. 1. 2025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E17</f>
        <v xml:space="preserve"> </v>
      </c>
      <c r="G118" s="34"/>
      <c r="H118" s="34"/>
      <c r="I118" s="28" t="s">
        <v>29</v>
      </c>
      <c r="J118" s="32" t="str">
        <f>E23</f>
        <v xml:space="preserve"> 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IF(E20="","",E20)</f>
        <v>Vyplň údaj</v>
      </c>
      <c r="G119" s="34"/>
      <c r="H119" s="34"/>
      <c r="I119" s="28" t="s">
        <v>34</v>
      </c>
      <c r="J119" s="32" t="str">
        <f>E26</f>
        <v xml:space="preserve"> 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60"/>
      <c r="B121" s="161"/>
      <c r="C121" s="162" t="s">
        <v>190</v>
      </c>
      <c r="D121" s="163" t="s">
        <v>64</v>
      </c>
      <c r="E121" s="163" t="s">
        <v>60</v>
      </c>
      <c r="F121" s="163" t="s">
        <v>61</v>
      </c>
      <c r="G121" s="163" t="s">
        <v>191</v>
      </c>
      <c r="H121" s="163" t="s">
        <v>192</v>
      </c>
      <c r="I121" s="163" t="s">
        <v>193</v>
      </c>
      <c r="J121" s="164" t="s">
        <v>163</v>
      </c>
      <c r="K121" s="165" t="s">
        <v>194</v>
      </c>
      <c r="L121" s="166"/>
      <c r="M121" s="87" t="s">
        <v>1</v>
      </c>
      <c r="N121" s="88" t="s">
        <v>43</v>
      </c>
      <c r="O121" s="88" t="s">
        <v>195</v>
      </c>
      <c r="P121" s="88" t="s">
        <v>196</v>
      </c>
      <c r="Q121" s="88" t="s">
        <v>197</v>
      </c>
      <c r="R121" s="88" t="s">
        <v>198</v>
      </c>
      <c r="S121" s="88" t="s">
        <v>199</v>
      </c>
      <c r="T121" s="89" t="s">
        <v>200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="2" customFormat="1" ht="22.8" customHeight="1">
      <c r="A122" s="34"/>
      <c r="B122" s="35"/>
      <c r="C122" s="94" t="s">
        <v>164</v>
      </c>
      <c r="D122" s="34"/>
      <c r="E122" s="34"/>
      <c r="F122" s="34"/>
      <c r="G122" s="34"/>
      <c r="H122" s="34"/>
      <c r="I122" s="34"/>
      <c r="J122" s="167">
        <f>BK122</f>
        <v>0</v>
      </c>
      <c r="K122" s="34"/>
      <c r="L122" s="35"/>
      <c r="M122" s="90"/>
      <c r="N122" s="74"/>
      <c r="O122" s="91"/>
      <c r="P122" s="168">
        <f>P123</f>
        <v>0</v>
      </c>
      <c r="Q122" s="91"/>
      <c r="R122" s="168">
        <f>R123</f>
        <v>0.030100000000000002</v>
      </c>
      <c r="S122" s="91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78</v>
      </c>
      <c r="AU122" s="15" t="s">
        <v>165</v>
      </c>
      <c r="BK122" s="170">
        <f>BK123</f>
        <v>0</v>
      </c>
    </row>
    <row r="123" s="12" customFormat="1" ht="25.92" customHeight="1">
      <c r="A123" s="12"/>
      <c r="B123" s="171"/>
      <c r="C123" s="12"/>
      <c r="D123" s="172" t="s">
        <v>78</v>
      </c>
      <c r="E123" s="173" t="s">
        <v>262</v>
      </c>
      <c r="F123" s="173" t="s">
        <v>1355</v>
      </c>
      <c r="G123" s="12"/>
      <c r="H123" s="12"/>
      <c r="I123" s="174"/>
      <c r="J123" s="175">
        <f>BK123</f>
        <v>0</v>
      </c>
      <c r="K123" s="12"/>
      <c r="L123" s="171"/>
      <c r="M123" s="176"/>
      <c r="N123" s="177"/>
      <c r="O123" s="177"/>
      <c r="P123" s="178">
        <f>P124</f>
        <v>0</v>
      </c>
      <c r="Q123" s="177"/>
      <c r="R123" s="178">
        <f>R124</f>
        <v>0.030100000000000002</v>
      </c>
      <c r="S123" s="177"/>
      <c r="T123" s="17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2" t="s">
        <v>216</v>
      </c>
      <c r="AT123" s="180" t="s">
        <v>78</v>
      </c>
      <c r="AU123" s="180" t="s">
        <v>79</v>
      </c>
      <c r="AY123" s="172" t="s">
        <v>203</v>
      </c>
      <c r="BK123" s="181">
        <f>BK124</f>
        <v>0</v>
      </c>
    </row>
    <row r="124" s="12" customFormat="1" ht="22.8" customHeight="1">
      <c r="A124" s="12"/>
      <c r="B124" s="171"/>
      <c r="C124" s="12"/>
      <c r="D124" s="172" t="s">
        <v>78</v>
      </c>
      <c r="E124" s="182" t="s">
        <v>2060</v>
      </c>
      <c r="F124" s="182" t="s">
        <v>2061</v>
      </c>
      <c r="G124" s="12"/>
      <c r="H124" s="12"/>
      <c r="I124" s="174"/>
      <c r="J124" s="183">
        <f>BK124</f>
        <v>0</v>
      </c>
      <c r="K124" s="12"/>
      <c r="L124" s="171"/>
      <c r="M124" s="176"/>
      <c r="N124" s="177"/>
      <c r="O124" s="177"/>
      <c r="P124" s="178">
        <f>SUM(P125:P140)</f>
        <v>0</v>
      </c>
      <c r="Q124" s="177"/>
      <c r="R124" s="178">
        <f>SUM(R125:R140)</f>
        <v>0.030100000000000002</v>
      </c>
      <c r="S124" s="177"/>
      <c r="T124" s="179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2" t="s">
        <v>216</v>
      </c>
      <c r="AT124" s="180" t="s">
        <v>78</v>
      </c>
      <c r="AU124" s="180" t="s">
        <v>86</v>
      </c>
      <c r="AY124" s="172" t="s">
        <v>203</v>
      </c>
      <c r="BK124" s="181">
        <f>SUM(BK125:BK140)</f>
        <v>0</v>
      </c>
    </row>
    <row r="125" s="2" customFormat="1" ht="21.75" customHeight="1">
      <c r="A125" s="34"/>
      <c r="B125" s="184"/>
      <c r="C125" s="185" t="s">
        <v>86</v>
      </c>
      <c r="D125" s="185" t="s">
        <v>205</v>
      </c>
      <c r="E125" s="186" t="s">
        <v>2376</v>
      </c>
      <c r="F125" s="187" t="s">
        <v>2377</v>
      </c>
      <c r="G125" s="188" t="s">
        <v>255</v>
      </c>
      <c r="H125" s="189">
        <v>629</v>
      </c>
      <c r="I125" s="190"/>
      <c r="J125" s="191">
        <f>ROUND(I125*H125,2)</f>
        <v>0</v>
      </c>
      <c r="K125" s="192"/>
      <c r="L125" s="35"/>
      <c r="M125" s="193" t="s">
        <v>1</v>
      </c>
      <c r="N125" s="194" t="s">
        <v>45</v>
      </c>
      <c r="O125" s="78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468</v>
      </c>
      <c r="AT125" s="197" t="s">
        <v>205</v>
      </c>
      <c r="AU125" s="197" t="s">
        <v>91</v>
      </c>
      <c r="AY125" s="15" t="s">
        <v>203</v>
      </c>
      <c r="BE125" s="198">
        <f>IF(N125="základná",J125,0)</f>
        <v>0</v>
      </c>
      <c r="BF125" s="198">
        <f>IF(N125="znížená",J125,0)</f>
        <v>0</v>
      </c>
      <c r="BG125" s="198">
        <f>IF(N125="zákl. prenesená",J125,0)</f>
        <v>0</v>
      </c>
      <c r="BH125" s="198">
        <f>IF(N125="zníž. prenesená",J125,0)</f>
        <v>0</v>
      </c>
      <c r="BI125" s="198">
        <f>IF(N125="nulová",J125,0)</f>
        <v>0</v>
      </c>
      <c r="BJ125" s="15" t="s">
        <v>91</v>
      </c>
      <c r="BK125" s="198">
        <f>ROUND(I125*H125,2)</f>
        <v>0</v>
      </c>
      <c r="BL125" s="15" t="s">
        <v>468</v>
      </c>
      <c r="BM125" s="197" t="s">
        <v>2378</v>
      </c>
    </row>
    <row r="126" s="2" customFormat="1" ht="16.5" customHeight="1">
      <c r="A126" s="34"/>
      <c r="B126" s="184"/>
      <c r="C126" s="185" t="s">
        <v>91</v>
      </c>
      <c r="D126" s="185" t="s">
        <v>205</v>
      </c>
      <c r="E126" s="186" t="s">
        <v>2379</v>
      </c>
      <c r="F126" s="187" t="s">
        <v>2380</v>
      </c>
      <c r="G126" s="188" t="s">
        <v>255</v>
      </c>
      <c r="H126" s="189">
        <v>629</v>
      </c>
      <c r="I126" s="190"/>
      <c r="J126" s="191">
        <f>ROUND(I126*H126,2)</f>
        <v>0</v>
      </c>
      <c r="K126" s="192"/>
      <c r="L126" s="35"/>
      <c r="M126" s="193" t="s">
        <v>1</v>
      </c>
      <c r="N126" s="194" t="s">
        <v>45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468</v>
      </c>
      <c r="AT126" s="197" t="s">
        <v>205</v>
      </c>
      <c r="AU126" s="197" t="s">
        <v>91</v>
      </c>
      <c r="AY126" s="15" t="s">
        <v>203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468</v>
      </c>
      <c r="BM126" s="197" t="s">
        <v>2381</v>
      </c>
    </row>
    <row r="127" s="2" customFormat="1" ht="24.15" customHeight="1">
      <c r="A127" s="34"/>
      <c r="B127" s="184"/>
      <c r="C127" s="204" t="s">
        <v>216</v>
      </c>
      <c r="D127" s="204" t="s">
        <v>262</v>
      </c>
      <c r="E127" s="205" t="s">
        <v>2382</v>
      </c>
      <c r="F127" s="206" t="s">
        <v>2383</v>
      </c>
      <c r="G127" s="207" t="s">
        <v>1</v>
      </c>
      <c r="H127" s="208">
        <v>32</v>
      </c>
      <c r="I127" s="209"/>
      <c r="J127" s="210">
        <f>ROUND(I127*H127,2)</f>
        <v>0</v>
      </c>
      <c r="K127" s="211"/>
      <c r="L127" s="212"/>
      <c r="M127" s="213" t="s">
        <v>1</v>
      </c>
      <c r="N127" s="21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1235</v>
      </c>
      <c r="AT127" s="197" t="s">
        <v>262</v>
      </c>
      <c r="AU127" s="197" t="s">
        <v>91</v>
      </c>
      <c r="AY127" s="15" t="s">
        <v>203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468</v>
      </c>
      <c r="BM127" s="197" t="s">
        <v>2384</v>
      </c>
    </row>
    <row r="128" s="2" customFormat="1" ht="24.15" customHeight="1">
      <c r="A128" s="34"/>
      <c r="B128" s="184"/>
      <c r="C128" s="204" t="s">
        <v>209</v>
      </c>
      <c r="D128" s="204" t="s">
        <v>262</v>
      </c>
      <c r="E128" s="205" t="s">
        <v>2385</v>
      </c>
      <c r="F128" s="206" t="s">
        <v>2386</v>
      </c>
      <c r="G128" s="207" t="s">
        <v>1</v>
      </c>
      <c r="H128" s="208">
        <v>38</v>
      </c>
      <c r="I128" s="209"/>
      <c r="J128" s="210">
        <f>ROUND(I128*H128,2)</f>
        <v>0</v>
      </c>
      <c r="K128" s="211"/>
      <c r="L128" s="212"/>
      <c r="M128" s="213" t="s">
        <v>1</v>
      </c>
      <c r="N128" s="21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1235</v>
      </c>
      <c r="AT128" s="197" t="s">
        <v>262</v>
      </c>
      <c r="AU128" s="197" t="s">
        <v>91</v>
      </c>
      <c r="AY128" s="15" t="s">
        <v>203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468</v>
      </c>
      <c r="BM128" s="197" t="s">
        <v>2387</v>
      </c>
    </row>
    <row r="129" s="2" customFormat="1" ht="24.15" customHeight="1">
      <c r="A129" s="34"/>
      <c r="B129" s="184"/>
      <c r="C129" s="204" t="s">
        <v>224</v>
      </c>
      <c r="D129" s="204" t="s">
        <v>262</v>
      </c>
      <c r="E129" s="205" t="s">
        <v>2388</v>
      </c>
      <c r="F129" s="206" t="s">
        <v>2389</v>
      </c>
      <c r="G129" s="207" t="s">
        <v>255</v>
      </c>
      <c r="H129" s="208">
        <v>154</v>
      </c>
      <c r="I129" s="209"/>
      <c r="J129" s="210">
        <f>ROUND(I129*H129,2)</f>
        <v>0</v>
      </c>
      <c r="K129" s="211"/>
      <c r="L129" s="212"/>
      <c r="M129" s="213" t="s">
        <v>1</v>
      </c>
      <c r="N129" s="21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1235</v>
      </c>
      <c r="AT129" s="197" t="s">
        <v>262</v>
      </c>
      <c r="AU129" s="197" t="s">
        <v>91</v>
      </c>
      <c r="AY129" s="15" t="s">
        <v>203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468</v>
      </c>
      <c r="BM129" s="197" t="s">
        <v>2390</v>
      </c>
    </row>
    <row r="130" s="2" customFormat="1" ht="24.15" customHeight="1">
      <c r="A130" s="34"/>
      <c r="B130" s="184"/>
      <c r="C130" s="204" t="s">
        <v>228</v>
      </c>
      <c r="D130" s="204" t="s">
        <v>262</v>
      </c>
      <c r="E130" s="205" t="s">
        <v>2391</v>
      </c>
      <c r="F130" s="206" t="s">
        <v>2392</v>
      </c>
      <c r="G130" s="207" t="s">
        <v>1</v>
      </c>
      <c r="H130" s="208">
        <v>6</v>
      </c>
      <c r="I130" s="209"/>
      <c r="J130" s="210">
        <f>ROUND(I130*H130,2)</f>
        <v>0</v>
      </c>
      <c r="K130" s="211"/>
      <c r="L130" s="212"/>
      <c r="M130" s="213" t="s">
        <v>1</v>
      </c>
      <c r="N130" s="21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1235</v>
      </c>
      <c r="AT130" s="197" t="s">
        <v>262</v>
      </c>
      <c r="AU130" s="197" t="s">
        <v>91</v>
      </c>
      <c r="AY130" s="15" t="s">
        <v>203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468</v>
      </c>
      <c r="BM130" s="197" t="s">
        <v>2393</v>
      </c>
    </row>
    <row r="131" s="2" customFormat="1" ht="24.15" customHeight="1">
      <c r="A131" s="34"/>
      <c r="B131" s="184"/>
      <c r="C131" s="204" t="s">
        <v>232</v>
      </c>
      <c r="D131" s="204" t="s">
        <v>262</v>
      </c>
      <c r="E131" s="205" t="s">
        <v>2394</v>
      </c>
      <c r="F131" s="206" t="s">
        <v>2395</v>
      </c>
      <c r="G131" s="207" t="s">
        <v>1</v>
      </c>
      <c r="H131" s="208">
        <v>328</v>
      </c>
      <c r="I131" s="209"/>
      <c r="J131" s="210">
        <f>ROUND(I131*H131,2)</f>
        <v>0</v>
      </c>
      <c r="K131" s="211"/>
      <c r="L131" s="212"/>
      <c r="M131" s="213" t="s">
        <v>1</v>
      </c>
      <c r="N131" s="21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1235</v>
      </c>
      <c r="AT131" s="197" t="s">
        <v>262</v>
      </c>
      <c r="AU131" s="197" t="s">
        <v>91</v>
      </c>
      <c r="AY131" s="15" t="s">
        <v>203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468</v>
      </c>
      <c r="BM131" s="197" t="s">
        <v>2396</v>
      </c>
    </row>
    <row r="132" s="2" customFormat="1" ht="24.15" customHeight="1">
      <c r="A132" s="34"/>
      <c r="B132" s="184"/>
      <c r="C132" s="204" t="s">
        <v>236</v>
      </c>
      <c r="D132" s="204" t="s">
        <v>262</v>
      </c>
      <c r="E132" s="205" t="s">
        <v>2397</v>
      </c>
      <c r="F132" s="206" t="s">
        <v>2398</v>
      </c>
      <c r="G132" s="207" t="s">
        <v>255</v>
      </c>
      <c r="H132" s="208">
        <v>71</v>
      </c>
      <c r="I132" s="209"/>
      <c r="J132" s="210">
        <f>ROUND(I132*H132,2)</f>
        <v>0</v>
      </c>
      <c r="K132" s="211"/>
      <c r="L132" s="212"/>
      <c r="M132" s="213" t="s">
        <v>1</v>
      </c>
      <c r="N132" s="21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1235</v>
      </c>
      <c r="AT132" s="197" t="s">
        <v>262</v>
      </c>
      <c r="AU132" s="197" t="s">
        <v>91</v>
      </c>
      <c r="AY132" s="15" t="s">
        <v>203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468</v>
      </c>
      <c r="BM132" s="197" t="s">
        <v>2399</v>
      </c>
    </row>
    <row r="133" s="2" customFormat="1" ht="16.5" customHeight="1">
      <c r="A133" s="34"/>
      <c r="B133" s="184"/>
      <c r="C133" s="185" t="s">
        <v>240</v>
      </c>
      <c r="D133" s="185" t="s">
        <v>205</v>
      </c>
      <c r="E133" s="186" t="s">
        <v>2400</v>
      </c>
      <c r="F133" s="187" t="s">
        <v>2401</v>
      </c>
      <c r="G133" s="188" t="s">
        <v>255</v>
      </c>
      <c r="H133" s="189">
        <v>15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468</v>
      </c>
      <c r="AT133" s="197" t="s">
        <v>205</v>
      </c>
      <c r="AU133" s="197" t="s">
        <v>91</v>
      </c>
      <c r="AY133" s="15" t="s">
        <v>203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468</v>
      </c>
      <c r="BM133" s="197" t="s">
        <v>2402</v>
      </c>
    </row>
    <row r="134" s="2" customFormat="1" ht="21.75" customHeight="1">
      <c r="A134" s="34"/>
      <c r="B134" s="184"/>
      <c r="C134" s="185" t="s">
        <v>147</v>
      </c>
      <c r="D134" s="185" t="s">
        <v>205</v>
      </c>
      <c r="E134" s="186" t="s">
        <v>2403</v>
      </c>
      <c r="F134" s="187" t="s">
        <v>2404</v>
      </c>
      <c r="G134" s="188" t="s">
        <v>255</v>
      </c>
      <c r="H134" s="189">
        <v>15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468</v>
      </c>
      <c r="AT134" s="197" t="s">
        <v>205</v>
      </c>
      <c r="AU134" s="197" t="s">
        <v>91</v>
      </c>
      <c r="AY134" s="15" t="s">
        <v>203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468</v>
      </c>
      <c r="BM134" s="197" t="s">
        <v>2405</v>
      </c>
    </row>
    <row r="135" s="2" customFormat="1" ht="24.15" customHeight="1">
      <c r="A135" s="34"/>
      <c r="B135" s="184"/>
      <c r="C135" s="204" t="s">
        <v>150</v>
      </c>
      <c r="D135" s="204" t="s">
        <v>262</v>
      </c>
      <c r="E135" s="205" t="s">
        <v>2406</v>
      </c>
      <c r="F135" s="206" t="s">
        <v>2407</v>
      </c>
      <c r="G135" s="207" t="s">
        <v>1</v>
      </c>
      <c r="H135" s="208">
        <v>12</v>
      </c>
      <c r="I135" s="209"/>
      <c r="J135" s="210">
        <f>ROUND(I135*H135,2)</f>
        <v>0</v>
      </c>
      <c r="K135" s="211"/>
      <c r="L135" s="212"/>
      <c r="M135" s="213" t="s">
        <v>1</v>
      </c>
      <c r="N135" s="21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1235</v>
      </c>
      <c r="AT135" s="197" t="s">
        <v>262</v>
      </c>
      <c r="AU135" s="197" t="s">
        <v>91</v>
      </c>
      <c r="AY135" s="15" t="s">
        <v>203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468</v>
      </c>
      <c r="BM135" s="197" t="s">
        <v>2408</v>
      </c>
    </row>
    <row r="136" s="2" customFormat="1" ht="37.8" customHeight="1">
      <c r="A136" s="34"/>
      <c r="B136" s="184"/>
      <c r="C136" s="204" t="s">
        <v>153</v>
      </c>
      <c r="D136" s="204" t="s">
        <v>262</v>
      </c>
      <c r="E136" s="205" t="s">
        <v>2409</v>
      </c>
      <c r="F136" s="206" t="s">
        <v>2410</v>
      </c>
      <c r="G136" s="207" t="s">
        <v>1</v>
      </c>
      <c r="H136" s="208">
        <v>3</v>
      </c>
      <c r="I136" s="209"/>
      <c r="J136" s="210">
        <f>ROUND(I136*H136,2)</f>
        <v>0</v>
      </c>
      <c r="K136" s="211"/>
      <c r="L136" s="212"/>
      <c r="M136" s="213" t="s">
        <v>1</v>
      </c>
      <c r="N136" s="21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1235</v>
      </c>
      <c r="AT136" s="197" t="s">
        <v>262</v>
      </c>
      <c r="AU136" s="197" t="s">
        <v>91</v>
      </c>
      <c r="AY136" s="15" t="s">
        <v>203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468</v>
      </c>
      <c r="BM136" s="197" t="s">
        <v>2411</v>
      </c>
    </row>
    <row r="137" s="2" customFormat="1" ht="21.75" customHeight="1">
      <c r="A137" s="34"/>
      <c r="B137" s="184"/>
      <c r="C137" s="185" t="s">
        <v>257</v>
      </c>
      <c r="D137" s="185" t="s">
        <v>205</v>
      </c>
      <c r="E137" s="186" t="s">
        <v>2412</v>
      </c>
      <c r="F137" s="187" t="s">
        <v>2413</v>
      </c>
      <c r="G137" s="188" t="s">
        <v>255</v>
      </c>
      <c r="H137" s="189">
        <v>43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468</v>
      </c>
      <c r="AT137" s="197" t="s">
        <v>205</v>
      </c>
      <c r="AU137" s="197" t="s">
        <v>91</v>
      </c>
      <c r="AY137" s="15" t="s">
        <v>203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468</v>
      </c>
      <c r="BM137" s="197" t="s">
        <v>2414</v>
      </c>
    </row>
    <row r="138" s="2" customFormat="1" ht="24.15" customHeight="1">
      <c r="A138" s="34"/>
      <c r="B138" s="184"/>
      <c r="C138" s="185" t="s">
        <v>261</v>
      </c>
      <c r="D138" s="185" t="s">
        <v>205</v>
      </c>
      <c r="E138" s="186" t="s">
        <v>2415</v>
      </c>
      <c r="F138" s="187" t="s">
        <v>2416</v>
      </c>
      <c r="G138" s="188" t="s">
        <v>255</v>
      </c>
      <c r="H138" s="189">
        <v>43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468</v>
      </c>
      <c r="AT138" s="197" t="s">
        <v>205</v>
      </c>
      <c r="AU138" s="197" t="s">
        <v>91</v>
      </c>
      <c r="AY138" s="15" t="s">
        <v>203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468</v>
      </c>
      <c r="BM138" s="197" t="s">
        <v>2417</v>
      </c>
    </row>
    <row r="139" s="2" customFormat="1" ht="24.15" customHeight="1">
      <c r="A139" s="34"/>
      <c r="B139" s="184"/>
      <c r="C139" s="204" t="s">
        <v>266</v>
      </c>
      <c r="D139" s="204" t="s">
        <v>262</v>
      </c>
      <c r="E139" s="205" t="s">
        <v>2418</v>
      </c>
      <c r="F139" s="206" t="s">
        <v>2419</v>
      </c>
      <c r="G139" s="207" t="s">
        <v>255</v>
      </c>
      <c r="H139" s="208">
        <v>36</v>
      </c>
      <c r="I139" s="209"/>
      <c r="J139" s="210">
        <f>ROUND(I139*H139,2)</f>
        <v>0</v>
      </c>
      <c r="K139" s="211"/>
      <c r="L139" s="212"/>
      <c r="M139" s="213" t="s">
        <v>1</v>
      </c>
      <c r="N139" s="214" t="s">
        <v>45</v>
      </c>
      <c r="O139" s="78"/>
      <c r="P139" s="195">
        <f>O139*H139</f>
        <v>0</v>
      </c>
      <c r="Q139" s="195">
        <v>0.00069999999999999999</v>
      </c>
      <c r="R139" s="195">
        <f>Q139*H139</f>
        <v>0.0252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732</v>
      </c>
      <c r="AT139" s="197" t="s">
        <v>262</v>
      </c>
      <c r="AU139" s="197" t="s">
        <v>91</v>
      </c>
      <c r="AY139" s="15" t="s">
        <v>203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732</v>
      </c>
      <c r="BM139" s="197" t="s">
        <v>2420</v>
      </c>
    </row>
    <row r="140" s="2" customFormat="1" ht="33" customHeight="1">
      <c r="A140" s="34"/>
      <c r="B140" s="184"/>
      <c r="C140" s="204" t="s">
        <v>270</v>
      </c>
      <c r="D140" s="204" t="s">
        <v>262</v>
      </c>
      <c r="E140" s="205" t="s">
        <v>2421</v>
      </c>
      <c r="F140" s="206" t="s">
        <v>2422</v>
      </c>
      <c r="G140" s="207" t="s">
        <v>255</v>
      </c>
      <c r="H140" s="208">
        <v>7</v>
      </c>
      <c r="I140" s="209"/>
      <c r="J140" s="210">
        <f>ROUND(I140*H140,2)</f>
        <v>0</v>
      </c>
      <c r="K140" s="211"/>
      <c r="L140" s="212"/>
      <c r="M140" s="223" t="s">
        <v>1</v>
      </c>
      <c r="N140" s="224" t="s">
        <v>45</v>
      </c>
      <c r="O140" s="217"/>
      <c r="P140" s="221">
        <f>O140*H140</f>
        <v>0</v>
      </c>
      <c r="Q140" s="221">
        <v>0.00069999999999999999</v>
      </c>
      <c r="R140" s="221">
        <f>Q140*H140</f>
        <v>0.0048999999999999998</v>
      </c>
      <c r="S140" s="221">
        <v>0</v>
      </c>
      <c r="T140" s="2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732</v>
      </c>
      <c r="AT140" s="197" t="s">
        <v>262</v>
      </c>
      <c r="AU140" s="197" t="s">
        <v>91</v>
      </c>
      <c r="AY140" s="15" t="s">
        <v>203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732</v>
      </c>
      <c r="BM140" s="197" t="s">
        <v>2423</v>
      </c>
    </row>
    <row r="141" s="2" customFormat="1" ht="6.96" customHeight="1">
      <c r="A141" s="34"/>
      <c r="B141" s="61"/>
      <c r="C141" s="62"/>
      <c r="D141" s="62"/>
      <c r="E141" s="62"/>
      <c r="F141" s="62"/>
      <c r="G141" s="62"/>
      <c r="H141" s="62"/>
      <c r="I141" s="62"/>
      <c r="J141" s="62"/>
      <c r="K141" s="62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21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Ľubomír Kollárik</dc:creator>
  <cp:lastModifiedBy>Ľubomír Kollárik</cp:lastModifiedBy>
  <dcterms:created xsi:type="dcterms:W3CDTF">2025-01-27T10:04:13Z</dcterms:created>
  <dcterms:modified xsi:type="dcterms:W3CDTF">2025-01-27T10:04:31Z</dcterms:modified>
</cp:coreProperties>
</file>