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28920" yWindow="1788" windowWidth="29040" windowHeight="15720" activeTab="2"/>
  </bookViews>
  <sheets>
    <sheet name="Rekapitulácia stavby" sheetId="1" r:id="rId1"/>
    <sheet name="01 - SO 01 - Budova SOŠ -..." sheetId="2" r:id="rId2"/>
    <sheet name="02 - SO 01 - Budova SOŠ -..." sheetId="3" r:id="rId3"/>
    <sheet name="03 - SO 02 - zhromažďovac..." sheetId="4" r:id="rId4"/>
    <sheet name="07 - SO 06 - spevnená plo..." sheetId="8" r:id="rId5"/>
    <sheet name="08 - SO 07 - Elektro" sheetId="9" r:id="rId6"/>
    <sheet name="09 - SO 08 - Ústredné kúr..." sheetId="10" r:id="rId7"/>
    <sheet name="10 - SO 09 - Kotolňa" sheetId="11" r:id="rId8"/>
    <sheet name="11 - SO 10 - ZTI" sheetId="12" r:id="rId9"/>
    <sheet name="12 - SO 11 - Vetranie" sheetId="13" r:id="rId10"/>
    <sheet name="13 - SO 12 - OPZ" sheetId="14" r:id="rId11"/>
    <sheet name="14 - SO 13 - Hlasová sign..." sheetId="15" r:id="rId12"/>
  </sheets>
  <definedNames>
    <definedName name="_xlnm._FilterDatabase" localSheetId="1" hidden="1">'01 - SO 01 - Budova SOŠ -...'!$C$130:$K$198</definedName>
    <definedName name="_xlnm._FilterDatabase" localSheetId="2" hidden="1">'02 - SO 01 - Budova SOŠ -...'!$C$143:$K$448</definedName>
    <definedName name="_xlnm._FilterDatabase" localSheetId="3" hidden="1">'03 - SO 02 - zhromažďovac...'!$C$124:$K$168</definedName>
    <definedName name="_xlnm._FilterDatabase" localSheetId="4" hidden="1">'07 - SO 06 - spevnená plo...'!$C$121:$K$148</definedName>
    <definedName name="_xlnm._FilterDatabase" localSheetId="5" hidden="1">'08 - SO 07 - Elektro'!$C$121:$K$239</definedName>
    <definedName name="_xlnm._FilterDatabase" localSheetId="6" hidden="1">'09 - SO 08 - Ústredné kúr...'!$C$125:$K$216</definedName>
    <definedName name="_xlnm._FilterDatabase" localSheetId="7" hidden="1">'10 - SO 09 - Kotolňa'!$C$128:$K$253</definedName>
    <definedName name="_xlnm._FilterDatabase" localSheetId="8" hidden="1">'11 - SO 10 - ZTI'!$C$127:$K$279</definedName>
    <definedName name="_xlnm._FilterDatabase" localSheetId="9" hidden="1">'12 - SO 11 - Vetranie'!$C$123:$K$171</definedName>
    <definedName name="_xlnm._FilterDatabase" localSheetId="10" hidden="1">'13 - SO 12 - OPZ'!$C$123:$K$154</definedName>
    <definedName name="_xlnm._FilterDatabase" localSheetId="11" hidden="1">'14 - SO 13 - Hlasová sign...'!$C$120:$K$190</definedName>
    <definedName name="_xlnm.Print_Titles" localSheetId="1">'01 - SO 01 - Budova SOŠ -...'!$130:$130</definedName>
    <definedName name="_xlnm.Print_Titles" localSheetId="2">'02 - SO 01 - Budova SOŠ -...'!$143:$143</definedName>
    <definedName name="_xlnm.Print_Titles" localSheetId="3">'03 - SO 02 - zhromažďovac...'!$124:$124</definedName>
    <definedName name="_xlnm.Print_Titles" localSheetId="4">'07 - SO 06 - spevnená plo...'!$121:$121</definedName>
    <definedName name="_xlnm.Print_Titles" localSheetId="5">'08 - SO 07 - Elektro'!$121:$121</definedName>
    <definedName name="_xlnm.Print_Titles" localSheetId="6">'09 - SO 08 - Ústredné kúr...'!$125:$125</definedName>
    <definedName name="_xlnm.Print_Titles" localSheetId="7">'10 - SO 09 - Kotolňa'!$128:$128</definedName>
    <definedName name="_xlnm.Print_Titles" localSheetId="8">'11 - SO 10 - ZTI'!$127:$127</definedName>
    <definedName name="_xlnm.Print_Titles" localSheetId="9">'12 - SO 11 - Vetranie'!$123:$123</definedName>
    <definedName name="_xlnm.Print_Titles" localSheetId="10">'13 - SO 12 - OPZ'!$123:$123</definedName>
    <definedName name="_xlnm.Print_Titles" localSheetId="11">'14 - SO 13 - Hlasová sign...'!$120:$120</definedName>
    <definedName name="_xlnm.Print_Titles" localSheetId="0">'Rekapitulácia stavby'!$92:$92</definedName>
    <definedName name="_xlnm.Print_Area" localSheetId="1">'01 - SO 01 - Budova SOŠ -...'!$C$4:$J$76,'01 - SO 01 - Budova SOŠ -...'!$C$82:$J$112,'01 - SO 01 - Budova SOŠ -...'!$C$118:$J$198</definedName>
    <definedName name="_xlnm.Print_Area" localSheetId="2">'02 - SO 01 - Budova SOŠ -...'!$C$4:$J$76,'02 - SO 01 - Budova SOŠ -...'!$C$82:$J$125,'02 - SO 01 - Budova SOŠ -...'!$C$131:$J$448</definedName>
    <definedName name="_xlnm.Print_Area" localSheetId="3">'03 - SO 02 - zhromažďovac...'!$C$4:$J$76,'03 - SO 02 - zhromažďovac...'!$C$82:$J$106,'03 - SO 02 - zhromažďovac...'!$C$112:$J$168</definedName>
    <definedName name="_xlnm.Print_Area" localSheetId="4">'07 - SO 06 - spevnená plo...'!$C$4:$J$76,'07 - SO 06 - spevnená plo...'!$C$82:$J$103,'07 - SO 06 - spevnená plo...'!$C$109:$J$148</definedName>
    <definedName name="_xlnm.Print_Area" localSheetId="5">'08 - SO 07 - Elektro'!$C$4:$J$76,'08 - SO 07 - Elektro'!$C$82:$J$103,'08 - SO 07 - Elektro'!$C$109:$J$239</definedName>
    <definedName name="_xlnm.Print_Area" localSheetId="6">'09 - SO 08 - Ústredné kúr...'!$C$4:$J$76,'09 - SO 08 - Ústredné kúr...'!$C$82:$J$107,'09 - SO 08 - Ústredné kúr...'!$C$113:$J$216</definedName>
    <definedName name="_xlnm.Print_Area" localSheetId="7">'10 - SO 09 - Kotolňa'!$C$4:$J$76,'10 - SO 09 - Kotolňa'!$C$82:$J$110,'10 - SO 09 - Kotolňa'!$C$116:$J$253</definedName>
    <definedName name="_xlnm.Print_Area" localSheetId="8">'11 - SO 10 - ZTI'!$C$4:$J$76,'11 - SO 10 - ZTI'!$C$82:$J$109,'11 - SO 10 - ZTI'!$C$115:$J$279</definedName>
    <definedName name="_xlnm.Print_Area" localSheetId="9">'12 - SO 11 - Vetranie'!$C$4:$J$76,'12 - SO 11 - Vetranie'!$C$82:$J$105,'12 - SO 11 - Vetranie'!$C$111:$J$171</definedName>
    <definedName name="_xlnm.Print_Area" localSheetId="10">'13 - SO 12 - OPZ'!$C$4:$J$76,'13 - SO 12 - OPZ'!$C$82:$J$105,'13 - SO 12 - OPZ'!$C$111:$J$154</definedName>
    <definedName name="_xlnm.Print_Area" localSheetId="11">'14 - SO 13 - Hlasová sign...'!$C$4:$J$76,'14 - SO 13 - Hlasová sign...'!$C$82:$J$102,'14 - SO 13 - Hlasová sign...'!$C$108:$J$190</definedName>
    <definedName name="_xlnm.Print_Area" localSheetId="0">'Rekapitulácia stavby'!$D$4:$AO$76,'Rekapitulácia stavby'!$C$82:$AQ$106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4" i="2"/>
  <c r="P133" s="1"/>
  <c r="P132" s="1"/>
  <c r="R134"/>
  <c r="R133" s="1"/>
  <c r="R132" s="1"/>
  <c r="T134"/>
  <c r="T133" s="1"/>
  <c r="T132" s="1"/>
  <c r="P135"/>
  <c r="R135"/>
  <c r="T135"/>
  <c r="P136"/>
  <c r="R136"/>
  <c r="T136"/>
  <c r="P137"/>
  <c r="R137"/>
  <c r="T137"/>
  <c r="P138"/>
  <c r="R138"/>
  <c r="T138"/>
  <c r="P139"/>
  <c r="R139"/>
  <c r="T139"/>
  <c r="P140"/>
  <c r="R140"/>
  <c r="T140"/>
  <c r="P141"/>
  <c r="R141"/>
  <c r="T141"/>
  <c r="P142"/>
  <c r="R142"/>
  <c r="T142"/>
  <c r="P143"/>
  <c r="R143"/>
  <c r="T143"/>
  <c r="P144"/>
  <c r="R144"/>
  <c r="T144"/>
  <c r="P145"/>
  <c r="R145"/>
  <c r="T145"/>
  <c r="P146"/>
  <c r="R146"/>
  <c r="T146"/>
  <c r="P147"/>
  <c r="R147"/>
  <c r="T147"/>
  <c r="P148"/>
  <c r="R148"/>
  <c r="T148"/>
  <c r="P149"/>
  <c r="R149"/>
  <c r="T149"/>
  <c r="P150"/>
  <c r="R150"/>
  <c r="T150"/>
  <c r="P151"/>
  <c r="R151"/>
  <c r="T151"/>
  <c r="P152"/>
  <c r="R152"/>
  <c r="T152"/>
  <c r="P153"/>
  <c r="R153"/>
  <c r="T153"/>
  <c r="P154"/>
  <c r="R154"/>
  <c r="T154"/>
  <c r="P155"/>
  <c r="R155"/>
  <c r="T155"/>
  <c r="P156"/>
  <c r="R156"/>
  <c r="T156"/>
  <c r="P157"/>
  <c r="R157"/>
  <c r="T157"/>
  <c r="P158"/>
  <c r="R158"/>
  <c r="T158"/>
  <c r="P159"/>
  <c r="R159"/>
  <c r="T159"/>
  <c r="P160"/>
  <c r="R160"/>
  <c r="T160"/>
  <c r="P161"/>
  <c r="R161"/>
  <c r="T161"/>
  <c r="P162"/>
  <c r="R162"/>
  <c r="T162"/>
  <c r="P165"/>
  <c r="P164" s="1"/>
  <c r="R165"/>
  <c r="R164" s="1"/>
  <c r="T165"/>
  <c r="T164" s="1"/>
  <c r="P166"/>
  <c r="R166"/>
  <c r="T166"/>
  <c r="P167"/>
  <c r="R167"/>
  <c r="T167"/>
  <c r="P168"/>
  <c r="R168"/>
  <c r="T168"/>
  <c r="P169"/>
  <c r="R169"/>
  <c r="T169"/>
  <c r="P170"/>
  <c r="R170"/>
  <c r="T170"/>
  <c r="P171"/>
  <c r="R171"/>
  <c r="T171"/>
  <c r="P173"/>
  <c r="P172" s="1"/>
  <c r="R173"/>
  <c r="R172" s="1"/>
  <c r="T173"/>
  <c r="T172" s="1"/>
  <c r="P174"/>
  <c r="R174"/>
  <c r="T174"/>
  <c r="P175"/>
  <c r="R175"/>
  <c r="T175"/>
  <c r="P177"/>
  <c r="P176" s="1"/>
  <c r="R177"/>
  <c r="R176" s="1"/>
  <c r="T177"/>
  <c r="T176" s="1"/>
  <c r="P178"/>
  <c r="P179"/>
  <c r="R179"/>
  <c r="T179"/>
  <c r="P180"/>
  <c r="R180"/>
  <c r="T180"/>
  <c r="P181"/>
  <c r="R181"/>
  <c r="T181"/>
  <c r="P182"/>
  <c r="R182"/>
  <c r="R178" s="1"/>
  <c r="T182"/>
  <c r="T178" s="1"/>
  <c r="R183"/>
  <c r="P184"/>
  <c r="P183" s="1"/>
  <c r="R184"/>
  <c r="T184"/>
  <c r="T183" s="1"/>
  <c r="P186"/>
  <c r="P185" s="1"/>
  <c r="R186"/>
  <c r="R185" s="1"/>
  <c r="T186"/>
  <c r="T185" s="1"/>
  <c r="P188"/>
  <c r="P187" s="1"/>
  <c r="R188"/>
  <c r="T188"/>
  <c r="T187" s="1"/>
  <c r="P189"/>
  <c r="R189"/>
  <c r="R187" s="1"/>
  <c r="T189"/>
  <c r="P190"/>
  <c r="R190"/>
  <c r="T190"/>
  <c r="P191"/>
  <c r="R191"/>
  <c r="T191"/>
  <c r="P193"/>
  <c r="P192" s="1"/>
  <c r="R193"/>
  <c r="R192" s="1"/>
  <c r="T193"/>
  <c r="T192" s="1"/>
  <c r="P194"/>
  <c r="R194"/>
  <c r="T194"/>
  <c r="P195"/>
  <c r="R195"/>
  <c r="T195"/>
  <c r="P198"/>
  <c r="P197" s="1"/>
  <c r="P196" s="1"/>
  <c r="R198"/>
  <c r="R197" s="1"/>
  <c r="R196" s="1"/>
  <c r="T198"/>
  <c r="T197" s="1"/>
  <c r="T196" s="1"/>
  <c r="J37" i="15"/>
  <c r="J36"/>
  <c r="AY105" i="1"/>
  <c r="J35" i="15"/>
  <c r="AX105" i="1" s="1"/>
  <c r="BI190" i="15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5"/>
  <c r="E113"/>
  <c r="F89"/>
  <c r="E87"/>
  <c r="J24"/>
  <c r="E24"/>
  <c r="J92" s="1"/>
  <c r="J23"/>
  <c r="J21"/>
  <c r="E21"/>
  <c r="J117" s="1"/>
  <c r="J20"/>
  <c r="J18"/>
  <c r="E18"/>
  <c r="F118" s="1"/>
  <c r="J17"/>
  <c r="J15"/>
  <c r="E15"/>
  <c r="F117" s="1"/>
  <c r="J14"/>
  <c r="J12"/>
  <c r="J89"/>
  <c r="E7"/>
  <c r="E111" s="1"/>
  <c r="J37" i="14"/>
  <c r="J36"/>
  <c r="AY104" i="1" s="1"/>
  <c r="J35" i="14"/>
  <c r="AX104" i="1" s="1"/>
  <c r="BI154" i="1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T149" s="1"/>
  <c r="R150"/>
  <c r="R149" s="1"/>
  <c r="P150"/>
  <c r="P149"/>
  <c r="BI148"/>
  <c r="BH148"/>
  <c r="BG148"/>
  <c r="BE148"/>
  <c r="T148"/>
  <c r="R148"/>
  <c r="P148"/>
  <c r="BI147"/>
  <c r="BH147"/>
  <c r="BG147"/>
  <c r="BE147"/>
  <c r="T147"/>
  <c r="R147"/>
  <c r="P147"/>
  <c r="BI144"/>
  <c r="BH144"/>
  <c r="BG144"/>
  <c r="BE144"/>
  <c r="T144"/>
  <c r="T143" s="1"/>
  <c r="R144"/>
  <c r="R143" s="1"/>
  <c r="P144"/>
  <c r="P143"/>
  <c r="BI142"/>
  <c r="BH142"/>
  <c r="BG142"/>
  <c r="BE142"/>
  <c r="T142"/>
  <c r="T141" s="1"/>
  <c r="R142"/>
  <c r="R141" s="1"/>
  <c r="P142"/>
  <c r="P141" s="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1"/>
  <c r="F121"/>
  <c r="J120"/>
  <c r="F120"/>
  <c r="F118"/>
  <c r="E116"/>
  <c r="J92"/>
  <c r="F92"/>
  <c r="J91"/>
  <c r="F91"/>
  <c r="F89"/>
  <c r="E87"/>
  <c r="J12"/>
  <c r="J118" s="1"/>
  <c r="E7"/>
  <c r="E114" s="1"/>
  <c r="J126" i="13"/>
  <c r="T125"/>
  <c r="R125"/>
  <c r="P125"/>
  <c r="BK125"/>
  <c r="J125" s="1"/>
  <c r="J97" s="1"/>
  <c r="J37"/>
  <c r="J36"/>
  <c r="AY103" i="1" s="1"/>
  <c r="J35" i="13"/>
  <c r="AX103" i="1"/>
  <c r="BI171" i="13"/>
  <c r="BH171"/>
  <c r="BG171"/>
  <c r="BE171"/>
  <c r="T171"/>
  <c r="T170"/>
  <c r="T169" s="1"/>
  <c r="R171"/>
  <c r="R170" s="1"/>
  <c r="R169" s="1"/>
  <c r="P171"/>
  <c r="P170" s="1"/>
  <c r="P169" s="1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J98"/>
  <c r="J121"/>
  <c r="F121"/>
  <c r="J120"/>
  <c r="F120"/>
  <c r="F118"/>
  <c r="E116"/>
  <c r="J92"/>
  <c r="F92"/>
  <c r="J91"/>
  <c r="F91"/>
  <c r="F89"/>
  <c r="E87"/>
  <c r="J12"/>
  <c r="J118" s="1"/>
  <c r="E7"/>
  <c r="E114" s="1"/>
  <c r="J37" i="12"/>
  <c r="J36"/>
  <c r="AY102" i="1" s="1"/>
  <c r="J35" i="12"/>
  <c r="AX102" i="1" s="1"/>
  <c r="BI279" i="12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0"/>
  <c r="BH270"/>
  <c r="BG270"/>
  <c r="BE270"/>
  <c r="T270"/>
  <c r="T269" s="1"/>
  <c r="R270"/>
  <c r="R269" s="1"/>
  <c r="P270"/>
  <c r="P269" s="1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8"/>
  <c r="BH138"/>
  <c r="BG138"/>
  <c r="BE138"/>
  <c r="T138"/>
  <c r="T137"/>
  <c r="R138"/>
  <c r="R137" s="1"/>
  <c r="P138"/>
  <c r="P137" s="1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F125"/>
  <c r="J124"/>
  <c r="F124"/>
  <c r="F122"/>
  <c r="E120"/>
  <c r="J92"/>
  <c r="F92"/>
  <c r="J91"/>
  <c r="F91"/>
  <c r="F89"/>
  <c r="E87"/>
  <c r="J12"/>
  <c r="J122" s="1"/>
  <c r="E7"/>
  <c r="E118" s="1"/>
  <c r="J130" i="11"/>
  <c r="J97" s="1"/>
  <c r="J37"/>
  <c r="J36"/>
  <c r="AY101" i="1" s="1"/>
  <c r="J35" i="11"/>
  <c r="AX101" i="1" s="1"/>
  <c r="BI253" i="11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49"/>
  <c r="BH249"/>
  <c r="BG249"/>
  <c r="BE249"/>
  <c r="T249"/>
  <c r="T248"/>
  <c r="R249"/>
  <c r="R248" s="1"/>
  <c r="P249"/>
  <c r="P248" s="1"/>
  <c r="BI247"/>
  <c r="BH247"/>
  <c r="BG247"/>
  <c r="BE247"/>
  <c r="T247"/>
  <c r="T246" s="1"/>
  <c r="R247"/>
  <c r="R246" s="1"/>
  <c r="R245" s="1"/>
  <c r="P247"/>
  <c r="P246" s="1"/>
  <c r="P245" s="1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4"/>
  <c r="BH204"/>
  <c r="BG204"/>
  <c r="BE204"/>
  <c r="T204"/>
  <c r="T203" s="1"/>
  <c r="R204"/>
  <c r="R203" s="1"/>
  <c r="P204"/>
  <c r="P203" s="1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F126"/>
  <c r="J125"/>
  <c r="F125"/>
  <c r="F123"/>
  <c r="E121"/>
  <c r="J92"/>
  <c r="F92"/>
  <c r="J91"/>
  <c r="F91"/>
  <c r="F89"/>
  <c r="E87"/>
  <c r="J12"/>
  <c r="J123" s="1"/>
  <c r="E7"/>
  <c r="E119" s="1"/>
  <c r="J203" i="10"/>
  <c r="J37"/>
  <c r="J36"/>
  <c r="AY100" i="1" s="1"/>
  <c r="J35" i="10"/>
  <c r="AX100" i="1" s="1"/>
  <c r="BI216" i="10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J104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3"/>
  <c r="F123"/>
  <c r="J122"/>
  <c r="F122"/>
  <c r="F120"/>
  <c r="E118"/>
  <c r="J92"/>
  <c r="F92"/>
  <c r="J91"/>
  <c r="F91"/>
  <c r="F89"/>
  <c r="E87"/>
  <c r="J12"/>
  <c r="J120" s="1"/>
  <c r="E7"/>
  <c r="E116" s="1"/>
  <c r="J37" i="9"/>
  <c r="J36"/>
  <c r="AY99" i="1" s="1"/>
  <c r="J35" i="9"/>
  <c r="AX99" i="1" s="1"/>
  <c r="BI239" i="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6"/>
  <c r="BH126"/>
  <c r="BG126"/>
  <c r="BE126"/>
  <c r="T126"/>
  <c r="R126"/>
  <c r="P126"/>
  <c r="BI125"/>
  <c r="BH125"/>
  <c r="BG125"/>
  <c r="BE125"/>
  <c r="T125"/>
  <c r="R125"/>
  <c r="P125"/>
  <c r="F116"/>
  <c r="E114"/>
  <c r="F89"/>
  <c r="E87"/>
  <c r="J24"/>
  <c r="E24"/>
  <c r="J119" s="1"/>
  <c r="J23"/>
  <c r="J21"/>
  <c r="E21"/>
  <c r="J118" s="1"/>
  <c r="J20"/>
  <c r="J18"/>
  <c r="E18"/>
  <c r="F119" s="1"/>
  <c r="J17"/>
  <c r="J15"/>
  <c r="E15"/>
  <c r="F118" s="1"/>
  <c r="J14"/>
  <c r="J12"/>
  <c r="J89" s="1"/>
  <c r="E7"/>
  <c r="E112" s="1"/>
  <c r="J37" i="8"/>
  <c r="J36"/>
  <c r="AY98" i="1" s="1"/>
  <c r="J35" i="8"/>
  <c r="AX98" i="1" s="1"/>
  <c r="BI148" i="8"/>
  <c r="BH148"/>
  <c r="BG148"/>
  <c r="BE148"/>
  <c r="T148"/>
  <c r="T147" s="1"/>
  <c r="R148"/>
  <c r="R147" s="1"/>
  <c r="P148"/>
  <c r="P147" s="1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T124" s="1"/>
  <c r="R125"/>
  <c r="R124" s="1"/>
  <c r="P125"/>
  <c r="P124" s="1"/>
  <c r="F116"/>
  <c r="E114"/>
  <c r="F89"/>
  <c r="E87"/>
  <c r="J24"/>
  <c r="E24"/>
  <c r="J119" s="1"/>
  <c r="J23"/>
  <c r="J21"/>
  <c r="E21"/>
  <c r="J118" s="1"/>
  <c r="J20"/>
  <c r="J18"/>
  <c r="E18"/>
  <c r="F92" s="1"/>
  <c r="J17"/>
  <c r="J15"/>
  <c r="E15"/>
  <c r="F91" s="1"/>
  <c r="J14"/>
  <c r="J12"/>
  <c r="J116" s="1"/>
  <c r="E7"/>
  <c r="E112" s="1"/>
  <c r="J37" i="4"/>
  <c r="J36"/>
  <c r="AY97" i="1" s="1"/>
  <c r="J35" i="4"/>
  <c r="AX97" i="1"/>
  <c r="BI168" i="4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T161" s="1"/>
  <c r="R162"/>
  <c r="R161" s="1"/>
  <c r="P162"/>
  <c r="P161" s="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T150" s="1"/>
  <c r="R151"/>
  <c r="R150"/>
  <c r="P151"/>
  <c r="P150" s="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F119"/>
  <c r="E117"/>
  <c r="F89"/>
  <c r="E87"/>
  <c r="J24"/>
  <c r="E24"/>
  <c r="J122" s="1"/>
  <c r="J23"/>
  <c r="J21"/>
  <c r="E21"/>
  <c r="J121" s="1"/>
  <c r="J20"/>
  <c r="J18"/>
  <c r="E18"/>
  <c r="F92" s="1"/>
  <c r="J17"/>
  <c r="J15"/>
  <c r="E15"/>
  <c r="F121" s="1"/>
  <c r="J14"/>
  <c r="J12"/>
  <c r="J119" s="1"/>
  <c r="E7"/>
  <c r="E115" s="1"/>
  <c r="J37" i="3"/>
  <c r="J36"/>
  <c r="AY96" i="1" s="1"/>
  <c r="J35" i="3"/>
  <c r="AX96" i="1" s="1"/>
  <c r="BI448" i="3"/>
  <c r="BH448"/>
  <c r="BG448"/>
  <c r="BE448"/>
  <c r="T448"/>
  <c r="T447"/>
  <c r="R448"/>
  <c r="R447" s="1"/>
  <c r="P448"/>
  <c r="P447" s="1"/>
  <c r="BI446"/>
  <c r="BH446"/>
  <c r="BG446"/>
  <c r="BE446"/>
  <c r="T446"/>
  <c r="R446"/>
  <c r="P446"/>
  <c r="BI445"/>
  <c r="BH445"/>
  <c r="BG445"/>
  <c r="BE445"/>
  <c r="T445"/>
  <c r="R445"/>
  <c r="P445"/>
  <c r="BI444"/>
  <c r="BH444"/>
  <c r="BG444"/>
  <c r="BE444"/>
  <c r="T444"/>
  <c r="T443" s="1"/>
  <c r="R444"/>
  <c r="P444"/>
  <c r="BI442"/>
  <c r="BH442"/>
  <c r="BG442"/>
  <c r="BE442"/>
  <c r="T442"/>
  <c r="T441" s="1"/>
  <c r="R442"/>
  <c r="R441" s="1"/>
  <c r="P442"/>
  <c r="P441" s="1"/>
  <c r="BI440"/>
  <c r="BH440"/>
  <c r="BG440"/>
  <c r="BE440"/>
  <c r="T440"/>
  <c r="R440"/>
  <c r="P440"/>
  <c r="BI439"/>
  <c r="BH439"/>
  <c r="BG439"/>
  <c r="BE439"/>
  <c r="T439"/>
  <c r="R439"/>
  <c r="P439"/>
  <c r="BI438"/>
  <c r="BH438"/>
  <c r="BG438"/>
  <c r="BE438"/>
  <c r="T438"/>
  <c r="R438"/>
  <c r="P438"/>
  <c r="BI437"/>
  <c r="BH437"/>
  <c r="BG437"/>
  <c r="BE437"/>
  <c r="T437"/>
  <c r="R437"/>
  <c r="P437"/>
  <c r="BI435"/>
  <c r="BH435"/>
  <c r="BG435"/>
  <c r="BE435"/>
  <c r="T435"/>
  <c r="R435"/>
  <c r="P435"/>
  <c r="BI434"/>
  <c r="BH434"/>
  <c r="BG434"/>
  <c r="BE434"/>
  <c r="T434"/>
  <c r="R434"/>
  <c r="P434"/>
  <c r="BI432"/>
  <c r="BH432"/>
  <c r="BG432"/>
  <c r="BE432"/>
  <c r="T432"/>
  <c r="R432"/>
  <c r="P432"/>
  <c r="BI431"/>
  <c r="BH431"/>
  <c r="BG431"/>
  <c r="BE431"/>
  <c r="T431"/>
  <c r="R431"/>
  <c r="P431"/>
  <c r="BI430"/>
  <c r="BH430"/>
  <c r="BG430"/>
  <c r="BE430"/>
  <c r="T430"/>
  <c r="R430"/>
  <c r="P430"/>
  <c r="BI428"/>
  <c r="BH428"/>
  <c r="BG428"/>
  <c r="BE428"/>
  <c r="T428"/>
  <c r="R428"/>
  <c r="P428"/>
  <c r="BI427"/>
  <c r="BH427"/>
  <c r="BG427"/>
  <c r="BE427"/>
  <c r="T427"/>
  <c r="R427"/>
  <c r="P427"/>
  <c r="BI425"/>
  <c r="BH425"/>
  <c r="BG425"/>
  <c r="BE425"/>
  <c r="T425"/>
  <c r="R425"/>
  <c r="P425"/>
  <c r="BI424"/>
  <c r="BH424"/>
  <c r="BG424"/>
  <c r="BE424"/>
  <c r="T424"/>
  <c r="R424"/>
  <c r="P424"/>
  <c r="BI423"/>
  <c r="BH423"/>
  <c r="BG423"/>
  <c r="BE423"/>
  <c r="T423"/>
  <c r="R423"/>
  <c r="P423"/>
  <c r="BI422"/>
  <c r="BH422"/>
  <c r="BG422"/>
  <c r="BE422"/>
  <c r="T422"/>
  <c r="R422"/>
  <c r="P422"/>
  <c r="BI421"/>
  <c r="BH421"/>
  <c r="BG421"/>
  <c r="BE421"/>
  <c r="T421"/>
  <c r="R421"/>
  <c r="P421"/>
  <c r="BI420"/>
  <c r="BH420"/>
  <c r="BG420"/>
  <c r="BE420"/>
  <c r="T420"/>
  <c r="R420"/>
  <c r="P420"/>
  <c r="BI419"/>
  <c r="BH419"/>
  <c r="BG419"/>
  <c r="BE419"/>
  <c r="T419"/>
  <c r="R419"/>
  <c r="P419"/>
  <c r="BI418"/>
  <c r="BH418"/>
  <c r="BG418"/>
  <c r="BE418"/>
  <c r="T418"/>
  <c r="R418"/>
  <c r="P418"/>
  <c r="BI416"/>
  <c r="BH416"/>
  <c r="BG416"/>
  <c r="BE416"/>
  <c r="T416"/>
  <c r="R416"/>
  <c r="P416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2"/>
  <c r="BH412"/>
  <c r="BG412"/>
  <c r="BE412"/>
  <c r="T412"/>
  <c r="R412"/>
  <c r="P412"/>
  <c r="BI411"/>
  <c r="BH411"/>
  <c r="BG411"/>
  <c r="BE411"/>
  <c r="T411"/>
  <c r="R411"/>
  <c r="P411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2"/>
  <c r="BH402"/>
  <c r="BG402"/>
  <c r="BE402"/>
  <c r="T402"/>
  <c r="R402"/>
  <c r="P402"/>
  <c r="BI401"/>
  <c r="BH401"/>
  <c r="BG401"/>
  <c r="BE401"/>
  <c r="T401"/>
  <c r="R401"/>
  <c r="P401"/>
  <c r="BI400"/>
  <c r="BH400"/>
  <c r="BG400"/>
  <c r="BE400"/>
  <c r="T400"/>
  <c r="R400"/>
  <c r="P400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6"/>
  <c r="BH396"/>
  <c r="BG396"/>
  <c r="BE396"/>
  <c r="T396"/>
  <c r="R396"/>
  <c r="P396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7"/>
  <c r="BH227"/>
  <c r="BG227"/>
  <c r="BE227"/>
  <c r="T227"/>
  <c r="T226"/>
  <c r="R227"/>
  <c r="R226" s="1"/>
  <c r="P227"/>
  <c r="P226" s="1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F138"/>
  <c r="E136"/>
  <c r="F89"/>
  <c r="E87"/>
  <c r="J24"/>
  <c r="E24"/>
  <c r="J141" s="1"/>
  <c r="J23"/>
  <c r="J21"/>
  <c r="E21"/>
  <c r="J140" s="1"/>
  <c r="J20"/>
  <c r="J18"/>
  <c r="E18"/>
  <c r="F92" s="1"/>
  <c r="J17"/>
  <c r="J15"/>
  <c r="E15"/>
  <c r="F91" s="1"/>
  <c r="J14"/>
  <c r="J12"/>
  <c r="J138" s="1"/>
  <c r="E7"/>
  <c r="E134" s="1"/>
  <c r="J37" i="2"/>
  <c r="J36"/>
  <c r="AY95" i="1" s="1"/>
  <c r="J35" i="2"/>
  <c r="AX95" i="1" s="1"/>
  <c r="BI198" i="2"/>
  <c r="BH198"/>
  <c r="BG198"/>
  <c r="BE198"/>
  <c r="BI195"/>
  <c r="BH195"/>
  <c r="BG195"/>
  <c r="BE195"/>
  <c r="BI193"/>
  <c r="BH193"/>
  <c r="BG193"/>
  <c r="BE193"/>
  <c r="BI191"/>
  <c r="BH191"/>
  <c r="BG191"/>
  <c r="BE191"/>
  <c r="BI189"/>
  <c r="BH189"/>
  <c r="BG189"/>
  <c r="BE189"/>
  <c r="BI188"/>
  <c r="BH188"/>
  <c r="BG188"/>
  <c r="BE188"/>
  <c r="BI186"/>
  <c r="BH186"/>
  <c r="BG186"/>
  <c r="BE186"/>
  <c r="BI184"/>
  <c r="BH184"/>
  <c r="BG184"/>
  <c r="BE184"/>
  <c r="BI182"/>
  <c r="BH182"/>
  <c r="BG182"/>
  <c r="BE182"/>
  <c r="BI181"/>
  <c r="BH181"/>
  <c r="BG181"/>
  <c r="BE181"/>
  <c r="BI180"/>
  <c r="BH180"/>
  <c r="BG180"/>
  <c r="BE180"/>
  <c r="BI179"/>
  <c r="BH179"/>
  <c r="BG179"/>
  <c r="BE179"/>
  <c r="BI177"/>
  <c r="BH177"/>
  <c r="BG177"/>
  <c r="BE177"/>
  <c r="BI175"/>
  <c r="BH175"/>
  <c r="BG175"/>
  <c r="BE175"/>
  <c r="BI174"/>
  <c r="BH174"/>
  <c r="BG174"/>
  <c r="BE174"/>
  <c r="BI173"/>
  <c r="BH173"/>
  <c r="BG173"/>
  <c r="BE173"/>
  <c r="BI171"/>
  <c r="BH171"/>
  <c r="BG171"/>
  <c r="BE171"/>
  <c r="BI170"/>
  <c r="BH170"/>
  <c r="BG170"/>
  <c r="BE170"/>
  <c r="BI169"/>
  <c r="BH169"/>
  <c r="BG169"/>
  <c r="BE169"/>
  <c r="BI168"/>
  <c r="BH168"/>
  <c r="BG168"/>
  <c r="BE168"/>
  <c r="BI167"/>
  <c r="BH167"/>
  <c r="BG167"/>
  <c r="BE167"/>
  <c r="BI166"/>
  <c r="BH166"/>
  <c r="BG166"/>
  <c r="BE166"/>
  <c r="BI165"/>
  <c r="BH165"/>
  <c r="BG165"/>
  <c r="BE165"/>
  <c r="BI162"/>
  <c r="BH162"/>
  <c r="BG162"/>
  <c r="BE162"/>
  <c r="BI161"/>
  <c r="BH161"/>
  <c r="BG161"/>
  <c r="BE161"/>
  <c r="BI160"/>
  <c r="BH160"/>
  <c r="BG160"/>
  <c r="BE160"/>
  <c r="BI159"/>
  <c r="BH159"/>
  <c r="BG159"/>
  <c r="BE159"/>
  <c r="BI158"/>
  <c r="BH158"/>
  <c r="BG158"/>
  <c r="BE158"/>
  <c r="BI157"/>
  <c r="BH157"/>
  <c r="BG157"/>
  <c r="BE157"/>
  <c r="BI156"/>
  <c r="BH156"/>
  <c r="BG156"/>
  <c r="BE156"/>
  <c r="BI155"/>
  <c r="BH155"/>
  <c r="BG155"/>
  <c r="BE155"/>
  <c r="BI154"/>
  <c r="BH154"/>
  <c r="BG154"/>
  <c r="BE154"/>
  <c r="BI153"/>
  <c r="BH153"/>
  <c r="BG153"/>
  <c r="BE153"/>
  <c r="BI152"/>
  <c r="BH152"/>
  <c r="BG152"/>
  <c r="BE152"/>
  <c r="BI151"/>
  <c r="BH151"/>
  <c r="BG151"/>
  <c r="BE151"/>
  <c r="BI150"/>
  <c r="BH150"/>
  <c r="BG150"/>
  <c r="BE150"/>
  <c r="BI149"/>
  <c r="BH149"/>
  <c r="BG149"/>
  <c r="BE149"/>
  <c r="BI148"/>
  <c r="BH148"/>
  <c r="BG148"/>
  <c r="BE148"/>
  <c r="BI147"/>
  <c r="BH147"/>
  <c r="BG147"/>
  <c r="BE147"/>
  <c r="BI146"/>
  <c r="BH146"/>
  <c r="BG146"/>
  <c r="BE146"/>
  <c r="BI145"/>
  <c r="BH145"/>
  <c r="BG145"/>
  <c r="BE145"/>
  <c r="BI144"/>
  <c r="BH144"/>
  <c r="BG144"/>
  <c r="BE144"/>
  <c r="BI143"/>
  <c r="BH143"/>
  <c r="BG143"/>
  <c r="BE143"/>
  <c r="BI142"/>
  <c r="BH142"/>
  <c r="BG142"/>
  <c r="BE142"/>
  <c r="BI141"/>
  <c r="BH141"/>
  <c r="BG141"/>
  <c r="BE141"/>
  <c r="BI140"/>
  <c r="BH140"/>
  <c r="BG140"/>
  <c r="BE140"/>
  <c r="BI139"/>
  <c r="BH139"/>
  <c r="BG139"/>
  <c r="BE139"/>
  <c r="BI138"/>
  <c r="BH138"/>
  <c r="BG138"/>
  <c r="BE138"/>
  <c r="BI137"/>
  <c r="BH137"/>
  <c r="BG137"/>
  <c r="BE137"/>
  <c r="BI136"/>
  <c r="BH136"/>
  <c r="BG136"/>
  <c r="BE136"/>
  <c r="BI135"/>
  <c r="BH135"/>
  <c r="BG135"/>
  <c r="BE135"/>
  <c r="BI134"/>
  <c r="BH134"/>
  <c r="BG134"/>
  <c r="BE134"/>
  <c r="F125"/>
  <c r="E123"/>
  <c r="F89"/>
  <c r="E87"/>
  <c r="J24"/>
  <c r="E24"/>
  <c r="J128" s="1"/>
  <c r="J23"/>
  <c r="J21"/>
  <c r="E21"/>
  <c r="J127" s="1"/>
  <c r="J20"/>
  <c r="J18"/>
  <c r="E18"/>
  <c r="F128" s="1"/>
  <c r="J17"/>
  <c r="J15"/>
  <c r="E15"/>
  <c r="F127" s="1"/>
  <c r="J14"/>
  <c r="J12"/>
  <c r="J125" s="1"/>
  <c r="E7"/>
  <c r="E121" s="1"/>
  <c r="L90" i="1"/>
  <c r="AM90"/>
  <c r="AM89"/>
  <c r="L89"/>
  <c r="AM87"/>
  <c r="L87"/>
  <c r="L85"/>
  <c r="L84"/>
  <c r="J195" i="2"/>
  <c r="J193"/>
  <c r="BK189"/>
  <c r="J186"/>
  <c r="J182"/>
  <c r="J180"/>
  <c r="BK177"/>
  <c r="J174"/>
  <c r="BK171"/>
  <c r="J168"/>
  <c r="BK167"/>
  <c r="J162"/>
  <c r="J160"/>
  <c r="J158"/>
  <c r="J156"/>
  <c r="BK154"/>
  <c r="BK152"/>
  <c r="J150"/>
  <c r="BK148"/>
  <c r="BK146"/>
  <c r="J144"/>
  <c r="BK142"/>
  <c r="BK140"/>
  <c r="BK138"/>
  <c r="BK136"/>
  <c r="J134"/>
  <c r="BK195"/>
  <c r="J191"/>
  <c r="BK188"/>
  <c r="BK184"/>
  <c r="J181"/>
  <c r="BK179"/>
  <c r="BK175"/>
  <c r="J173"/>
  <c r="J170"/>
  <c r="BK168"/>
  <c r="J166"/>
  <c r="BK162"/>
  <c r="BK160"/>
  <c r="BK158"/>
  <c r="BK156"/>
  <c r="J154"/>
  <c r="J152"/>
  <c r="BK150"/>
  <c r="J148"/>
  <c r="J146"/>
  <c r="BK144"/>
  <c r="J142"/>
  <c r="J140"/>
  <c r="J138"/>
  <c r="J136"/>
  <c r="BK134"/>
  <c r="BK448" i="3"/>
  <c r="J448"/>
  <c r="J446"/>
  <c r="BK445"/>
  <c r="BK444"/>
  <c r="BK442"/>
  <c r="BK440"/>
  <c r="BK438"/>
  <c r="BK435"/>
  <c r="BK432"/>
  <c r="BK430"/>
  <c r="J427"/>
  <c r="BK424"/>
  <c r="BK422"/>
  <c r="J420"/>
  <c r="J418"/>
  <c r="BK415"/>
  <c r="BK413"/>
  <c r="J411"/>
  <c r="J409"/>
  <c r="BK406"/>
  <c r="J404"/>
  <c r="BK401"/>
  <c r="BK399"/>
  <c r="J397"/>
  <c r="BK395"/>
  <c r="BK393"/>
  <c r="J391"/>
  <c r="BK389"/>
  <c r="BK387"/>
  <c r="J385"/>
  <c r="J383"/>
  <c r="BK381"/>
  <c r="BK379"/>
  <c r="J377"/>
  <c r="J375"/>
  <c r="BK371"/>
  <c r="BK369"/>
  <c r="J367"/>
  <c r="J365"/>
  <c r="BK362"/>
  <c r="J360"/>
  <c r="J359"/>
  <c r="J357"/>
  <c r="J355"/>
  <c r="BK353"/>
  <c r="BK351"/>
  <c r="J349"/>
  <c r="J347"/>
  <c r="BK345"/>
  <c r="J342"/>
  <c r="BK340"/>
  <c r="J338"/>
  <c r="J336"/>
  <c r="BK334"/>
  <c r="BK331"/>
  <c r="BK329"/>
  <c r="BK327"/>
  <c r="BK325"/>
  <c r="BK323"/>
  <c r="J321"/>
  <c r="J319"/>
  <c r="BK317"/>
  <c r="BK315"/>
  <c r="BK313"/>
  <c r="J310"/>
  <c r="J308"/>
  <c r="J306"/>
  <c r="J304"/>
  <c r="J302"/>
  <c r="J300"/>
  <c r="BK298"/>
  <c r="J296"/>
  <c r="BK294"/>
  <c r="J292"/>
  <c r="J290"/>
  <c r="J288"/>
  <c r="BK286"/>
  <c r="BK284"/>
  <c r="J281"/>
  <c r="BK278"/>
  <c r="BK276"/>
  <c r="J274"/>
  <c r="J272"/>
  <c r="BK270"/>
  <c r="BK268"/>
  <c r="BK265"/>
  <c r="J263"/>
  <c r="BK260"/>
  <c r="J258"/>
  <c r="J256"/>
  <c r="J253"/>
  <c r="BK251"/>
  <c r="J249"/>
  <c r="BK247"/>
  <c r="J245"/>
  <c r="J243"/>
  <c r="BK241"/>
  <c r="BK239"/>
  <c r="J238"/>
  <c r="J235"/>
  <c r="BK233"/>
  <c r="J232"/>
  <c r="J231"/>
  <c r="J230"/>
  <c r="J227"/>
  <c r="BK223"/>
  <c r="BK221"/>
  <c r="J220"/>
  <c r="J217"/>
  <c r="J216"/>
  <c r="J214"/>
  <c r="J212"/>
  <c r="J210"/>
  <c r="J207"/>
  <c r="BK205"/>
  <c r="J203"/>
  <c r="BK201"/>
  <c r="J199"/>
  <c r="BK197"/>
  <c r="BK195"/>
  <c r="J193"/>
  <c r="J191"/>
  <c r="BK189"/>
  <c r="BK187"/>
  <c r="J185"/>
  <c r="J183"/>
  <c r="BK181"/>
  <c r="BK179"/>
  <c r="J177"/>
  <c r="J174"/>
  <c r="BK172"/>
  <c r="BK170"/>
  <c r="J168"/>
  <c r="J166"/>
  <c r="BK163"/>
  <c r="BK161"/>
  <c r="J159"/>
  <c r="J156"/>
  <c r="J154"/>
  <c r="BK152"/>
  <c r="BK150"/>
  <c r="BK148"/>
  <c r="J445"/>
  <c r="J442"/>
  <c r="BK439"/>
  <c r="J435"/>
  <c r="J432"/>
  <c r="J430"/>
  <c r="BK427"/>
  <c r="J424"/>
  <c r="J422"/>
  <c r="BK420"/>
  <c r="BK418"/>
  <c r="BK416"/>
  <c r="BK414"/>
  <c r="BK412"/>
  <c r="BK410"/>
  <c r="BK408"/>
  <c r="J405"/>
  <c r="BK402"/>
  <c r="BK400"/>
  <c r="BK398"/>
  <c r="BK396"/>
  <c r="BK394"/>
  <c r="BK392"/>
  <c r="BK390"/>
  <c r="J388"/>
  <c r="J387"/>
  <c r="BK385"/>
  <c r="BK383"/>
  <c r="J380"/>
  <c r="BK378"/>
  <c r="J376"/>
  <c r="J373"/>
  <c r="J372"/>
  <c r="J370"/>
  <c r="J364"/>
  <c r="J362"/>
  <c r="BK360"/>
  <c r="BK358"/>
  <c r="J356"/>
  <c r="BK354"/>
  <c r="BK352"/>
  <c r="BK350"/>
  <c r="BK348"/>
  <c r="BK346"/>
  <c r="BK343"/>
  <c r="J341"/>
  <c r="J339"/>
  <c r="BK337"/>
  <c r="BK335"/>
  <c r="BK333"/>
  <c r="BK330"/>
  <c r="J328"/>
  <c r="J326"/>
  <c r="J324"/>
  <c r="BK322"/>
  <c r="BK320"/>
  <c r="BK318"/>
  <c r="J316"/>
  <c r="BK314"/>
  <c r="BK311"/>
  <c r="BK309"/>
  <c r="J307"/>
  <c r="BK305"/>
  <c r="BK303"/>
  <c r="J301"/>
  <c r="BK299"/>
  <c r="J297"/>
  <c r="BK296"/>
  <c r="J294"/>
  <c r="BK292"/>
  <c r="BK290"/>
  <c r="BK288"/>
  <c r="J286"/>
  <c r="J284"/>
  <c r="BK281"/>
  <c r="J280"/>
  <c r="J278"/>
  <c r="J276"/>
  <c r="BK274"/>
  <c r="BK272"/>
  <c r="J270"/>
  <c r="J268"/>
  <c r="J265"/>
  <c r="BK263"/>
  <c r="J260"/>
  <c r="BK258"/>
  <c r="BK256"/>
  <c r="BK253"/>
  <c r="J251"/>
  <c r="BK248"/>
  <c r="J246"/>
  <c r="BK244"/>
  <c r="BK243"/>
  <c r="J241"/>
  <c r="J239"/>
  <c r="BK235"/>
  <c r="J233"/>
  <c r="BK231"/>
  <c r="BK227"/>
  <c r="J224"/>
  <c r="J222"/>
  <c r="BK220"/>
  <c r="J218"/>
  <c r="BK216"/>
  <c r="BK214"/>
  <c r="BK212"/>
  <c r="BK210"/>
  <c r="BK207"/>
  <c r="J205"/>
  <c r="BK203"/>
  <c r="J201"/>
  <c r="BK199"/>
  <c r="J197"/>
  <c r="J195"/>
  <c r="BK193"/>
  <c r="BK191"/>
  <c r="J189"/>
  <c r="J187"/>
  <c r="BK185"/>
  <c r="BK183"/>
  <c r="J181"/>
  <c r="J179"/>
  <c r="BK177"/>
  <c r="BK174"/>
  <c r="J172"/>
  <c r="J170"/>
  <c r="BK168"/>
  <c r="BK166"/>
  <c r="J163"/>
  <c r="J161"/>
  <c r="BK159"/>
  <c r="BK156"/>
  <c r="BK154"/>
  <c r="J152"/>
  <c r="J150"/>
  <c r="J148"/>
  <c r="J166" i="4"/>
  <c r="BK165"/>
  <c r="J160"/>
  <c r="BK158"/>
  <c r="J156"/>
  <c r="J154"/>
  <c r="BK151"/>
  <c r="BK148"/>
  <c r="BK146"/>
  <c r="J143"/>
  <c r="J141"/>
  <c r="BK138"/>
  <c r="J136"/>
  <c r="J134"/>
  <c r="BK132"/>
  <c r="J130"/>
  <c r="J128"/>
  <c r="J167"/>
  <c r="J165"/>
  <c r="BK160"/>
  <c r="J158"/>
  <c r="BK156"/>
  <c r="BK154"/>
  <c r="J151"/>
  <c r="J148"/>
  <c r="J146"/>
  <c r="BK143"/>
  <c r="BK141"/>
  <c r="J138"/>
  <c r="BK136"/>
  <c r="BK134"/>
  <c r="J132"/>
  <c r="BK130"/>
  <c r="BK128"/>
  <c r="BK148" i="8"/>
  <c r="J145"/>
  <c r="J143"/>
  <c r="BK139"/>
  <c r="BK136"/>
  <c r="J134"/>
  <c r="J131"/>
  <c r="J130"/>
  <c r="J128"/>
  <c r="BK125"/>
  <c r="J148"/>
  <c r="BK145"/>
  <c r="BK143"/>
  <c r="J141"/>
  <c r="J139"/>
  <c r="J136"/>
  <c r="BK134"/>
  <c r="BK131"/>
  <c r="J129"/>
  <c r="BK127"/>
  <c r="J239" i="9"/>
  <c r="J237"/>
  <c r="BK234"/>
  <c r="BK232"/>
  <c r="BK230"/>
  <c r="BK228"/>
  <c r="J225"/>
  <c r="BK223"/>
  <c r="J221"/>
  <c r="J219"/>
  <c r="BK217"/>
  <c r="J215"/>
  <c r="BK213"/>
  <c r="BK212"/>
  <c r="BK211"/>
  <c r="J210"/>
  <c r="J208"/>
  <c r="J206"/>
  <c r="J204"/>
  <c r="J203"/>
  <c r="BK201"/>
  <c r="BK199"/>
  <c r="BK197"/>
  <c r="BK195"/>
  <c r="BK193"/>
  <c r="J191"/>
  <c r="J189"/>
  <c r="BK187"/>
  <c r="J185"/>
  <c r="J182"/>
  <c r="BK180"/>
  <c r="J178"/>
  <c r="BK176"/>
  <c r="J174"/>
  <c r="BK172"/>
  <c r="BK170"/>
  <c r="J168"/>
  <c r="J166"/>
  <c r="BK164"/>
  <c r="J162"/>
  <c r="J160"/>
  <c r="BK158"/>
  <c r="J156"/>
  <c r="J154"/>
  <c r="J152"/>
  <c r="BK150"/>
  <c r="BK148"/>
  <c r="BK146"/>
  <c r="BK144"/>
  <c r="J142"/>
  <c r="J140"/>
  <c r="J138"/>
  <c r="J136"/>
  <c r="BK134"/>
  <c r="J132"/>
  <c r="J130"/>
  <c r="J126"/>
  <c r="BK239"/>
  <c r="BK237"/>
  <c r="J234"/>
  <c r="J232"/>
  <c r="J230"/>
  <c r="J228"/>
  <c r="BK225"/>
  <c r="J223"/>
  <c r="BK221"/>
  <c r="BK219"/>
  <c r="J217"/>
  <c r="BK215"/>
  <c r="BK210"/>
  <c r="BK208"/>
  <c r="BK206"/>
  <c r="BK204"/>
  <c r="BK202"/>
  <c r="J199"/>
  <c r="J197"/>
  <c r="J196"/>
  <c r="J194"/>
  <c r="J192"/>
  <c r="J190"/>
  <c r="J188"/>
  <c r="J186"/>
  <c r="BK184"/>
  <c r="BK182"/>
  <c r="J180"/>
  <c r="BK178"/>
  <c r="J176"/>
  <c r="BK174"/>
  <c r="J172"/>
  <c r="J170"/>
  <c r="J167"/>
  <c r="J165"/>
  <c r="BK163"/>
  <c r="BK161"/>
  <c r="BK159"/>
  <c r="J157"/>
  <c r="BK155"/>
  <c r="BK153"/>
  <c r="BK151"/>
  <c r="J149"/>
  <c r="J147"/>
  <c r="J145"/>
  <c r="J143"/>
  <c r="BK141"/>
  <c r="BK139"/>
  <c r="BK137"/>
  <c r="J135"/>
  <c r="BK133"/>
  <c r="J131"/>
  <c r="BK129"/>
  <c r="J125"/>
  <c r="J216" i="10"/>
  <c r="J215"/>
  <c r="J214"/>
  <c r="J212"/>
  <c r="J211"/>
  <c r="J210"/>
  <c r="BK208"/>
  <c r="J206"/>
  <c r="BK202"/>
  <c r="J200"/>
  <c r="J198"/>
  <c r="J195"/>
  <c r="BK193"/>
  <c r="J191"/>
  <c r="J189"/>
  <c r="J187"/>
  <c r="J155"/>
  <c r="J152"/>
  <c r="BK150"/>
  <c r="J148"/>
  <c r="BK146"/>
  <c r="BK143"/>
  <c r="BK141"/>
  <c r="J139"/>
  <c r="J137"/>
  <c r="J133"/>
  <c r="J131"/>
  <c r="J129"/>
  <c r="J208"/>
  <c r="BK206"/>
  <c r="J202"/>
  <c r="BK200"/>
  <c r="BK198"/>
  <c r="J197"/>
  <c r="BK195"/>
  <c r="J193"/>
  <c r="BK191"/>
  <c r="BK189"/>
  <c r="BK187"/>
  <c r="J185"/>
  <c r="BK183"/>
  <c r="BK181"/>
  <c r="J179"/>
  <c r="BK177"/>
  <c r="J174"/>
  <c r="BK172"/>
  <c r="J170"/>
  <c r="BK168"/>
  <c r="J165"/>
  <c r="J163"/>
  <c r="BK161"/>
  <c r="BK159"/>
  <c r="BK157"/>
  <c r="BK155"/>
  <c r="J153"/>
  <c r="J150"/>
  <c r="BK148"/>
  <c r="J146"/>
  <c r="J143"/>
  <c r="J141"/>
  <c r="BK139"/>
  <c r="BK137"/>
  <c r="BK133"/>
  <c r="BK131"/>
  <c r="BK129"/>
  <c r="J253" i="11"/>
  <c r="J252"/>
  <c r="J251"/>
  <c r="J249"/>
  <c r="J247"/>
  <c r="J244"/>
  <c r="J243"/>
  <c r="J242"/>
  <c r="J241"/>
  <c r="J240"/>
  <c r="J238"/>
  <c r="J237"/>
  <c r="J236"/>
  <c r="J235"/>
  <c r="J234"/>
  <c r="J233"/>
  <c r="J232"/>
  <c r="J231"/>
  <c r="J230"/>
  <c r="J229"/>
  <c r="J228"/>
  <c r="J226"/>
  <c r="J225"/>
  <c r="J224"/>
  <c r="J223"/>
  <c r="J222"/>
  <c r="J221"/>
  <c r="BK220"/>
  <c r="J219"/>
  <c r="J218"/>
  <c r="J217"/>
  <c r="J216"/>
  <c r="J215"/>
  <c r="J214"/>
  <c r="J213"/>
  <c r="J211"/>
  <c r="J210"/>
  <c r="J209"/>
  <c r="J208"/>
  <c r="J207"/>
  <c r="J204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BK142"/>
  <c r="J141"/>
  <c r="J140"/>
  <c r="J139"/>
  <c r="J138"/>
  <c r="J137"/>
  <c r="J136"/>
  <c r="BK135"/>
  <c r="BK134"/>
  <c r="BK133"/>
  <c r="J132"/>
  <c r="J279" i="12"/>
  <c r="J278"/>
  <c r="J276"/>
  <c r="J275"/>
  <c r="J274"/>
  <c r="J273"/>
  <c r="J270"/>
  <c r="J268"/>
  <c r="J267"/>
  <c r="J266"/>
  <c r="J265"/>
  <c r="J264"/>
  <c r="J263"/>
  <c r="J262"/>
  <c r="J261"/>
  <c r="J260"/>
  <c r="BK259"/>
  <c r="BK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BK238"/>
  <c r="J237"/>
  <c r="J236"/>
  <c r="J235"/>
  <c r="J234"/>
  <c r="BK233"/>
  <c r="BK232"/>
  <c r="J231"/>
  <c r="J230"/>
  <c r="J229"/>
  <c r="J227"/>
  <c r="J226"/>
  <c r="J225"/>
  <c r="J224"/>
  <c r="J223"/>
  <c r="J222"/>
  <c r="J221"/>
  <c r="J220"/>
  <c r="J219"/>
  <c r="J218"/>
  <c r="J217"/>
  <c r="J216"/>
  <c r="J215"/>
  <c r="J214"/>
  <c r="BK213"/>
  <c r="BK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7"/>
  <c r="J186"/>
  <c r="BK185"/>
  <c r="BK184"/>
  <c r="BK183"/>
  <c r="BK182"/>
  <c r="BK181"/>
  <c r="J180"/>
  <c r="BK179"/>
  <c r="J179"/>
  <c r="BK178"/>
  <c r="J178"/>
  <c r="BK177"/>
  <c r="J177"/>
  <c r="BK176"/>
  <c r="J176"/>
  <c r="BK175"/>
  <c r="J175"/>
  <c r="BK174"/>
  <c r="J174"/>
  <c r="BK173"/>
  <c r="J173"/>
  <c r="BK172"/>
  <c r="J172"/>
  <c r="BK171"/>
  <c r="J171"/>
  <c r="BK170"/>
  <c r="J170"/>
  <c r="BK169"/>
  <c r="J169"/>
  <c r="BK168"/>
  <c r="J168"/>
  <c r="BK167"/>
  <c r="J166"/>
  <c r="BK165"/>
  <c r="BK164"/>
  <c r="BK163"/>
  <c r="BK162"/>
  <c r="BK161"/>
  <c r="BK160"/>
  <c r="BK159"/>
  <c r="BK158"/>
  <c r="BK157"/>
  <c r="J155"/>
  <c r="J154"/>
  <c r="J153"/>
  <c r="J152"/>
  <c r="J151"/>
  <c r="J149"/>
  <c r="J148"/>
  <c r="J147"/>
  <c r="J146"/>
  <c r="J145"/>
  <c r="J144"/>
  <c r="J143"/>
  <c r="J142"/>
  <c r="J141"/>
  <c r="J138"/>
  <c r="J136"/>
  <c r="J135"/>
  <c r="J134"/>
  <c r="J133"/>
  <c r="J132"/>
  <c r="J131"/>
  <c r="BK168" i="13"/>
  <c r="BK166"/>
  <c r="J163"/>
  <c r="BK161"/>
  <c r="BK159"/>
  <c r="BK157"/>
  <c r="BK155"/>
  <c r="J153"/>
  <c r="BK151"/>
  <c r="BK149"/>
  <c r="BK147"/>
  <c r="J146"/>
  <c r="J145"/>
  <c r="J144"/>
  <c r="J143"/>
  <c r="J142"/>
  <c r="J141"/>
  <c r="J140"/>
  <c r="J139"/>
  <c r="J138"/>
  <c r="J137"/>
  <c r="J136"/>
  <c r="J135"/>
  <c r="J134"/>
  <c r="J133"/>
  <c r="J132"/>
  <c r="J130"/>
  <c r="J129"/>
  <c r="J168"/>
  <c r="J166"/>
  <c r="BK163"/>
  <c r="J162"/>
  <c r="J161"/>
  <c r="J159"/>
  <c r="J155"/>
  <c r="BK152"/>
  <c r="BK150"/>
  <c r="J148"/>
  <c r="BK154" i="14"/>
  <c r="BK153"/>
  <c r="BK152"/>
  <c r="BK150"/>
  <c r="J148"/>
  <c r="BK144"/>
  <c r="BK140"/>
  <c r="J138"/>
  <c r="BK136"/>
  <c r="BK134"/>
  <c r="J132"/>
  <c r="BK130"/>
  <c r="J128"/>
  <c r="BK148"/>
  <c r="J144"/>
  <c r="J140"/>
  <c r="BK138"/>
  <c r="J136"/>
  <c r="J134"/>
  <c r="BK132"/>
  <c r="J130"/>
  <c r="BK128"/>
  <c r="BK189" i="15"/>
  <c r="BK187"/>
  <c r="BK184"/>
  <c r="BK182"/>
  <c r="J180"/>
  <c r="BK178"/>
  <c r="J176"/>
  <c r="J174"/>
  <c r="J172"/>
  <c r="J170"/>
  <c r="BK168"/>
  <c r="J166"/>
  <c r="BK163"/>
  <c r="BK161"/>
  <c r="BK158"/>
  <c r="J157"/>
  <c r="J155"/>
  <c r="J153"/>
  <c r="BK151"/>
  <c r="J148"/>
  <c r="J146"/>
  <c r="BK144"/>
  <c r="J142"/>
  <c r="J139"/>
  <c r="J137"/>
  <c r="BK135"/>
  <c r="J133"/>
  <c r="J131"/>
  <c r="J129"/>
  <c r="BK127"/>
  <c r="BK125"/>
  <c r="BK123"/>
  <c r="J189"/>
  <c r="J187"/>
  <c r="J184"/>
  <c r="J182"/>
  <c r="BK180"/>
  <c r="J178"/>
  <c r="BK176"/>
  <c r="BK174"/>
  <c r="BK172"/>
  <c r="BK170"/>
  <c r="J168"/>
  <c r="BK166"/>
  <c r="J163"/>
  <c r="J161"/>
  <c r="J159"/>
  <c r="BK157"/>
  <c r="BK155"/>
  <c r="BK153"/>
  <c r="J151"/>
  <c r="BK148"/>
  <c r="BK146"/>
  <c r="J144"/>
  <c r="BK142"/>
  <c r="BK139"/>
  <c r="BK137"/>
  <c r="J135"/>
  <c r="BK133"/>
  <c r="BK131"/>
  <c r="BK129"/>
  <c r="J127"/>
  <c r="J125"/>
  <c r="J123"/>
  <c r="J198" i="2"/>
  <c r="BK191"/>
  <c r="J188"/>
  <c r="J184"/>
  <c r="BK181"/>
  <c r="J179"/>
  <c r="J175"/>
  <c r="BK173"/>
  <c r="BK170"/>
  <c r="J169"/>
  <c r="BK166"/>
  <c r="J165"/>
  <c r="BK161"/>
  <c r="BK159"/>
  <c r="J157"/>
  <c r="J155"/>
  <c r="J153"/>
  <c r="J151"/>
  <c r="BK149"/>
  <c r="BK147"/>
  <c r="BK145"/>
  <c r="BK143"/>
  <c r="J141"/>
  <c r="BK139"/>
  <c r="J137"/>
  <c r="BK135"/>
  <c r="BK198"/>
  <c r="BK193"/>
  <c r="J189"/>
  <c r="BK186"/>
  <c r="BK182"/>
  <c r="BK180"/>
  <c r="J177"/>
  <c r="BK174"/>
  <c r="J171"/>
  <c r="BK169"/>
  <c r="J167"/>
  <c r="BK165"/>
  <c r="J161"/>
  <c r="J159"/>
  <c r="BK157"/>
  <c r="BK155"/>
  <c r="BK153"/>
  <c r="BK151"/>
  <c r="J149"/>
  <c r="J147"/>
  <c r="J145"/>
  <c r="J143"/>
  <c r="BK141"/>
  <c r="J139"/>
  <c r="BK137"/>
  <c r="J135"/>
  <c r="AS94" i="1"/>
  <c r="J439" i="3"/>
  <c r="J437"/>
  <c r="J434"/>
  <c r="BK431"/>
  <c r="J428"/>
  <c r="BK425"/>
  <c r="J423"/>
  <c r="J421"/>
  <c r="J419"/>
  <c r="J416"/>
  <c r="J414"/>
  <c r="J412"/>
  <c r="J410"/>
  <c r="J408"/>
  <c r="BK405"/>
  <c r="J402"/>
  <c r="J400"/>
  <c r="J398"/>
  <c r="J396"/>
  <c r="J394"/>
  <c r="J392"/>
  <c r="J390"/>
  <c r="BK388"/>
  <c r="BK386"/>
  <c r="BK384"/>
  <c r="J382"/>
  <c r="BK380"/>
  <c r="J378"/>
  <c r="BK376"/>
  <c r="BK373"/>
  <c r="BK372"/>
  <c r="BK370"/>
  <c r="J368"/>
  <c r="J366"/>
  <c r="BK364"/>
  <c r="BK363"/>
  <c r="BK361"/>
  <c r="J358"/>
  <c r="BK356"/>
  <c r="J354"/>
  <c r="J352"/>
  <c r="J350"/>
  <c r="J348"/>
  <c r="J346"/>
  <c r="J343"/>
  <c r="BK341"/>
  <c r="BK339"/>
  <c r="J337"/>
  <c r="J335"/>
  <c r="J333"/>
  <c r="J330"/>
  <c r="BK328"/>
  <c r="BK326"/>
  <c r="BK324"/>
  <c r="J322"/>
  <c r="J320"/>
  <c r="J318"/>
  <c r="BK316"/>
  <c r="J314"/>
  <c r="J311"/>
  <c r="J309"/>
  <c r="BK307"/>
  <c r="J305"/>
  <c r="J303"/>
  <c r="BK301"/>
  <c r="J299"/>
  <c r="BK297"/>
  <c r="J295"/>
  <c r="BK293"/>
  <c r="J291"/>
  <c r="BK289"/>
  <c r="BK287"/>
  <c r="BK285"/>
  <c r="J282"/>
  <c r="BK279"/>
  <c r="BK277"/>
  <c r="BK275"/>
  <c r="J273"/>
  <c r="BK271"/>
  <c r="BK269"/>
  <c r="BK266"/>
  <c r="BK264"/>
  <c r="J262"/>
  <c r="BK259"/>
  <c r="J257"/>
  <c r="BK254"/>
  <c r="BK252"/>
  <c r="BK250"/>
  <c r="J248"/>
  <c r="BK246"/>
  <c r="J244"/>
  <c r="J242"/>
  <c r="BK240"/>
  <c r="BK238"/>
  <c r="BK237"/>
  <c r="BK234"/>
  <c r="J225"/>
  <c r="BK224"/>
  <c r="BK222"/>
  <c r="BK219"/>
  <c r="BK218"/>
  <c r="BK215"/>
  <c r="BK213"/>
  <c r="BK211"/>
  <c r="J208"/>
  <c r="BK206"/>
  <c r="J204"/>
  <c r="BK202"/>
  <c r="J200"/>
  <c r="BK198"/>
  <c r="BK196"/>
  <c r="BK194"/>
  <c r="J192"/>
  <c r="J190"/>
  <c r="BK188"/>
  <c r="J186"/>
  <c r="J184"/>
  <c r="J182"/>
  <c r="BK180"/>
  <c r="BK178"/>
  <c r="J176"/>
  <c r="J173"/>
  <c r="BK171"/>
  <c r="J169"/>
  <c r="J167"/>
  <c r="BK165"/>
  <c r="J162"/>
  <c r="BK160"/>
  <c r="BK157"/>
  <c r="J155"/>
  <c r="J153"/>
  <c r="BK151"/>
  <c r="BK149"/>
  <c r="BK147"/>
  <c r="BK446"/>
  <c r="J444"/>
  <c r="J440"/>
  <c r="J438"/>
  <c r="BK437"/>
  <c r="BK434"/>
  <c r="J431"/>
  <c r="BK428"/>
  <c r="J425"/>
  <c r="BK423"/>
  <c r="BK421"/>
  <c r="BK419"/>
  <c r="J415"/>
  <c r="J413"/>
  <c r="BK411"/>
  <c r="BK409"/>
  <c r="J406"/>
  <c r="BK404"/>
  <c r="J401"/>
  <c r="J399"/>
  <c r="BK397"/>
  <c r="J395"/>
  <c r="J393"/>
  <c r="BK391"/>
  <c r="J389"/>
  <c r="J386"/>
  <c r="J384"/>
  <c r="BK382"/>
  <c r="J381"/>
  <c r="J379"/>
  <c r="BK377"/>
  <c r="BK375"/>
  <c r="J371"/>
  <c r="J369"/>
  <c r="BK368"/>
  <c r="BK367"/>
  <c r="BK366"/>
  <c r="BK365"/>
  <c r="J363"/>
  <c r="J361"/>
  <c r="BK359"/>
  <c r="BK357"/>
  <c r="BK355"/>
  <c r="J353"/>
  <c r="J351"/>
  <c r="BK349"/>
  <c r="BK347"/>
  <c r="J345"/>
  <c r="BK342"/>
  <c r="J340"/>
  <c r="BK338"/>
  <c r="BK336"/>
  <c r="J334"/>
  <c r="J331"/>
  <c r="J329"/>
  <c r="J327"/>
  <c r="J325"/>
  <c r="J323"/>
  <c r="BK321"/>
  <c r="BK319"/>
  <c r="J317"/>
  <c r="J315"/>
  <c r="J313"/>
  <c r="BK310"/>
  <c r="BK308"/>
  <c r="BK306"/>
  <c r="BK304"/>
  <c r="BK302"/>
  <c r="BK300"/>
  <c r="J298"/>
  <c r="BK295"/>
  <c r="J293"/>
  <c r="BK291"/>
  <c r="J289"/>
  <c r="J287"/>
  <c r="J285"/>
  <c r="BK282"/>
  <c r="BK280"/>
  <c r="J279"/>
  <c r="J277"/>
  <c r="J275"/>
  <c r="BK273"/>
  <c r="J271"/>
  <c r="J269"/>
  <c r="J266"/>
  <c r="J264"/>
  <c r="BK262"/>
  <c r="J259"/>
  <c r="BK257"/>
  <c r="J254"/>
  <c r="J252"/>
  <c r="J250"/>
  <c r="BK249"/>
  <c r="J247"/>
  <c r="BK245"/>
  <c r="BK242"/>
  <c r="J240"/>
  <c r="J237"/>
  <c r="J234"/>
  <c r="BK232"/>
  <c r="BK230"/>
  <c r="BK225"/>
  <c r="J223"/>
  <c r="J221"/>
  <c r="J219"/>
  <c r="BK217"/>
  <c r="J215"/>
  <c r="J213"/>
  <c r="J211"/>
  <c r="BK208"/>
  <c r="J206"/>
  <c r="BK204"/>
  <c r="J202"/>
  <c r="BK200"/>
  <c r="J198"/>
  <c r="J196"/>
  <c r="J194"/>
  <c r="BK192"/>
  <c r="BK190"/>
  <c r="J188"/>
  <c r="BK186"/>
  <c r="BK184"/>
  <c r="BK182"/>
  <c r="J180"/>
  <c r="J178"/>
  <c r="BK176"/>
  <c r="BK173"/>
  <c r="J171"/>
  <c r="BK169"/>
  <c r="BK167"/>
  <c r="J165"/>
  <c r="BK162"/>
  <c r="J160"/>
  <c r="J157"/>
  <c r="BK155"/>
  <c r="BK153"/>
  <c r="J151"/>
  <c r="J149"/>
  <c r="J147"/>
  <c r="BK168" i="4"/>
  <c r="BK167"/>
  <c r="J162"/>
  <c r="J159"/>
  <c r="J157"/>
  <c r="BK155"/>
  <c r="J153"/>
  <c r="J149"/>
  <c r="J147"/>
  <c r="J145"/>
  <c r="BK142"/>
  <c r="J139"/>
  <c r="J137"/>
  <c r="J135"/>
  <c r="J133"/>
  <c r="J131"/>
  <c r="J129"/>
  <c r="J168"/>
  <c r="BK166"/>
  <c r="BK162"/>
  <c r="BK159"/>
  <c r="BK157"/>
  <c r="J155"/>
  <c r="BK153"/>
  <c r="BK149"/>
  <c r="BK147"/>
  <c r="BK145"/>
  <c r="J142"/>
  <c r="BK139"/>
  <c r="BK137"/>
  <c r="BK135"/>
  <c r="BK133"/>
  <c r="BK131"/>
  <c r="BK129"/>
  <c r="J146" i="8"/>
  <c r="J144"/>
  <c r="J142"/>
  <c r="BK141"/>
  <c r="J140"/>
  <c r="BK138"/>
  <c r="J135"/>
  <c r="BK132"/>
  <c r="BK129"/>
  <c r="J127"/>
  <c r="BK146"/>
  <c r="BK144"/>
  <c r="BK142"/>
  <c r="BK140"/>
  <c r="J138"/>
  <c r="BK135"/>
  <c r="J132"/>
  <c r="BK130"/>
  <c r="BK128"/>
  <c r="J125"/>
  <c r="BK238" i="9"/>
  <c r="J236"/>
  <c r="J233"/>
  <c r="BK231"/>
  <c r="BK229"/>
  <c r="J227"/>
  <c r="J224"/>
  <c r="J222"/>
  <c r="J220"/>
  <c r="BK218"/>
  <c r="BK216"/>
  <c r="J214"/>
  <c r="J213"/>
  <c r="J212"/>
  <c r="J211"/>
  <c r="J209"/>
  <c r="J207"/>
  <c r="J205"/>
  <c r="J202"/>
  <c r="BK200"/>
  <c r="BK198"/>
  <c r="BK196"/>
  <c r="BK194"/>
  <c r="BK192"/>
  <c r="BK190"/>
  <c r="BK188"/>
  <c r="BK186"/>
  <c r="J184"/>
  <c r="BK183"/>
  <c r="BK181"/>
  <c r="J179"/>
  <c r="J177"/>
  <c r="BK175"/>
  <c r="BK173"/>
  <c r="J171"/>
  <c r="BK169"/>
  <c r="BK167"/>
  <c r="BK165"/>
  <c r="J163"/>
  <c r="J161"/>
  <c r="J159"/>
  <c r="BK157"/>
  <c r="J155"/>
  <c r="J153"/>
  <c r="J151"/>
  <c r="BK149"/>
  <c r="BK147"/>
  <c r="BK145"/>
  <c r="BK143"/>
  <c r="J141"/>
  <c r="J139"/>
  <c r="J137"/>
  <c r="BK135"/>
  <c r="J133"/>
  <c r="BK131"/>
  <c r="J129"/>
  <c r="BK125"/>
  <c r="J238"/>
  <c r="BK236"/>
  <c r="BK233"/>
  <c r="J231"/>
  <c r="J229"/>
  <c r="BK227"/>
  <c r="BK224"/>
  <c r="BK222"/>
  <c r="BK220"/>
  <c r="J218"/>
  <c r="J216"/>
  <c r="BK214"/>
  <c r="BK209"/>
  <c r="BK207"/>
  <c r="BK205"/>
  <c r="BK203"/>
  <c r="J201"/>
  <c r="J200"/>
  <c r="J198"/>
  <c r="J195"/>
  <c r="J193"/>
  <c r="BK191"/>
  <c r="BK189"/>
  <c r="J187"/>
  <c r="BK185"/>
  <c r="J183"/>
  <c r="J181"/>
  <c r="BK179"/>
  <c r="BK177"/>
  <c r="J175"/>
  <c r="J173"/>
  <c r="BK171"/>
  <c r="J169"/>
  <c r="BK168"/>
  <c r="BK166"/>
  <c r="J164"/>
  <c r="BK162"/>
  <c r="BK160"/>
  <c r="J158"/>
  <c r="BK156"/>
  <c r="BK154"/>
  <c r="BK152"/>
  <c r="J150"/>
  <c r="J148"/>
  <c r="J146"/>
  <c r="J144"/>
  <c r="BK142"/>
  <c r="BK140"/>
  <c r="BK138"/>
  <c r="BK136"/>
  <c r="J134"/>
  <c r="BK132"/>
  <c r="BK130"/>
  <c r="BK126"/>
  <c r="BK216" i="10"/>
  <c r="BK215"/>
  <c r="BK214"/>
  <c r="BK212"/>
  <c r="BK211"/>
  <c r="BK210"/>
  <c r="BK209"/>
  <c r="BK207"/>
  <c r="BK205"/>
  <c r="J201"/>
  <c r="BK199"/>
  <c r="J196"/>
  <c r="J194"/>
  <c r="J192"/>
  <c r="J190"/>
  <c r="BK188"/>
  <c r="J186"/>
  <c r="BK185"/>
  <c r="BK184"/>
  <c r="J183"/>
  <c r="J182"/>
  <c r="J181"/>
  <c r="J180"/>
  <c r="BK179"/>
  <c r="BK178"/>
  <c r="J177"/>
  <c r="J175"/>
  <c r="BK174"/>
  <c r="BK173"/>
  <c r="J172"/>
  <c r="J171"/>
  <c r="BK170"/>
  <c r="BK169"/>
  <c r="J168"/>
  <c r="BK166"/>
  <c r="BK165"/>
  <c r="BK164"/>
  <c r="BK163"/>
  <c r="J162"/>
  <c r="J161"/>
  <c r="J160"/>
  <c r="J159"/>
  <c r="J158"/>
  <c r="J157"/>
  <c r="BK156"/>
  <c r="J154"/>
  <c r="BK153"/>
  <c r="BK151"/>
  <c r="J149"/>
  <c r="BK147"/>
  <c r="J144"/>
  <c r="BK142"/>
  <c r="BK140"/>
  <c r="J138"/>
  <c r="J134"/>
  <c r="BK132"/>
  <c r="J130"/>
  <c r="J209"/>
  <c r="J207"/>
  <c r="J205"/>
  <c r="BK201"/>
  <c r="J199"/>
  <c r="BK197"/>
  <c r="BK196"/>
  <c r="BK194"/>
  <c r="BK192"/>
  <c r="BK190"/>
  <c r="J188"/>
  <c r="BK186"/>
  <c r="J184"/>
  <c r="BK182"/>
  <c r="BK180"/>
  <c r="J178"/>
  <c r="BK175"/>
  <c r="J173"/>
  <c r="BK171"/>
  <c r="J169"/>
  <c r="J166"/>
  <c r="J164"/>
  <c r="BK162"/>
  <c r="BK160"/>
  <c r="BK158"/>
  <c r="J156"/>
  <c r="BK154"/>
  <c r="BK152"/>
  <c r="J151"/>
  <c r="BK149"/>
  <c r="J147"/>
  <c r="BK144"/>
  <c r="J142"/>
  <c r="J140"/>
  <c r="BK138"/>
  <c r="BK134"/>
  <c r="J132"/>
  <c r="BK130"/>
  <c r="BK253" i="11"/>
  <c r="BK252"/>
  <c r="BK251"/>
  <c r="BK249"/>
  <c r="BK247"/>
  <c r="BK244"/>
  <c r="BK243"/>
  <c r="BK242"/>
  <c r="BK241"/>
  <c r="BK240"/>
  <c r="BK238"/>
  <c r="BK237"/>
  <c r="BK236"/>
  <c r="BK235"/>
  <c r="BK234"/>
  <c r="BK233"/>
  <c r="BK232"/>
  <c r="BK231"/>
  <c r="BK230"/>
  <c r="BK229"/>
  <c r="BK228"/>
  <c r="BK226"/>
  <c r="BK225"/>
  <c r="BK224"/>
  <c r="BK223"/>
  <c r="BK222"/>
  <c r="BK221"/>
  <c r="J220"/>
  <c r="BK219"/>
  <c r="BK218"/>
  <c r="BK217"/>
  <c r="BK216"/>
  <c r="BK215"/>
  <c r="BK214"/>
  <c r="BK213"/>
  <c r="BK211"/>
  <c r="BK210"/>
  <c r="BK209"/>
  <c r="BK208"/>
  <c r="BK207"/>
  <c r="BK204"/>
  <c r="BK202"/>
  <c r="BK201"/>
  <c r="BK200"/>
  <c r="BK199"/>
  <c r="BK198"/>
  <c r="BK197"/>
  <c r="BK196"/>
  <c r="BK195"/>
  <c r="BK194"/>
  <c r="BK193"/>
  <c r="BK192"/>
  <c r="BK191"/>
  <c r="BK190"/>
  <c r="BK189"/>
  <c r="BK188"/>
  <c r="BK187"/>
  <c r="BK186"/>
  <c r="BK184"/>
  <c r="BK183"/>
  <c r="BK182"/>
  <c r="BK181"/>
  <c r="BK180"/>
  <c r="BK179"/>
  <c r="BK178"/>
  <c r="BK177"/>
  <c r="BK176"/>
  <c r="BK175"/>
  <c r="BK174"/>
  <c r="BK173"/>
  <c r="BK172"/>
  <c r="BK171"/>
  <c r="BK170"/>
  <c r="BK169"/>
  <c r="BK168"/>
  <c r="BK167"/>
  <c r="BK166"/>
  <c r="BK165"/>
  <c r="BK164"/>
  <c r="BK163"/>
  <c r="BK162"/>
  <c r="BK161"/>
  <c r="BK160"/>
  <c r="BK159"/>
  <c r="BK158"/>
  <c r="BK157"/>
  <c r="BK156"/>
  <c r="BK155"/>
  <c r="BK154"/>
  <c r="BK153"/>
  <c r="BK152"/>
  <c r="BK151"/>
  <c r="BK150"/>
  <c r="BK149"/>
  <c r="BK148"/>
  <c r="BK147"/>
  <c r="BK146"/>
  <c r="BK145"/>
  <c r="BK144"/>
  <c r="BK143"/>
  <c r="J142"/>
  <c r="BK141"/>
  <c r="BK140"/>
  <c r="BK139"/>
  <c r="BK138"/>
  <c r="BK137"/>
  <c r="BK136"/>
  <c r="J135"/>
  <c r="J134"/>
  <c r="J133"/>
  <c r="BK132"/>
  <c r="BK279" i="12"/>
  <c r="BK278"/>
  <c r="BK276"/>
  <c r="BK275"/>
  <c r="BK274"/>
  <c r="BK273"/>
  <c r="BK270"/>
  <c r="BK268"/>
  <c r="BK267"/>
  <c r="BK266"/>
  <c r="BK265"/>
  <c r="BK264"/>
  <c r="BK263"/>
  <c r="BK262"/>
  <c r="BK261"/>
  <c r="BK260"/>
  <c r="J259"/>
  <c r="J258"/>
  <c r="BK257"/>
  <c r="BK256"/>
  <c r="BK255"/>
  <c r="BK254"/>
  <c r="BK253"/>
  <c r="BK252"/>
  <c r="BK251"/>
  <c r="BK250"/>
  <c r="BK249"/>
  <c r="BK248"/>
  <c r="BK247"/>
  <c r="BK246"/>
  <c r="BK245"/>
  <c r="BK244"/>
  <c r="BK243"/>
  <c r="BK242"/>
  <c r="BK241"/>
  <c r="BK240"/>
  <c r="BK239"/>
  <c r="J238"/>
  <c r="BK237"/>
  <c r="BK236"/>
  <c r="BK235"/>
  <c r="BK234"/>
  <c r="J233"/>
  <c r="J232"/>
  <c r="BK231"/>
  <c r="BK230"/>
  <c r="BK229"/>
  <c r="BK227"/>
  <c r="BK226"/>
  <c r="BK225"/>
  <c r="BK224"/>
  <c r="BK223"/>
  <c r="BK222"/>
  <c r="BK221"/>
  <c r="BK220"/>
  <c r="BK219"/>
  <c r="BK218"/>
  <c r="BK217"/>
  <c r="BK216"/>
  <c r="BK215"/>
  <c r="BK214"/>
  <c r="J213"/>
  <c r="J212"/>
  <c r="BK211"/>
  <c r="BK210"/>
  <c r="BK209"/>
  <c r="BK208"/>
  <c r="BK207"/>
  <c r="BK206"/>
  <c r="BK205"/>
  <c r="BK204"/>
  <c r="BK203"/>
  <c r="BK202"/>
  <c r="BK201"/>
  <c r="BK200"/>
  <c r="BK199"/>
  <c r="BK198"/>
  <c r="BK197"/>
  <c r="BK196"/>
  <c r="BK195"/>
  <c r="BK194"/>
  <c r="BK193"/>
  <c r="BK192"/>
  <c r="BK191"/>
  <c r="BK190"/>
  <c r="BK189"/>
  <c r="BK187"/>
  <c r="BK186"/>
  <c r="J185"/>
  <c r="J184"/>
  <c r="J183"/>
  <c r="J182"/>
  <c r="J181"/>
  <c r="BK180"/>
  <c r="J167"/>
  <c r="BK166"/>
  <c r="J165"/>
  <c r="J164"/>
  <c r="J163"/>
  <c r="J162"/>
  <c r="J161"/>
  <c r="J160"/>
  <c r="J159"/>
  <c r="J158"/>
  <c r="J157"/>
  <c r="BK156"/>
  <c r="J156"/>
  <c r="BK155"/>
  <c r="BK154"/>
  <c r="BK153"/>
  <c r="BK152"/>
  <c r="BK151"/>
  <c r="BK149"/>
  <c r="BK148"/>
  <c r="BK147"/>
  <c r="BK146"/>
  <c r="BK145"/>
  <c r="BK144"/>
  <c r="BK143"/>
  <c r="BK142"/>
  <c r="BK141"/>
  <c r="BK138"/>
  <c r="BK136"/>
  <c r="BK135"/>
  <c r="BK134"/>
  <c r="BK133"/>
  <c r="BK132"/>
  <c r="BK131"/>
  <c r="BK171" i="13"/>
  <c r="BK167"/>
  <c r="BK165"/>
  <c r="BK162"/>
  <c r="BK160"/>
  <c r="J158"/>
  <c r="J156"/>
  <c r="J154"/>
  <c r="J152"/>
  <c r="J150"/>
  <c r="BK148"/>
  <c r="BK146"/>
  <c r="BK145"/>
  <c r="BK144"/>
  <c r="BK143"/>
  <c r="BK142"/>
  <c r="BK141"/>
  <c r="BK140"/>
  <c r="BK139"/>
  <c r="BK138"/>
  <c r="BK137"/>
  <c r="BK136"/>
  <c r="BK135"/>
  <c r="BK134"/>
  <c r="BK133"/>
  <c r="BK132"/>
  <c r="BK130"/>
  <c r="BK129"/>
  <c r="J171"/>
  <c r="J167"/>
  <c r="J165"/>
  <c r="J160"/>
  <c r="BK158"/>
  <c r="J157"/>
  <c r="BK156"/>
  <c r="BK154"/>
  <c r="BK153"/>
  <c r="J151"/>
  <c r="J149"/>
  <c r="J147"/>
  <c r="J154" i="14"/>
  <c r="J153"/>
  <c r="J152"/>
  <c r="J150"/>
  <c r="J147"/>
  <c r="BK142"/>
  <c r="J139"/>
  <c r="BK137"/>
  <c r="J135"/>
  <c r="BK133"/>
  <c r="J131"/>
  <c r="BK129"/>
  <c r="BK127"/>
  <c r="BK147"/>
  <c r="J142"/>
  <c r="BK139"/>
  <c r="J137"/>
  <c r="BK135"/>
  <c r="J133"/>
  <c r="BK131"/>
  <c r="J129"/>
  <c r="J127"/>
  <c r="BK190" i="15"/>
  <c r="J188"/>
  <c r="J186"/>
  <c r="BK183"/>
  <c r="J181"/>
  <c r="J179"/>
  <c r="J177"/>
  <c r="J175"/>
  <c r="J173"/>
  <c r="J171"/>
  <c r="BK169"/>
  <c r="J167"/>
  <c r="J164"/>
  <c r="J162"/>
  <c r="BK160"/>
  <c r="BK159"/>
  <c r="J156"/>
  <c r="J154"/>
  <c r="BK152"/>
  <c r="J150"/>
  <c r="J147"/>
  <c r="J145"/>
  <c r="BK143"/>
  <c r="BK141"/>
  <c r="J138"/>
  <c r="J136"/>
  <c r="J134"/>
  <c r="J132"/>
  <c r="BK130"/>
  <c r="BK128"/>
  <c r="BK126"/>
  <c r="J124"/>
  <c r="J190"/>
  <c r="BK188"/>
  <c r="BK186"/>
  <c r="J183"/>
  <c r="BK181"/>
  <c r="BK179"/>
  <c r="BK177"/>
  <c r="BK175"/>
  <c r="BK173"/>
  <c r="BK171"/>
  <c r="J169"/>
  <c r="BK167"/>
  <c r="BK164"/>
  <c r="BK162"/>
  <c r="J160"/>
  <c r="J158"/>
  <c r="BK156"/>
  <c r="BK154"/>
  <c r="J152"/>
  <c r="BK150"/>
  <c r="BK147"/>
  <c r="BK145"/>
  <c r="J143"/>
  <c r="J141"/>
  <c r="BK138"/>
  <c r="BK136"/>
  <c r="BK134"/>
  <c r="BK132"/>
  <c r="J130"/>
  <c r="J128"/>
  <c r="J126"/>
  <c r="BK124"/>
  <c r="T163" i="2" l="1"/>
  <c r="T131" s="1"/>
  <c r="R163"/>
  <c r="R131" s="1"/>
  <c r="P163"/>
  <c r="P131" s="1"/>
  <c r="T245" i="11"/>
  <c r="R443" i="3"/>
  <c r="P443"/>
  <c r="BK187" i="2"/>
  <c r="J187" s="1"/>
  <c r="J106" s="1"/>
  <c r="P146" i="3"/>
  <c r="T146"/>
  <c r="P158"/>
  <c r="T158"/>
  <c r="P164"/>
  <c r="T164"/>
  <c r="BK175"/>
  <c r="J175" s="1"/>
  <c r="J101" s="1"/>
  <c r="R175"/>
  <c r="BK209"/>
  <c r="J209" s="1"/>
  <c r="J102" s="1"/>
  <c r="R209"/>
  <c r="BK229"/>
  <c r="J229"/>
  <c r="J105" s="1"/>
  <c r="R229"/>
  <c r="BK236"/>
  <c r="J236" s="1"/>
  <c r="J106" s="1"/>
  <c r="R236"/>
  <c r="BK255"/>
  <c r="J255" s="1"/>
  <c r="J107" s="1"/>
  <c r="R255"/>
  <c r="BK261"/>
  <c r="J261"/>
  <c r="J108" s="1"/>
  <c r="R261"/>
  <c r="BK267"/>
  <c r="J267" s="1"/>
  <c r="J109" s="1"/>
  <c r="R267"/>
  <c r="BK283"/>
  <c r="J283" s="1"/>
  <c r="J110" s="1"/>
  <c r="R283"/>
  <c r="BK312"/>
  <c r="J312" s="1"/>
  <c r="J111" s="1"/>
  <c r="R312"/>
  <c r="BK332"/>
  <c r="J332" s="1"/>
  <c r="J112" s="1"/>
  <c r="R332"/>
  <c r="BK344"/>
  <c r="J344" s="1"/>
  <c r="J113" s="1"/>
  <c r="R344"/>
  <c r="BK374"/>
  <c r="J374"/>
  <c r="J114" s="1"/>
  <c r="T374"/>
  <c r="P403"/>
  <c r="T403"/>
  <c r="P407"/>
  <c r="R407"/>
  <c r="BK417"/>
  <c r="J417"/>
  <c r="J117" s="1"/>
  <c r="R417"/>
  <c r="P426"/>
  <c r="R426"/>
  <c r="P429"/>
  <c r="T429"/>
  <c r="P433"/>
  <c r="T433"/>
  <c r="P436"/>
  <c r="R436"/>
  <c r="P127" i="4"/>
  <c r="T127"/>
  <c r="P140"/>
  <c r="T140"/>
  <c r="P144"/>
  <c r="T144"/>
  <c r="BK152"/>
  <c r="J152" s="1"/>
  <c r="J102" s="1"/>
  <c r="R152"/>
  <c r="P164"/>
  <c r="P163"/>
  <c r="R164"/>
  <c r="R163" s="1"/>
  <c r="P126" i="8"/>
  <c r="T126"/>
  <c r="P133"/>
  <c r="T133"/>
  <c r="P137"/>
  <c r="R137"/>
  <c r="BK124" i="9"/>
  <c r="J124"/>
  <c r="J98" s="1"/>
  <c r="R124"/>
  <c r="R123"/>
  <c r="BK128"/>
  <c r="J128" s="1"/>
  <c r="J100" s="1"/>
  <c r="R128"/>
  <c r="BK226"/>
  <c r="J226" s="1"/>
  <c r="J101" s="1"/>
  <c r="R226"/>
  <c r="BK235"/>
  <c r="J235" s="1"/>
  <c r="J102" s="1"/>
  <c r="R235"/>
  <c r="P128" i="10"/>
  <c r="P127" s="1"/>
  <c r="T128"/>
  <c r="T127" s="1"/>
  <c r="P136"/>
  <c r="T136"/>
  <c r="P145"/>
  <c r="T145"/>
  <c r="P167"/>
  <c r="T167"/>
  <c r="P176"/>
  <c r="T176"/>
  <c r="P204"/>
  <c r="T204"/>
  <c r="P213"/>
  <c r="T213"/>
  <c r="P131" i="11"/>
  <c r="R131"/>
  <c r="BK185"/>
  <c r="J185" s="1"/>
  <c r="J99" s="1"/>
  <c r="R185"/>
  <c r="P206"/>
  <c r="T206"/>
  <c r="P212"/>
  <c r="T212"/>
  <c r="P227"/>
  <c r="R227"/>
  <c r="BK239"/>
  <c r="J239"/>
  <c r="J105" s="1"/>
  <c r="R239"/>
  <c r="BK250"/>
  <c r="J250" s="1"/>
  <c r="J109" s="1"/>
  <c r="T250"/>
  <c r="BK130" i="12"/>
  <c r="J130" s="1"/>
  <c r="J98" s="1"/>
  <c r="R130"/>
  <c r="R129" s="1"/>
  <c r="BK140"/>
  <c r="J140"/>
  <c r="J101" s="1"/>
  <c r="R140"/>
  <c r="BK150"/>
  <c r="J150" s="1"/>
  <c r="J102" s="1"/>
  <c r="R150"/>
  <c r="BK188"/>
  <c r="J188" s="1"/>
  <c r="J103" s="1"/>
  <c r="R188"/>
  <c r="BK228"/>
  <c r="J228" s="1"/>
  <c r="J104" s="1"/>
  <c r="T228"/>
  <c r="P272"/>
  <c r="P271" s="1"/>
  <c r="T272"/>
  <c r="T271"/>
  <c r="P277"/>
  <c r="R277"/>
  <c r="P128" i="13"/>
  <c r="T128"/>
  <c r="P131"/>
  <c r="T131"/>
  <c r="P164"/>
  <c r="T164"/>
  <c r="P126" i="14"/>
  <c r="P125" s="1"/>
  <c r="R126"/>
  <c r="R125"/>
  <c r="P146"/>
  <c r="P145" s="1"/>
  <c r="T146"/>
  <c r="T145" s="1"/>
  <c r="P151"/>
  <c r="T151"/>
  <c r="P122" i="15"/>
  <c r="T122"/>
  <c r="R140"/>
  <c r="BK149"/>
  <c r="J149" s="1"/>
  <c r="J99" s="1"/>
  <c r="R149"/>
  <c r="BK165"/>
  <c r="J165" s="1"/>
  <c r="J100" s="1"/>
  <c r="T165"/>
  <c r="R185"/>
  <c r="BK133" i="2"/>
  <c r="J133"/>
  <c r="J98" s="1"/>
  <c r="BK164"/>
  <c r="J164" s="1"/>
  <c r="J100" s="1"/>
  <c r="BK172"/>
  <c r="J172" s="1"/>
  <c r="J101" s="1"/>
  <c r="BK178"/>
  <c r="J178" s="1"/>
  <c r="J103" s="1"/>
  <c r="BK146" i="3"/>
  <c r="J146" s="1"/>
  <c r="J98" s="1"/>
  <c r="R146"/>
  <c r="BK158"/>
  <c r="J158" s="1"/>
  <c r="J99" s="1"/>
  <c r="R158"/>
  <c r="BK164"/>
  <c r="J164" s="1"/>
  <c r="J100" s="1"/>
  <c r="R164"/>
  <c r="P175"/>
  <c r="T175"/>
  <c r="P209"/>
  <c r="T209"/>
  <c r="P229"/>
  <c r="T229"/>
  <c r="P236"/>
  <c r="T236"/>
  <c r="P255"/>
  <c r="T255"/>
  <c r="P261"/>
  <c r="T261"/>
  <c r="P267"/>
  <c r="T267"/>
  <c r="P283"/>
  <c r="T283"/>
  <c r="P312"/>
  <c r="T312"/>
  <c r="P332"/>
  <c r="T332"/>
  <c r="P344"/>
  <c r="T344"/>
  <c r="P374"/>
  <c r="R374"/>
  <c r="BK403"/>
  <c r="J403" s="1"/>
  <c r="J115" s="1"/>
  <c r="R403"/>
  <c r="BK407"/>
  <c r="J407" s="1"/>
  <c r="J116" s="1"/>
  <c r="T407"/>
  <c r="P417"/>
  <c r="T417"/>
  <c r="BK426"/>
  <c r="J426" s="1"/>
  <c r="J118" s="1"/>
  <c r="T426"/>
  <c r="BK429"/>
  <c r="J429" s="1"/>
  <c r="J119" s="1"/>
  <c r="R429"/>
  <c r="BK433"/>
  <c r="J433" s="1"/>
  <c r="J120" s="1"/>
  <c r="R433"/>
  <c r="BK436"/>
  <c r="J436" s="1"/>
  <c r="J121" s="1"/>
  <c r="T436"/>
  <c r="BK127" i="4"/>
  <c r="J127"/>
  <c r="J98"/>
  <c r="R127"/>
  <c r="BK140"/>
  <c r="J140" s="1"/>
  <c r="J99" s="1"/>
  <c r="R140"/>
  <c r="BK144"/>
  <c r="J144" s="1"/>
  <c r="J100" s="1"/>
  <c r="R144"/>
  <c r="P152"/>
  <c r="T152"/>
  <c r="BK164"/>
  <c r="J164" s="1"/>
  <c r="J105" s="1"/>
  <c r="T164"/>
  <c r="T163"/>
  <c r="BK126" i="8"/>
  <c r="J126"/>
  <c r="J99" s="1"/>
  <c r="R126"/>
  <c r="BK133"/>
  <c r="J133"/>
  <c r="J100"/>
  <c r="R133"/>
  <c r="BK137"/>
  <c r="J137" s="1"/>
  <c r="J101" s="1"/>
  <c r="T137"/>
  <c r="P124" i="9"/>
  <c r="P123"/>
  <c r="T124"/>
  <c r="T123" s="1"/>
  <c r="P128"/>
  <c r="T128"/>
  <c r="P226"/>
  <c r="T226"/>
  <c r="P235"/>
  <c r="T235"/>
  <c r="BK128" i="10"/>
  <c r="J128" s="1"/>
  <c r="J98" s="1"/>
  <c r="R128"/>
  <c r="R127" s="1"/>
  <c r="BK136"/>
  <c r="J136" s="1"/>
  <c r="J100" s="1"/>
  <c r="R136"/>
  <c r="BK145"/>
  <c r="J145" s="1"/>
  <c r="J101" s="1"/>
  <c r="R145"/>
  <c r="BK167"/>
  <c r="J167" s="1"/>
  <c r="J102" s="1"/>
  <c r="R167"/>
  <c r="BK176"/>
  <c r="J176" s="1"/>
  <c r="J103" s="1"/>
  <c r="R176"/>
  <c r="BK204"/>
  <c r="J204" s="1"/>
  <c r="J105" s="1"/>
  <c r="R204"/>
  <c r="BK213"/>
  <c r="J213" s="1"/>
  <c r="J106" s="1"/>
  <c r="R213"/>
  <c r="BK131" i="11"/>
  <c r="J131" s="1"/>
  <c r="J98" s="1"/>
  <c r="T131"/>
  <c r="P185"/>
  <c r="T185"/>
  <c r="BK206"/>
  <c r="J206" s="1"/>
  <c r="J102" s="1"/>
  <c r="R206"/>
  <c r="BK212"/>
  <c r="J212" s="1"/>
  <c r="J103" s="1"/>
  <c r="R212"/>
  <c r="BK227"/>
  <c r="J227" s="1"/>
  <c r="J104" s="1"/>
  <c r="T227"/>
  <c r="P239"/>
  <c r="T239"/>
  <c r="P250"/>
  <c r="R250"/>
  <c r="P130" i="12"/>
  <c r="P129" s="1"/>
  <c r="T130"/>
  <c r="T129" s="1"/>
  <c r="P140"/>
  <c r="T140"/>
  <c r="P150"/>
  <c r="T150"/>
  <c r="P188"/>
  <c r="T188"/>
  <c r="P228"/>
  <c r="R228"/>
  <c r="BK272"/>
  <c r="J272" s="1"/>
  <c r="J107" s="1"/>
  <c r="R272"/>
  <c r="R271" s="1"/>
  <c r="BK277"/>
  <c r="J277" s="1"/>
  <c r="J108" s="1"/>
  <c r="T277"/>
  <c r="BK128" i="13"/>
  <c r="J128" s="1"/>
  <c r="J100" s="1"/>
  <c r="R128"/>
  <c r="BK131"/>
  <c r="J131" s="1"/>
  <c r="J101" s="1"/>
  <c r="R131"/>
  <c r="BK164"/>
  <c r="J164" s="1"/>
  <c r="J102" s="1"/>
  <c r="R164"/>
  <c r="BK126" i="14"/>
  <c r="J126" s="1"/>
  <c r="J98" s="1"/>
  <c r="T126"/>
  <c r="T125" s="1"/>
  <c r="BK146"/>
  <c r="J146" s="1"/>
  <c r="J102" s="1"/>
  <c r="R146"/>
  <c r="R145" s="1"/>
  <c r="BK151"/>
  <c r="J151" s="1"/>
  <c r="J104" s="1"/>
  <c r="R151"/>
  <c r="BK122" i="15"/>
  <c r="J122" s="1"/>
  <c r="J97" s="1"/>
  <c r="R122"/>
  <c r="BK140"/>
  <c r="J140" s="1"/>
  <c r="J98" s="1"/>
  <c r="P140"/>
  <c r="T140"/>
  <c r="P149"/>
  <c r="T149"/>
  <c r="P165"/>
  <c r="R165"/>
  <c r="BK185"/>
  <c r="J185" s="1"/>
  <c r="J101" s="1"/>
  <c r="P185"/>
  <c r="T185"/>
  <c r="BK185" i="2"/>
  <c r="J185" s="1"/>
  <c r="J105" s="1"/>
  <c r="BK190"/>
  <c r="J190" s="1"/>
  <c r="J107" s="1"/>
  <c r="BK192"/>
  <c r="J192" s="1"/>
  <c r="J108" s="1"/>
  <c r="BK194"/>
  <c r="J194" s="1"/>
  <c r="J109" s="1"/>
  <c r="BK197"/>
  <c r="J197" s="1"/>
  <c r="J111" s="1"/>
  <c r="BK226" i="3"/>
  <c r="J226" s="1"/>
  <c r="J103" s="1"/>
  <c r="BK447"/>
  <c r="J447" s="1"/>
  <c r="J124" s="1"/>
  <c r="BK161" i="4"/>
  <c r="J161"/>
  <c r="J103" s="1"/>
  <c r="BK124" i="8"/>
  <c r="J124" s="1"/>
  <c r="J98" s="1"/>
  <c r="BK147"/>
  <c r="J147" s="1"/>
  <c r="J102" s="1"/>
  <c r="BK203" i="11"/>
  <c r="J203" s="1"/>
  <c r="J100" s="1"/>
  <c r="BK246"/>
  <c r="J246" s="1"/>
  <c r="J107" s="1"/>
  <c r="BK248"/>
  <c r="J248" s="1"/>
  <c r="J108" s="1"/>
  <c r="BK137" i="12"/>
  <c r="J137" s="1"/>
  <c r="J99" s="1"/>
  <c r="BK141" i="14"/>
  <c r="J141" s="1"/>
  <c r="J99" s="1"/>
  <c r="BK143"/>
  <c r="J143" s="1"/>
  <c r="J100" s="1"/>
  <c r="BK176" i="2"/>
  <c r="J176" s="1"/>
  <c r="J102" s="1"/>
  <c r="BK183"/>
  <c r="J183" s="1"/>
  <c r="J104" s="1"/>
  <c r="BK441" i="3"/>
  <c r="J441" s="1"/>
  <c r="J122" s="1"/>
  <c r="BK443"/>
  <c r="J443" s="1"/>
  <c r="J123" s="1"/>
  <c r="BK150" i="4"/>
  <c r="J150" s="1"/>
  <c r="J101" s="1"/>
  <c r="BK269" i="12"/>
  <c r="J269" s="1"/>
  <c r="J105" s="1"/>
  <c r="BK170" i="13"/>
  <c r="J170" s="1"/>
  <c r="J104" s="1"/>
  <c r="BK149" i="14"/>
  <c r="J149"/>
  <c r="J103" s="1"/>
  <c r="E85" i="15"/>
  <c r="F91"/>
  <c r="F92"/>
  <c r="J115"/>
  <c r="J118"/>
  <c r="BF124"/>
  <c r="BF125"/>
  <c r="BF126"/>
  <c r="BF129"/>
  <c r="BF132"/>
  <c r="BF134"/>
  <c r="BF136"/>
  <c r="BF142"/>
  <c r="BF143"/>
  <c r="BF148"/>
  <c r="BF150"/>
  <c r="BF157"/>
  <c r="BF158"/>
  <c r="BF159"/>
  <c r="BF162"/>
  <c r="BF164"/>
  <c r="BF166"/>
  <c r="BF167"/>
  <c r="BF176"/>
  <c r="BF177"/>
  <c r="BF179"/>
  <c r="BF181"/>
  <c r="BF182"/>
  <c r="BF183"/>
  <c r="BF184"/>
  <c r="BF186"/>
  <c r="BF188"/>
  <c r="BF189"/>
  <c r="BF190"/>
  <c r="J91"/>
  <c r="BF123"/>
  <c r="BF127"/>
  <c r="BF128"/>
  <c r="BF130"/>
  <c r="BF131"/>
  <c r="BF133"/>
  <c r="BF135"/>
  <c r="BF137"/>
  <c r="BF138"/>
  <c r="BF139"/>
  <c r="BF141"/>
  <c r="BF144"/>
  <c r="BF145"/>
  <c r="BF146"/>
  <c r="BF147"/>
  <c r="BF151"/>
  <c r="BF152"/>
  <c r="BF153"/>
  <c r="BF154"/>
  <c r="BF155"/>
  <c r="BF156"/>
  <c r="BF160"/>
  <c r="BF161"/>
  <c r="BF163"/>
  <c r="BF168"/>
  <c r="BF169"/>
  <c r="BF170"/>
  <c r="BF171"/>
  <c r="BF172"/>
  <c r="BF173"/>
  <c r="BF174"/>
  <c r="BF175"/>
  <c r="BF178"/>
  <c r="BF180"/>
  <c r="BF187"/>
  <c r="E85" i="14"/>
  <c r="J89"/>
  <c r="BF128"/>
  <c r="BF129"/>
  <c r="BF131"/>
  <c r="BF132"/>
  <c r="BF133"/>
  <c r="BF135"/>
  <c r="BF136"/>
  <c r="BF138"/>
  <c r="BF139"/>
  <c r="BF144"/>
  <c r="BF147"/>
  <c r="BF127"/>
  <c r="BF130"/>
  <c r="BF134"/>
  <c r="BF137"/>
  <c r="BF140"/>
  <c r="BF142"/>
  <c r="BF148"/>
  <c r="BF150"/>
  <c r="BF152"/>
  <c r="BF153"/>
  <c r="BF154"/>
  <c r="BF146" i="13"/>
  <c r="BF147"/>
  <c r="BF148"/>
  <c r="BF150"/>
  <c r="BF154"/>
  <c r="BF157"/>
  <c r="BF161"/>
  <c r="BF165"/>
  <c r="BF166"/>
  <c r="BF167"/>
  <c r="BF171"/>
  <c r="E85"/>
  <c r="J89"/>
  <c r="BF129"/>
  <c r="BF130"/>
  <c r="BF132"/>
  <c r="BF133"/>
  <c r="BF134"/>
  <c r="BF135"/>
  <c r="BF136"/>
  <c r="BF137"/>
  <c r="BF138"/>
  <c r="BF139"/>
  <c r="BF140"/>
  <c r="BF141"/>
  <c r="BF142"/>
  <c r="BF143"/>
  <c r="BF144"/>
  <c r="BF145"/>
  <c r="BF149"/>
  <c r="BF151"/>
  <c r="BF152"/>
  <c r="BF153"/>
  <c r="BF155"/>
  <c r="BF156"/>
  <c r="BF158"/>
  <c r="BF159"/>
  <c r="BF160"/>
  <c r="BF162"/>
  <c r="BF163"/>
  <c r="BF168"/>
  <c r="E85" i="12"/>
  <c r="J89"/>
  <c r="BF131"/>
  <c r="BF132"/>
  <c r="BF133"/>
  <c r="BF134"/>
  <c r="BF135"/>
  <c r="BF136"/>
  <c r="BF138"/>
  <c r="BF141"/>
  <c r="BF142"/>
  <c r="BF143"/>
  <c r="BF144"/>
  <c r="BF145"/>
  <c r="BF146"/>
  <c r="BF147"/>
  <c r="BF148"/>
  <c r="BF149"/>
  <c r="BF151"/>
  <c r="BF152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5"/>
  <c r="BF186"/>
  <c r="BF187"/>
  <c r="BF189"/>
  <c r="BF190"/>
  <c r="BF191"/>
  <c r="BF192"/>
  <c r="BF193"/>
  <c r="BF194"/>
  <c r="BF195"/>
  <c r="BF196"/>
  <c r="BF197"/>
  <c r="BF198"/>
  <c r="BF199"/>
  <c r="BF200"/>
  <c r="BF201"/>
  <c r="BF202"/>
  <c r="BF203"/>
  <c r="BF204"/>
  <c r="BF205"/>
  <c r="BF206"/>
  <c r="BF207"/>
  <c r="BF208"/>
  <c r="BF209"/>
  <c r="BF210"/>
  <c r="BF211"/>
  <c r="BF212"/>
  <c r="BF213"/>
  <c r="BF214"/>
  <c r="BF215"/>
  <c r="BF216"/>
  <c r="BF217"/>
  <c r="BF218"/>
  <c r="BF219"/>
  <c r="BF220"/>
  <c r="BF221"/>
  <c r="BF222"/>
  <c r="BF223"/>
  <c r="BF224"/>
  <c r="BF225"/>
  <c r="BF226"/>
  <c r="BF227"/>
  <c r="BF229"/>
  <c r="BF230"/>
  <c r="BF231"/>
  <c r="BF232"/>
  <c r="BF233"/>
  <c r="BF234"/>
  <c r="BF235"/>
  <c r="BF236"/>
  <c r="BF237"/>
  <c r="BF238"/>
  <c r="BF239"/>
  <c r="BF240"/>
  <c r="BF241"/>
  <c r="BF242"/>
  <c r="BF243"/>
  <c r="BF244"/>
  <c r="BF245"/>
  <c r="BF246"/>
  <c r="BF247"/>
  <c r="BF248"/>
  <c r="BF249"/>
  <c r="BF250"/>
  <c r="BF251"/>
  <c r="BF252"/>
  <c r="BF253"/>
  <c r="BF254"/>
  <c r="BF255"/>
  <c r="BF256"/>
  <c r="BF257"/>
  <c r="BF258"/>
  <c r="BF259"/>
  <c r="BF260"/>
  <c r="BF261"/>
  <c r="BF262"/>
  <c r="BF263"/>
  <c r="BF264"/>
  <c r="BF265"/>
  <c r="BF266"/>
  <c r="BF267"/>
  <c r="BF268"/>
  <c r="BF270"/>
  <c r="BF273"/>
  <c r="BF274"/>
  <c r="BF275"/>
  <c r="BF276"/>
  <c r="BF278"/>
  <c r="BF279"/>
  <c r="E85" i="11"/>
  <c r="J89"/>
  <c r="BF132"/>
  <c r="BF133"/>
  <c r="BF134"/>
  <c r="BF135"/>
  <c r="BF136"/>
  <c r="BF137"/>
  <c r="BF138"/>
  <c r="BF139"/>
  <c r="BF140"/>
  <c r="BF141"/>
  <c r="BF142"/>
  <c r="BF143"/>
  <c r="BF144"/>
  <c r="BF145"/>
  <c r="BF146"/>
  <c r="BF147"/>
  <c r="BF148"/>
  <c r="BF149"/>
  <c r="BF150"/>
  <c r="BF151"/>
  <c r="BF152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6"/>
  <c r="BF187"/>
  <c r="BF188"/>
  <c r="BF189"/>
  <c r="BF190"/>
  <c r="BF191"/>
  <c r="BF192"/>
  <c r="BF193"/>
  <c r="BF194"/>
  <c r="BF195"/>
  <c r="BF196"/>
  <c r="BF197"/>
  <c r="BF198"/>
  <c r="BF199"/>
  <c r="BF200"/>
  <c r="BF201"/>
  <c r="BF202"/>
  <c r="BF204"/>
  <c r="BF207"/>
  <c r="BF208"/>
  <c r="BF209"/>
  <c r="BF210"/>
  <c r="BF211"/>
  <c r="BF213"/>
  <c r="BF214"/>
  <c r="BF215"/>
  <c r="BF216"/>
  <c r="BF217"/>
  <c r="BF218"/>
  <c r="BF219"/>
  <c r="BF220"/>
  <c r="BF221"/>
  <c r="BF222"/>
  <c r="BF223"/>
  <c r="BF224"/>
  <c r="BF225"/>
  <c r="BF226"/>
  <c r="BF228"/>
  <c r="BF229"/>
  <c r="BF230"/>
  <c r="BF231"/>
  <c r="BF232"/>
  <c r="BF233"/>
  <c r="BF234"/>
  <c r="BF235"/>
  <c r="BF236"/>
  <c r="BF237"/>
  <c r="BF238"/>
  <c r="BF240"/>
  <c r="BF241"/>
  <c r="BF242"/>
  <c r="BF243"/>
  <c r="BF244"/>
  <c r="BF247"/>
  <c r="BF249"/>
  <c r="BF251"/>
  <c r="BF252"/>
  <c r="BF253"/>
  <c r="E85" i="10"/>
  <c r="J89"/>
  <c r="BF131"/>
  <c r="BF134"/>
  <c r="BF139"/>
  <c r="BF140"/>
  <c r="BF141"/>
  <c r="BF144"/>
  <c r="BF149"/>
  <c r="BF150"/>
  <c r="BF152"/>
  <c r="BF153"/>
  <c r="BF155"/>
  <c r="BF156"/>
  <c r="BF158"/>
  <c r="BF161"/>
  <c r="BF163"/>
  <c r="BF164"/>
  <c r="BF165"/>
  <c r="BF166"/>
  <c r="BF168"/>
  <c r="BF169"/>
  <c r="BF171"/>
  <c r="BF172"/>
  <c r="BF174"/>
  <c r="BF175"/>
  <c r="BF177"/>
  <c r="BF183"/>
  <c r="BF184"/>
  <c r="BF187"/>
  <c r="BF188"/>
  <c r="BF190"/>
  <c r="BF192"/>
  <c r="BF197"/>
  <c r="BF198"/>
  <c r="BF201"/>
  <c r="BF202"/>
  <c r="BF206"/>
  <c r="BF207"/>
  <c r="BF129"/>
  <c r="BF130"/>
  <c r="BF132"/>
  <c r="BF133"/>
  <c r="BF137"/>
  <c r="BF138"/>
  <c r="BF142"/>
  <c r="BF143"/>
  <c r="BF146"/>
  <c r="BF147"/>
  <c r="BF148"/>
  <c r="BF151"/>
  <c r="BF154"/>
  <c r="BF157"/>
  <c r="BF159"/>
  <c r="BF160"/>
  <c r="BF162"/>
  <c r="BF170"/>
  <c r="BF173"/>
  <c r="BF178"/>
  <c r="BF179"/>
  <c r="BF180"/>
  <c r="BF181"/>
  <c r="BF182"/>
  <c r="BF185"/>
  <c r="BF186"/>
  <c r="BF189"/>
  <c r="BF191"/>
  <c r="BF193"/>
  <c r="BF194"/>
  <c r="BF195"/>
  <c r="BF196"/>
  <c r="BF199"/>
  <c r="BF200"/>
  <c r="BF205"/>
  <c r="BF208"/>
  <c r="BF209"/>
  <c r="BF210"/>
  <c r="BF211"/>
  <c r="BF212"/>
  <c r="BF214"/>
  <c r="BF215"/>
  <c r="BF216"/>
  <c r="J91" i="9"/>
  <c r="J92"/>
  <c r="J116"/>
  <c r="BF129"/>
  <c r="BF130"/>
  <c r="BF132"/>
  <c r="BF133"/>
  <c r="BF134"/>
  <c r="BF135"/>
  <c r="BF142"/>
  <c r="BF143"/>
  <c r="BF144"/>
  <c r="BF145"/>
  <c r="BF146"/>
  <c r="BF147"/>
  <c r="BF148"/>
  <c r="BF149"/>
  <c r="BF156"/>
  <c r="BF157"/>
  <c r="BF163"/>
  <c r="BF164"/>
  <c r="BF166"/>
  <c r="BF167"/>
  <c r="BF168"/>
  <c r="BF169"/>
  <c r="BF171"/>
  <c r="BF172"/>
  <c r="BF174"/>
  <c r="BF175"/>
  <c r="BF178"/>
  <c r="BF179"/>
  <c r="BF180"/>
  <c r="BF182"/>
  <c r="BF186"/>
  <c r="BF187"/>
  <c r="BF190"/>
  <c r="BF191"/>
  <c r="BF193"/>
  <c r="BF194"/>
  <c r="BF195"/>
  <c r="BF196"/>
  <c r="BF197"/>
  <c r="BF198"/>
  <c r="BF200"/>
  <c r="BF205"/>
  <c r="BF206"/>
  <c r="BF207"/>
  <c r="BF208"/>
  <c r="BF209"/>
  <c r="BF214"/>
  <c r="BF215"/>
  <c r="BF216"/>
  <c r="BF217"/>
  <c r="BF219"/>
  <c r="BF222"/>
  <c r="BF223"/>
  <c r="BF225"/>
  <c r="BF227"/>
  <c r="BF228"/>
  <c r="BF229"/>
  <c r="BF230"/>
  <c r="BF231"/>
  <c r="BF233"/>
  <c r="BF237"/>
  <c r="E85"/>
  <c r="F91"/>
  <c r="F92"/>
  <c r="BF125"/>
  <c r="BF126"/>
  <c r="BF131"/>
  <c r="BF136"/>
  <c r="BF137"/>
  <c r="BF138"/>
  <c r="BF139"/>
  <c r="BF140"/>
  <c r="BF141"/>
  <c r="BF150"/>
  <c r="BF151"/>
  <c r="BF152"/>
  <c r="BF153"/>
  <c r="BF154"/>
  <c r="BF155"/>
  <c r="BF158"/>
  <c r="BF159"/>
  <c r="BF160"/>
  <c r="BF161"/>
  <c r="BF162"/>
  <c r="BF165"/>
  <c r="BF170"/>
  <c r="BF173"/>
  <c r="BF176"/>
  <c r="BF177"/>
  <c r="BF181"/>
  <c r="BF183"/>
  <c r="BF184"/>
  <c r="BF185"/>
  <c r="BF188"/>
  <c r="BF189"/>
  <c r="BF192"/>
  <c r="BF199"/>
  <c r="BF201"/>
  <c r="BF202"/>
  <c r="BF203"/>
  <c r="BF204"/>
  <c r="BF210"/>
  <c r="BF211"/>
  <c r="BF212"/>
  <c r="BF213"/>
  <c r="BF218"/>
  <c r="BF220"/>
  <c r="BF221"/>
  <c r="BF224"/>
  <c r="BF232"/>
  <c r="BF234"/>
  <c r="BF236"/>
  <c r="BF238"/>
  <c r="BF239"/>
  <c r="E85" i="8"/>
  <c r="J89"/>
  <c r="J91"/>
  <c r="J92"/>
  <c r="F118"/>
  <c r="F119"/>
  <c r="BF125"/>
  <c r="BF128"/>
  <c r="BF129"/>
  <c r="BF131"/>
  <c r="BF136"/>
  <c r="BF140"/>
  <c r="BF143"/>
  <c r="BF146"/>
  <c r="BF127"/>
  <c r="BF130"/>
  <c r="BF132"/>
  <c r="BF134"/>
  <c r="BF135"/>
  <c r="BF138"/>
  <c r="BF139"/>
  <c r="BF141"/>
  <c r="BF142"/>
  <c r="BF144"/>
  <c r="BF145"/>
  <c r="BF148"/>
  <c r="F91" i="4"/>
  <c r="J91"/>
  <c r="J92"/>
  <c r="F122"/>
  <c r="BF130"/>
  <c r="BF132"/>
  <c r="BF137"/>
  <c r="BF139"/>
  <c r="BF141"/>
  <c r="BF143"/>
  <c r="BF147"/>
  <c r="BF149"/>
  <c r="BF154"/>
  <c r="BF156"/>
  <c r="BF157"/>
  <c r="BF167"/>
  <c r="E85"/>
  <c r="J89"/>
  <c r="BF128"/>
  <c r="BF129"/>
  <c r="BF131"/>
  <c r="BF133"/>
  <c r="BF134"/>
  <c r="BF135"/>
  <c r="BF136"/>
  <c r="BF138"/>
  <c r="BF142"/>
  <c r="BF145"/>
  <c r="BF146"/>
  <c r="BF148"/>
  <c r="BF151"/>
  <c r="BF153"/>
  <c r="BF155"/>
  <c r="BF158"/>
  <c r="BF159"/>
  <c r="BF160"/>
  <c r="BF162"/>
  <c r="BF165"/>
  <c r="BF166"/>
  <c r="BF168"/>
  <c r="E85" i="3"/>
  <c r="J89"/>
  <c r="J91"/>
  <c r="J92"/>
  <c r="F140"/>
  <c r="F141"/>
  <c r="BF147"/>
  <c r="BF148"/>
  <c r="BF149"/>
  <c r="BF150"/>
  <c r="BF151"/>
  <c r="BF155"/>
  <c r="BF156"/>
  <c r="BF157"/>
  <c r="BF162"/>
  <c r="BF163"/>
  <c r="BF167"/>
  <c r="BF168"/>
  <c r="BF169"/>
  <c r="BF170"/>
  <c r="BF171"/>
  <c r="BF173"/>
  <c r="BF174"/>
  <c r="BF177"/>
  <c r="BF178"/>
  <c r="BF179"/>
  <c r="BF181"/>
  <c r="BF188"/>
  <c r="BF193"/>
  <c r="BF194"/>
  <c r="BF195"/>
  <c r="BF196"/>
  <c r="BF197"/>
  <c r="BF198"/>
  <c r="BF200"/>
  <c r="BF201"/>
  <c r="BF204"/>
  <c r="BF205"/>
  <c r="BF208"/>
  <c r="BF212"/>
  <c r="BF214"/>
  <c r="BF217"/>
  <c r="BF218"/>
  <c r="BF220"/>
  <c r="BF221"/>
  <c r="BF222"/>
  <c r="BF223"/>
  <c r="BF224"/>
  <c r="BF225"/>
  <c r="BF230"/>
  <c r="BF232"/>
  <c r="BF235"/>
  <c r="BF238"/>
  <c r="BF239"/>
  <c r="BF240"/>
  <c r="BF245"/>
  <c r="BF246"/>
  <c r="BF249"/>
  <c r="BF250"/>
  <c r="BF251"/>
  <c r="BF253"/>
  <c r="BF254"/>
  <c r="BF258"/>
  <c r="BF260"/>
  <c r="BF263"/>
  <c r="BF265"/>
  <c r="BF266"/>
  <c r="BF268"/>
  <c r="BF269"/>
  <c r="BF270"/>
  <c r="BF274"/>
  <c r="BF275"/>
  <c r="BF276"/>
  <c r="BF282"/>
  <c r="BF284"/>
  <c r="BF285"/>
  <c r="BF286"/>
  <c r="BF288"/>
  <c r="BF289"/>
  <c r="BF291"/>
  <c r="BF292"/>
  <c r="BF293"/>
  <c r="BF296"/>
  <c r="BF297"/>
  <c r="BF300"/>
  <c r="BF306"/>
  <c r="BF307"/>
  <c r="BF314"/>
  <c r="BF315"/>
  <c r="BF316"/>
  <c r="BF317"/>
  <c r="BF321"/>
  <c r="BF322"/>
  <c r="BF323"/>
  <c r="BF324"/>
  <c r="BF325"/>
  <c r="BF326"/>
  <c r="BF327"/>
  <c r="BF328"/>
  <c r="BF330"/>
  <c r="BF331"/>
  <c r="BF333"/>
  <c r="BF338"/>
  <c r="BF339"/>
  <c r="BF340"/>
  <c r="BF346"/>
  <c r="BF360"/>
  <c r="BF361"/>
  <c r="BF362"/>
  <c r="BF363"/>
  <c r="BF364"/>
  <c r="BF369"/>
  <c r="BF370"/>
  <c r="BF371"/>
  <c r="BF372"/>
  <c r="BF373"/>
  <c r="BF375"/>
  <c r="BF379"/>
  <c r="BF380"/>
  <c r="BF383"/>
  <c r="BF385"/>
  <c r="BF386"/>
  <c r="BF394"/>
  <c r="BF397"/>
  <c r="BF398"/>
  <c r="BF400"/>
  <c r="BF404"/>
  <c r="BF405"/>
  <c r="BF406"/>
  <c r="BF412"/>
  <c r="BF414"/>
  <c r="BF423"/>
  <c r="BF427"/>
  <c r="BF428"/>
  <c r="BF430"/>
  <c r="BF431"/>
  <c r="BF432"/>
  <c r="BF434"/>
  <c r="BF435"/>
  <c r="BF437"/>
  <c r="BF439"/>
  <c r="BF444"/>
  <c r="BF445"/>
  <c r="BF446"/>
  <c r="BF152"/>
  <c r="BF153"/>
  <c r="BF154"/>
  <c r="BF159"/>
  <c r="BF160"/>
  <c r="BF161"/>
  <c r="BF165"/>
  <c r="BF166"/>
  <c r="BF172"/>
  <c r="BF176"/>
  <c r="BF180"/>
  <c r="BF182"/>
  <c r="BF183"/>
  <c r="BF184"/>
  <c r="BF185"/>
  <c r="BF186"/>
  <c r="BF187"/>
  <c r="BF189"/>
  <c r="BF190"/>
  <c r="BF191"/>
  <c r="BF192"/>
  <c r="BF199"/>
  <c r="BF202"/>
  <c r="BF203"/>
  <c r="BF206"/>
  <c r="BF207"/>
  <c r="BF210"/>
  <c r="BF211"/>
  <c r="BF213"/>
  <c r="BF215"/>
  <c r="BF216"/>
  <c r="BF219"/>
  <c r="BF227"/>
  <c r="BF231"/>
  <c r="BF233"/>
  <c r="BF234"/>
  <c r="BF237"/>
  <c r="BF241"/>
  <c r="BF242"/>
  <c r="BF243"/>
  <c r="BF244"/>
  <c r="BF247"/>
  <c r="BF248"/>
  <c r="BF252"/>
  <c r="BF256"/>
  <c r="BF257"/>
  <c r="BF259"/>
  <c r="BF262"/>
  <c r="BF264"/>
  <c r="BF271"/>
  <c r="BF272"/>
  <c r="BF273"/>
  <c r="BF277"/>
  <c r="BF278"/>
  <c r="BF279"/>
  <c r="BF280"/>
  <c r="BF281"/>
  <c r="BF287"/>
  <c r="BF290"/>
  <c r="BF294"/>
  <c r="BF295"/>
  <c r="BF298"/>
  <c r="BF299"/>
  <c r="BF301"/>
  <c r="BF302"/>
  <c r="BF303"/>
  <c r="BF304"/>
  <c r="BF305"/>
  <c r="BF308"/>
  <c r="BF309"/>
  <c r="BF310"/>
  <c r="BF311"/>
  <c r="BF313"/>
  <c r="BF318"/>
  <c r="BF319"/>
  <c r="BF320"/>
  <c r="BF329"/>
  <c r="BF334"/>
  <c r="BF335"/>
  <c r="BF336"/>
  <c r="BF337"/>
  <c r="BF341"/>
  <c r="BF342"/>
  <c r="BF343"/>
  <c r="BF345"/>
  <c r="BF347"/>
  <c r="BF348"/>
  <c r="BF349"/>
  <c r="BF350"/>
  <c r="BF351"/>
  <c r="BF352"/>
  <c r="BF353"/>
  <c r="BF354"/>
  <c r="BF355"/>
  <c r="BF356"/>
  <c r="BF357"/>
  <c r="BF358"/>
  <c r="BF359"/>
  <c r="BF365"/>
  <c r="BF366"/>
  <c r="BF367"/>
  <c r="BF368"/>
  <c r="BF376"/>
  <c r="BF377"/>
  <c r="BF378"/>
  <c r="BF381"/>
  <c r="BF382"/>
  <c r="BF384"/>
  <c r="BF387"/>
  <c r="BF388"/>
  <c r="BF389"/>
  <c r="BF390"/>
  <c r="BF391"/>
  <c r="BF392"/>
  <c r="BF393"/>
  <c r="BF395"/>
  <c r="BF396"/>
  <c r="BF399"/>
  <c r="BF401"/>
  <c r="BF402"/>
  <c r="BF408"/>
  <c r="BF409"/>
  <c r="BF410"/>
  <c r="BF411"/>
  <c r="BF413"/>
  <c r="BF415"/>
  <c r="BF416"/>
  <c r="BF418"/>
  <c r="BF419"/>
  <c r="BF420"/>
  <c r="BF421"/>
  <c r="BF422"/>
  <c r="BF424"/>
  <c r="BF425"/>
  <c r="BF438"/>
  <c r="BF440"/>
  <c r="BF442"/>
  <c r="BF448"/>
  <c r="J89" i="2"/>
  <c r="J91"/>
  <c r="J92"/>
  <c r="BF134"/>
  <c r="BF135"/>
  <c r="BF137"/>
  <c r="BF139"/>
  <c r="BF141"/>
  <c r="BF144"/>
  <c r="BF145"/>
  <c r="BF146"/>
  <c r="BF147"/>
  <c r="BF149"/>
  <c r="BF151"/>
  <c r="BF153"/>
  <c r="BF157"/>
  <c r="BF158"/>
  <c r="BF160"/>
  <c r="BF161"/>
  <c r="BF162"/>
  <c r="BF165"/>
  <c r="BF166"/>
  <c r="BF169"/>
  <c r="BF170"/>
  <c r="BF171"/>
  <c r="BF175"/>
  <c r="BF177"/>
  <c r="BF180"/>
  <c r="BF184"/>
  <c r="BF188"/>
  <c r="BF191"/>
  <c r="BF195"/>
  <c r="E85"/>
  <c r="F91"/>
  <c r="F92"/>
  <c r="BF136"/>
  <c r="BF138"/>
  <c r="BF140"/>
  <c r="BF142"/>
  <c r="BF143"/>
  <c r="BF148"/>
  <c r="BF150"/>
  <c r="BF152"/>
  <c r="BF154"/>
  <c r="BF155"/>
  <c r="BF156"/>
  <c r="BF159"/>
  <c r="BF167"/>
  <c r="BF168"/>
  <c r="BF173"/>
  <c r="BF174"/>
  <c r="BF179"/>
  <c r="BF181"/>
  <c r="BF182"/>
  <c r="BF186"/>
  <c r="BF189"/>
  <c r="BF193"/>
  <c r="BF198"/>
  <c r="F33"/>
  <c r="AZ95" i="1" s="1"/>
  <c r="J33" i="2"/>
  <c r="AV95" i="1" s="1"/>
  <c r="F36" i="2"/>
  <c r="BC95" i="1" s="1"/>
  <c r="J33" i="3"/>
  <c r="AV96" i="1" s="1"/>
  <c r="F35" i="3"/>
  <c r="BB96" i="1" s="1"/>
  <c r="J33" i="4"/>
  <c r="AV97" i="1" s="1"/>
  <c r="F36" i="4"/>
  <c r="BC97" i="1" s="1"/>
  <c r="F35" i="4"/>
  <c r="BB97" i="1" s="1"/>
  <c r="F33" i="4"/>
  <c r="AZ97" i="1" s="1"/>
  <c r="F37" i="4"/>
  <c r="BD97" i="1" s="1"/>
  <c r="F36" i="8"/>
  <c r="BC98" i="1" s="1"/>
  <c r="F35" i="8"/>
  <c r="BB98" i="1" s="1"/>
  <c r="J33" i="9"/>
  <c r="AV99" i="1" s="1"/>
  <c r="F33" i="9"/>
  <c r="AZ99" i="1" s="1"/>
  <c r="F37" i="9"/>
  <c r="BD99" i="1" s="1"/>
  <c r="J33" i="10"/>
  <c r="AV100" i="1" s="1"/>
  <c r="F33" i="10"/>
  <c r="AZ100" i="1" s="1"/>
  <c r="F35" i="10"/>
  <c r="BB100" i="1" s="1"/>
  <c r="J33" i="11"/>
  <c r="AV101" i="1" s="1"/>
  <c r="F36" i="11"/>
  <c r="BC101" i="1" s="1"/>
  <c r="F33" i="12"/>
  <c r="AZ102" i="1" s="1"/>
  <c r="F36" i="12"/>
  <c r="BC102" i="1" s="1"/>
  <c r="F33" i="13"/>
  <c r="AZ103" i="1" s="1"/>
  <c r="F35" i="13"/>
  <c r="BB103" i="1" s="1"/>
  <c r="J33" i="13"/>
  <c r="AV103" i="1" s="1"/>
  <c r="F37" i="13"/>
  <c r="BD103" i="1" s="1"/>
  <c r="J33" i="14"/>
  <c r="AV104" i="1" s="1"/>
  <c r="F36" i="14"/>
  <c r="BC104" i="1" s="1"/>
  <c r="F37" i="14"/>
  <c r="BD104" i="1" s="1"/>
  <c r="J33" i="15"/>
  <c r="AV105" i="1" s="1"/>
  <c r="F36" i="15"/>
  <c r="BC105" i="1" s="1"/>
  <c r="F35" i="2"/>
  <c r="BB95" i="1" s="1"/>
  <c r="F37" i="2"/>
  <c r="BD95" i="1" s="1"/>
  <c r="F33" i="3"/>
  <c r="AZ96" i="1" s="1"/>
  <c r="F37" i="3"/>
  <c r="BD96" i="1" s="1"/>
  <c r="F36" i="3"/>
  <c r="BC96" i="1" s="1"/>
  <c r="F33" i="8"/>
  <c r="AZ98" i="1" s="1"/>
  <c r="F37" i="8"/>
  <c r="BD98" i="1" s="1"/>
  <c r="J33" i="8"/>
  <c r="AV98" i="1" s="1"/>
  <c r="F36" i="9"/>
  <c r="BC99" i="1" s="1"/>
  <c r="F35" i="9"/>
  <c r="BB99" i="1" s="1"/>
  <c r="F37" i="10"/>
  <c r="BD100" i="1" s="1"/>
  <c r="F36" i="10"/>
  <c r="BC100" i="1" s="1"/>
  <c r="F33" i="11"/>
  <c r="AZ101" i="1" s="1"/>
  <c r="F35" i="11"/>
  <c r="BB101" i="1" s="1"/>
  <c r="F37" i="11"/>
  <c r="BD101" i="1" s="1"/>
  <c r="J33" i="12"/>
  <c r="AV102" i="1" s="1"/>
  <c r="F35" i="12"/>
  <c r="BB102" i="1" s="1"/>
  <c r="F37" i="12"/>
  <c r="BD102" i="1" s="1"/>
  <c r="F36" i="13"/>
  <c r="BC103" i="1" s="1"/>
  <c r="F33" i="14"/>
  <c r="AZ104" i="1" s="1"/>
  <c r="F35" i="14"/>
  <c r="BB104" i="1" s="1"/>
  <c r="F33" i="15"/>
  <c r="AZ105" i="1" s="1"/>
  <c r="F37" i="15"/>
  <c r="BD105" i="1" s="1"/>
  <c r="F35" i="15"/>
  <c r="BB105" i="1" s="1"/>
  <c r="T123" i="8" l="1"/>
  <c r="T122" s="1"/>
  <c r="R123"/>
  <c r="R122" s="1"/>
  <c r="P123"/>
  <c r="P122" s="1"/>
  <c r="AU98" i="1" s="1"/>
  <c r="T124" i="14"/>
  <c r="P139" i="12"/>
  <c r="P128" s="1"/>
  <c r="AU102" i="1" s="1"/>
  <c r="R135" i="10"/>
  <c r="R126" s="1"/>
  <c r="T127" i="9"/>
  <c r="T122"/>
  <c r="T228" i="3"/>
  <c r="P121" i="15"/>
  <c r="AU105" i="1" s="1"/>
  <c r="R124" i="14"/>
  <c r="T127" i="13"/>
  <c r="T124" s="1"/>
  <c r="P205" i="11"/>
  <c r="P129"/>
  <c r="AU101" i="1" s="1"/>
  <c r="P135" i="10"/>
  <c r="P126" s="1"/>
  <c r="AU100" i="1" s="1"/>
  <c r="R127" i="9"/>
  <c r="R122"/>
  <c r="P126" i="4"/>
  <c r="P125" s="1"/>
  <c r="AU97" i="1" s="1"/>
  <c r="T145" i="3"/>
  <c r="T144" s="1"/>
  <c r="R121" i="15"/>
  <c r="R127" i="13"/>
  <c r="R124"/>
  <c r="T139" i="12"/>
  <c r="T128" s="1"/>
  <c r="R205" i="11"/>
  <c r="R129" s="1"/>
  <c r="P127" i="9"/>
  <c r="P122" s="1"/>
  <c r="AU99" i="1" s="1"/>
  <c r="R126" i="4"/>
  <c r="R125" s="1"/>
  <c r="P228" i="3"/>
  <c r="R145"/>
  <c r="T121" i="15"/>
  <c r="P124" i="14"/>
  <c r="AU104" i="1"/>
  <c r="P127" i="13"/>
  <c r="P124"/>
  <c r="AU103" i="1" s="1"/>
  <c r="R139" i="12"/>
  <c r="R128"/>
  <c r="T205" i="11"/>
  <c r="T129" s="1"/>
  <c r="T135" i="10"/>
  <c r="T126" s="1"/>
  <c r="T126" i="4"/>
  <c r="T125" s="1"/>
  <c r="R228" i="3"/>
  <c r="P145"/>
  <c r="AU95" i="1"/>
  <c r="BK132" i="2"/>
  <c r="J132" s="1"/>
  <c r="J97" s="1"/>
  <c r="BK163"/>
  <c r="J163" s="1"/>
  <c r="J99" s="1"/>
  <c r="BK196"/>
  <c r="J196"/>
  <c r="J110" s="1"/>
  <c r="BK228" i="3"/>
  <c r="J228"/>
  <c r="J104"/>
  <c r="BK163" i="4"/>
  <c r="J163" s="1"/>
  <c r="J104" s="1"/>
  <c r="BK123" i="8"/>
  <c r="J123"/>
  <c r="J97" s="1"/>
  <c r="BK127" i="9"/>
  <c r="J127"/>
  <c r="J99"/>
  <c r="BK127" i="10"/>
  <c r="J127"/>
  <c r="J97" s="1"/>
  <c r="BK245" i="11"/>
  <c r="J245"/>
  <c r="J106"/>
  <c r="BK125" i="14"/>
  <c r="J125" s="1"/>
  <c r="J97" s="1"/>
  <c r="BK145"/>
  <c r="J145"/>
  <c r="J101"/>
  <c r="BK121" i="15"/>
  <c r="J121"/>
  <c r="J30" s="1"/>
  <c r="AG105" i="1" s="1"/>
  <c r="BK145" i="3"/>
  <c r="J145" s="1"/>
  <c r="J97" s="1"/>
  <c r="BK126" i="4"/>
  <c r="J126" s="1"/>
  <c r="J97" s="1"/>
  <c r="BK123" i="9"/>
  <c r="J123"/>
  <c r="J97" s="1"/>
  <c r="BK135" i="10"/>
  <c r="J135" s="1"/>
  <c r="J99" s="1"/>
  <c r="BK205" i="11"/>
  <c r="J205"/>
  <c r="J101"/>
  <c r="BK129" i="12"/>
  <c r="J129" s="1"/>
  <c r="J97" s="1"/>
  <c r="BK139"/>
  <c r="J139"/>
  <c r="J100" s="1"/>
  <c r="BK271"/>
  <c r="J271" s="1"/>
  <c r="J106" s="1"/>
  <c r="BK127" i="13"/>
  <c r="J127"/>
  <c r="J99" s="1"/>
  <c r="BK169"/>
  <c r="J169" s="1"/>
  <c r="J103" s="1"/>
  <c r="F34" i="2"/>
  <c r="BA95" i="1" s="1"/>
  <c r="J34" i="3"/>
  <c r="AW96" i="1" s="1"/>
  <c r="AT96" s="1"/>
  <c r="F34" i="4"/>
  <c r="BA97" i="1" s="1"/>
  <c r="J34" i="8"/>
  <c r="AW98" i="1" s="1"/>
  <c r="AT98" s="1"/>
  <c r="J34" i="9"/>
  <c r="AW99" i="1" s="1"/>
  <c r="AT99" s="1"/>
  <c r="J34" i="10"/>
  <c r="AW100" i="1"/>
  <c r="AT100" s="1"/>
  <c r="J34" i="11"/>
  <c r="AW101" i="1" s="1"/>
  <c r="AT101" s="1"/>
  <c r="J34" i="12"/>
  <c r="AW102" i="1" s="1"/>
  <c r="AT102" s="1"/>
  <c r="J34" i="13"/>
  <c r="AW103" i="1"/>
  <c r="AT103" s="1"/>
  <c r="J34" i="14"/>
  <c r="AW104" i="1"/>
  <c r="AT104" s="1"/>
  <c r="BD94"/>
  <c r="W33" s="1"/>
  <c r="BB94"/>
  <c r="AX94" s="1"/>
  <c r="J34" i="15"/>
  <c r="AW105" i="1" s="1"/>
  <c r="AT105" s="1"/>
  <c r="J34" i="2"/>
  <c r="AW95" i="1" s="1"/>
  <c r="AT95" s="1"/>
  <c r="F34" i="3"/>
  <c r="BA96" i="1" s="1"/>
  <c r="J34" i="4"/>
  <c r="AW97" i="1" s="1"/>
  <c r="AT97" s="1"/>
  <c r="F34" i="8"/>
  <c r="BA98" i="1"/>
  <c r="F34" i="9"/>
  <c r="BA99" i="1" s="1"/>
  <c r="F34" i="10"/>
  <c r="BA100" i="1" s="1"/>
  <c r="F34" i="11"/>
  <c r="BA101" i="1"/>
  <c r="F34" i="12"/>
  <c r="BA102" i="1" s="1"/>
  <c r="F34" i="13"/>
  <c r="BA103" i="1"/>
  <c r="F34" i="14"/>
  <c r="BA104" i="1"/>
  <c r="F34" i="15"/>
  <c r="BA105" i="1" s="1"/>
  <c r="BC94"/>
  <c r="W32" s="1"/>
  <c r="AZ94"/>
  <c r="AV94" s="1"/>
  <c r="AK29" s="1"/>
  <c r="P144" i="3" l="1"/>
  <c r="AU96" i="1" s="1"/>
  <c r="AU94" s="1"/>
  <c r="R144" i="3"/>
  <c r="BK129" i="11"/>
  <c r="J129" s="1"/>
  <c r="J96" s="1"/>
  <c r="BK144" i="3"/>
  <c r="J144" s="1"/>
  <c r="J96" s="1"/>
  <c r="BK125" i="4"/>
  <c r="J125" s="1"/>
  <c r="J96" s="1"/>
  <c r="BK122" i="8"/>
  <c r="J122" s="1"/>
  <c r="J96" s="1"/>
  <c r="BK122" i="9"/>
  <c r="J122" s="1"/>
  <c r="J96" s="1"/>
  <c r="BK128" i="12"/>
  <c r="J128" s="1"/>
  <c r="J96" s="1"/>
  <c r="J96" i="15"/>
  <c r="BK131" i="2"/>
  <c r="J131" s="1"/>
  <c r="J30" s="1"/>
  <c r="AG95" i="1" s="1"/>
  <c r="BK126" i="10"/>
  <c r="J126" s="1"/>
  <c r="J96" s="1"/>
  <c r="BK124" i="13"/>
  <c r="J124" s="1"/>
  <c r="J96" s="1"/>
  <c r="BK124" i="14"/>
  <c r="J124" s="1"/>
  <c r="J96" s="1"/>
  <c r="J39" i="15"/>
  <c r="AN105" i="1"/>
  <c r="BA94"/>
  <c r="W30" s="1"/>
  <c r="W31"/>
  <c r="AY94"/>
  <c r="W29"/>
  <c r="J39" i="2" l="1"/>
  <c r="J96"/>
  <c r="AN95" i="1"/>
  <c r="J30" i="4"/>
  <c r="AG97" i="1" s="1"/>
  <c r="J30" i="13"/>
  <c r="AG103" i="1" s="1"/>
  <c r="J30" i="14"/>
  <c r="AG104" i="1" s="1"/>
  <c r="J30" i="12"/>
  <c r="AG102" i="1"/>
  <c r="AW94"/>
  <c r="AK30" s="1"/>
  <c r="J30" i="8"/>
  <c r="AG98" i="1" s="1"/>
  <c r="J30" i="11"/>
  <c r="AG101" i="1" s="1"/>
  <c r="J30" i="9"/>
  <c r="AG99" i="1" s="1"/>
  <c r="J30" i="3"/>
  <c r="AG96" i="1" s="1"/>
  <c r="J30" i="10"/>
  <c r="AG100" i="1" s="1"/>
  <c r="J39" i="13" l="1"/>
  <c r="J39" i="10"/>
  <c r="J39" i="12"/>
  <c r="J39" i="9"/>
  <c r="J39" i="11"/>
  <c r="J39" i="4"/>
  <c r="J39" i="14"/>
  <c r="J39" i="8"/>
  <c r="J39" i="3"/>
  <c r="AN96" i="1"/>
  <c r="AN98"/>
  <c r="AN99"/>
  <c r="AN100"/>
  <c r="AN101"/>
  <c r="AN102"/>
  <c r="AN103"/>
  <c r="AN104"/>
  <c r="AN97"/>
  <c r="AG94"/>
  <c r="AK26" s="1"/>
  <c r="AT94"/>
  <c r="AN94" l="1"/>
  <c r="AK35"/>
</calcChain>
</file>

<file path=xl/sharedStrings.xml><?xml version="1.0" encoding="utf-8"?>
<sst xmlns="http://schemas.openxmlformats.org/spreadsheetml/2006/main" count="15599" uniqueCount="3059">
  <si>
    <t>Export Komplet</t>
  </si>
  <si>
    <t/>
  </si>
  <si>
    <t>2.0</t>
  </si>
  <si>
    <t>False</t>
  </si>
  <si>
    <t>{bd502400-dd26-4fbc-a21c-4d5c69981e1e}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</si>
  <si>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</si>
  <si>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</si>
  <si>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</si>
  <si>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</si>
  <si>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</si>
  <si>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</si>
  <si>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23081803</t>
  </si>
  <si>
    <t>Stavba:</t>
  </si>
  <si>
    <t>SOŠ Tornaľa - modernizácia odborného vzdelávania,  budova SOŠ</t>
  </si>
  <si>
    <t>JKSO:</t>
  </si>
  <si>
    <t>KS:</t>
  </si>
  <si>
    <t>Miesto:</t>
  </si>
  <si>
    <t xml:space="preserve"> </t>
  </si>
  <si>
    <t>Dátum:</t>
  </si>
  <si>
    <t>14. 7. 2024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</si>
  <si>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</si>
  <si>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</si>
  <si>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</si>
  <si>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</si>
  <si>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</si>
  <si>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</si>
  <si>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</si>
  <si>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</si>
  <si>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</si>
  <si>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</si>
  <si>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</si>
  <si>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</si>
  <si>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</si>
  <si>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</si>
  <si>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</si>
  <si>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</si>
  <si>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</si>
  <si>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</si>
  <si>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</si>
  <si>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</si>
  <si>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</si>
  <si>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</si>
  <si>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</si>
  <si>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</si>
  <si>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</si>
  <si>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</si>
  <si>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</si>
  <si>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</si>
  <si>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</si>
  <si>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</si>
  <si>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</si>
  <si>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</si>
  <si>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</si>
  <si>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</si>
  <si>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</si>
  <si>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</si>
  <si>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</si>
  <si>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</si>
  <si>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</si>
  <si>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</si>
  <si>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</si>
  <si>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</si>
  <si>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</si>
  <si>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</si>
  <si>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</si>
  <si>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</si>
  <si>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</si>
  <si>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</si>
  <si>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</si>
  <si>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</si>
  <si>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</si>
  <si>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</si>
  <si>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</si>
  <si>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</si>
  <si>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</si>
  <si>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01 - Budova SOŠ - búracie práce</t>
  </si>
  <si>
    <t>STA</t>
  </si>
  <si>
    <t>1</t>
  </si>
  <si>
    <t>{beaa2533-a9fe-4f96-b959-220cc2dd9efd}</t>
  </si>
  <si>
    <t>02</t>
  </si>
  <si>
    <t>SO 01 - Budova SOŠ - architektúra</t>
  </si>
  <si>
    <t>{f9ffcbc9-d2a2-481b-b670-385a424df5d5}</t>
  </si>
  <si>
    <t>03</t>
  </si>
  <si>
    <t>SO 02 - zhromažďovacia plocha - chodník</t>
  </si>
  <si>
    <t>{cb5b491a-dd19-463e-9070-1a923fb64ba5}</t>
  </si>
  <si>
    <t>07</t>
  </si>
  <si>
    <t>SO 06 - spevnená plocha - chodník</t>
  </si>
  <si>
    <t>{ecc1b6a8-3072-4dea-ad44-e2218a0917f2}</t>
  </si>
  <si>
    <t>08</t>
  </si>
  <si>
    <t>SO 07 - Elektro</t>
  </si>
  <si>
    <t>{daae7022-baed-43ae-83d6-ce6f1b259e49}</t>
  </si>
  <si>
    <t>09</t>
  </si>
  <si>
    <t>SO 08 - Ústredné kúrenie</t>
  </si>
  <si>
    <t>{5bfec35a-852c-4b4c-b766-42bfcfe21d39}</t>
  </si>
  <si>
    <t>10</t>
  </si>
  <si>
    <t>SO 09 - Kotolňa</t>
  </si>
  <si>
    <t>{cb636098-9a4c-4e37-ad05-cfbd83d9e330}</t>
  </si>
  <si>
    <t>11</t>
  </si>
  <si>
    <t>SO 10 - ZTI</t>
  </si>
  <si>
    <t>{306ff687-5661-405a-a5af-ebd588715f96}</t>
  </si>
  <si>
    <t>12</t>
  </si>
  <si>
    <t>SO 11 - Vetranie</t>
  </si>
  <si>
    <t>{f637756d-bfe0-4f95-98eb-3400738c60d7}</t>
  </si>
  <si>
    <t>13</t>
  </si>
  <si>
    <t>SO 12 - OPZ</t>
  </si>
  <si>
    <t>{84bee00d-f5b9-4316-8540-071b1c054c38}</t>
  </si>
  <si>
    <t>14</t>
  </si>
  <si>
    <t>SO 13 - Hlasová signalizácia požiaru</t>
  </si>
  <si>
    <t>{92fd73b8-96c2-4d30-9c9a-b51b784f496a}</t>
  </si>
  <si>
    <t>KRYCÍ LIST ROZPOČTU</t>
  </si>
  <si>
    <t>Objekt:</t>
  </si>
  <si>
    <t>01 - SO 01 - Budova SOŠ -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</si>
  <si>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</si>
  <si>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</si>
  <si>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</si>
  <si>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</si>
  <si>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</si>
  <si>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</si>
  <si>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</si>
  <si>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</si>
  <si>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725 - Zdravotechnika - zariaďovacie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</si>
  <si>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</si>
  <si>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</si>
  <si>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</si>
  <si>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</si>
  <si>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</si>
  <si>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</si>
  <si>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</si>
  <si>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</si>
  <si>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 xml:space="preserve">    784 - Maľby</t>
  </si>
  <si>
    <t>M - Práce a dodávky M</t>
  </si>
  <si>
    <t xml:space="preserve">    36-M - Montáž prevádzkových, meracích a regulačných zariadení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</si>
  <si>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</si>
  <si>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</si>
  <si>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</si>
  <si>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</si>
  <si>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</si>
  <si>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</si>
  <si>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</si>
  <si>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</si>
  <si>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</si>
  <si>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</si>
  <si>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</si>
  <si>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</si>
  <si>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</si>
  <si>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</si>
  <si>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</si>
  <si>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</si>
  <si>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</si>
  <si>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</si>
  <si>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95394795..S</t>
  </si>
  <si>
    <t>Demontáž vetracej mriežky plochy nad 0,06 m2 - 10/B</t>
  </si>
  <si>
    <t>ks</t>
  </si>
  <si>
    <t>4</t>
  </si>
  <si>
    <t>2</t>
  </si>
  <si>
    <t>95394795..S1</t>
  </si>
  <si>
    <t>Prekládka plynového potrubia - 9/B</t>
  </si>
  <si>
    <t>kpl</t>
  </si>
  <si>
    <t>3</t>
  </si>
  <si>
    <t>95394795..S2</t>
  </si>
  <si>
    <t>Demontáž osvetlenia - 8/B</t>
  </si>
  <si>
    <t>6</t>
  </si>
  <si>
    <t>96104311.S</t>
  </si>
  <si>
    <t>Búranie betónového chodníka,  -2,20000t</t>
  </si>
  <si>
    <t>m3</t>
  </si>
  <si>
    <t>8</t>
  </si>
  <si>
    <t>5</t>
  </si>
  <si>
    <t>962031132</t>
  </si>
  <si>
    <t>Búranie priečok alebo vybúranie otvorov plochy nad 4 m2 z tehál pálených, plných alebo dutých hr. do 150 mm,  -0,19600t</t>
  </si>
  <si>
    <t>m2</t>
  </si>
  <si>
    <t>962032631.S</t>
  </si>
  <si>
    <t>Búranie komínov. muriva z tehál nad strechou na akúkoľvek maltu,  -1,63300t</t>
  </si>
  <si>
    <t>34675479</t>
  </si>
  <si>
    <t>7</t>
  </si>
  <si>
    <t>965031121.S1</t>
  </si>
  <si>
    <t>Búranie podláh z tehál - pôjdovka  -0,12200t</t>
  </si>
  <si>
    <t>-1211979117</t>
  </si>
  <si>
    <t>965041341</t>
  </si>
  <si>
    <t>Búranie podkladov pod dlažby, liatych dlažieb a mazanín,škvarobetón hr.do 100 mm, plochy nad 4 m2 -1,60000t</t>
  </si>
  <si>
    <t>965042141</t>
  </si>
  <si>
    <t>Búranie podkladov pod dlažby, liatych dlažieb a mazanín,betón alebo liaty asfalt hr.do 100 mm, plochy nad 4 m2 -2,20000t</t>
  </si>
  <si>
    <t>16</t>
  </si>
  <si>
    <t>965081812</t>
  </si>
  <si>
    <t>Búranie dlažieb, z kamen., cement., terazzových, cadicových alebo keramických, hr. nad 10 mm,  -0,06500t vr. vonkajšieho schodiska</t>
  </si>
  <si>
    <t>18</t>
  </si>
  <si>
    <t>968061125.S</t>
  </si>
  <si>
    <t>Vyvesenie dreveného dverného krídla do suti plochy do 2 m2, -0,02400t; ozn. B/1</t>
  </si>
  <si>
    <t>968061126.S</t>
  </si>
  <si>
    <t>Vyvesenie kovového dverného krídla plochy nad 2 m2; ozn. B/1</t>
  </si>
  <si>
    <t>22</t>
  </si>
  <si>
    <t>968061127.S</t>
  </si>
  <si>
    <t>Vyvesenie plastového dverného krídla do suti plochy nad 2 m2, -0,0300t; ozn.  B/1</t>
  </si>
  <si>
    <t>24</t>
  </si>
  <si>
    <t>968062745</t>
  </si>
  <si>
    <t>Vybúranie drevených stien plných, zasklených alebo výkladných,  -0,02400t; ozn. B/6</t>
  </si>
  <si>
    <t>26</t>
  </si>
  <si>
    <t>15</t>
  </si>
  <si>
    <t>968072455.S</t>
  </si>
  <si>
    <t>Vybúranie kovových dverových zárubní plochy do 2 m2,  -0,07600t</t>
  </si>
  <si>
    <t>28</t>
  </si>
  <si>
    <t>971033451.S</t>
  </si>
  <si>
    <t>Vybúranie otvoru v murive tehl. plochy do 0,25 m2 hr. do 450 mm,  -0,21900t</t>
  </si>
  <si>
    <t>-1227647064</t>
  </si>
  <si>
    <t>17</t>
  </si>
  <si>
    <t>971033561.S</t>
  </si>
  <si>
    <t>Vybúranie otvorov v murive tehl. plochy do 1 m2 hr. do 600 mm,  -1,87500t</t>
  </si>
  <si>
    <t>-842662383</t>
  </si>
  <si>
    <t>967031132.S</t>
  </si>
  <si>
    <t>Prikresanie rovných ostení, bez odstupu, po hrubom vybúraní otvorov, v murive tehl. na maltu,  -0,05700t</t>
  </si>
  <si>
    <t>-1398421787</t>
  </si>
  <si>
    <t>19</t>
  </si>
  <si>
    <t>978036191.S</t>
  </si>
  <si>
    <t>Otlčenie omietok šľachtených a pod., vonkajších brizolitových, v rozsahu do 100 %,  -0,05000t</t>
  </si>
  <si>
    <t>1252089353</t>
  </si>
  <si>
    <t>938902071.S</t>
  </si>
  <si>
    <t>Očistenie povrchu betónových konštrukcií tlakovou vodou</t>
  </si>
  <si>
    <t>232639510</t>
  </si>
  <si>
    <t>21</t>
  </si>
  <si>
    <t>978059531.S</t>
  </si>
  <si>
    <t>Odsekanie a odobratie obkladov stien z obkladačiek vnútorných vrátane podkladovej omietky nad 2 m2,  -0,06800t</t>
  </si>
  <si>
    <t>555731636</t>
  </si>
  <si>
    <t>979011201</t>
  </si>
  <si>
    <t>Plastový sklz na stavebnú suť výšky do 10 m</t>
  </si>
  <si>
    <t>30</t>
  </si>
  <si>
    <t>23</t>
  </si>
  <si>
    <t>979011202</t>
  </si>
  <si>
    <t>Príplatok k cene za každý další meter výšky</t>
  </si>
  <si>
    <t>m</t>
  </si>
  <si>
    <t>32</t>
  </si>
  <si>
    <t>979011231</t>
  </si>
  <si>
    <t>Demontáž sklzu na stavebnú suť výšky do 10 m</t>
  </si>
  <si>
    <t>34</t>
  </si>
  <si>
    <t>25</t>
  </si>
  <si>
    <t>979081111.S</t>
  </si>
  <si>
    <t>Odvoz sutiny a vybúraných hmôt na skládku do 1 km</t>
  </si>
  <si>
    <t>t</t>
  </si>
  <si>
    <t>2131807047</t>
  </si>
  <si>
    <t>979081121.S</t>
  </si>
  <si>
    <t>Odvoz sutiny a vybúraných hmôt na skládku za každý ďalší 1 km</t>
  </si>
  <si>
    <t>-12151159</t>
  </si>
  <si>
    <t>27</t>
  </si>
  <si>
    <t>979082111.S</t>
  </si>
  <si>
    <t>Vnútrostavenisková doprava sutiny a vybúraných hmôt do 10 m</t>
  </si>
  <si>
    <t>538976278</t>
  </si>
  <si>
    <t>979082121.S</t>
  </si>
  <si>
    <t>Vnútrostavenisková doprava sutiny a vybúraných hmôt za každých ďalších 5 m</t>
  </si>
  <si>
    <t>142271620</t>
  </si>
  <si>
    <t>29</t>
  </si>
  <si>
    <t>979089012.S</t>
  </si>
  <si>
    <t>Poplatok za skládku - betón, tehly, dlaždice (17 01) ostatné</t>
  </si>
  <si>
    <t>415639636</t>
  </si>
  <si>
    <t>PSV</t>
  </si>
  <si>
    <t>Práce a dodávky PSV</t>
  </si>
  <si>
    <t>725</t>
  </si>
  <si>
    <t>Zdravotechnika - zariaďovacie predmety</t>
  </si>
  <si>
    <t>725110811.S</t>
  </si>
  <si>
    <t>Demontáž záchoda splachovacieho s nádržou alebo s tlakovým splachovacom,  -0,01933t</t>
  </si>
  <si>
    <t>súb.</t>
  </si>
  <si>
    <t>46</t>
  </si>
  <si>
    <t>31</t>
  </si>
  <si>
    <t>725210821.S</t>
  </si>
  <si>
    <t>Demontáž umývadiel alebo umývadielok bez výtokovej armatúry,  -0,01946t</t>
  </si>
  <si>
    <t>48</t>
  </si>
  <si>
    <t>725820810.S</t>
  </si>
  <si>
    <t>Demontáž batérie drezovej, umývadlovej,  -0,0026t</t>
  </si>
  <si>
    <t>-1951333412</t>
  </si>
  <si>
    <t>33</t>
  </si>
  <si>
    <t>725860820.S</t>
  </si>
  <si>
    <t>Demontáž jednoduchej zápachovej uzávierky pre zariaďovacie predmety, umývadlá, drezy, práčky  -0,00085t</t>
  </si>
  <si>
    <t>1052903161</t>
  </si>
  <si>
    <t>725330820.S</t>
  </si>
  <si>
    <t>Demontáž výlevky bez výtokovej armatúry, bez nádrže a splachovacieho potrubiaj,  -0,03470t</t>
  </si>
  <si>
    <t>-1426376577</t>
  </si>
  <si>
    <t>35</t>
  </si>
  <si>
    <t>725860822.S1</t>
  </si>
  <si>
    <t>Demontáž podlahovej vpuste  -0,00122t</t>
  </si>
  <si>
    <t>1250629704</t>
  </si>
  <si>
    <t>36</t>
  </si>
  <si>
    <t>725190102.S</t>
  </si>
  <si>
    <t>Demontáž sanitárnej priečky z dosiek na WC kabíny/boxy 0,01595 t</t>
  </si>
  <si>
    <t>906881444</t>
  </si>
  <si>
    <t>762</t>
  </si>
  <si>
    <t>Konštrukcie tesárske</t>
  </si>
  <si>
    <t>37</t>
  </si>
  <si>
    <t>762331814.S</t>
  </si>
  <si>
    <t>Demontáž viazaných konštrukcií krovov so sklonom do 60°, prierezovej plochy 120 - 450 cm2, -0,03200 t</t>
  </si>
  <si>
    <t>50</t>
  </si>
  <si>
    <t>38</t>
  </si>
  <si>
    <t>762342811.S</t>
  </si>
  <si>
    <t>Demontáž latovania striech so sklonom do 60° pri osovej vzdialenosti lát do 0,22 m, -0,00700 t</t>
  </si>
  <si>
    <t>52</t>
  </si>
  <si>
    <t>39</t>
  </si>
  <si>
    <t>762354803.S</t>
  </si>
  <si>
    <t>Demontáž strešných vikierov, svetlíkov z reziva prierezu do 120 cm2 - 0,20000t - ozn.12/B</t>
  </si>
  <si>
    <t>54</t>
  </si>
  <si>
    <t>763</t>
  </si>
  <si>
    <t>Konštrukcie - drevostavby</t>
  </si>
  <si>
    <t>40</t>
  </si>
  <si>
    <t>763119521.S1</t>
  </si>
  <si>
    <t>Demontáž OSB priečky, jednoduchá nosná konštrukcia, jednoduché opláštenie, -0,03036t</t>
  </si>
  <si>
    <t>-1959507918</t>
  </si>
  <si>
    <t>764</t>
  </si>
  <si>
    <t>Konštrukcie klampiarske</t>
  </si>
  <si>
    <t>41</t>
  </si>
  <si>
    <t>764321820</t>
  </si>
  <si>
    <t>Demontáž oplechovania ríms pod nadrímsovým žlabom vrátane podkladového plechu, do 30° do rš 500 mm,   -0,00420t</t>
  </si>
  <si>
    <t>58</t>
  </si>
  <si>
    <t>42</t>
  </si>
  <si>
    <t>764352810</t>
  </si>
  <si>
    <t>Demontáž žlabov pododkvapových polkruhových so sklonom do 30st. rš 330 mm,  -0,00330t - ozn.8/B</t>
  </si>
  <si>
    <t>60</t>
  </si>
  <si>
    <t>43</t>
  </si>
  <si>
    <t>764410850</t>
  </si>
  <si>
    <t>Demontáž oplechovania parapetov rš od 100 do 330 mm,  -0,00135t</t>
  </si>
  <si>
    <t>62</t>
  </si>
  <si>
    <t>44</t>
  </si>
  <si>
    <t>764454801</t>
  </si>
  <si>
    <t>Demontáž odpadových rúr kruhových, s priemerom 75 a 100 mm,  -0,00226t - ozn.8/B</t>
  </si>
  <si>
    <t>64</t>
  </si>
  <si>
    <t>765</t>
  </si>
  <si>
    <t>Konštrukcie - krytiny tvrdé</t>
  </si>
  <si>
    <t>45</t>
  </si>
  <si>
    <t>765311815</t>
  </si>
  <si>
    <t>Demontáž keramickej krytiny pálenej uloženej na sucho do 30 ks/m2, do sutiny, sklon strechy do 45°, -0,05t</t>
  </si>
  <si>
    <t>66</t>
  </si>
  <si>
    <t>766</t>
  </si>
  <si>
    <t>Konštrukcie stolárske</t>
  </si>
  <si>
    <t>766811802.S1</t>
  </si>
  <si>
    <t xml:space="preserve">Demontáž kuchynskej linky </t>
  </si>
  <si>
    <t>317452900</t>
  </si>
  <si>
    <t>767</t>
  </si>
  <si>
    <t>Konštrukcie doplnkové kovové</t>
  </si>
  <si>
    <t>47</t>
  </si>
  <si>
    <t>76733180.S</t>
  </si>
  <si>
    <t>Demontáž prestrešenia vstupu</t>
  </si>
  <si>
    <t>68</t>
  </si>
  <si>
    <t>76733180.S.1</t>
  </si>
  <si>
    <t>Demontáž fasádného komína z nerezu do vyšky 12,0</t>
  </si>
  <si>
    <t>70</t>
  </si>
  <si>
    <t>775</t>
  </si>
  <si>
    <t>Podlahy vlysové a parketové</t>
  </si>
  <si>
    <t>49</t>
  </si>
  <si>
    <t>775521810.S</t>
  </si>
  <si>
    <t>Demontáž podláh drevených, laminátových, parketových položených voľne alebo spoj click, vrátane líšt -0,0150t</t>
  </si>
  <si>
    <t>146601504</t>
  </si>
  <si>
    <t>776</t>
  </si>
  <si>
    <t>Podlahy povlakové</t>
  </si>
  <si>
    <t>776511820</t>
  </si>
  <si>
    <t>Odstránenie povlakových podláh z nášlapnej plochy lepených s podložkou,  -0,00100t</t>
  </si>
  <si>
    <t>72</t>
  </si>
  <si>
    <t>784</t>
  </si>
  <si>
    <t>Maľby</t>
  </si>
  <si>
    <t>51</t>
  </si>
  <si>
    <t>784402801.S</t>
  </si>
  <si>
    <t>Odstránenie malieb oškrabaním, výšky do 3,80 m, -0,0003 t</t>
  </si>
  <si>
    <t>69627613</t>
  </si>
  <si>
    <t>M</t>
  </si>
  <si>
    <t>Práce a dodávky M</t>
  </si>
  <si>
    <t>36-M</t>
  </si>
  <si>
    <t>Montáž prevádzkových, meracích a regulačných zariadení</t>
  </si>
  <si>
    <t>360420300.S1</t>
  </si>
  <si>
    <t>Demontáž ventilátora</t>
  </si>
  <si>
    <t>922084737</t>
  </si>
  <si>
    <t>02 - SO 01 - Budova SOŠ - architektúra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</si>
  <si>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</si>
  <si>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</si>
  <si>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</si>
  <si>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</si>
  <si>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</si>
  <si>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</si>
  <si>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</si>
  <si>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</si>
  <si>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771 - Podlahy z dlaždíc</t>
  </si>
  <si>
    <t xml:space="preserve">    777 - Podlahy syntetické</t>
  </si>
  <si>
    <t xml:space="preserve">    781 - Obklady</t>
  </si>
  <si>
    <t xml:space="preserve">    783 - Nátery</t>
  </si>
  <si>
    <t>HZS - Hodinové zúčtovacie sadzby</t>
  </si>
  <si>
    <t>OST - Ostatné</t>
  </si>
  <si>
    <t xml:space="preserve">    VRN - Investičné náklady neobsiahnuté v cenách</t>
  </si>
  <si>
    <t>Zemné práce</t>
  </si>
  <si>
    <t>132211101.S</t>
  </si>
  <si>
    <t>Hĺbenie rýh šírky do 600 mm v  hornine tr.3 súdržných - ručným náradím</t>
  </si>
  <si>
    <t>159842924</t>
  </si>
  <si>
    <t>132211119.S</t>
  </si>
  <si>
    <t>Príplatok za lepivosť pri hĺbení rýh š do 600 mm ručným náradím v hornine tr. 3</t>
  </si>
  <si>
    <t>1284228342</t>
  </si>
  <si>
    <t>162501102.S</t>
  </si>
  <si>
    <t>Vodorovné premiestnenie výkopku po spevnenej ceste z horniny tr.1-4, do 100 m3 na vzdialenost do 3000 m</t>
  </si>
  <si>
    <t>162501105.S</t>
  </si>
  <si>
    <t>Vodorovné premiestnenie výkopku po spevnenej ceste z horniny tr.1-4, do 100 m3, príplatok k cene za každých dalšich a zacatých 1000 m</t>
  </si>
  <si>
    <t>166101102.S</t>
  </si>
  <si>
    <t>Prehodenie neulahnutého výkopku z horniny 1 až 4 nad 100 do 1000 m3</t>
  </si>
  <si>
    <t>167101102.S</t>
  </si>
  <si>
    <t>Nakladanie neulahnutého výkopku z hornín tr.1-4 nad 100 do 1000 m3</t>
  </si>
  <si>
    <t>171201201.S</t>
  </si>
  <si>
    <t>Uloženie sypaniny na skládky do 100 m3</t>
  </si>
  <si>
    <t>1855885336</t>
  </si>
  <si>
    <t>171209002.S</t>
  </si>
  <si>
    <t>Poplatok za skladovanie - zemina a kamenivo (17 05) ostatné</t>
  </si>
  <si>
    <t>174101001.S</t>
  </si>
  <si>
    <t>Zásyp sypaninou so zhutnením jám, šachiet, rýh, zárezov alebo okolo objektov do 100 m3 - vykopanou zeminou</t>
  </si>
  <si>
    <t>174101001.S1</t>
  </si>
  <si>
    <t>Zásyp sypaninou so zhutnením jám, šachiet, rýh, zárezov alebo okolo objektov do 100 m3 - okapový chodník</t>
  </si>
  <si>
    <t>583310001600.S</t>
  </si>
  <si>
    <t>Prany strk fr.16-20mm</t>
  </si>
  <si>
    <t>Zvislé a kompletné konštrukcie</t>
  </si>
  <si>
    <t>317162132</t>
  </si>
  <si>
    <t>Keramický preklad POROTHERM KPP 7, šírky 70 mm, výšky 238 mm, dĺžky 1250 mm</t>
  </si>
  <si>
    <t>1628750945</t>
  </si>
  <si>
    <t>317162133</t>
  </si>
  <si>
    <t>Keramický preklad POROTHERM KPP 7, šírky 70 mm, výšky 238 mm, dĺžky 1500 mm</t>
  </si>
  <si>
    <t>1377352637</t>
  </si>
  <si>
    <t>317162135</t>
  </si>
  <si>
    <t>Keramický preklad POROTHERM KPP 7, šírky 70 mm, výšky 238 mm, dĺžky 2000 mm</t>
  </si>
  <si>
    <t>1328308270</t>
  </si>
  <si>
    <t>340239240.S</t>
  </si>
  <si>
    <t>Zamurovanie otvorov plochy nad 1 do 4 m2 z pórobetónových tvárnic hladkých hrúbky 450 mm</t>
  </si>
  <si>
    <t>597186031</t>
  </si>
  <si>
    <t>340239265.S</t>
  </si>
  <si>
    <t>Zamurovanie otvorov plochy nad 1 do 4 m2 z pórobetónových tvárnic hladkých hrúbky 150 mm</t>
  </si>
  <si>
    <t>-720563100</t>
  </si>
  <si>
    <t>Vodorovné konštrukcie</t>
  </si>
  <si>
    <t>417321515.S</t>
  </si>
  <si>
    <t>Betón stužujúcich pásov a vencov železový tr. C 25/30</t>
  </si>
  <si>
    <t>417351115.S</t>
  </si>
  <si>
    <t>Debnenie bocníc stužujúcich pásov a vencov vrátane vzpier zhotovenie</t>
  </si>
  <si>
    <t>417351116.S</t>
  </si>
  <si>
    <t>Debnenie bocníc stužujúcich pásov a vencov vrátane vzpier odstránenie</t>
  </si>
  <si>
    <t>417361821.S</t>
  </si>
  <si>
    <t>Výstuž stužujúcich pásov a vencov z betonárskej ocele B500 (10505)</t>
  </si>
  <si>
    <t>950285087</t>
  </si>
  <si>
    <t>417391151.S</t>
  </si>
  <si>
    <t>Montáž obkladu betónových konštrukcií vykonaný súčasne s betónovaním extrudovaným polystyrénom</t>
  </si>
  <si>
    <t>2111739353</t>
  </si>
  <si>
    <t>283750000700.S</t>
  </si>
  <si>
    <t>Doska XPS hr. 50 mm, zateplenie soklov, suterénov, podláh</t>
  </si>
  <si>
    <t>-1793413507</t>
  </si>
  <si>
    <t>430321414.S</t>
  </si>
  <si>
    <t>Schodiskové konštrukcie, betón železový tr. C 25/30</t>
  </si>
  <si>
    <t>430361821.S</t>
  </si>
  <si>
    <t>Výstuž schodiskových konštrukcií z betonárskej ocele B500 (10505)</t>
  </si>
  <si>
    <t>-1884578988</t>
  </si>
  <si>
    <t>431351121.S</t>
  </si>
  <si>
    <t>Debnenie do 4 m výšky - podest a podstupnových dosiek pôdorysne priamociarych zhotovenie</t>
  </si>
  <si>
    <t>431351122.S</t>
  </si>
  <si>
    <t>Debnenie do 4 m výšky - podest a podstupnových dosiek pôdorysne priamociarych odstránenie</t>
  </si>
  <si>
    <t>Úpravy povrchov, podlahy, osadenie</t>
  </si>
  <si>
    <t>610991111.S</t>
  </si>
  <si>
    <t>Zakrývanie výplní vnútorných okenných otvorov, predmetov a konštrukcií</t>
  </si>
  <si>
    <t>1872041988</t>
  </si>
  <si>
    <t>612460124.S</t>
  </si>
  <si>
    <t>Príprava vnútorného podkladu stien penetráciou pod omietky a nátery</t>
  </si>
  <si>
    <t>612460385.S</t>
  </si>
  <si>
    <t>Vnútorná omietka stien vápennocementová štuková (jemná), hr. 5 mm</t>
  </si>
  <si>
    <t>612481119.S</t>
  </si>
  <si>
    <t>Potiahnutie vnútorných stien sklotextílnou mriežkou s celoplošným prilepením</t>
  </si>
  <si>
    <t>612460385.S1</t>
  </si>
  <si>
    <t>Vnútorná omietka stien vápennocementová štuková (jemná), hr. 5 mm - kastlíky</t>
  </si>
  <si>
    <t>-752322275</t>
  </si>
  <si>
    <t>612460124.S1</t>
  </si>
  <si>
    <t>Príprava vnútorného podkladu stien penetráciou pod omietky a nátery - kastlíky</t>
  </si>
  <si>
    <t>-911873313</t>
  </si>
  <si>
    <t>612421321.S1</t>
  </si>
  <si>
    <t>Oprava vnútorných omietok stien, v množstve opravenej plochy 10 % po realizácii rozvodov ELI</t>
  </si>
  <si>
    <t>1628204734</t>
  </si>
  <si>
    <t>620991121.S</t>
  </si>
  <si>
    <t>Zakrývanie výplní vonkajších otvorov s rámami a zárubňami, zábradlí, oplechovania, atď. zhotovené z lešenia akýmkoľvek spôsobom</t>
  </si>
  <si>
    <t>709890509</t>
  </si>
  <si>
    <t>622460124.S</t>
  </si>
  <si>
    <t>Príprava vonkajšieho podkladu stien penetrovaním pred lepením izolácie</t>
  </si>
  <si>
    <t>625250714.S</t>
  </si>
  <si>
    <t>Kontaktný zatepľovací systém z minerálnej vlny hr. 220 mm, skrutkovacie kotvy</t>
  </si>
  <si>
    <t>257607783</t>
  </si>
  <si>
    <t>622461055.S</t>
  </si>
  <si>
    <t>Vonkajšia omietka stien pastovitá silikónová roztieraná, hr. 3 mm, vrátane penetrácie</t>
  </si>
  <si>
    <t>-1829268863</t>
  </si>
  <si>
    <t>622481119.S</t>
  </si>
  <si>
    <t>Potiahnutie vonkajších stien sklotextilnou mriežkou s celoplošným prilepením</t>
  </si>
  <si>
    <t>-1483123975</t>
  </si>
  <si>
    <t>625250560.S</t>
  </si>
  <si>
    <t>Kontaktný zatepľovací systém soklovej alebo vodou namáhanej časti hr. 220 mm, skrutkovacie kotvy</t>
  </si>
  <si>
    <t>-1327501527</t>
  </si>
  <si>
    <t>622464354</t>
  </si>
  <si>
    <t>Vonkajšia omietka sokla tenkovrstvová BAUMIT, silikónová, škrabaná, hr. 3 mm, vrátane penetrácie</t>
  </si>
  <si>
    <t>1914540162</t>
  </si>
  <si>
    <t>625250701.S2</t>
  </si>
  <si>
    <t>Kontaktný zatepľovací systém z minerálnej vlny hr. 20 mm</t>
  </si>
  <si>
    <t>-1136570545</t>
  </si>
  <si>
    <t>625250762.S</t>
  </si>
  <si>
    <t>Kontaktný zatepľovací systém ostenia z minerálnej vlny hr. 30 mm</t>
  </si>
  <si>
    <t>-1921741989</t>
  </si>
  <si>
    <t>625250701.S1</t>
  </si>
  <si>
    <t>Kontaktný zatepľovací systém PIR doskou hr. 20 mm</t>
  </si>
  <si>
    <t>-944835558</t>
  </si>
  <si>
    <t>625250707.S</t>
  </si>
  <si>
    <t>Kontaktný zatepľovací systém z minerálnej vlny hr. 100 mm</t>
  </si>
  <si>
    <t>2072026135</t>
  </si>
  <si>
    <t>625250707.S1</t>
  </si>
  <si>
    <t>Kontaktný zatepľovací systém z PIR dosky hr. 100 mm</t>
  </si>
  <si>
    <t>383624074</t>
  </si>
  <si>
    <t>625250583.S</t>
  </si>
  <si>
    <t>Kontaktný zatepľovací systém soklovej alebo vodou namáhanej časti hr. 50 mm</t>
  </si>
  <si>
    <t>-38045526</t>
  </si>
  <si>
    <t>631311121.S</t>
  </si>
  <si>
    <t>Doplnenie existujúcich mazanín prostým betónom bez poteru o ploche do 1 m2 a hr.do 80 mm</t>
  </si>
  <si>
    <t>353986417</t>
  </si>
  <si>
    <t>631312711.S1</t>
  </si>
  <si>
    <t>Mazanina z betónu vodostavebného (m3) tr. C 25/30 hr.nad 45 do 80 mm P6a,P6b,P7</t>
  </si>
  <si>
    <t>-1932521429</t>
  </si>
  <si>
    <t>631362421.S</t>
  </si>
  <si>
    <t>Výstuž mazanín z betónov (z kameniva) a z lahkých betónov zo sietí KARI, priemer drôtu 6/6 mm, velkost oka 100x100 mm P6a, P6b, P7</t>
  </si>
  <si>
    <t>74</t>
  </si>
  <si>
    <t>632001011.S</t>
  </si>
  <si>
    <t>Zhotovenie separacnej fólie v podlahových vrstvách z PE  P6a, P6b, P7</t>
  </si>
  <si>
    <t>76</t>
  </si>
  <si>
    <t>283230007500.S</t>
  </si>
  <si>
    <t>Oddelovacia fólia na potery</t>
  </si>
  <si>
    <t>78</t>
  </si>
  <si>
    <t>632001021.S</t>
  </si>
  <si>
    <t>Zhotovenie okrajovej dilatacnej pásky z PE</t>
  </si>
  <si>
    <t>80</t>
  </si>
  <si>
    <t>53</t>
  </si>
  <si>
    <t>283320004800.S</t>
  </si>
  <si>
    <t>Okrajová dilatacná páska z PE 100/5 mm bez fólie na oddilatovanie poterov od stenových konštrukcií</t>
  </si>
  <si>
    <t>82</t>
  </si>
  <si>
    <t>632440139.S</t>
  </si>
  <si>
    <t>Anhydritový samonivelizacný poter, pevnosti v tlaku 25 MPa, hr. 60 mm P6a, P6b, P7</t>
  </si>
  <si>
    <t>84</t>
  </si>
  <si>
    <t>55</t>
  </si>
  <si>
    <t>632452644.S</t>
  </si>
  <si>
    <t>Cementová samonivelizacná stierka, pevnosti v tlaku 25 MPa, hr. 5 mm P1, P2, P3. P4, P5</t>
  </si>
  <si>
    <t>86</t>
  </si>
  <si>
    <t>56</t>
  </si>
  <si>
    <t>642942111</t>
  </si>
  <si>
    <t>Osadenie oceľovej dverovej zárubne, plochy otvoru do 2,5 m2</t>
  </si>
  <si>
    <t>88</t>
  </si>
  <si>
    <t>57</t>
  </si>
  <si>
    <t>553310006600</t>
  </si>
  <si>
    <t>Zárubňa oceľová interiér pre jednokrídlové dvere</t>
  </si>
  <si>
    <t>90</t>
  </si>
  <si>
    <t>642942221.S</t>
  </si>
  <si>
    <t>Osadenie oceľovej dverovej zárubne alebo rámu, plochy otvoru nad 2,5 do 4,5 m2</t>
  </si>
  <si>
    <t>-902077809</t>
  </si>
  <si>
    <t>59</t>
  </si>
  <si>
    <t>5533100094001</t>
  </si>
  <si>
    <t>Zárubňa interiér pre dojkrídlové dvere</t>
  </si>
  <si>
    <t>-1464032543</t>
  </si>
  <si>
    <t>916561112.S</t>
  </si>
  <si>
    <t>Osadenie záhonového alebo parkového obrubníka betón., do lôžka z bet. pros. tr. C 16/20 s bocnou oporou</t>
  </si>
  <si>
    <t>92</t>
  </si>
  <si>
    <t>61</t>
  </si>
  <si>
    <t>592170001500.S</t>
  </si>
  <si>
    <t>Obrubník parkový, lxšxv 1000x50x200 mm, farebný</t>
  </si>
  <si>
    <t>94</t>
  </si>
  <si>
    <t>941941041.S</t>
  </si>
  <si>
    <t>Montáž lešenia lahkého pracovného radového s podlahami šírky nad 1,00 do 1,20 m, výšky do 10 m</t>
  </si>
  <si>
    <t>96</t>
  </si>
  <si>
    <t>63</t>
  </si>
  <si>
    <t>941941295.S</t>
  </si>
  <si>
    <t>Príplatok za prvý a každý další týžden použitia lešenia lahkého pracovného radového s podlahami šírky nad 1,00 do 1,20 m, výšky do 10 m</t>
  </si>
  <si>
    <t>98</t>
  </si>
  <si>
    <t>941941841.S</t>
  </si>
  <si>
    <t>Demontáž lešenia lahkého pracovného radového s podlahami šírky nad 1,00 do 1,20 m, výšky do 10 m</t>
  </si>
  <si>
    <t>100</t>
  </si>
  <si>
    <t>65</t>
  </si>
  <si>
    <t>941955001.S</t>
  </si>
  <si>
    <t>Lešenie lahké pracovné pomocné, s výškou lešenovej podlahy do 1,20 m</t>
  </si>
  <si>
    <t>102</t>
  </si>
  <si>
    <t>953947951.S</t>
  </si>
  <si>
    <t>Montáž hranatej kovovej vetracej mriežky plochy do 0,06 m2</t>
  </si>
  <si>
    <t>106</t>
  </si>
  <si>
    <t>67</t>
  </si>
  <si>
    <t>429720339300.S</t>
  </si>
  <si>
    <t>Mriežka, hranatá so sietkou, rozmery šxvxhr 200x200x10 mm, farba biela + nadstavec 250 dl.</t>
  </si>
  <si>
    <t>108</t>
  </si>
  <si>
    <t>-1338782213</t>
  </si>
  <si>
    <t>69</t>
  </si>
  <si>
    <t>429720338900.S</t>
  </si>
  <si>
    <t>Mriežka ventilačná kovová, hranatá so sieťkou, rozmery šxv 150x150 mm</t>
  </si>
  <si>
    <t>-1974207778</t>
  </si>
  <si>
    <t>953995406.S</t>
  </si>
  <si>
    <t>Okenný a dverový začisťovací profil</t>
  </si>
  <si>
    <t>1413223963</t>
  </si>
  <si>
    <t>71</t>
  </si>
  <si>
    <t>953995411.S</t>
  </si>
  <si>
    <t>Nadokenný profil so skrytou okapničkou</t>
  </si>
  <si>
    <t>-1010383318</t>
  </si>
  <si>
    <t>953995416.S</t>
  </si>
  <si>
    <t>Parapetný profil s integrovanou sieťovinou</t>
  </si>
  <si>
    <t>-855793909</t>
  </si>
  <si>
    <t>73</t>
  </si>
  <si>
    <t>962032231.S1</t>
  </si>
  <si>
    <t>Búranie a úprava muriva po osadení nových prekladov</t>
  </si>
  <si>
    <t>474690631</t>
  </si>
  <si>
    <t>973022361</t>
  </si>
  <si>
    <t>Vysekanie v murive z kameňa kapsy plochy do 0,25 m2, hĺbky do 450 mm,  - pre kotvenie venc. stlpika</t>
  </si>
  <si>
    <t>110</t>
  </si>
  <si>
    <t>75</t>
  </si>
  <si>
    <t>974031133</t>
  </si>
  <si>
    <t>Vysekanie rýh v akomkoľvek murive tehlovom na akúkoľvek maltu do hĺbky 50 mm a š. do 100 mm,  -0,00900t</t>
  </si>
  <si>
    <t>112</t>
  </si>
  <si>
    <t>99</t>
  </si>
  <si>
    <t>Presun hmôt HSV</t>
  </si>
  <si>
    <t>998011003.S</t>
  </si>
  <si>
    <t>Presun hmôt pre budovy (801, 803, 812), zvislá konštr. z tehál, tvárnic, z kovu výšky do 24 m</t>
  </si>
  <si>
    <t>-873614171</t>
  </si>
  <si>
    <t>711</t>
  </si>
  <si>
    <t>Izolácie proti vode a vlhkosti</t>
  </si>
  <si>
    <t>77</t>
  </si>
  <si>
    <t>711210100.S</t>
  </si>
  <si>
    <t>Zhotovenie dvojnásobnej izol. stierky pod keramické obklady v interiéri na ploche vodorovnej</t>
  </si>
  <si>
    <t>-1861668183</t>
  </si>
  <si>
    <t>245610000400.S</t>
  </si>
  <si>
    <t>Stierka hydroizolacná na báze syntetickej živice, (tekutá hydroizolacná fólia)</t>
  </si>
  <si>
    <t>kg</t>
  </si>
  <si>
    <t>-1533160017</t>
  </si>
  <si>
    <t>79</t>
  </si>
  <si>
    <t>711210110.S</t>
  </si>
  <si>
    <t>Zhotovenie dvojnásobnej izol. stierky pod keramické obklady v interiéri na ploche zvislej</t>
  </si>
  <si>
    <t>-1651238185</t>
  </si>
  <si>
    <t>1653505688</t>
  </si>
  <si>
    <t>81</t>
  </si>
  <si>
    <t>247710007700.S</t>
  </si>
  <si>
    <t>Pás tesniaci š. 120 mm, na utesnenie rohových a spojovacích škár pri aplikácii hydroizolácií</t>
  </si>
  <si>
    <t>-948702989</t>
  </si>
  <si>
    <t>998711103.S</t>
  </si>
  <si>
    <t>Presun hmôt pre izoláciu proti vode v objektoch výšky nad 12 do 60 m</t>
  </si>
  <si>
    <t>-2081622962</t>
  </si>
  <si>
    <t>713</t>
  </si>
  <si>
    <t>Izolácie tepelné</t>
  </si>
  <si>
    <t>83</t>
  </si>
  <si>
    <t>713122111.S</t>
  </si>
  <si>
    <t>Montáž tepelnej izolácie podláh polystyrénom, kladeným voľne v jednej vrstve</t>
  </si>
  <si>
    <t>-266513829</t>
  </si>
  <si>
    <t>2837200098001</t>
  </si>
  <si>
    <t>Doska EPS 200S hr. 40 mm, na zateplenie podláh a strešných terás</t>
  </si>
  <si>
    <t>-176375758</t>
  </si>
  <si>
    <t>85</t>
  </si>
  <si>
    <t>713122121.S</t>
  </si>
  <si>
    <t>Montáž tepelnej izolácie podláh polystyrénom, kladeným voľne v dvoch vrstvách</t>
  </si>
  <si>
    <t>723803610</t>
  </si>
  <si>
    <t>283720010000</t>
  </si>
  <si>
    <t>Doska EPS 200S hr. 100 mm, na zateplenie podláh a strešných terás, ISOVER</t>
  </si>
  <si>
    <t>-938360345</t>
  </si>
  <si>
    <t>87</t>
  </si>
  <si>
    <t>283720010300</t>
  </si>
  <si>
    <t>Doska EPS 200S hr. 160 mm, na zateplenie podláh a strešných terás</t>
  </si>
  <si>
    <t>-544242736</t>
  </si>
  <si>
    <t>713161510.S</t>
  </si>
  <si>
    <t>Montáž tepelnej izolácie striech šikmých kladená voľne medzi a pod krokvy hr. nad 10 cm "S1, S2"</t>
  </si>
  <si>
    <t>372595253</t>
  </si>
  <si>
    <t>89</t>
  </si>
  <si>
    <t>631640001300.S</t>
  </si>
  <si>
    <t>Pás zo sklenej vlny hr. 160 mm, pre šikmé strechy, podkrovia, stropy a ľahké podlahy</t>
  </si>
  <si>
    <t>-694116869</t>
  </si>
  <si>
    <t>713161510.S1</t>
  </si>
  <si>
    <t>Montáž tepelnej izolácie striech šikmých kladená voľne medzi a pod krokvy hr. nad 10 cm "S3"</t>
  </si>
  <si>
    <t>1075722170</t>
  </si>
  <si>
    <t>91</t>
  </si>
  <si>
    <t>631640001400.S</t>
  </si>
  <si>
    <t>Pás zo sklenej vlny hr. 180 mm, pre šikmé strechy, podkrovia, stropy a ľahké podlahy</t>
  </si>
  <si>
    <t>1849253757</t>
  </si>
  <si>
    <t>713161510.S2</t>
  </si>
  <si>
    <t>Montáž tepelnej izolácie striech šikmých kladená voľne medzi a pod krokvy hr. nad 10 cm  "S4, S5"</t>
  </si>
  <si>
    <t>-458912705</t>
  </si>
  <si>
    <t>93</t>
  </si>
  <si>
    <t>347593388</t>
  </si>
  <si>
    <t>713161530.S1</t>
  </si>
  <si>
    <t>Montáž tepelnej izolácie striech šikmých prichytená pribitím a vyviazaním na latovanie medzi a pod krokvy hr. nad 10 cm, parozábrana "S1, S2"</t>
  </si>
  <si>
    <t>280621369</t>
  </si>
  <si>
    <t>95</t>
  </si>
  <si>
    <t>631640001600.S</t>
  </si>
  <si>
    <t>Pás zo sklenej vlny hr. 220 mm, pre šikmé strechy, podkrovia, stropy a ľahké podlahy</t>
  </si>
  <si>
    <t>-534788024</t>
  </si>
  <si>
    <t>713161530.S3</t>
  </si>
  <si>
    <t>Montáž tepelnej izolácie striech šikmých prichytená pribitím a vyviazaním na latovanie medzi a pod krokvy hr. nad 10 cm, parozábrana  "S3"</t>
  </si>
  <si>
    <t>485158405</t>
  </si>
  <si>
    <t>97</t>
  </si>
  <si>
    <t>631640001500.S</t>
  </si>
  <si>
    <t>Pás zo sklenej vlny hr. 200 mm, pre šikmé strechy, podkrovia, stropy a ľahké podlahy</t>
  </si>
  <si>
    <t>-103893722</t>
  </si>
  <si>
    <t>713161530.S4</t>
  </si>
  <si>
    <t>Montáž tepelnej izolácie striech šikmých prichytená pribitím a vyviazaním na latovanie medzi a pod krokvy hr. nad 10 cm, parozábrana "S4, S5"</t>
  </si>
  <si>
    <t>-835832230</t>
  </si>
  <si>
    <t>250222890</t>
  </si>
  <si>
    <t>998713103.S</t>
  </si>
  <si>
    <t>Presun hmôt pre izolácie tepelné v objektoch výšky nad 12 m do 24 m</t>
  </si>
  <si>
    <t>395936531</t>
  </si>
  <si>
    <t>722</t>
  </si>
  <si>
    <t>Zdravotechnika - vnútorný vodovod</t>
  </si>
  <si>
    <t>101</t>
  </si>
  <si>
    <t>722250010.S1</t>
  </si>
  <si>
    <t xml:space="preserve">Montáž hydrantového systému s tvarovo stálou hadicou </t>
  </si>
  <si>
    <t>-1372463129</t>
  </si>
  <si>
    <t>449150004700</t>
  </si>
  <si>
    <t>Hydrantový systém s tvarovo stálou hadicou D 33, hadica 30 m, skriňa 800x800x340 mm, navijak s konzolou</t>
  </si>
  <si>
    <t>-1168934747</t>
  </si>
  <si>
    <t>103</t>
  </si>
  <si>
    <t>722250180.S</t>
  </si>
  <si>
    <t>Montáž hasiaceho prístroja na stenu</t>
  </si>
  <si>
    <t>217346549</t>
  </si>
  <si>
    <t>104</t>
  </si>
  <si>
    <t>449170000900.S</t>
  </si>
  <si>
    <t>Prenosný hasiaci prístroj práškový 6 kg, 21A</t>
  </si>
  <si>
    <t>69614905</t>
  </si>
  <si>
    <t>105</t>
  </si>
  <si>
    <t>998722103.S</t>
  </si>
  <si>
    <t>Presun hmôt pre vnútorný vodovod v objektoch výšky nad 12 do 24 m</t>
  </si>
  <si>
    <t>-587447754</t>
  </si>
  <si>
    <t>725190000.S</t>
  </si>
  <si>
    <t xml:space="preserve">Montáž pisoárovej deliacej steny </t>
  </si>
  <si>
    <t>714128984</t>
  </si>
  <si>
    <t>107</t>
  </si>
  <si>
    <t>554950000100.S</t>
  </si>
  <si>
    <t>Pisoárová deliaca stena 705x400</t>
  </si>
  <si>
    <t>1918616719</t>
  </si>
  <si>
    <t>725190101.S</t>
  </si>
  <si>
    <t>Montáž sanitárnej priečky z HPL dosiek na WC a prezliekacie kabíny/boxy pre vlhké priestory s nerezovým kovaním</t>
  </si>
  <si>
    <t>701686379</t>
  </si>
  <si>
    <t>109</t>
  </si>
  <si>
    <t>607930001500.S</t>
  </si>
  <si>
    <t>Dodávka doska kompaktná z vysokotlakého laminátu (HPL) pre použitie v interiéri hrúbky 11 mm, kovanie</t>
  </si>
  <si>
    <t>-2006775721</t>
  </si>
  <si>
    <t>998725103.S</t>
  </si>
  <si>
    <t>Presun hmôt pre zariaďovacie predmety v objektoch výšky nad 12 do 24 m</t>
  </si>
  <si>
    <t>219446136</t>
  </si>
  <si>
    <t>111</t>
  </si>
  <si>
    <t>762421303.S</t>
  </si>
  <si>
    <t>Obloženie stropov alebo strešných podhľadov z dosiek OSB skrutkovaných na zraz hr. dosky 15 mm</t>
  </si>
  <si>
    <t>-1157066411</t>
  </si>
  <si>
    <t>762421500.S</t>
  </si>
  <si>
    <t>Montáž obloženia stropov, podkladový rošt</t>
  </si>
  <si>
    <t>57101701</t>
  </si>
  <si>
    <t>113</t>
  </si>
  <si>
    <t>605420000300</t>
  </si>
  <si>
    <t>Rezivo stavebné zo smreku - hranoly hranené, stredové rezivo hr. 160 mm, š. 50 mm</t>
  </si>
  <si>
    <t>22870655</t>
  </si>
  <si>
    <t>114</t>
  </si>
  <si>
    <t>762712120.S</t>
  </si>
  <si>
    <t>Montáž priestorových viazaných konštrukcií z reziva hraneného prierezovej plochy 120 - 224 cm2</t>
  </si>
  <si>
    <t>-439279804</t>
  </si>
  <si>
    <t>115</t>
  </si>
  <si>
    <t>762712130.S</t>
  </si>
  <si>
    <t>Montáž priestorových viazaných konštrukcií z reziva hraneného prierezovej plochy 224 - 288 cm2</t>
  </si>
  <si>
    <t>-959473055</t>
  </si>
  <si>
    <t>116</t>
  </si>
  <si>
    <t>762712140.S</t>
  </si>
  <si>
    <t>Montáž priestorových viazaných konštrukcií z reziva hraneného prierezovej plochy 280 - 450 cm2</t>
  </si>
  <si>
    <t>-165209312</t>
  </si>
  <si>
    <t>117</t>
  </si>
  <si>
    <t>762341253.S</t>
  </si>
  <si>
    <t>Montáž kontralát pre sklon nad 35°</t>
  </si>
  <si>
    <t>-434047931</t>
  </si>
  <si>
    <t>118</t>
  </si>
  <si>
    <t>605110000100</t>
  </si>
  <si>
    <t xml:space="preserve">Konštrukčne hranoly KVH a BSH </t>
  </si>
  <si>
    <t>158</t>
  </si>
  <si>
    <t>119</t>
  </si>
  <si>
    <t>762395000.S</t>
  </si>
  <si>
    <t>Spojovacie prostriedky pre viazané konštrukcie krovov, debnenie a laťovanie, nadstrešné konštr., spádové kliny - svorky, dosky, klince, pásová oceľ, vruty</t>
  </si>
  <si>
    <t>-913146014</t>
  </si>
  <si>
    <t>120</t>
  </si>
  <si>
    <t>762341202.S</t>
  </si>
  <si>
    <t>Montáž latovania zložitých striech pre sklon do 60°</t>
  </si>
  <si>
    <t>164</t>
  </si>
  <si>
    <t>121</t>
  </si>
  <si>
    <t>605430000200.S</t>
  </si>
  <si>
    <t>Rezivo stavebné zo smreku - strešné laty impregnované hr. 40 mm, š. 50 mm, dl. 4000-5000 mm</t>
  </si>
  <si>
    <t>166</t>
  </si>
  <si>
    <t>122</t>
  </si>
  <si>
    <t>762341001.S</t>
  </si>
  <si>
    <t>Montáž debnenia jednoduchých striech, na kontralaty drevotrieskovými OSB doskami na zráz</t>
  </si>
  <si>
    <t>147688803</t>
  </si>
  <si>
    <t>123</t>
  </si>
  <si>
    <t>605430000200.S.1</t>
  </si>
  <si>
    <t>Rezivo stavebné zo smreku - dosky impregnované hr. 25 mm, š. 50 mm, dl. 3000-4000 mm</t>
  </si>
  <si>
    <t>172</t>
  </si>
  <si>
    <t>124</t>
  </si>
  <si>
    <t>174</t>
  </si>
  <si>
    <t>125</t>
  </si>
  <si>
    <t>998762103.S</t>
  </si>
  <si>
    <t>Presun hmôt pre konštrukcie tesárske v objektoch výšky od 12 do 24 m</t>
  </si>
  <si>
    <t>1231955504</t>
  </si>
  <si>
    <t>126</t>
  </si>
  <si>
    <t>763115512</t>
  </si>
  <si>
    <t>Priecka SDK  hr. 100 mm dvojito opláštená doskami pre suché priestory hr. 12.5 mm s tep. izoláciou, CW 50, označenie Sk1</t>
  </si>
  <si>
    <t>182</t>
  </si>
  <si>
    <t>127</t>
  </si>
  <si>
    <t>763115514</t>
  </si>
  <si>
    <t>Priecka SDK  hr. 150 mm dvojito opláštená doskami pre suché priestory hr. 12.5 mm s tep. izoláciou, CW 100, označenie Sk2</t>
  </si>
  <si>
    <t>184</t>
  </si>
  <si>
    <t>128</t>
  </si>
  <si>
    <t>763115712</t>
  </si>
  <si>
    <t>Priecka SDK hr. 100 mm dvojito opláštená doskami 1xvlhké+1xsuché priestory hr. 12.5 mm s tep. izoláciou, CW 50,označenie Sk3</t>
  </si>
  <si>
    <t>186</t>
  </si>
  <si>
    <t>129</t>
  </si>
  <si>
    <t>763115712.S</t>
  </si>
  <si>
    <t>Priecka SDK hr. 100 mm dvojito opláštená 2x doskami  pre vlhké priestory hr.12.5 mm s tep. izoláciou, CW 50, označenie Sk4</t>
  </si>
  <si>
    <t>188</t>
  </si>
  <si>
    <t>130</t>
  </si>
  <si>
    <t>763116513</t>
  </si>
  <si>
    <t>Priecka SDK hr. 205 mm dvojito opláštená doskami pre vlhké priestory hr. 12.5 mm s tep. izoláciou, dvojitá podkonštrukcia 2xCW 75, označenie Sk5</t>
  </si>
  <si>
    <t>190</t>
  </si>
  <si>
    <t>131</t>
  </si>
  <si>
    <t>763120010</t>
  </si>
  <si>
    <t>Sadrovlaknítá inštalačná predstena pre sanitárne zariadenia,dvojité  opláštenie, doska pre suché  priestory hr. 12,5 mm Sk6</t>
  </si>
  <si>
    <t>192</t>
  </si>
  <si>
    <t>132</t>
  </si>
  <si>
    <t>763120010.3</t>
  </si>
  <si>
    <t>Sadrokartónová inštalačná predstena pre sanitárne zariadenia,dvojité  opláštenie, doska pre suché  priestory hr. 12,5 mm Sk7</t>
  </si>
  <si>
    <t>194</t>
  </si>
  <si>
    <t>133</t>
  </si>
  <si>
    <t>763115612</t>
  </si>
  <si>
    <t>Priečka SDK Rigips hr. 100 mm dvojito opláštená doskami RF 2x12,5 mm s tep. izoláciou, CW 50 - doplnenie stropného podhľadu</t>
  </si>
  <si>
    <t>-471179942</t>
  </si>
  <si>
    <t>134</t>
  </si>
  <si>
    <t>763120010.5</t>
  </si>
  <si>
    <t>Sadrokartónová inštalačná stena pre sanitárne zariadenia dvojité opláštenie doskou pre suché  priestory  hr. 12,5 mm  z jednej strany + dvojité opláštenie OSB dosky hr. 15 mm + sadrovláknitá doska hr. 12,5 mm - Sk8</t>
  </si>
  <si>
    <t>196</t>
  </si>
  <si>
    <t>135</t>
  </si>
  <si>
    <t>763126600.S1</t>
  </si>
  <si>
    <t>Zaklopenie otvorov po ventilátoroch, doska štandardná 12.5 mm</t>
  </si>
  <si>
    <t>1898130426</t>
  </si>
  <si>
    <t>136</t>
  </si>
  <si>
    <t>763126610.S1</t>
  </si>
  <si>
    <t>SDK kastlík na oceľovej konštrukcií, jednoducho opláštený doskou štandardnou 12.5 mm</t>
  </si>
  <si>
    <t>1719734245</t>
  </si>
  <si>
    <t>137</t>
  </si>
  <si>
    <t>763126611.S2</t>
  </si>
  <si>
    <t>Obklad SDK steny, na oceľovej konštrukcií, jednoducho opláštená doskou protipožiarnou 12.5 mm "F"</t>
  </si>
  <si>
    <t>1678901419</t>
  </si>
  <si>
    <t>138</t>
  </si>
  <si>
    <t>763126613.S1</t>
  </si>
  <si>
    <t>Obklad SDK steny  na oceľovej konštrukcií, jednoducho opláštená doskou protipožiarnou impregnovanou 12.5 mm "G"</t>
  </si>
  <si>
    <t>-985750617</t>
  </si>
  <si>
    <t>139</t>
  </si>
  <si>
    <t>763138211</t>
  </si>
  <si>
    <t>Podhlad SDK, doska so zvýšenou požiarnou odolnosťou hr. 12.5 mm závesný, jednoúrovnová ocelová podkonštrukcia CD .. SkP1</t>
  </si>
  <si>
    <t>200</t>
  </si>
  <si>
    <t>140</t>
  </si>
  <si>
    <t>763138213.2</t>
  </si>
  <si>
    <t>Podhlad SDK, protipožiarna impregnovaná doska hr. 12.5 mm závesný, jednoúrovnová oceľová podkonštrukcia CD .. SkP2</t>
  </si>
  <si>
    <t>204</t>
  </si>
  <si>
    <t>141</t>
  </si>
  <si>
    <t>763168121</t>
  </si>
  <si>
    <t>SDK obklady drevených stlpov prierezu 12x12 cm, doska protipožiarna  hr. 12,5 mm, ochranný uholník</t>
  </si>
  <si>
    <t>206</t>
  </si>
  <si>
    <t>142</t>
  </si>
  <si>
    <t>763170034.S1</t>
  </si>
  <si>
    <t>Revízne dvierka pre SDK 600x1000 mm</t>
  </si>
  <si>
    <t>-24530987</t>
  </si>
  <si>
    <t>143</t>
  </si>
  <si>
    <t>763181113</t>
  </si>
  <si>
    <t>Zárubne oceľové pre SDK priečky  do 2,75 m š 600-1000 mm hr. 125 mm</t>
  </si>
  <si>
    <t>208</t>
  </si>
  <si>
    <t>144</t>
  </si>
  <si>
    <t>763710010</t>
  </si>
  <si>
    <t>Montáž obvodových stien stlpikovou konštrukciou - F3 - vikiere</t>
  </si>
  <si>
    <t>210</t>
  </si>
  <si>
    <t>145</t>
  </si>
  <si>
    <t>605710001400</t>
  </si>
  <si>
    <t>Konštrukcné drevo - KVH a BSH hranoly 120x120 mm</t>
  </si>
  <si>
    <t>212</t>
  </si>
  <si>
    <t>146</t>
  </si>
  <si>
    <t>631440042100</t>
  </si>
  <si>
    <t>120x600x1200 mm izolácia z kamennej vlny vhodná pre nezatažené lahké priecky, šikmé strechy, stropy, podhlady</t>
  </si>
  <si>
    <t>214</t>
  </si>
  <si>
    <t>147</t>
  </si>
  <si>
    <t>607260000300</t>
  </si>
  <si>
    <t>Doska OSB nebrúsená hr. 18 mm</t>
  </si>
  <si>
    <t>216</t>
  </si>
  <si>
    <t>148</t>
  </si>
  <si>
    <t>283230006800</t>
  </si>
  <si>
    <t>Parotesné zábrany  š. 1,5 m s imtegrovaným lepiacim pásom, hliníková vrstva uložená medzi vysoko transparentnou PES fóliou a PE fóliou s vystužujúcou mriežkou (180g/m2)</t>
  </si>
  <si>
    <t>218</t>
  </si>
  <si>
    <t>149</t>
  </si>
  <si>
    <t>283230004600</t>
  </si>
  <si>
    <t>Podstrešná PE fólia šxl 1,5x50 m, plošná hmotnost 140 g/m2, nekontaktná paropriepustná, pre šikmé strechy</t>
  </si>
  <si>
    <t>220</t>
  </si>
  <si>
    <t>150</t>
  </si>
  <si>
    <t>605710000700</t>
  </si>
  <si>
    <t>Konštrukcné drevo - KVH a BSH - hranoly 100x60mm</t>
  </si>
  <si>
    <t>222</t>
  </si>
  <si>
    <t>151</t>
  </si>
  <si>
    <t>631440042000</t>
  </si>
  <si>
    <t>100x600x1200 mm izolácia z kamennej vlny vhodná pre nezatažené lahké priecky, šikmé strechy, stropy, podhlady</t>
  </si>
  <si>
    <t>224</t>
  </si>
  <si>
    <t>152</t>
  </si>
  <si>
    <t>605430000100</t>
  </si>
  <si>
    <t>Stavebné rezivo zo smreku, laty 30x50mm</t>
  </si>
  <si>
    <t>226</t>
  </si>
  <si>
    <t>153</t>
  </si>
  <si>
    <t>998763101.S</t>
  </si>
  <si>
    <t>Presun hmôt pre drevostavby v objektoch výšky do 12 m</t>
  </si>
  <si>
    <t>-1230422448</t>
  </si>
  <si>
    <t>154</t>
  </si>
  <si>
    <t>764171301</t>
  </si>
  <si>
    <t>Krytina  falcovaná sklon strechy do 30° o hr. 0,5 mm s makkým jadrom, vrátane doplnkov</t>
  </si>
  <si>
    <t>230</t>
  </si>
  <si>
    <t>155</t>
  </si>
  <si>
    <t>764352427.S1</t>
  </si>
  <si>
    <t>Žľaby z pozinkovaného farbeného LPL plechu, pododkvapové polkruhové r.š. 333 mm "K1"</t>
  </si>
  <si>
    <t>362998412</t>
  </si>
  <si>
    <t>156</t>
  </si>
  <si>
    <t>764359413.S2</t>
  </si>
  <si>
    <t>Kotlík kónický z pozinkovaného farbeného LPL plechu, pre rúry s priemerom od 125 do 150 mm  "K1"</t>
  </si>
  <si>
    <t>-1393723411</t>
  </si>
  <si>
    <t>157</t>
  </si>
  <si>
    <t>764454454.S3</t>
  </si>
  <si>
    <t>Zvodové rúry z pozinkovaného farbeného LPL plechu, kruhové priemer 125 mm "K2"</t>
  </si>
  <si>
    <t>125420472</t>
  </si>
  <si>
    <t>764352423.S4</t>
  </si>
  <si>
    <t>Žľaby z pozinkovaného farbeného LPL plechu, pododkvapové polkruhové r.š. 250 mm "K3"</t>
  </si>
  <si>
    <t>22633682</t>
  </si>
  <si>
    <t>159</t>
  </si>
  <si>
    <t>764359411.S5</t>
  </si>
  <si>
    <t>Kotlík kónický z pozinkovaného farbeného LPL plechu, pre rúry s priemerom do 100 mm  "K3"</t>
  </si>
  <si>
    <t>2015749854</t>
  </si>
  <si>
    <t>160</t>
  </si>
  <si>
    <t>764454452.S6</t>
  </si>
  <si>
    <t>Zvodové rúry z pozinkovaného farbeného LPL plechu, kruhové priemer 80 mm "K4"</t>
  </si>
  <si>
    <t>702636221</t>
  </si>
  <si>
    <t>161</t>
  </si>
  <si>
    <t>764421460.S7</t>
  </si>
  <si>
    <t>Oplechovanie ríms z pozinkovaného farbeného LPL plechu, r.š. 390 mm "K5"</t>
  </si>
  <si>
    <t>1352747786</t>
  </si>
  <si>
    <t>162</t>
  </si>
  <si>
    <t>764410470.S8</t>
  </si>
  <si>
    <t>Oplechovanie parapetov z pozinkovaného farbeného LPL plechu, vrátane rohov r.š. 460 mm "K6"</t>
  </si>
  <si>
    <t>1809440053</t>
  </si>
  <si>
    <t>163</t>
  </si>
  <si>
    <t>764353401.S9</t>
  </si>
  <si>
    <t>Žľaby z pozinkovaného farbeného LPL plechu, štvorhranné r.š. 360 mm - atyp "K7"</t>
  </si>
  <si>
    <t>-695343609</t>
  </si>
  <si>
    <t>764451401.S10</t>
  </si>
  <si>
    <t>Zvodové rúry z pozinkovaného farbeného LPL plechu, štvorcové s dĺžkou strany 80 mm "K8"</t>
  </si>
  <si>
    <t>-454240213</t>
  </si>
  <si>
    <t>165</t>
  </si>
  <si>
    <t>764421484.S11</t>
  </si>
  <si>
    <t>Oplechovanie ríms z pozinkovaného farbeného LPL plechu, r.š. 640 mm "K17"</t>
  </si>
  <si>
    <t>909601905</t>
  </si>
  <si>
    <t>764331420.S1</t>
  </si>
  <si>
    <t>Bočné lemovanie z pozinkovaného farbeného LPL plechu r.š. 240 mm "K15"</t>
  </si>
  <si>
    <t>1821997148</t>
  </si>
  <si>
    <t>167</t>
  </si>
  <si>
    <t>764394250.S1</t>
  </si>
  <si>
    <t>Lišta z pozinkovaného farbeného LPL plechu, r.š. 120 mm  "K16"</t>
  </si>
  <si>
    <t>-783804110</t>
  </si>
  <si>
    <t>168</t>
  </si>
  <si>
    <t>764421500.S1</t>
  </si>
  <si>
    <t>Lišta z PVC-P plechu, r.š. 50 mm "K13"</t>
  </si>
  <si>
    <t>527841027</t>
  </si>
  <si>
    <t>169</t>
  </si>
  <si>
    <t>764392430.S1</t>
  </si>
  <si>
    <t>Úžľabie z pozinkovaného farbeného PZf plechu, r.š. 410 mm "K11"</t>
  </si>
  <si>
    <t>-1889009446</t>
  </si>
  <si>
    <t>170</t>
  </si>
  <si>
    <t>764394252.S2</t>
  </si>
  <si>
    <t>Prechodový plech z pozinkovaného farbeného LPL plechu, r.š. 320 mm "K12"</t>
  </si>
  <si>
    <t>343713035</t>
  </si>
  <si>
    <t>171</t>
  </si>
  <si>
    <t>764396430.S1</t>
  </si>
  <si>
    <t>Prechodový plech z pozinkovaného farbeného LPL plechu, r.š. do 120 mm "K12"</t>
  </si>
  <si>
    <t>28572834</t>
  </si>
  <si>
    <t>998764103.S</t>
  </si>
  <si>
    <t>Presun hmôt pre konštrukcie klampiarske v objektoch výšky nad 12 do 24 m</t>
  </si>
  <si>
    <t>959942826</t>
  </si>
  <si>
    <t>173</t>
  </si>
  <si>
    <t>765312601</t>
  </si>
  <si>
    <t>Keramická krytina, Bobrovka, zložitých striech, sklon od 35° do 60°, korunové  kladenie, povrch.úprava engoba matná, vrátane doplnkov</t>
  </si>
  <si>
    <t>262</t>
  </si>
  <si>
    <t>765314305</t>
  </si>
  <si>
    <t>Hrebeň s použitím vetracieho pásu hliník, sklon od 35° do 60°</t>
  </si>
  <si>
    <t>264</t>
  </si>
  <si>
    <t>175</t>
  </si>
  <si>
    <t>765314305.1</t>
  </si>
  <si>
    <t>Nárožie s použitím vetracieho pásu hliník, sklon od 35° do 60°</t>
  </si>
  <si>
    <t>266</t>
  </si>
  <si>
    <t>176</t>
  </si>
  <si>
    <t>765314501.S</t>
  </si>
  <si>
    <t>Úžľabie s tesnením, plech so stredovou stojatou drážkou  "K/10"</t>
  </si>
  <si>
    <t>-1607970295</t>
  </si>
  <si>
    <t>177</t>
  </si>
  <si>
    <t>765314511</t>
  </si>
  <si>
    <t>Odkvap pod krytinu , odkvapový plech - "K/9"</t>
  </si>
  <si>
    <t>270</t>
  </si>
  <si>
    <t>178</t>
  </si>
  <si>
    <t>765314523.S</t>
  </si>
  <si>
    <t>Odkvapová hrana z odkvapového plechu vrátane vetracej mriežky a pásu proti vtákom, pre profilovanú krytinu  "K/14"</t>
  </si>
  <si>
    <t>1600784024</t>
  </si>
  <si>
    <t>179</t>
  </si>
  <si>
    <t>765310450.S1</t>
  </si>
  <si>
    <t xml:space="preserve">Prestupový odvetrávací komplet </t>
  </si>
  <si>
    <t>-1792760271</t>
  </si>
  <si>
    <t>180</t>
  </si>
  <si>
    <t>765315331.S</t>
  </si>
  <si>
    <t>Protisnehový hák pre krytinu keramickú</t>
  </si>
  <si>
    <t>1303788305</t>
  </si>
  <si>
    <t>181</t>
  </si>
  <si>
    <t>7659011641</t>
  </si>
  <si>
    <t>Strešná fólia  135g nad 35°, na krokvy</t>
  </si>
  <si>
    <t>1360095101</t>
  </si>
  <si>
    <t>765901443</t>
  </si>
  <si>
    <t>Strešná fólia nad 35°s integrovanými lepiacimi pásmi, na krokvy, min.145g/m2</t>
  </si>
  <si>
    <t>272</t>
  </si>
  <si>
    <t>183</t>
  </si>
  <si>
    <t>998765103.S</t>
  </si>
  <si>
    <t>Presun hmôt pre tvrdé krytiny v objektoch výšky nad 12 do 24 m</t>
  </si>
  <si>
    <t>-1799813980</t>
  </si>
  <si>
    <t>766621400.S</t>
  </si>
  <si>
    <t>Montáž okien plastových s hydroizolacnými ISO páskami (exteriérová a interiérová)</t>
  </si>
  <si>
    <t>504550416</t>
  </si>
  <si>
    <t>185</t>
  </si>
  <si>
    <t>283290006100.S</t>
  </si>
  <si>
    <t>Tesniaca paropriepustná fólia polymér-flísová, š. 290 mm, dĺ. 30 m, pre tesnenie pripájacej škáry okenného rámu a muriva z exteriéru</t>
  </si>
  <si>
    <t>-1118822011</t>
  </si>
  <si>
    <t>283290006200.S</t>
  </si>
  <si>
    <t>Tesniaca paronepriepustná fólia polymér-flísová, š. 70 mm, dl. 30 m, pre tesnenie pripájacej škáry okenného rámu a muriva z interiéru</t>
  </si>
  <si>
    <t>1802192544</t>
  </si>
  <si>
    <t>187</t>
  </si>
  <si>
    <t>611410091030.S</t>
  </si>
  <si>
    <t>Okno plastové dvojkrídklové OS+OS, izolačné trojsklo</t>
  </si>
  <si>
    <t>-83845643</t>
  </si>
  <si>
    <t>766662112.S</t>
  </si>
  <si>
    <t>Montáž dverového krídla otočného jednokrídlového poldrážkového, do existujúcej zárubne, vrátane kovania</t>
  </si>
  <si>
    <t>-1451677988</t>
  </si>
  <si>
    <t>189</t>
  </si>
  <si>
    <t>549150000600.S</t>
  </si>
  <si>
    <t>Kľučka dverová a rozeta 2x</t>
  </si>
  <si>
    <t>-1674733310</t>
  </si>
  <si>
    <t>549150001200.S1</t>
  </si>
  <si>
    <t xml:space="preserve">Guľa + guľa dverová </t>
  </si>
  <si>
    <t>-1842018326</t>
  </si>
  <si>
    <t>191</t>
  </si>
  <si>
    <t>549150001100.S2</t>
  </si>
  <si>
    <t xml:space="preserve">Klučka + guľa dverová </t>
  </si>
  <si>
    <t>-1980402116</t>
  </si>
  <si>
    <t>611610002900.S1</t>
  </si>
  <si>
    <t>Dvere vnútorné jednokrídlové, šírka 600-900 mm, výška do 2100, výplň DTD doska, povrch CPL laminát, mechanicky odolné plné</t>
  </si>
  <si>
    <t>-859794957</t>
  </si>
  <si>
    <t>193</t>
  </si>
  <si>
    <t>611610002900.S2</t>
  </si>
  <si>
    <t>Dvere vnútorné jednokrídlové, šírka 1000-1100 mm, výška do 2100, výplň DTD doska, povrch CPL laminát, mechanicky odolné plné</t>
  </si>
  <si>
    <t>-1738931940</t>
  </si>
  <si>
    <t>611610002900.S3</t>
  </si>
  <si>
    <t>Dvere vnútorné jednokrídlové, šírka 1000-1100 mm, výška do 2200, výplň DTD doska, povrch CPL laminát, mechanicky odolné plné</t>
  </si>
  <si>
    <t>-1938513341</t>
  </si>
  <si>
    <t>195</t>
  </si>
  <si>
    <t>611610002900.S4</t>
  </si>
  <si>
    <t>Dvere vnútorné jednokrídlové, šírka 600-900 mm, výška do 2200, výplň DTD doska, povrch CPL laminát, mechanicky odolné plné</t>
  </si>
  <si>
    <t>-210337984</t>
  </si>
  <si>
    <t>611610002900.S5</t>
  </si>
  <si>
    <t>Príplatok za protipožiarnosť dverí</t>
  </si>
  <si>
    <t>1215400282</t>
  </si>
  <si>
    <t>197</t>
  </si>
  <si>
    <t>5491700003001</t>
  </si>
  <si>
    <t>Samozatvárač dverí do 120 kg, pre dvere šírky max. 1100 mm</t>
  </si>
  <si>
    <t>-1615946006</t>
  </si>
  <si>
    <t>198</t>
  </si>
  <si>
    <t>766662132.S</t>
  </si>
  <si>
    <t>Montáž dverového krídla otočného dvojkrídlového poldrážkového, do existujúcej zárubne, vrátane kovania</t>
  </si>
  <si>
    <t>1267428718</t>
  </si>
  <si>
    <t>199</t>
  </si>
  <si>
    <t>549150000600.S1</t>
  </si>
  <si>
    <t>Kľučka dverová na dvojkrídlové dvere</t>
  </si>
  <si>
    <t>687530271</t>
  </si>
  <si>
    <t>611610002900.S01</t>
  </si>
  <si>
    <t>Dvere vnútorné dvojkrídlové, šírka 2x770 mm, výška do 2100, výplň DTD doska, povrch CPL laminát, mechanicky odolné plné</t>
  </si>
  <si>
    <t>-1551968803</t>
  </si>
  <si>
    <t>201</t>
  </si>
  <si>
    <t>611610002900.S05</t>
  </si>
  <si>
    <t>-1958394068</t>
  </si>
  <si>
    <t>202</t>
  </si>
  <si>
    <t>-1586910880</t>
  </si>
  <si>
    <t>203</t>
  </si>
  <si>
    <t>766671002.S</t>
  </si>
  <si>
    <t>Montáž okna strešného vrátane príslušenstva, velkost okna 78x118 cm</t>
  </si>
  <si>
    <t>288</t>
  </si>
  <si>
    <t>611310005700.S</t>
  </si>
  <si>
    <t>Strešné okno drevené kyvné, šxv 780x1180 mm s kluckou - O2</t>
  </si>
  <si>
    <t>290</t>
  </si>
  <si>
    <t>205</t>
  </si>
  <si>
    <t>611380003300.S</t>
  </si>
  <si>
    <t>Lemovanie hliníkové, šxv 780x1180 mm bez zateplovacej sady, pre profilovanú strešnú krytinu do 120 mm</t>
  </si>
  <si>
    <t>292</t>
  </si>
  <si>
    <t>611380006700.S</t>
  </si>
  <si>
    <t>Zateplovacia sada pre osadenie strešného okna alebo výlezu, šxv 780x1180 mm</t>
  </si>
  <si>
    <t>294</t>
  </si>
  <si>
    <t>207</t>
  </si>
  <si>
    <t>766694153.S</t>
  </si>
  <si>
    <t>Montáž parapetnej dosky plastovej šírky nad 300 mm, dĺžky 1600-2600 mm</t>
  </si>
  <si>
    <t>-978451588</t>
  </si>
  <si>
    <t>611560000500.S1</t>
  </si>
  <si>
    <t>Parapetná doska plastová, šírka 315 mm, komôrková vnútorná, zlatý dub, mramor, mahagon, svetlý buk, orech</t>
  </si>
  <si>
    <t>-1344776709</t>
  </si>
  <si>
    <t>209</t>
  </si>
  <si>
    <t>611560000800.S</t>
  </si>
  <si>
    <t>Plastové krytky k vnútorným parapetom plastovým, pár, vo farbe biela, mramor, zlatý dub, buk, mahagón, orech</t>
  </si>
  <si>
    <t>-953273110</t>
  </si>
  <si>
    <t>766699313.S1</t>
  </si>
  <si>
    <t xml:space="preserve">Demontáž a spätná montáž školskej interaktívnej tabule </t>
  </si>
  <si>
    <t>1355268504</t>
  </si>
  <si>
    <t>211</t>
  </si>
  <si>
    <t>766811013.S1</t>
  </si>
  <si>
    <t>Spätná montáž kuchynskej linky</t>
  </si>
  <si>
    <t>200512220</t>
  </si>
  <si>
    <t>998766103.S</t>
  </si>
  <si>
    <t>Presun hmot pre konštrukcie stolárske v objektoch výšky nad 12 do 24 m</t>
  </si>
  <si>
    <t>564744092</t>
  </si>
  <si>
    <t>213</t>
  </si>
  <si>
    <t>767161140.1</t>
  </si>
  <si>
    <t>Montáž a dodávka zábradlia vr. pozinkovania + 2x náter RAL 9007 - ozn. Z/1</t>
  </si>
  <si>
    <t>1827210608</t>
  </si>
  <si>
    <t>767161140.2</t>
  </si>
  <si>
    <t>Montáž a dodávka zábradlia vr. pozinkovania + 2x náter RAL 9007 - ozn. Z/2</t>
  </si>
  <si>
    <t>-1236255675</t>
  </si>
  <si>
    <t>215</t>
  </si>
  <si>
    <t>767161140.S</t>
  </si>
  <si>
    <t>Montáž a dodávka nerezového madla - ozn. Z/3 dl. 3,5m + 4x úchyt</t>
  </si>
  <si>
    <t>302</t>
  </si>
  <si>
    <t>767161141.S</t>
  </si>
  <si>
    <t>Montáž a dodávka nerezového madla - ozn. Z/4 dl. 1,2m + 2x úchyt</t>
  </si>
  <si>
    <t>304</t>
  </si>
  <si>
    <t>217</t>
  </si>
  <si>
    <t>767332.S</t>
  </si>
  <si>
    <t>Montáž a dodávka prestrešenie vstupu - tvrdené bezpecnostné sklo vr. kotvenia a líšt</t>
  </si>
  <si>
    <t>306</t>
  </si>
  <si>
    <t>767590205</t>
  </si>
  <si>
    <t>Montáž cistiacej rohože gumovo - polypropylénovej na podlahu</t>
  </si>
  <si>
    <t>308</t>
  </si>
  <si>
    <t>219</t>
  </si>
  <si>
    <t>697540000100</t>
  </si>
  <si>
    <t>Rohož 100 % polypropylénová, podklad 4 mm PVC, výška rohože 17 mm, MBM mat</t>
  </si>
  <si>
    <t>310</t>
  </si>
  <si>
    <t>767590225</t>
  </si>
  <si>
    <t>Montáž hliníkového rámu L k cistiacim rohožiam</t>
  </si>
  <si>
    <t>312</t>
  </si>
  <si>
    <t>221</t>
  </si>
  <si>
    <t>697590000100</t>
  </si>
  <si>
    <t>Zápustný hliníkový rám L 25x20x3 mm, L 20x25x3 mm; L30x20x3 mm; k rohoži</t>
  </si>
  <si>
    <t>314</t>
  </si>
  <si>
    <t>767641120.S</t>
  </si>
  <si>
    <t>Montáž kovové dvojkrídlové dvere, zárubne, vrátane kovania</t>
  </si>
  <si>
    <t>316</t>
  </si>
  <si>
    <t>223</t>
  </si>
  <si>
    <t>5534100411.S1</t>
  </si>
  <si>
    <t>Dvere kovové dvojkrídlové, presklené 1800x2150 mm, výpln sklo, madlo, nálepky, vrátane zárubne</t>
  </si>
  <si>
    <t>320</t>
  </si>
  <si>
    <t>5534100411.S</t>
  </si>
  <si>
    <t>Dvere kovové dvojkrídlové so svetlíkmi 3260x3260 mm, výpln sklo vrátane zárubne, samozatvárač</t>
  </si>
  <si>
    <t>318</t>
  </si>
  <si>
    <t>225</t>
  </si>
  <si>
    <t>5534100411.S2</t>
  </si>
  <si>
    <t>Dvere kovové dvojkrídlové, presklené 1700x2150 mm, výplň sklo vrátane zárubne, samozatvárač</t>
  </si>
  <si>
    <t>322</t>
  </si>
  <si>
    <t>5534100411.S3</t>
  </si>
  <si>
    <t>Dvere kovové dvojkrídlové, presklené 2070x2280 mm, výpln sklo vrátane zárubne, samozatvárač,nálepky</t>
  </si>
  <si>
    <t>324</t>
  </si>
  <si>
    <t>227</t>
  </si>
  <si>
    <t>767641120.S.3</t>
  </si>
  <si>
    <t>Montáž exteriérových jednokrídlových dverí z PVC rámu vrátane bočného svetlíka  1540x2050 mm</t>
  </si>
  <si>
    <t>342</t>
  </si>
  <si>
    <t>228</t>
  </si>
  <si>
    <t>5534100412.S.1</t>
  </si>
  <si>
    <t>Dvere  exteriér "D20"</t>
  </si>
  <si>
    <t>344</t>
  </si>
  <si>
    <t>229</t>
  </si>
  <si>
    <t>767641120.S.4</t>
  </si>
  <si>
    <t>Montáž exteriérových dvojkrídlových dverí z PVC rámu  1560x2480 mm</t>
  </si>
  <si>
    <t>346</t>
  </si>
  <si>
    <t>5534100412.S.2</t>
  </si>
  <si>
    <t>Dvere  exteriér "D29"</t>
  </si>
  <si>
    <t>348</t>
  </si>
  <si>
    <t>231</t>
  </si>
  <si>
    <t>767660100.S1</t>
  </si>
  <si>
    <t>Montáž hliníkovej vonkajšej rolety do šírky 80 cm a dĺžky do 160 cm</t>
  </si>
  <si>
    <t>-474862347</t>
  </si>
  <si>
    <t>232</t>
  </si>
  <si>
    <t>611520003600.S1</t>
  </si>
  <si>
    <t>Roleta hliníková screenova, šxl 780x1180 mm, mechanické ovládanie</t>
  </si>
  <si>
    <t>99412589</t>
  </si>
  <si>
    <t>233</t>
  </si>
  <si>
    <t>767661561</t>
  </si>
  <si>
    <t>Montáž interierovej hliníkovej žalúzie od šírky 120 cm do 200 cm dĺžky do 260 cm</t>
  </si>
  <si>
    <t>350</t>
  </si>
  <si>
    <t>234</t>
  </si>
  <si>
    <t>611530081100</t>
  </si>
  <si>
    <t>Žalúzie interiérové hliníkové,  šxl 1750x2250 mm</t>
  </si>
  <si>
    <t>352</t>
  </si>
  <si>
    <t>235</t>
  </si>
  <si>
    <t>611530080200</t>
  </si>
  <si>
    <t>Žalúzie interiérové hliníkové, šxl 1700x1450 mm</t>
  </si>
  <si>
    <t>354</t>
  </si>
  <si>
    <t>236</t>
  </si>
  <si>
    <t>767995102</t>
  </si>
  <si>
    <t>Montáž ostatných atypických kovových stavebných doplnkových konštrukcií - kotvenie so zvarkami</t>
  </si>
  <si>
    <t>356</t>
  </si>
  <si>
    <t>237</t>
  </si>
  <si>
    <t>767995104.S</t>
  </si>
  <si>
    <t>Montáž ostatných atypických kovových stavebných doplnkových konštrukcií nad 20 do 50 kg</t>
  </si>
  <si>
    <t>770465076</t>
  </si>
  <si>
    <t>238</t>
  </si>
  <si>
    <t>133880001140.S</t>
  </si>
  <si>
    <t>Oceľový nosník HEA 180, z valcovanej ocele S235JR</t>
  </si>
  <si>
    <t>1638953771</t>
  </si>
  <si>
    <t>239</t>
  </si>
  <si>
    <t>134870001200.S1</t>
  </si>
  <si>
    <t>Oceľový nosník HEA 300, z valcovanej ocele S235JR</t>
  </si>
  <si>
    <t>-1869557160</t>
  </si>
  <si>
    <t>240</t>
  </si>
  <si>
    <t>998767103.S</t>
  </si>
  <si>
    <t>Presun hmôt pre kovové stavebné doplnkové konštrukcie v objektoch výšky nad 12 do 24 m</t>
  </si>
  <si>
    <t>1833618514</t>
  </si>
  <si>
    <t>771</t>
  </si>
  <si>
    <t>Podlahy z dlaždíc</t>
  </si>
  <si>
    <t>241</t>
  </si>
  <si>
    <t>771575109</t>
  </si>
  <si>
    <t>Montáž podláh z dlaždíc keramických do tmelu vel. 300 x 300 mm ozn. P2, P7</t>
  </si>
  <si>
    <t>364</t>
  </si>
  <si>
    <t>242</t>
  </si>
  <si>
    <t>597740001600</t>
  </si>
  <si>
    <t>Dlaždice keramické,lxvxhr 297x297x8 mm</t>
  </si>
  <si>
    <t>366</t>
  </si>
  <si>
    <t>243</t>
  </si>
  <si>
    <t>998771103.S</t>
  </si>
  <si>
    <t>Presun hmôt pre podlahy z dlaždíc v objektoch výšky nad 12 do 24 m</t>
  </si>
  <si>
    <t>1701746767</t>
  </si>
  <si>
    <t>244</t>
  </si>
  <si>
    <t>775413130</t>
  </si>
  <si>
    <t>Montáž podlahových soklíkov alebo líšt obvodových lepením, ozn. P5</t>
  </si>
  <si>
    <t>370</t>
  </si>
  <si>
    <t>245</t>
  </si>
  <si>
    <t>611990004200</t>
  </si>
  <si>
    <t>Lišta soklová</t>
  </si>
  <si>
    <t>372</t>
  </si>
  <si>
    <t>246</t>
  </si>
  <si>
    <t>775413220.S</t>
  </si>
  <si>
    <t>Montáž prechodovej lišty priskrutkovaním</t>
  </si>
  <si>
    <t>1531095448</t>
  </si>
  <si>
    <t>247</t>
  </si>
  <si>
    <t>611990001100.S</t>
  </si>
  <si>
    <t>Lišta prechodová skrutkovacia, šírka 40 mm</t>
  </si>
  <si>
    <t>1471039853</t>
  </si>
  <si>
    <t>248</t>
  </si>
  <si>
    <t>775550110</t>
  </si>
  <si>
    <t>Montáž podlahy z laminátových a drevených parkiet, click spoj, položená, volne ozn. P5</t>
  </si>
  <si>
    <t>374</t>
  </si>
  <si>
    <t>249</t>
  </si>
  <si>
    <t>611980003015</t>
  </si>
  <si>
    <t>Podlaha laminátová, hrúbka 8 mm</t>
  </si>
  <si>
    <t>376</t>
  </si>
  <si>
    <t>250</t>
  </si>
  <si>
    <t>775592141</t>
  </si>
  <si>
    <t>Montáž podložky vyrovnávacej a tlmiacej penovej hr. 3 mm pod plávajúce podlahy, ozn. P5</t>
  </si>
  <si>
    <t>378</t>
  </si>
  <si>
    <t>251</t>
  </si>
  <si>
    <t>283230008600</t>
  </si>
  <si>
    <t>Podložka z PE pod plávajúce podlahy, hr. 3 mm,</t>
  </si>
  <si>
    <t>380</t>
  </si>
  <si>
    <t>252</t>
  </si>
  <si>
    <t>998775103.S</t>
  </si>
  <si>
    <t>Presun hmôt pre podlahy vlysové a parketové v objektoch výšky nad 12 do 24 m</t>
  </si>
  <si>
    <t>1668113128</t>
  </si>
  <si>
    <t>253</t>
  </si>
  <si>
    <t>776541100</t>
  </si>
  <si>
    <t>Lepenie povlakových podláh PVC heterogénnych v pásoch vr. soklíkov, ozn. P1, P6a, P6b</t>
  </si>
  <si>
    <t>384</t>
  </si>
  <si>
    <t>254</t>
  </si>
  <si>
    <t>776220110.S</t>
  </si>
  <si>
    <t>Lepenie povlakových podláh PVC homogénne alebo heterogénne na schodiskových stupňoch na stupnice rovné</t>
  </si>
  <si>
    <t>534980362</t>
  </si>
  <si>
    <t>255</t>
  </si>
  <si>
    <t>776220200.S</t>
  </si>
  <si>
    <t>Lepenie povlakových podláh PVC homogénne alebo heterogénne na schodiskových stupňoch na podstupnice</t>
  </si>
  <si>
    <t>-476051532</t>
  </si>
  <si>
    <t>256</t>
  </si>
  <si>
    <t>284110000410</t>
  </si>
  <si>
    <t>Podlaha PVC heterogénna, hrúbka 2,5 mm</t>
  </si>
  <si>
    <t>386</t>
  </si>
  <si>
    <t>257</t>
  </si>
  <si>
    <t>2841100004101</t>
  </si>
  <si>
    <t>Podlaha PVC heterogénna, hrúbka 2,5 mm - schodiskové stupne</t>
  </si>
  <si>
    <t>635036831</t>
  </si>
  <si>
    <t>258</t>
  </si>
  <si>
    <t>776541300</t>
  </si>
  <si>
    <t>Lepenie povlakových podláh PVC vinyl heterogénnych LVT v dielcoch vrátane soklíkov, ozn. P3</t>
  </si>
  <si>
    <t>388</t>
  </si>
  <si>
    <t>259</t>
  </si>
  <si>
    <t>284110004110</t>
  </si>
  <si>
    <t>Podlaha PVC heterogénna, hrúbka 3,0 mm</t>
  </si>
  <si>
    <t>390</t>
  </si>
  <si>
    <t>260</t>
  </si>
  <si>
    <t>998776103.S</t>
  </si>
  <si>
    <t>Presun hmôt pre podlahy povlakové v objektoch výšky nad 12 do 24 m</t>
  </si>
  <si>
    <t>360636482</t>
  </si>
  <si>
    <t>777</t>
  </si>
  <si>
    <t>Podlahy syntetické</t>
  </si>
  <si>
    <t>261</t>
  </si>
  <si>
    <t>777531020</t>
  </si>
  <si>
    <t>Polyuretánová samonivelacná stierka hr. 4 mm Sikafloor 327, penetrácia, 2x stierka s kremicitým pieskom, uzatvárací náter, ozn. P4</t>
  </si>
  <si>
    <t>394</t>
  </si>
  <si>
    <t>998777103.S</t>
  </si>
  <si>
    <t>Presun hmôt pre podlahy syntetické v objektoch výšky nad 12 do 24 m</t>
  </si>
  <si>
    <t>1151671230</t>
  </si>
  <si>
    <t>781</t>
  </si>
  <si>
    <t>Obklady</t>
  </si>
  <si>
    <t>263</t>
  </si>
  <si>
    <t>781445020</t>
  </si>
  <si>
    <t>Montáž obkladov vnútor. stien z obkladaciek kladených do tmelu vel. 300x300 mm vr. rohových líšt</t>
  </si>
  <si>
    <t>398</t>
  </si>
  <si>
    <t>597740000900</t>
  </si>
  <si>
    <t>Dlaždice keramické, lxv 300x300 mm</t>
  </si>
  <si>
    <t>400</t>
  </si>
  <si>
    <t>265</t>
  </si>
  <si>
    <t>998781103.S</t>
  </si>
  <si>
    <t>Presun hmôt pre obklady keramické v objektoch výšky nad 12 do 24 m</t>
  </si>
  <si>
    <t>1196322444</t>
  </si>
  <si>
    <t>784410620.S</t>
  </si>
  <si>
    <t>Vyrovnanie stien pretmelením výšky do 3,80 m</t>
  </si>
  <si>
    <t>179538458</t>
  </si>
  <si>
    <t>267</t>
  </si>
  <si>
    <t>784452373</t>
  </si>
  <si>
    <t>Malby z maliarskych zmesí na omietky a sadrokartón ručne nanášané tónované dvojnásobné na hrubozrnný podklad výšky do 3,80 m</t>
  </si>
  <si>
    <t>404</t>
  </si>
  <si>
    <t>783</t>
  </si>
  <si>
    <t>Nátery</t>
  </si>
  <si>
    <t>268</t>
  </si>
  <si>
    <t>783124220</t>
  </si>
  <si>
    <t>Nátery oceľ.konštr. stredných B a plnostenných D syntetické jednonásobné, 2x s emailovaním - 105μm  - profil HEB</t>
  </si>
  <si>
    <t>406</t>
  </si>
  <si>
    <t>269</t>
  </si>
  <si>
    <t>783125230</t>
  </si>
  <si>
    <t>Nátery oceľ.konštr. syntet. ľahkých , CC jednonás. 2x s emailovaním - 105μm - zarubne</t>
  </si>
  <si>
    <t>408</t>
  </si>
  <si>
    <t>783125730.S</t>
  </si>
  <si>
    <t>Nátery oceľ.konštr. syntetické ľahkých C alebo veľmi ľahkých CC základné - 35μm - zárubne</t>
  </si>
  <si>
    <t>-1794281346</t>
  </si>
  <si>
    <t>271</t>
  </si>
  <si>
    <t>783782404.S</t>
  </si>
  <si>
    <t>Nátery tesárskych konštrukcií, povrchová impregnácia proti drevokaznému hmyzu, hubám a plesniam, jednonásobná</t>
  </si>
  <si>
    <t>-1599270381</t>
  </si>
  <si>
    <t>HZS</t>
  </si>
  <si>
    <t>Hodinové zúčtovacie sadzby</t>
  </si>
  <si>
    <t>HZS000111.S</t>
  </si>
  <si>
    <t>Demontáž a spätná montáž drobných prvkov na fasáde</t>
  </si>
  <si>
    <t>hod</t>
  </si>
  <si>
    <t>512</t>
  </si>
  <si>
    <t>-1379626781</t>
  </si>
  <si>
    <t>OST</t>
  </si>
  <si>
    <t>Ostatné</t>
  </si>
  <si>
    <t>273</t>
  </si>
  <si>
    <t>0000.S</t>
  </si>
  <si>
    <t>262144</t>
  </si>
  <si>
    <t>410</t>
  </si>
  <si>
    <t>274</t>
  </si>
  <si>
    <t>0000.S2</t>
  </si>
  <si>
    <t>-300463289</t>
  </si>
  <si>
    <t>275</t>
  </si>
  <si>
    <t>0001.SA</t>
  </si>
  <si>
    <t>Inžinierska činnosť</t>
  </si>
  <si>
    <t>412</t>
  </si>
  <si>
    <t>VRN</t>
  </si>
  <si>
    <t>Investičné náklady neobsiahnuté v cenách</t>
  </si>
  <si>
    <t>276</t>
  </si>
  <si>
    <t>0003.S</t>
  </si>
  <si>
    <t>Zariadenie staveniska</t>
  </si>
  <si>
    <t>eur</t>
  </si>
  <si>
    <t>416</t>
  </si>
  <si>
    <t>03 - SO 02 - zhromažďovacia plocha - chodník</t>
  </si>
  <si>
    <t xml:space="preserve">    2 - Zakladanie</t>
  </si>
  <si>
    <t xml:space="preserve">    5 - Komunikácie</t>
  </si>
  <si>
    <t xml:space="preserve">    724 - Zdravotechnika - strojné vybavenie</t>
  </si>
  <si>
    <t>113107141</t>
  </si>
  <si>
    <t>Odstránenie krytu o ploche do 200 m2 z asfaltu, hr. vrstvy do 50 mm,  -0,09800t</t>
  </si>
  <si>
    <t>113154240.S</t>
  </si>
  <si>
    <t>Odstránenie bet. podkladu alebo krytu bez prek., plochy do 500 m2, hr. 100 mm  0,250 t</t>
  </si>
  <si>
    <t>901884572</t>
  </si>
  <si>
    <t>132201101.S</t>
  </si>
  <si>
    <t>Výkop ryhy do šírky 600 mm v horn.3 do 100 m3 ručný</t>
  </si>
  <si>
    <t>131201101.S</t>
  </si>
  <si>
    <t>Výkop nezapaženej jamy v hornine 3, do 100 m3</t>
  </si>
  <si>
    <t>501500457</t>
  </si>
  <si>
    <t>131201109.S</t>
  </si>
  <si>
    <t>Hĺbenie nezapažených jám a zárezov. Príplatok za lepivosť horniny 3</t>
  </si>
  <si>
    <t>-341690323</t>
  </si>
  <si>
    <t>Vodorovné premiestnenie výkopku po spevnenej ceste z horniny tr.1-4, do 100 m3 na vzdialenosť do 3000 m</t>
  </si>
  <si>
    <t>-867382837</t>
  </si>
  <si>
    <t>Vodorovné premiestnenie výkopku po spevnenej ceste z horniny tr.1-4, do 100 m3, príplatok k cene za každých ďalšich a začatých 1000 m</t>
  </si>
  <si>
    <t>-1043055388</t>
  </si>
  <si>
    <t>171201101.S</t>
  </si>
  <si>
    <t>Uloženie sypaniny do násypov s rozprestretím sypaniny vo vrstvách a s hrubým urovnaním nezhutnených na pozemku stavebníka</t>
  </si>
  <si>
    <t>-1246068308</t>
  </si>
  <si>
    <t>-583890558</t>
  </si>
  <si>
    <t>Poplatok za skládku - zemina a kamenivo (17 05) ostatné</t>
  </si>
  <si>
    <t>-516051208</t>
  </si>
  <si>
    <t>Zásyp sypaninou so zhutnením jám, šachiet, rýh, zárezov alebo okolo objektov do 100 m3</t>
  </si>
  <si>
    <t>583310001200.S</t>
  </si>
  <si>
    <t>Kamenivo ťažené hrubé frakcia 8-16 mm</t>
  </si>
  <si>
    <t>Zakladanie</t>
  </si>
  <si>
    <t>271573001.S</t>
  </si>
  <si>
    <t>Násyp pod základové konštrukcie so zhutnením zo štrkopiesku fr.0-32 mm</t>
  </si>
  <si>
    <t>273321311.S</t>
  </si>
  <si>
    <t>Betón základových dosiek, železový (bez výstuže), tr. C 16/20</t>
  </si>
  <si>
    <t>273362442.S</t>
  </si>
  <si>
    <t>Výstuž základových dosiek zo zvár. sietí KARI, priemer drôtu 8/8 mm, veľkosť oka 150x150 mm</t>
  </si>
  <si>
    <t>Komunikácie</t>
  </si>
  <si>
    <t>564231111.S</t>
  </si>
  <si>
    <t>Podklad alebo podsyp zo štrkopiesku s rozprestretím, vlhčením a zhutnením, po zhutnení hr. 100 mm</t>
  </si>
  <si>
    <t>-1872318816</t>
  </si>
  <si>
    <t>564261111.S</t>
  </si>
  <si>
    <t>Podklad alebo podsyp zo štrkopiesku s rozprestretím, vlhčením a zhutnením, po zhutnení hr. 200 mm - nájazd</t>
  </si>
  <si>
    <t>1666877685</t>
  </si>
  <si>
    <t>564261115.S1</t>
  </si>
  <si>
    <t>Podklad alebo podsyp zo štrkopiesku s rozprestretím, vlhčením a zhutnením, po zhutnení hr. 480 mm</t>
  </si>
  <si>
    <t>563933079</t>
  </si>
  <si>
    <t>596911164</t>
  </si>
  <si>
    <t>Kladenie betónovej zámkovej dlažby komunikácií pre peších hr. 80 mm pre peších nad 300 m2 so zriadením lôžka z kameniva hr. 30 mm</t>
  </si>
  <si>
    <t>592460008500</t>
  </si>
  <si>
    <t>Dlažba betónová 8N normál škárová, rozmer 200x165x80 mm, sivá so zaťažením pre nákladné automobily</t>
  </si>
  <si>
    <t>631312661</t>
  </si>
  <si>
    <t xml:space="preserve">Mazanina z betónu prostého (m3) tr. C 20/25 hr.nad 80 do 120 mm - nájazd </t>
  </si>
  <si>
    <t>916361112.S</t>
  </si>
  <si>
    <t>Osadenie cestného obrubníka betónového ležatého do lôžka z betónu prostého tr. C 16/20 s bočnou oporou</t>
  </si>
  <si>
    <t>-25857745</t>
  </si>
  <si>
    <t>592170003700.S1</t>
  </si>
  <si>
    <t>Obrubník cestný so skosením, lxšxv 1000x150x150 mm, prírodný</t>
  </si>
  <si>
    <t>-600671485</t>
  </si>
  <si>
    <t>Osadenie záhonového alebo parkového obrubníka betón., do lôžka z bet. pros. tr. C 16/20 s bočnou oporou</t>
  </si>
  <si>
    <t>1571746585</t>
  </si>
  <si>
    <t>592170001800.S</t>
  </si>
  <si>
    <t>Obrubník parkový, lxšxv 1000x50x200 mm, prírodný</t>
  </si>
  <si>
    <t>1517107574</t>
  </si>
  <si>
    <t>-19602851</t>
  </si>
  <si>
    <t>-1235299597</t>
  </si>
  <si>
    <t xml:space="preserve">Vnútrostavenisková doprava sutiny a vybúraných hmôt </t>
  </si>
  <si>
    <t>-35763071</t>
  </si>
  <si>
    <t>2011365156</t>
  </si>
  <si>
    <t>998223011</t>
  </si>
  <si>
    <t>Presun hmôt pre pozemné komunikácie s krytom dláždeným (822 2.3, 822 5.3) akejkoľvek dĺžky objektu</t>
  </si>
  <si>
    <t>724</t>
  </si>
  <si>
    <t>Zdravotechnika - strojné vybavenie</t>
  </si>
  <si>
    <t>724221151.S1</t>
  </si>
  <si>
    <t>Osadenie požiarnej nádrže</t>
  </si>
  <si>
    <t>1366020704</t>
  </si>
  <si>
    <t>724221151.S2</t>
  </si>
  <si>
    <t>Napúšťanie vody do požiarnej nádrže vrátane dovozu vody - cisterna</t>
  </si>
  <si>
    <t>cis</t>
  </si>
  <si>
    <t>1730541374</t>
  </si>
  <si>
    <t>449830000100</t>
  </si>
  <si>
    <t>Požiarna nádrž - veľkokapacitná - samonosná S-22 m3</t>
  </si>
  <si>
    <t>998724101.S</t>
  </si>
  <si>
    <t>Presun hmôt pre strojné vybavenie v objektoch výšky do 6 m</t>
  </si>
  <si>
    <t>121101002</t>
  </si>
  <si>
    <t>Kladenie betónovej platne s vyplnením škár do lôžka z cementovej malty</t>
  </si>
  <si>
    <t>07 - SO 06 - spevnená plocha - chodník</t>
  </si>
  <si>
    <t>Odstránenie ornice ručne s vodorov. premiest., na hromady do 50 m hr. nad 150 mm - uprava terenu</t>
  </si>
  <si>
    <t>164624075</t>
  </si>
  <si>
    <t>564721111.S</t>
  </si>
  <si>
    <t>Podklad alebo kryt z kameniva hrubého drveného veľ. 32-63 mm s rozprestretím a zhutnením hr. 80 mm</t>
  </si>
  <si>
    <t>1342887868</t>
  </si>
  <si>
    <t>596811340</t>
  </si>
  <si>
    <t>592460014250.S</t>
  </si>
  <si>
    <t>Platňa betónová, rozmer 600x400x40 mm, vymývaný betón</t>
  </si>
  <si>
    <t>-358380056</t>
  </si>
  <si>
    <t>935150111.S</t>
  </si>
  <si>
    <t>Osadenie odvodňovacieho plastového žľabu odparovacieho svetlej šírky 100 mm</t>
  </si>
  <si>
    <t>-712362738</t>
  </si>
  <si>
    <t>596811341.M</t>
  </si>
  <si>
    <t>Odparovací žľab kompozitný svetlej širky 130mm s PVC mrežou so žaťažením do 1,5t dl.1,6m</t>
  </si>
  <si>
    <t>631571003.S</t>
  </si>
  <si>
    <t>Násyp zo štrkopiesku 0-32 (pre spevnenie podkladu)</t>
  </si>
  <si>
    <t>2114975612</t>
  </si>
  <si>
    <t>631313611.S</t>
  </si>
  <si>
    <t>Mazanina z betónu prostého (m3) tr. C 16/20 hr.nad 80 do 120 mm</t>
  </si>
  <si>
    <t>13718843</t>
  </si>
  <si>
    <t>631362422</t>
  </si>
  <si>
    <t>Výstuž mazanín z betónov (z kameniva) a z ľahkých betónov zo sietí KARI, priemer drôtu 6/6 mm, veľkosť oka 150x150 mm</t>
  </si>
  <si>
    <t>1345245973</t>
  </si>
  <si>
    <t>-822156492</t>
  </si>
  <si>
    <t>935114434.S</t>
  </si>
  <si>
    <t>Osadenie odvodňovacieho betónového žľabu univerzálneho</t>
  </si>
  <si>
    <t>-282090031</t>
  </si>
  <si>
    <t>592270008100.S</t>
  </si>
  <si>
    <t>Čelná koncová stena, pre žľaby betónové s ochrannou hranou svetlej šírky 200 mm</t>
  </si>
  <si>
    <t>1530983131</t>
  </si>
  <si>
    <t>592270017400.S</t>
  </si>
  <si>
    <t xml:space="preserve">Liatinový rošt, štrbiny 18x220, dĺ. 0,5 m pre žľaby betónové s ochrannou hranou </t>
  </si>
  <si>
    <t>1510688239</t>
  </si>
  <si>
    <t>592270024200.S</t>
  </si>
  <si>
    <t>Odvodňovací žľab betónový univerzálny s ochrannou hranou,dĺžky 1 m</t>
  </si>
  <si>
    <t>1776857408</t>
  </si>
  <si>
    <t>966001121.S</t>
  </si>
  <si>
    <t>Demontáž parkovej lavičky,  -0,03400 t</t>
  </si>
  <si>
    <t>-1794031319</t>
  </si>
  <si>
    <t>966001121.S1</t>
  </si>
  <si>
    <t>Demontáž parkovej lavičky pre ďalšie použitie</t>
  </si>
  <si>
    <t>814276348</t>
  </si>
  <si>
    <t>936124122.S</t>
  </si>
  <si>
    <t xml:space="preserve">Osadenie parkovej lavičky </t>
  </si>
  <si>
    <t>-1048093513</t>
  </si>
  <si>
    <t>08 - SO 07 - Elektro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</si>
  <si>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</si>
  <si>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</si>
  <si>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</si>
  <si>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973046161</t>
  </si>
  <si>
    <t>Vysekanie v murive betónovom kapsy pre klátiky a krabice, veľ. do 100x100x50 mm,  -0,00100t</t>
  </si>
  <si>
    <t>974032121</t>
  </si>
  <si>
    <t>Vysekanie rýh v stenách a priečkach z dutých tehál a resp. v betóne do hĺbky 30 mm a š. do 30 mm,  -0,00100t</t>
  </si>
  <si>
    <t>21-M</t>
  </si>
  <si>
    <t>Elektromontáže</t>
  </si>
  <si>
    <t>210010015.S</t>
  </si>
  <si>
    <t>Rúrka ohybná elektroinštalačná typ 1420, uložená voľne</t>
  </si>
  <si>
    <t>286120017400.S</t>
  </si>
  <si>
    <t>Rúra ohybná PVC D 20 mm s drôtom, s nízkou mechanickou odlonosťou 320 N, svetlo šedá</t>
  </si>
  <si>
    <t>210010107.S</t>
  </si>
  <si>
    <t>Lišta elektroinštalačná z PVC 18x13, uložená pevne, vkladacia</t>
  </si>
  <si>
    <t>345750065400</t>
  </si>
  <si>
    <t>Lišta vkladacia z PVC LV 18x13 mm, KOPOS</t>
  </si>
  <si>
    <t>210010306</t>
  </si>
  <si>
    <t>Krabica prístrojová KP 68, do dutých stien,bez zapojenia</t>
  </si>
  <si>
    <t>345410010300</t>
  </si>
  <si>
    <t>Krabica univerzálna z PVC do dutých stien KU 68  KOPOS</t>
  </si>
  <si>
    <t>210010313</t>
  </si>
  <si>
    <t>Krabica (KO 125) odbočná s viečkom, bez zapojenia, štvorcová</t>
  </si>
  <si>
    <t>345410000500</t>
  </si>
  <si>
    <t>Krabica odbočná z PVC s viečkom pod omietku KO 125, šxvxh 132x132x72 mm, KOPOS</t>
  </si>
  <si>
    <t>210010351</t>
  </si>
  <si>
    <t>Krabicová rozvodka z lisovaného izolantu vrátane ukončenia káblov a zapojenia vodičov typ 6455-11 do 4 m</t>
  </si>
  <si>
    <t>3450927000</t>
  </si>
  <si>
    <t>Krabica 6455-11 acid</t>
  </si>
  <si>
    <t>210010501</t>
  </si>
  <si>
    <t>Osadenie lustrovej svorky vrátane zapojenia do 2 x 4</t>
  </si>
  <si>
    <t>345610009500</t>
  </si>
  <si>
    <t>Svorkovnica spájacia , do 2,5mm, 2 polová</t>
  </si>
  <si>
    <t>210010502</t>
  </si>
  <si>
    <t>Osadenie lustrovej svorky vrátane zapojenia do 3 x 4</t>
  </si>
  <si>
    <t>3456100096003</t>
  </si>
  <si>
    <t>Svorkovnica spájacia , do 2,5mm, 3 polová</t>
  </si>
  <si>
    <t>210010503</t>
  </si>
  <si>
    <t>Osadenie lustrovej svorky vrátane zapojenia do 4 x 4</t>
  </si>
  <si>
    <t>345610009600</t>
  </si>
  <si>
    <t>Svorkovnica spájacia , do 2,5mm, 4 polová</t>
  </si>
  <si>
    <t>RO3</t>
  </si>
  <si>
    <t>Rozvádzač R4  vrátanie vysekania, osadenia a zapojenia</t>
  </si>
  <si>
    <t>210020001</t>
  </si>
  <si>
    <t>Káblové vešiaky a závesy, hák pre voľné uloženie kábla z pásky 30 x 3 mm</t>
  </si>
  <si>
    <t>345760005700</t>
  </si>
  <si>
    <t>Sťahovací pásik z hmoždinkou US1</t>
  </si>
  <si>
    <t>210020011</t>
  </si>
  <si>
    <t>Káblové vešiaky a závesy hrebeňový záves pre 5 káblov</t>
  </si>
  <si>
    <t>345760005700-2</t>
  </si>
  <si>
    <t>Držiak UDF + kotva SROM6X30</t>
  </si>
  <si>
    <t>345760005800</t>
  </si>
  <si>
    <t>Objímka zatváracia OZS/OZSO + kotva so závitom SROM6X30</t>
  </si>
  <si>
    <t>210110021</t>
  </si>
  <si>
    <t>Jednopólový spínač - radenie 1, zapustená montáž IP 44, vrátane zapojenia</t>
  </si>
  <si>
    <t>345310000715</t>
  </si>
  <si>
    <t>Ovládač  jednopólový komplet pre zapustenú montáž, radenie 1/0, 1/0So, , biely</t>
  </si>
  <si>
    <t>210110023</t>
  </si>
  <si>
    <t>Sériový spínač - radenie 5, zapustená montáž IP 44, vrátane zapojenia</t>
  </si>
  <si>
    <t>345330002965</t>
  </si>
  <si>
    <t>Prepínač  komplet pre zapustenú montáž, radenie 5, IP44, biely</t>
  </si>
  <si>
    <t>210110024</t>
  </si>
  <si>
    <t>Striedavý prepínač - radenie 6, zapustená montáž IP 44, vrátane zapojenia</t>
  </si>
  <si>
    <t>345330002970</t>
  </si>
  <si>
    <t>Prepínač  komplet pre zapustenú montáž, radenie 6, IP44, biely</t>
  </si>
  <si>
    <t>210110025</t>
  </si>
  <si>
    <t>Krížový prepínač - radenie 7, zapustená montáž IP 44, vrátane zapojenia</t>
  </si>
  <si>
    <t>345330002975</t>
  </si>
  <si>
    <t>Prepínač  komplet pre zapustenú montáž, radenie 7, IP44, biely</t>
  </si>
  <si>
    <t>210111012</t>
  </si>
  <si>
    <t>Domová zásuvka polozapustená alebo zapustená, 10/16 A 250 V 2P + Z 2 x zapojenie</t>
  </si>
  <si>
    <t>345520000320</t>
  </si>
  <si>
    <t>Štandard zásuvka , radenie  2P+PE, IP20, biela,</t>
  </si>
  <si>
    <t>210201510.S</t>
  </si>
  <si>
    <t>Zapojenie svietidla 1x svetelný zdroj, núdzového, LED - núdzový režim, vrátane montáže</t>
  </si>
  <si>
    <t>N1</t>
  </si>
  <si>
    <t>Svietidlo núdzové + piktogram,  OZN/ETS/1W/E/1/SE/X/WH</t>
  </si>
  <si>
    <t>N2</t>
  </si>
  <si>
    <t>Svietidlo núdzové ,  LED nouzové svítidlo OZN/LV2U/3W/B/1/SA/AT/WH,  3W</t>
  </si>
  <si>
    <t>210201903.S</t>
  </si>
  <si>
    <t>Montáž svietidla interiérového na stenu do 5 kg</t>
  </si>
  <si>
    <t>210201005.S</t>
  </si>
  <si>
    <t>Zapojenie svietidla IP40, 1 x svetelný zdroj, stropného - nástenného interierového so žiarovkou</t>
  </si>
  <si>
    <t>A1</t>
  </si>
  <si>
    <t>A1 - Prisadené svietidlo,   MODUS  MODUS EPK4000RM_KN/1/</t>
  </si>
  <si>
    <t>B1</t>
  </si>
  <si>
    <t>B1 - Závesné/Prisadené svietidlo,   MODUS   LLL3000RM2KVM</t>
  </si>
  <si>
    <t>B2</t>
  </si>
  <si>
    <t>B2 - Závesné/Prisadené svietidlo,   MODUS   LLL4000RM2KVM</t>
  </si>
  <si>
    <t>C2</t>
  </si>
  <si>
    <t>C2 - Prisadené svietidlo,   MODUS   KX4000S_KO</t>
  </si>
  <si>
    <t>D - Prisadené svietidlo,   MODUS   BRSB_KO375V2</t>
  </si>
  <si>
    <t>HAL</t>
  </si>
  <si>
    <t>Svietidlo LED - Reflektor - výmena exist. -  vonkajšia fasada, 48W, IP54 min, vrátane montáže</t>
  </si>
  <si>
    <t>210220021</t>
  </si>
  <si>
    <t>Uzemňovacie vedenie v zemi FeZn vrátane izolácie spojov O 10 mm</t>
  </si>
  <si>
    <t>354410054800</t>
  </si>
  <si>
    <t>Drôt bleskozvodový FeZn, d 10 mm</t>
  </si>
  <si>
    <t>210220050</t>
  </si>
  <si>
    <t>Označenie zvodov číselnými štítkami</t>
  </si>
  <si>
    <t>354410064700</t>
  </si>
  <si>
    <t>Štítok orientačný na zvody</t>
  </si>
  <si>
    <t>210220240</t>
  </si>
  <si>
    <t>Svorka FeZn k uzemňovacej tyči  SJ</t>
  </si>
  <si>
    <t>354410001500</t>
  </si>
  <si>
    <t>Svorka FeZn k uzemňovacej tyči a k zachytávacej označenie SJ 01</t>
  </si>
  <si>
    <t>210220241</t>
  </si>
  <si>
    <t>Svorka FeZn krížová SK a diagonálna krížová DKS</t>
  </si>
  <si>
    <t>354410002500</t>
  </si>
  <si>
    <t>Svorka FeZn krížová označenie SK</t>
  </si>
  <si>
    <t>210220245</t>
  </si>
  <si>
    <t>Svorka FeZn pripojovacia SP</t>
  </si>
  <si>
    <t>354410004000</t>
  </si>
  <si>
    <t>Svorka FeZn pripájaca označenie SP 1</t>
  </si>
  <si>
    <t>210220247</t>
  </si>
  <si>
    <t>Svorka FeZn skúšobná SZ</t>
  </si>
  <si>
    <t>354410004300</t>
  </si>
  <si>
    <t>Svorka FeZn skúšobná označenie SZ</t>
  </si>
  <si>
    <t>210220280</t>
  </si>
  <si>
    <t>Uzemňovacia tyč FeZn ZT</t>
  </si>
  <si>
    <t>354410055700</t>
  </si>
  <si>
    <t>Tyč uzemňovacia FeZn označenie ZT 2 m</t>
  </si>
  <si>
    <t>210220800</t>
  </si>
  <si>
    <t>Uzemňovacie vedenie na povrchu  AlMgSi  Ø 8-10</t>
  </si>
  <si>
    <t>354410064200</t>
  </si>
  <si>
    <t>Drôt bleskozvodový zliatina AlMgSi, d 8 mm, Al</t>
  </si>
  <si>
    <t>210220803</t>
  </si>
  <si>
    <t>Skrytý zvod pri zatepľovacom systéme AlMgSi Ø 8</t>
  </si>
  <si>
    <t>345710009300</t>
  </si>
  <si>
    <t>Rúrka ohybná vlnitá pancierová PVC-U, FXP DN 32</t>
  </si>
  <si>
    <t>345710038300</t>
  </si>
  <si>
    <t>Príchytka pre rúrku z PVC S32</t>
  </si>
  <si>
    <t>354410064200i</t>
  </si>
  <si>
    <t>Drôt bleskozvodový zliatina AlMgSi, d 8 mm, Al, izolovaný</t>
  </si>
  <si>
    <t>210220810</t>
  </si>
  <si>
    <t>Podpery vedenia zliatina AlMgSi na  strechu</t>
  </si>
  <si>
    <t>354410035000</t>
  </si>
  <si>
    <t>Podpera vedenia F  strechy označenie</t>
  </si>
  <si>
    <t>210220831</t>
  </si>
  <si>
    <t>Zachytávacia tyč zliatina AlMgSi bez osadenia a s osadením JP10-20</t>
  </si>
  <si>
    <t>354410030400.S</t>
  </si>
  <si>
    <t>Tyč zachytávacia zliatina AlMgSi označenie JP 10 Al</t>
  </si>
  <si>
    <t>354410066100</t>
  </si>
  <si>
    <t>Podpera pre izolujúcu tyč PV15 UNI</t>
  </si>
  <si>
    <t>210220841</t>
  </si>
  <si>
    <t>Ochranná strieška AlMgSi</t>
  </si>
  <si>
    <t>354410025100</t>
  </si>
  <si>
    <t>Strieška FeZn ochranná spodná označenie OS 04</t>
  </si>
  <si>
    <t>210220853</t>
  </si>
  <si>
    <t>Svorka zliatina AlMgSi spojovacia SS</t>
  </si>
  <si>
    <t>354410012900</t>
  </si>
  <si>
    <t>Svorka spojovacia zliatina AlMgSi označenie SS 2 skrutky s príložkou Al</t>
  </si>
  <si>
    <t>210220856</t>
  </si>
  <si>
    <t>Svorka zliatina AlMgSi na odkvapový žľab SO</t>
  </si>
  <si>
    <t>354410013800</t>
  </si>
  <si>
    <t>Svorka okapová zliatina AlMgSi označenie SO Al</t>
  </si>
  <si>
    <t>210881002.S</t>
  </si>
  <si>
    <t>Vodič bezhalogénový, medený uložený voľne N2XH 0,6/1,0 kV  6</t>
  </si>
  <si>
    <t>341610012400.S</t>
  </si>
  <si>
    <t>Vodič medený bezhalogenový N2XH 6 mm2</t>
  </si>
  <si>
    <t>210881004.S</t>
  </si>
  <si>
    <t>Vodič bezhalogénový, medený uložený voľne N2XH 0,6/1,0 kV  16</t>
  </si>
  <si>
    <t>341610012600.S</t>
  </si>
  <si>
    <t>Vodič medený bezhalogenový N2XH 16 mm2</t>
  </si>
  <si>
    <t>210881021.S</t>
  </si>
  <si>
    <t>Kábel bezhalogénový, medený uložený voľne N2XH 0,6/1,0 kV  3x1,5</t>
  </si>
  <si>
    <t>341610014300.S</t>
  </si>
  <si>
    <t>Kábel medený bezhalogenový N2XH 3x1,5 mm2</t>
  </si>
  <si>
    <t>210881022.S</t>
  </si>
  <si>
    <t>Kábel bezhalogénový, medený uložený voľne N2XH 0,6/1,0 kV  3x2,5</t>
  </si>
  <si>
    <t>341610014400.S</t>
  </si>
  <si>
    <t>Kábel medený bezhalogenový N2XH 3x2,5 mm2</t>
  </si>
  <si>
    <t>210881037.S</t>
  </si>
  <si>
    <t>Kábel bezhalogénový, medený uložený voľne N2XH 0,6/1,0 kV  4x1,5</t>
  </si>
  <si>
    <t>341610015900.S</t>
  </si>
  <si>
    <t>Kábel medený bezhalogenový N2XH 4x1,5 mm2</t>
  </si>
  <si>
    <t>210881101.S</t>
  </si>
  <si>
    <t>Kábel bezhalogénový, medený uložený pevne N2XH 0,6/1,0 kV  5x2,5</t>
  </si>
  <si>
    <t>341610016900.S</t>
  </si>
  <si>
    <t>Kábel medený bezhalogenový N2XH 5x2,5 mm2</t>
  </si>
  <si>
    <t>210881104.S</t>
  </si>
  <si>
    <t>Kábel bezhalogénový, medený uložený pevne N2XH 0,6/1,0 kV  5x10</t>
  </si>
  <si>
    <t>341610017200.S</t>
  </si>
  <si>
    <t>Kábel medený bezhalogenový N2XH 5x10 mm2</t>
  </si>
  <si>
    <t>HZS01</t>
  </si>
  <si>
    <t>Revízie</t>
  </si>
  <si>
    <t>HZS02</t>
  </si>
  <si>
    <t>Pomocný materiál, (viazacie pásky, sadra, vruty, hmoždinky a pod )  a ostatný nešpecifikovaný materiál</t>
  </si>
  <si>
    <t>HZS05</t>
  </si>
  <si>
    <t>Projekt skutočného vyhotovenia</t>
  </si>
  <si>
    <t>HZS06</t>
  </si>
  <si>
    <t>Autorský dozor</t>
  </si>
  <si>
    <t>HZS07</t>
  </si>
  <si>
    <t>Nešpecifikované práce</t>
  </si>
  <si>
    <t>hos</t>
  </si>
  <si>
    <t>MV</t>
  </si>
  <si>
    <t>Murárske výpomoci</t>
  </si>
  <si>
    <t>%</t>
  </si>
  <si>
    <t>PL1</t>
  </si>
  <si>
    <t>Doplnenie rozvádzača prízemie, o 2x  PI  16A/2P 16A/B - napojenie plošiny, vrátane napojenia plošiny, kábel v lište , 18x13 - 65m</t>
  </si>
  <si>
    <t>PM</t>
  </si>
  <si>
    <t>Podružný materiál</t>
  </si>
  <si>
    <t>PPV</t>
  </si>
  <si>
    <t>Podiel pridružených výkonov</t>
  </si>
  <si>
    <t>22-M</t>
  </si>
  <si>
    <t>Montáže oznamovacích a zabezpečovacích zariadení</t>
  </si>
  <si>
    <t>220511002</t>
  </si>
  <si>
    <t>Montáž zásuvky 2xRJ45 pod omietku</t>
  </si>
  <si>
    <t>383150003800</t>
  </si>
  <si>
    <t>Zásuvka podpovrchová KOMPAKT, 2xRJ45/s, Cat.5e, kompletne, s montážou , odskúšaním a oživením, premeraním</t>
  </si>
  <si>
    <t>RACK</t>
  </si>
  <si>
    <t>Rozvádzač RACK  -  Rozvádzač RACK 1 -  9U, 600x600 , nástenný, v zmysle PD, vrátame montáže, a oživenia, dodávky aktívnych a pasívnych prvkov, switch prepínačov, patch kablov,  optických vaní, patch panelov a pod, rozvádzač dodať , switch - 24port</t>
  </si>
  <si>
    <t>220511031</t>
  </si>
  <si>
    <t>Kábel v rúrkach</t>
  </si>
  <si>
    <t>341230001300.S</t>
  </si>
  <si>
    <t>Kábel medený dátový FTP-AWG LSOH 4x2x24 mm2</t>
  </si>
  <si>
    <t>46-M</t>
  </si>
  <si>
    <t>Zemné práce vykonávané pri externých montážnych prácach</t>
  </si>
  <si>
    <t>460200144</t>
  </si>
  <si>
    <t>Hĺbenie káblovej ryhy ručne 35 cm širokej a 60 cm hlbokej, v zemine triedy 4</t>
  </si>
  <si>
    <t>460560144</t>
  </si>
  <si>
    <t>Ručný zásyp nezap. káblovej ryhy bez zhutn. zeminy, 35 cm širokej, 60 cm hlbokej v zemine tr. 4</t>
  </si>
  <si>
    <t>460620014</t>
  </si>
  <si>
    <t>Proviz. úprava terénu v zemine tr. 4, aby nerovnosti terénu neboli väčšie ako 2 cm od vodor.hladiny</t>
  </si>
  <si>
    <t>09 - SO 08 - Ústredné kúrenie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</si>
  <si>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</si>
  <si>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</si>
  <si>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</si>
  <si>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>23-M - Montáže potrubia</t>
  </si>
  <si>
    <t>971036004</t>
  </si>
  <si>
    <t>Jadrové vrty diamantovými korunkami do D 50 mm do stien - murivo tehlové -0,00003t</t>
  </si>
  <si>
    <t>cm</t>
  </si>
  <si>
    <t>252642277</t>
  </si>
  <si>
    <t>972056005.S</t>
  </si>
  <si>
    <t>Jadrové vrty diamantovými korunkami do D 60 mm do stropov - železobetónových -0,00007t</t>
  </si>
  <si>
    <t>1065153902</t>
  </si>
  <si>
    <t>973031151.S</t>
  </si>
  <si>
    <t>Vysekanie v murive z tehál výklenkov pohľadovej plochy väčších než 0,25 m2,  -1,80000t</t>
  </si>
  <si>
    <t>1313585350</t>
  </si>
  <si>
    <t>973031619</t>
  </si>
  <si>
    <t>Vysekanie kapsy pre klátiky a krabice, veľkosti do 150x150x100 mm,  -0,00300t</t>
  </si>
  <si>
    <t>-2096806603</t>
  </si>
  <si>
    <t>979011111</t>
  </si>
  <si>
    <t>Zvislá doprava sutiny a vybúraných hmôt za prvé podlažie nad alebo pod základným podlažím</t>
  </si>
  <si>
    <t>-1092126637</t>
  </si>
  <si>
    <t>979011121</t>
  </si>
  <si>
    <t>Zvislá doprava sutiny a vybúraných hmôt za každé ďalšie podlažie</t>
  </si>
  <si>
    <t>363168226</t>
  </si>
  <si>
    <t>713482121</t>
  </si>
  <si>
    <t>Montáž trubíc z PE, hr.15-20 mm,vnút.priemer do 38 mm</t>
  </si>
  <si>
    <t>-1441632478</t>
  </si>
  <si>
    <t>283310003300.S</t>
  </si>
  <si>
    <t>Izolačná PE trubica dxhr. 35x13 mm, nadrezaná, na izolovanie rozvodov vody, kúrenia, zdravotechniky</t>
  </si>
  <si>
    <t>-1458155229</t>
  </si>
  <si>
    <t>283310003100.S</t>
  </si>
  <si>
    <t>Izolačná PE trubica dxhr. 28x13 mm, nadrezaná, na izolovanie rozvodov vody, kúrenia, zdravotechniky</t>
  </si>
  <si>
    <t>33658504</t>
  </si>
  <si>
    <t>713482122.S</t>
  </si>
  <si>
    <t>Montáž trubíc z PE, hr.15-20 mm,vnút.priemer 39-70 mm</t>
  </si>
  <si>
    <t>35474562</t>
  </si>
  <si>
    <t>283310003500.S</t>
  </si>
  <si>
    <t>Izolačná PE trubica dxhr. 42x13 mm, nadrezaná, na izolovanie rozvodov vody, kúrenia, zdravotechniky</t>
  </si>
  <si>
    <t>1675313170</t>
  </si>
  <si>
    <t>283310005200.S</t>
  </si>
  <si>
    <t>Izolačná PE trubica dxhr. 54x20 mm, nadrezaná, na izolovanie rozvodov vody, kúrenia, zdravotechniky</t>
  </si>
  <si>
    <t>342387532</t>
  </si>
  <si>
    <t>998713201</t>
  </si>
  <si>
    <t>Presun hmôt pre izolácie tepelné v objektoch výšky do 6 m</t>
  </si>
  <si>
    <t>207690617</t>
  </si>
  <si>
    <t>998713292</t>
  </si>
  <si>
    <t>Izolácie tepelné, prípl.za presun nad vymedz. najväčšiu dopravnú vzdial. do 100 m</t>
  </si>
  <si>
    <t>-1762087227</t>
  </si>
  <si>
    <t>733</t>
  </si>
  <si>
    <t>Ústredné kúrenie, rozvodné potrubie</t>
  </si>
  <si>
    <t>733125012.S</t>
  </si>
  <si>
    <t>Potrubie z uhlíkovej ocele spájané lisovaním 28x1,5 + T-kusy, spojky, kolená...</t>
  </si>
  <si>
    <t>-2070100835</t>
  </si>
  <si>
    <t>733125015.S</t>
  </si>
  <si>
    <t>Potrubie z uhlíkovej ocele spájané lisovaním 35x1,5 + T-kusy, spojky, kolená...</t>
  </si>
  <si>
    <t>1485669404</t>
  </si>
  <si>
    <t>733125018</t>
  </si>
  <si>
    <t>Potrubie z uhlíkovej ocele spájané lisovaním 42x1,5 + T-kusy, spojky, kolená...</t>
  </si>
  <si>
    <t>-1690203468</t>
  </si>
  <si>
    <t>733125021.S</t>
  </si>
  <si>
    <t>Potrubie z uhlíkovej ocele spájané lisovaním 54x1,5 + T-kusy, spojky, kolená...</t>
  </si>
  <si>
    <t>1904700242</t>
  </si>
  <si>
    <t>733167100</t>
  </si>
  <si>
    <t>Montáž plasthliníkového potrubia lisovaním D 16</t>
  </si>
  <si>
    <t>439408145</t>
  </si>
  <si>
    <t>3C16006</t>
  </si>
  <si>
    <t>Rúrka plast-hliníková PE-RT 16x2, hr.Al 0,2 mm, s tepelnou izoláciou, hrúbka tepelnej izolácie 6 mm, v kotúči alebo ekvivalent</t>
  </si>
  <si>
    <t>401984823</t>
  </si>
  <si>
    <t>733167103.S</t>
  </si>
  <si>
    <t>Montáž plasthliníkového potrubia pre vykurovanie lisovaním D 20,2 mm</t>
  </si>
  <si>
    <t>-1668460561</t>
  </si>
  <si>
    <t>3D20006</t>
  </si>
  <si>
    <t>Rúrka plast-hliníková PE-RT 20x2, hr.Al 0,25 mm, s tepelnou izoláciou, hrúbka tepelnej izolácie 6 mm, v kotúči alebo ekvivalent</t>
  </si>
  <si>
    <t>-1891122551</t>
  </si>
  <si>
    <t>733167157</t>
  </si>
  <si>
    <t>Montáž plasthliníkového prechodu  lisovaním D 16</t>
  </si>
  <si>
    <t>649985170</t>
  </si>
  <si>
    <t>198730022100.S</t>
  </si>
  <si>
    <t>Prechod s prevlečnou maticou pre plasthliníkové potrubia(tesniaca naplocho) 16 - G3/4, červený bronz alebo ekvivalent</t>
  </si>
  <si>
    <t>1508306395</t>
  </si>
  <si>
    <t>733167160.S</t>
  </si>
  <si>
    <t>Montáž plasthliníkového prechodu lisovaním D 20 mm</t>
  </si>
  <si>
    <t>138723635</t>
  </si>
  <si>
    <t>198730022300.S</t>
  </si>
  <si>
    <t>Prechod s prevlečnou maticou pre plasthliníkové potrubia(tesniaca naplocho) 20 - G3/4, červený bronz alebo ekvivalent</t>
  </si>
  <si>
    <t>-1116128450</t>
  </si>
  <si>
    <t>733167178</t>
  </si>
  <si>
    <t>Montáž plasthliníkového kolena lisovaním D 16</t>
  </si>
  <si>
    <t>-2104279614</t>
  </si>
  <si>
    <t>P711600</t>
  </si>
  <si>
    <t>Tvarovka lis. - koleno 90°, 16 x 2 alebo ekvivalent</t>
  </si>
  <si>
    <t>-940462828</t>
  </si>
  <si>
    <t>733167181.S</t>
  </si>
  <si>
    <t>Montáž plasthliníkového kolena lisovaním D 20 mm</t>
  </si>
  <si>
    <t>-584678875</t>
  </si>
  <si>
    <t>P712000</t>
  </si>
  <si>
    <t>Tvarovka lis. - koleno 90°, 20 x 2 alebo ekvivalent</t>
  </si>
  <si>
    <t>-815873335</t>
  </si>
  <si>
    <t>733167212.1</t>
  </si>
  <si>
    <t>Montáž plasthliníkových tvaroviek nad rámec ( 10 % z ceny )</t>
  </si>
  <si>
    <t>440305228</t>
  </si>
  <si>
    <t>733191202.S</t>
  </si>
  <si>
    <t>Tlaková skúška oceľového potrubia nad 35 do 64 mm</t>
  </si>
  <si>
    <t>394866092</t>
  </si>
  <si>
    <t>733191301</t>
  </si>
  <si>
    <t>Tlaková skúška plastového potrubia do 32 mm</t>
  </si>
  <si>
    <t>1742315158</t>
  </si>
  <si>
    <t>998733201</t>
  </si>
  <si>
    <t>Presun hmôt pre rozvody potrubia v objektoch výšky do 6 m</t>
  </si>
  <si>
    <t>-480173155</t>
  </si>
  <si>
    <t>998733293</t>
  </si>
  <si>
    <t>Rozvody potrubia, prípl.za presun nad vymedz. najväčšiu dopravnú vzdial. do 100 m</t>
  </si>
  <si>
    <t>1713165399</t>
  </si>
  <si>
    <t>734</t>
  </si>
  <si>
    <t>Ústredné kúrenie, armatúry.</t>
  </si>
  <si>
    <t>734209112</t>
  </si>
  <si>
    <t>Montáž závitovej armatúry s 2 závitmi do G 1/2</t>
  </si>
  <si>
    <t>-954280548</t>
  </si>
  <si>
    <t>1376611</t>
  </si>
  <si>
    <t>3000 Diel pripájací rohový pre 2-rúrk. sústavy, obojstr. uzatvárat., pripoj. telesa G 3/4, pripoj. na rúru vonk. závit. G 3/4 s kuž. tesnením alebo ekvivalent</t>
  </si>
  <si>
    <t>553241009</t>
  </si>
  <si>
    <t>734223208</t>
  </si>
  <si>
    <t>Montáž termostatickej hlavice kvapalinovej jednoduchej</t>
  </si>
  <si>
    <t>-900228175</t>
  </si>
  <si>
    <t>1986010</t>
  </si>
  <si>
    <t>Hlavica termostatická závit M 28 x 1,5, v masívnom vyhotovení proti vandalizmu, teplotný rozsah 8 - 26°C alebo ekvivalent</t>
  </si>
  <si>
    <t>-1866526357</t>
  </si>
  <si>
    <t>1923006</t>
  </si>
  <si>
    <t>Hlavica termostatická M 30x1,5 s kvap. snímačom, poloha 0, nastav. protimraz. ochrana pri cca 6°C, od 6-30 °C alebo ekvivalent</t>
  </si>
  <si>
    <t>1368326918</t>
  </si>
  <si>
    <t>998734201</t>
  </si>
  <si>
    <t>Presun hmôt pre armatúry v objektoch výšky do 6 m</t>
  </si>
  <si>
    <t>-913932158</t>
  </si>
  <si>
    <t>998734293</t>
  </si>
  <si>
    <t>Armatúry, prípl.za presun nad vymedz. najväčšiu dopravnú vzdialenosť do 100 m</t>
  </si>
  <si>
    <t>-400384777</t>
  </si>
  <si>
    <t>HZS000211r</t>
  </si>
  <si>
    <t>Ostatné prepojovacie potrubia a potrubné spojovacie tvarovky (flexi nerez.rúrky, matice, kolená, vsuvky, ...)</t>
  </si>
  <si>
    <t>sub</t>
  </si>
  <si>
    <t>1286677459</t>
  </si>
  <si>
    <t>735</t>
  </si>
  <si>
    <t>Ústredné kúrenie, vykurovacie telesá</t>
  </si>
  <si>
    <t>735000912</t>
  </si>
  <si>
    <t>Vyregulovanie dvojregulačného ventilu s termostatickým ovládaním</t>
  </si>
  <si>
    <t>487541914</t>
  </si>
  <si>
    <t>735153300</t>
  </si>
  <si>
    <t>Príplatok k cene za odvzdušňovací ventil telies s príplatkom 8 %</t>
  </si>
  <si>
    <t>-1471125975</t>
  </si>
  <si>
    <t>735154140</t>
  </si>
  <si>
    <t>Montáž vykurovacieho telesa panelového dvojradového výšky 600 mm/ dĺžky 400-600 mm</t>
  </si>
  <si>
    <t>-163116902</t>
  </si>
  <si>
    <t>V00216006009016011</t>
  </si>
  <si>
    <t>Oceľové panelové radiátory 21VK 600x600, s pripojením vpravo/vľavo, s 2 panelmi a 1 konvektorom alebo ekvivalent</t>
  </si>
  <si>
    <t>960217767</t>
  </si>
  <si>
    <t>735154141</t>
  </si>
  <si>
    <t>Montáž vykurovacieho telesa panelového dvojradového výšky 600 mm/ dĺžky 700-900 mm</t>
  </si>
  <si>
    <t>-1787205033</t>
  </si>
  <si>
    <t>V00216008009016011</t>
  </si>
  <si>
    <t>Oceľové panelové radiátory 21VK 600x800, s pripojením vpravo/vľavo, s 2 panelmi a 1 konvektorom alebo ekvivalent</t>
  </si>
  <si>
    <t>1324307955</t>
  </si>
  <si>
    <t>735154143</t>
  </si>
  <si>
    <t>Montáž vykurovacieho telesa panelového dvojradového výšky 600 mm/ dĺžky 1400-1800 mm</t>
  </si>
  <si>
    <t>889383417</t>
  </si>
  <si>
    <t>V00215014009016011</t>
  </si>
  <si>
    <t>Oceľové panelové radiátory 21VK 500x1400, s pripojením vpravo/vľavo, s 2 panelmi a 1 konvektorom alebo ekvivalent</t>
  </si>
  <si>
    <t>1505116580</t>
  </si>
  <si>
    <t>V00215018009016011</t>
  </si>
  <si>
    <t>Oceľové panelové radiátory 21VK 500x1800, s pripojením vpravo/vľavo, s 2 panelmi a 1 konvektorom alebo ekvivalent</t>
  </si>
  <si>
    <t>508979006</t>
  </si>
  <si>
    <t>V00216014009016011</t>
  </si>
  <si>
    <t>Oceľové panelové radiátory 21VK 600x1400, s pripojením vpravo/vľavo, s 2 panelmi a 1 konvektorom alebo ekvivalent</t>
  </si>
  <si>
    <t>-2102598357</t>
  </si>
  <si>
    <t>V00216016009016011</t>
  </si>
  <si>
    <t>Oceľové panelové radiátory 21VK 600x1600, s pripojením vpravo/vľavo, s 2 panelmi a 1 konvektorom alebo ekvivalent</t>
  </si>
  <si>
    <t>-2057132905</t>
  </si>
  <si>
    <t>735158120</t>
  </si>
  <si>
    <t>Vykurovacie telesá panelové, tlaková skúška telesa vodou U. S. Steel Košice dvojradového</t>
  </si>
  <si>
    <t>-1398480069</t>
  </si>
  <si>
    <t>735191910</t>
  </si>
  <si>
    <t>Napustenie vody do vykurovacieho systému vrátane potrubia o v. pl. vykurovacích telies</t>
  </si>
  <si>
    <t>1609123373</t>
  </si>
  <si>
    <t>PVK00011417</t>
  </si>
  <si>
    <t>Chránička červenej farby pre rúrku DN 16 alebo ekvivalent</t>
  </si>
  <si>
    <t>1750811628</t>
  </si>
  <si>
    <t>735311560.S</t>
  </si>
  <si>
    <t>Montáž zostavy rozdeľovač / zberač na stenu typ 7 cestný</t>
  </si>
  <si>
    <t>-1584708377</t>
  </si>
  <si>
    <t>1853107</t>
  </si>
  <si>
    <t>Rozdeľovač tyčový rozdeľovač 7-okruhový, DN 25 pre vykurovacie okruhy plošného vykurovanie, s termostatickými zvrškami a uzatváracími zvrškami, prípojky okruhov G 3/4" alebo ekvivalent</t>
  </si>
  <si>
    <t>1415328207</t>
  </si>
  <si>
    <t>551240011900</t>
  </si>
  <si>
    <t>Set guľových kohútov 1“ (2 ks priame) na pripojenie k rozdeľovaču alebo ekvivalent alebo ekvivalent</t>
  </si>
  <si>
    <t>pár</t>
  </si>
  <si>
    <t>-1250573236</t>
  </si>
  <si>
    <t>735311580.S</t>
  </si>
  <si>
    <t>Montáž zostavy rozdeľovač / zberač na stenu typ 9 cestný</t>
  </si>
  <si>
    <t>179586443</t>
  </si>
  <si>
    <t>1853109</t>
  </si>
  <si>
    <t>Rozdeľovač tyčový rozdeľovač 9-okruhový, DN 25 pre vykurovacie okruhy plošného vykurovanie, s termostatickými zvrškami a uzatváracími zvrškami, prípojky okruhov G 3/4" alebo ekvivalent</t>
  </si>
  <si>
    <t>1190427596</t>
  </si>
  <si>
    <t>735311620.S</t>
  </si>
  <si>
    <t>Montáž zostavy rozdeľovač / zberač na stenu typ 12 cestný</t>
  </si>
  <si>
    <t>-1363161942</t>
  </si>
  <si>
    <t>1853112</t>
  </si>
  <si>
    <t>Rozdeľovač tyčový rozdeľovač 12-okruhový, DN 25 pre vykurovacie okruhy plošného vykurovanie, s termostatickými zvrškami a uzatváracími zvrškami, prípojky okruhov G 3/4" alebo ekvivalent</t>
  </si>
  <si>
    <t>1702621983</t>
  </si>
  <si>
    <t>735311770</t>
  </si>
  <si>
    <t>Montáž skrinky rozdeľovača pod omietku</t>
  </si>
  <si>
    <t>-924299499</t>
  </si>
  <si>
    <t>4841856925</t>
  </si>
  <si>
    <t>Skrinka rozdelovača šírka 900 mm alebo ekvivalent</t>
  </si>
  <si>
    <t>344253135</t>
  </si>
  <si>
    <t>4841856920</t>
  </si>
  <si>
    <t>Skrinka rozdelovača šírka 750 mm alebo ekvivalent</t>
  </si>
  <si>
    <t>-1900030892</t>
  </si>
  <si>
    <t>998735101</t>
  </si>
  <si>
    <t>Presun hmôt pre vykurovacie telesá v objektoch výšky do 6 m</t>
  </si>
  <si>
    <t>-223039209</t>
  </si>
  <si>
    <t>998735193</t>
  </si>
  <si>
    <t>Vykurovacie telesá, prípl.za presun nad vymedz. najväčšiu dopr. vzdial. do 500 m</t>
  </si>
  <si>
    <t>1521966967</t>
  </si>
  <si>
    <t>23-M</t>
  </si>
  <si>
    <t>Montáže potrubia</t>
  </si>
  <si>
    <t>230180063</t>
  </si>
  <si>
    <t>Montáž závesov</t>
  </si>
  <si>
    <t>376827567</t>
  </si>
  <si>
    <t>552810005800.S</t>
  </si>
  <si>
    <t>Záves stropný nadstaviteľný alebo ekvivalent</t>
  </si>
  <si>
    <t>1056559992</t>
  </si>
  <si>
    <t>230180065</t>
  </si>
  <si>
    <t>Montáž rúrových dielov DN25</t>
  </si>
  <si>
    <t>860538055</t>
  </si>
  <si>
    <t>316170047100.S</t>
  </si>
  <si>
    <t>Prechodka s vonkajším závitom d 28 mm - 1" lisovacia, uhlíková oceľ alebo ekvivalent</t>
  </si>
  <si>
    <t>-686566150</t>
  </si>
  <si>
    <t>230180066</t>
  </si>
  <si>
    <t>Montáž rúrových dielov DN 32</t>
  </si>
  <si>
    <t>-1364587300</t>
  </si>
  <si>
    <t>316170047300.S</t>
  </si>
  <si>
    <t>Prechodka s vonkajším závitom d 35 mm - 1 1/2" lisovacia, uhlíková oceľ alebo ekvivalent</t>
  </si>
  <si>
    <t>1210474813</t>
  </si>
  <si>
    <t>230180067</t>
  </si>
  <si>
    <t>Montáž rúrových dielov DN 40</t>
  </si>
  <si>
    <t>1499725095</t>
  </si>
  <si>
    <t>316170047500.S</t>
  </si>
  <si>
    <t>Prechodka s vonkajším závitom d 42 mm - 1 1/2" lisovacia, uhlíková oceľ alebo ekvivalent</t>
  </si>
  <si>
    <t>-67289659</t>
  </si>
  <si>
    <t>HZS000113.S</t>
  </si>
  <si>
    <t>Stavebno montážne práce náročné ucelené - odborné, tvorivé remeselné (Tr. 3) v rozsahu viac ako 8 hodín</t>
  </si>
  <si>
    <t>-833556239</t>
  </si>
  <si>
    <t>HZS000213</t>
  </si>
  <si>
    <t>Uvedenie technológie a zariadení do prevádzky, spustenie a nastavenie čerpadla</t>
  </si>
  <si>
    <t>1858665504</t>
  </si>
  <si>
    <t>HZS000312</t>
  </si>
  <si>
    <t>Skúšobná prevádzka vykurovacieho systému, vyregulovanie</t>
  </si>
  <si>
    <t>44979121</t>
  </si>
  <si>
    <t>10 - SO 09 - Kotolňa</t>
  </si>
  <si>
    <t>731 - Ústredné kúrenie, kotolne</t>
  </si>
  <si>
    <t>732 - Ústredné kúrenie, strojovne</t>
  </si>
  <si>
    <t>735 - Ústredné kúrenie, vykurovacie telesá</t>
  </si>
  <si>
    <t xml:space="preserve">    734 - Ústredné kúrenie - armatúry</t>
  </si>
  <si>
    <t xml:space="preserve">    791 - Zariadenia veľkokuchýň</t>
  </si>
  <si>
    <t xml:space="preserve">    23-M - Montáže potrubia</t>
  </si>
  <si>
    <t>731</t>
  </si>
  <si>
    <t>Ústredné kúrenie, kotolne</t>
  </si>
  <si>
    <t>731200826.S</t>
  </si>
  <si>
    <t>Demontáž kotla oceľového na kvapalné alebo plynné palivá s výkonom nad 40 do 60 kW,  -0,35625t</t>
  </si>
  <si>
    <t>1565446162</t>
  </si>
  <si>
    <t>731261070.S</t>
  </si>
  <si>
    <t>Montáž plynového kotla nástenného kondenzačného vykurovacieho bez zásobníka</t>
  </si>
  <si>
    <t>2124342653</t>
  </si>
  <si>
    <t>B2HAI68</t>
  </si>
  <si>
    <t>Kaskáda s troma plynovými kondenzačnými zariadeniami Vitodens 200-W 3x60 kW, prepojenie, regulácia so snímačmi alebo ekvivalent</t>
  </si>
  <si>
    <t>-498523928</t>
  </si>
  <si>
    <t>484120041400</t>
  </si>
  <si>
    <t>Regulácia</t>
  </si>
  <si>
    <t>-1820988774</t>
  </si>
  <si>
    <t>484120041700</t>
  </si>
  <si>
    <t>Modul komunikačný LON, potrebný pre komunikáciu s nadradenou MaR alebo ekvivalent</t>
  </si>
  <si>
    <t>821517372</t>
  </si>
  <si>
    <t>484120041800</t>
  </si>
  <si>
    <t>-445175089</t>
  </si>
  <si>
    <t>484120042400</t>
  </si>
  <si>
    <t>Kábel spojovací LON, na výmenu údajov medzi reguláciami, dĺžka 7 m alebo ekvivalent</t>
  </si>
  <si>
    <t>370485654</t>
  </si>
  <si>
    <t>484120042500</t>
  </si>
  <si>
    <t>Odpor koncový na zakončenie systémovej komunikačnej zbernice alebo ekvivalent</t>
  </si>
  <si>
    <t>-1797688123</t>
  </si>
  <si>
    <t>484120042100</t>
  </si>
  <si>
    <t>Konektor pre čerpadlo vykurovacieho okruhu, systémový konektor s 5 zástrčkami, 3-pólový, 3 kusy alebo ekvivalent</t>
  </si>
  <si>
    <t>bal</t>
  </si>
  <si>
    <t>1554956644</t>
  </si>
  <si>
    <t>7415056</t>
  </si>
  <si>
    <t>Konektor pre motor zmiešavača alebo ekvivalent</t>
  </si>
  <si>
    <t>-153423069</t>
  </si>
  <si>
    <t>7415057</t>
  </si>
  <si>
    <t>Konektor pre motor zmiešavača, systémový konektor s 5 zástrčkami, 4-pólový, 3 kusy. alebo ekvivalent</t>
  </si>
  <si>
    <t>-199758816</t>
  </si>
  <si>
    <t>3162154529.2</t>
  </si>
  <si>
    <t>Snímač teploty hydraul.výhybky alebo ekvivalent</t>
  </si>
  <si>
    <t>625327024</t>
  </si>
  <si>
    <t>484120041900</t>
  </si>
  <si>
    <t>Snímač príložný NTC 10 kOhm, dĺžka 5,8 m alebo ekvivalent</t>
  </si>
  <si>
    <t>-2111884723</t>
  </si>
  <si>
    <t>7164403</t>
  </si>
  <si>
    <t>Rozšírenie pre 2. a 3. vykurovací okruh alebo ekvivalent</t>
  </si>
  <si>
    <t>-970565765</t>
  </si>
  <si>
    <t>ZK02633</t>
  </si>
  <si>
    <t>Zberné potrubie pre odvod kondenzátu pre 3 kotlové zariadenia alebo ekvivalent</t>
  </si>
  <si>
    <t>-94338486</t>
  </si>
  <si>
    <t>7441823</t>
  </si>
  <si>
    <t>Neutralizačné zariadenie alebo ekvivalent</t>
  </si>
  <si>
    <t>-1478095512</t>
  </si>
  <si>
    <t>9521702</t>
  </si>
  <si>
    <t>Neutralizačný granulát 8 kg alebo ekvivalent</t>
  </si>
  <si>
    <t>1213750475</t>
  </si>
  <si>
    <t>484120038200</t>
  </si>
  <si>
    <t>Ovládanie diaľkové alebo ekvivalent</t>
  </si>
  <si>
    <t>-1047371946</t>
  </si>
  <si>
    <t>731291080</t>
  </si>
  <si>
    <t>Montáž rýchlomontážnej sady s 3-cestným zmiešavačom DN 32</t>
  </si>
  <si>
    <t>1759706317</t>
  </si>
  <si>
    <t>4849106420</t>
  </si>
  <si>
    <t>Rýchlomontážna sada s 3- cestným zmiešavačom DN32 Alpha2 60 - príslušenstvo vykurovania alebo ekvivalent</t>
  </si>
  <si>
    <t>869343288</t>
  </si>
  <si>
    <t>731291090.S</t>
  </si>
  <si>
    <t>Montáž rýchlomontážnej sady s 3-cestným zmiešavačom DN 40</t>
  </si>
  <si>
    <t>-1335516300</t>
  </si>
  <si>
    <t>484810006100.S</t>
  </si>
  <si>
    <t>Rýchlomontážna sada so zmiešavačom, DN 40, vrátane integrovaného obehového čerpadla - prírubové hrdlo DN 40, max. dopravná výška 8 m alebo ekvivalent</t>
  </si>
  <si>
    <t>sada</t>
  </si>
  <si>
    <t>-130760084</t>
  </si>
  <si>
    <t>731361101.S</t>
  </si>
  <si>
    <t>Montáž nerezový komín dvojplášťový DN 150 mm, výšky 10 m</t>
  </si>
  <si>
    <t>254854741</t>
  </si>
  <si>
    <t>101072</t>
  </si>
  <si>
    <t>Vynášací diel ICS25 130 Spona alebo ekvivalent</t>
  </si>
  <si>
    <t>-1002517808</t>
  </si>
  <si>
    <t>100771</t>
  </si>
  <si>
    <t>Koleno 85° ICS25 130 +Spona alebo ekvivalent</t>
  </si>
  <si>
    <t>-179999414</t>
  </si>
  <si>
    <t>101743</t>
  </si>
  <si>
    <t>Konzola 475 alebo ekvivalent</t>
  </si>
  <si>
    <t>1876893745</t>
  </si>
  <si>
    <t>100907</t>
  </si>
  <si>
    <t>Diel KO podtlak krátky ICS25 130 Spona alebo ekvivalent</t>
  </si>
  <si>
    <t>1570757240</t>
  </si>
  <si>
    <t>101214</t>
  </si>
  <si>
    <t>Krycia hlava kónická. ICS25 130 Spona alebo ekvivalent</t>
  </si>
  <si>
    <t>673692468</t>
  </si>
  <si>
    <t>106140</t>
  </si>
  <si>
    <t>Protidažď. manžeta PPL 180 H-50 alebo ekvivalent</t>
  </si>
  <si>
    <t>2066113289</t>
  </si>
  <si>
    <t>111183</t>
  </si>
  <si>
    <t>Prestav. Lôžko ICS/ D=180 alebo ekvivalent</t>
  </si>
  <si>
    <t>520556417</t>
  </si>
  <si>
    <t>101178</t>
  </si>
  <si>
    <t>Prechod PPL/ICS25/ 130/130 alebo ekvivalent</t>
  </si>
  <si>
    <t>-1631885899</t>
  </si>
  <si>
    <t>101868</t>
  </si>
  <si>
    <t>Zemniaca objímka D=350 alebo ekvivalent</t>
  </si>
  <si>
    <t>-289159594</t>
  </si>
  <si>
    <t>100700</t>
  </si>
  <si>
    <t>Rovný diel 955 ICS25/ 130 +spona alebo ekvivalent</t>
  </si>
  <si>
    <t>886950761</t>
  </si>
  <si>
    <t>101816</t>
  </si>
  <si>
    <t>Tesnenie dv.br.samost 130/-/-/SIL/-/ACCESS alebo ekvivalent</t>
  </si>
  <si>
    <t>335631945</t>
  </si>
  <si>
    <t>106586</t>
  </si>
  <si>
    <t>Zberač kond. vývod bokom 1,0mm PPL 150 alebo ekvivalent</t>
  </si>
  <si>
    <t>1334265911</t>
  </si>
  <si>
    <t>153618</t>
  </si>
  <si>
    <t>Sopúch_red.80 150/135/0,6/316/MA/PPL06 alebo ekvivalent</t>
  </si>
  <si>
    <t>-498750692</t>
  </si>
  <si>
    <t>106402.1</t>
  </si>
  <si>
    <t>Koleno 45° PPL 80 alebo ekvivalent</t>
  </si>
  <si>
    <t>1577844630</t>
  </si>
  <si>
    <t>106213.1</t>
  </si>
  <si>
    <t>Rovný diel 450mm PPL 80 alebo ekvivalent</t>
  </si>
  <si>
    <t>1136320068</t>
  </si>
  <si>
    <t>106227</t>
  </si>
  <si>
    <t>Rovný diel 950mm PPL 150 alebo ekvivalent</t>
  </si>
  <si>
    <t>1652773865</t>
  </si>
  <si>
    <t>106213</t>
  </si>
  <si>
    <t>Rovný diel 450mm PPL 150 alebo ekvivalent</t>
  </si>
  <si>
    <t>-2126396722</t>
  </si>
  <si>
    <t>106199</t>
  </si>
  <si>
    <t>Rovný diel 200mm PPL 150 alebo ekvivalent</t>
  </si>
  <si>
    <t>-1278189082</t>
  </si>
  <si>
    <t>101817</t>
  </si>
  <si>
    <t>Tesnenie dv.br.samost 150/-/-/SIL/-/ACCESS alebo ekvivalent</t>
  </si>
  <si>
    <t>-326604287</t>
  </si>
  <si>
    <t>101817.1</t>
  </si>
  <si>
    <t>Tesnenie dv.br.samost 80 alebo ekvivalent</t>
  </si>
  <si>
    <t>-911589058</t>
  </si>
  <si>
    <t>105949</t>
  </si>
  <si>
    <t>Spona PPL D=150 alebo ekvivalent</t>
  </si>
  <si>
    <t>-1360471250</t>
  </si>
  <si>
    <t>484120024100.S</t>
  </si>
  <si>
    <t>Adaptér paralelný na oddelenie vedenia spalín a prívodu vzduchu, pre D 80/125 mm alebo ekvivalent</t>
  </si>
  <si>
    <t>-1664148394</t>
  </si>
  <si>
    <t>429720036500</t>
  </si>
  <si>
    <t>Žalúzia protidažďová plastová, 160 alebo ekvivalent</t>
  </si>
  <si>
    <t>1992194327</t>
  </si>
  <si>
    <t>731370040.S</t>
  </si>
  <si>
    <t>Montáž hydraulického vyrovnávača dynamických tlakov - anuloidu prírubového, DN 80</t>
  </si>
  <si>
    <t>-49105277</t>
  </si>
  <si>
    <t>ZK02627</t>
  </si>
  <si>
    <t>Hydraulický vyrovnávač dynamických tlakov, DN80 alebo ekvivalent</t>
  </si>
  <si>
    <t>1077239288</t>
  </si>
  <si>
    <t>731391813.S</t>
  </si>
  <si>
    <t>Vypúšťanie vody z kotla do kanalizácie samospádom o v. pl.kotla nad 10 do 20 m2</t>
  </si>
  <si>
    <t>-1434590135</t>
  </si>
  <si>
    <t>731890801.S</t>
  </si>
  <si>
    <t>Vnútrostaveniskové premiestnenie vybúraných hmôt kotolní vodorovne do 6 m</t>
  </si>
  <si>
    <t>-219377335</t>
  </si>
  <si>
    <t>998731201.S</t>
  </si>
  <si>
    <t>Presun hmôt pre kotolne umiestnené vo výške (hĺbke) do 6 m</t>
  </si>
  <si>
    <t>-2061199366</t>
  </si>
  <si>
    <t>998731294.S</t>
  </si>
  <si>
    <t>Kotolne, prípl.za presun nad vymedz. najväčšiu dopravnú vzdialenosť do 1000 m</t>
  </si>
  <si>
    <t>1862410638</t>
  </si>
  <si>
    <t>998731299.S</t>
  </si>
  <si>
    <t>Kotolne, prípl.za presun za každých ďaľších aj začatých 1000 m nad 1000 m</t>
  </si>
  <si>
    <t>-870223223</t>
  </si>
  <si>
    <t>732</t>
  </si>
  <si>
    <t>Ústredné kúrenie, strojovne</t>
  </si>
  <si>
    <t>732111401</t>
  </si>
  <si>
    <t>Montáž rozdeľovača a zberača združeného</t>
  </si>
  <si>
    <t>-482695032</t>
  </si>
  <si>
    <t>484810011800</t>
  </si>
  <si>
    <t>Redukcia DN 40 – DN 32 pre montáž rýchlomontážnej sady DN 32 na rozdeľovač DN 40 alebo ekvivalent</t>
  </si>
  <si>
    <t>860500869</t>
  </si>
  <si>
    <t>484810008800.S</t>
  </si>
  <si>
    <t>Rozdeľovač 3-násobný, modulárny DN 40, výkon 250/125 kW s tepelnou izoláciou, alebo ekvivalent</t>
  </si>
  <si>
    <t>1807435838</t>
  </si>
  <si>
    <t>484810009100.S</t>
  </si>
  <si>
    <t>Sada stojankových konzol pre rozdeľovač DN 40 a DN 50 - 2 pozinkované konzoly na stenu z ocele, 4 skrutky, 4 hmoždinky, 2 skrutkovania, nastaviteľná výška 1050-1080 mm alebo ekvivalent</t>
  </si>
  <si>
    <t>-938902199</t>
  </si>
  <si>
    <t>732212815.S</t>
  </si>
  <si>
    <t>Demontáž ohrievača zásobníkového stojatého objemu do 1600 l,  -0,51196t</t>
  </si>
  <si>
    <t>-1043875278</t>
  </si>
  <si>
    <t>732214813.S</t>
  </si>
  <si>
    <t>Demontáž ohrievača zásobníkového, vypustenie vody z ohrievača objemu do 630 l</t>
  </si>
  <si>
    <t>-1397081671</t>
  </si>
  <si>
    <t>732311111.1</t>
  </si>
  <si>
    <t>Montáž zariadenia na neutralizáciu kondenzátu</t>
  </si>
  <si>
    <t>310505440</t>
  </si>
  <si>
    <t>7441823.1</t>
  </si>
  <si>
    <t>Neutralizačné zariadenie GENO-Neutra V N-70 alebo ekvivalent</t>
  </si>
  <si>
    <t>-1247942057</t>
  </si>
  <si>
    <t>9521702.1</t>
  </si>
  <si>
    <t>-2048949344</t>
  </si>
  <si>
    <t>732331009.S</t>
  </si>
  <si>
    <t>Montáž expanznej nádoby tlak do 6 bar s membránou 25 l</t>
  </si>
  <si>
    <t>1091928879</t>
  </si>
  <si>
    <t>484630006300.S</t>
  </si>
  <si>
    <t>Nádoba expanzná s membránou, objem 25 l, 3/1,5 bar, 6/1,5 bar</t>
  </si>
  <si>
    <t>20341773</t>
  </si>
  <si>
    <t>484630012500.S</t>
  </si>
  <si>
    <t>Držiak nástenný pre expanznú membánovú nádobu s objemom 25 l</t>
  </si>
  <si>
    <t>-1962085992</t>
  </si>
  <si>
    <t>484630012600.S</t>
  </si>
  <si>
    <t>Ventil so zaistením R3/4 pre expanznú nádobu s objemom 25 - 50 l, na kontrolu, údržbu a výmenu expanzných nádob alebo ekvivalent</t>
  </si>
  <si>
    <t>731845470</t>
  </si>
  <si>
    <t>732420812.S</t>
  </si>
  <si>
    <t>Demontáž čerpadla obehového špirálového (do potrubia) DN 40,  -0,02100t</t>
  </si>
  <si>
    <t>643069869</t>
  </si>
  <si>
    <t>998732201.S</t>
  </si>
  <si>
    <t>Presun hmôt pre strojovne v objektoch výšky do 6 m</t>
  </si>
  <si>
    <t>-298866181</t>
  </si>
  <si>
    <t>998732294.S</t>
  </si>
  <si>
    <t>Strojovne, prípl.za presun nad vymedz. najväčšiu dopravnú vzdialenosť do 1000 m</t>
  </si>
  <si>
    <t>1507340891</t>
  </si>
  <si>
    <t>998732299.S</t>
  </si>
  <si>
    <t>Strojovne, prípl.za presun za každých ďaľších i začatých 1000 m nad 1000 m</t>
  </si>
  <si>
    <t>798491802</t>
  </si>
  <si>
    <t>735494811.S</t>
  </si>
  <si>
    <t>Vypúšťanie vody z vykurovacích sústav o v. pl. vykurovacích telies</t>
  </si>
  <si>
    <t>431366968</t>
  </si>
  <si>
    <t>713482133.S</t>
  </si>
  <si>
    <t>Montáž trubíc z PE, hr.30 mm,vnút.priemer 71-95 mm</t>
  </si>
  <si>
    <t>-943428938</t>
  </si>
  <si>
    <t>283310007000.S</t>
  </si>
  <si>
    <t>Izolačná PE trubica dxhr. 89x30 mm, rozrezaná, na izolovanie rozvodov vody, kúrenia, zdravotechniky</t>
  </si>
  <si>
    <t>333713942</t>
  </si>
  <si>
    <t>1495333997</t>
  </si>
  <si>
    <t>998713294.S</t>
  </si>
  <si>
    <t>Izolácie tepelné, prípl.za presun nad vymedz. najväčšiu dopravnú vzdial. do 1000 m</t>
  </si>
  <si>
    <t>-506777620</t>
  </si>
  <si>
    <t>998713299.S</t>
  </si>
  <si>
    <t>Izolácie tepelné, prípl.za presun za každých ďalších aj začatých 1000 m nad 1000 m</t>
  </si>
  <si>
    <t>-1486175391</t>
  </si>
  <si>
    <t>733120819.S</t>
  </si>
  <si>
    <t>Demontáž potrubia z oceľových rúrok hladkých nad 38 do D 60,3,  -0,00473t</t>
  </si>
  <si>
    <t>1646456546</t>
  </si>
  <si>
    <t>733121111</t>
  </si>
  <si>
    <t>Potrubie z rúrok hladkých bezšvových nízkotlakových priemer 25/2,6</t>
  </si>
  <si>
    <t>-1063044052</t>
  </si>
  <si>
    <t>733121126.S</t>
  </si>
  <si>
    <t>Potrubie z rúrok hladkých bezšvových nízkotlakových priemer 89/5,0</t>
  </si>
  <si>
    <t>-284515829</t>
  </si>
  <si>
    <t>733126030.S</t>
  </si>
  <si>
    <t>Montáž tvarovky - redukcie DN 80 privarením</t>
  </si>
  <si>
    <t>-1620493095</t>
  </si>
  <si>
    <t>316170012100.S</t>
  </si>
  <si>
    <t>Redukcia varná DN 80/50, d 88,9/57,0 mm, hr. steny 3,2/2,9 mm, z čiernej uhlíkovej ocele</t>
  </si>
  <si>
    <t>-2011070949</t>
  </si>
  <si>
    <t>733126095.S</t>
  </si>
  <si>
    <t>Montáž tvarovky - koleno DN 80 privarením</t>
  </si>
  <si>
    <t>-1441445590</t>
  </si>
  <si>
    <t>316170006400.S</t>
  </si>
  <si>
    <t>Koleno varné DN 80, d 88,9 mm, hr. steny 3,2 mm, z čiernej uhlíkovej ocele</t>
  </si>
  <si>
    <t>-216922539</t>
  </si>
  <si>
    <t>733126140r</t>
  </si>
  <si>
    <t>Montáž dalších tvaroviek redukcií...(5 % z ceny)</t>
  </si>
  <si>
    <t>1090054585</t>
  </si>
  <si>
    <t>733181433.S</t>
  </si>
  <si>
    <t>Montáž odkalovača prírubový spoj DN 80</t>
  </si>
  <si>
    <t>-1030315920</t>
  </si>
  <si>
    <t>551270018600.S</t>
  </si>
  <si>
    <t>Odvzdušňovač s odkalovačom DN 80 s prírubovým pripojením</t>
  </si>
  <si>
    <t>312524422</t>
  </si>
  <si>
    <t>733190217</t>
  </si>
  <si>
    <t>Tlaková skúška potrubia z oceľových rúrok do priem. 89/5</t>
  </si>
  <si>
    <t>-1053344917</t>
  </si>
  <si>
    <t>1605765813</t>
  </si>
  <si>
    <t>998733294.S</t>
  </si>
  <si>
    <t>Rozvody potrubia, prípl.za presun nad vymedz. najväčšiu dopravnú vzdial. do 1000 m</t>
  </si>
  <si>
    <t>-1994651368</t>
  </si>
  <si>
    <t>998733299.S</t>
  </si>
  <si>
    <t>Rozvody potrubia, prípl.za presun za každých ďaľších i začatých 1000 m nad 1000 m</t>
  </si>
  <si>
    <t>1413531702</t>
  </si>
  <si>
    <t>Ústredné kúrenie - armatúry</t>
  </si>
  <si>
    <t>734111417.S</t>
  </si>
  <si>
    <t>Ventil uzatvárací prírubový V 30-111-616, PN 4,0/200 °C DN 80</t>
  </si>
  <si>
    <t>1938706425</t>
  </si>
  <si>
    <t>734173414.S</t>
  </si>
  <si>
    <t>Prírubový spoj PN 1,6/I, 200 °C DN 50</t>
  </si>
  <si>
    <t>-1271752605</t>
  </si>
  <si>
    <t>734173417.S</t>
  </si>
  <si>
    <t>Prírubový spoj PN 1,6/I, 200 °C DN 80</t>
  </si>
  <si>
    <t>-773772948</t>
  </si>
  <si>
    <t>734213270</t>
  </si>
  <si>
    <t>Montáž ventilu odvzdušňovacieho závitového automatického G 1/2 so spätnou klapkou</t>
  </si>
  <si>
    <t>-385601028</t>
  </si>
  <si>
    <t>4848906830</t>
  </si>
  <si>
    <t>Automatický odvzdušňovací ventil so spätnou klapkou, 1/2” alebo ekvivalent</t>
  </si>
  <si>
    <t>-202474329</t>
  </si>
  <si>
    <t>734296180</t>
  </si>
  <si>
    <t>Montáž zmiešavacej armatúry trojcestnej so servopohonom</t>
  </si>
  <si>
    <t>1830189610</t>
  </si>
  <si>
    <t>484810012200</t>
  </si>
  <si>
    <t>Servopohon SR 10, 24 V/50 Hz pre zmiešavač s výstupom 0...10 V alebo ekvivalent</t>
  </si>
  <si>
    <t>-1648357769</t>
  </si>
  <si>
    <t>1927812659</t>
  </si>
  <si>
    <t>998734294.S</t>
  </si>
  <si>
    <t>Armatúry, prípl.za presun nad vymedz. najväčšiu dopravnú vzdialenosť do 1000 m</t>
  </si>
  <si>
    <t>1221889753</t>
  </si>
  <si>
    <t>998734299.S</t>
  </si>
  <si>
    <t>Armatúry, prípl.za presun za každých ďaľších i začatých 1000 m nad 1000 m</t>
  </si>
  <si>
    <t>-80455905</t>
  </si>
  <si>
    <t>Ostatné prepojovacie potrubia a potrubné spojovacie tvarovky (flexi nerez.rúrky, matice, kolená, vsuvky, ...) % z ceny</t>
  </si>
  <si>
    <t>1302556777</t>
  </si>
  <si>
    <t>791</t>
  </si>
  <si>
    <t>Zariadenia veľkokuchýň</t>
  </si>
  <si>
    <t>791741107</t>
  </si>
  <si>
    <t>Montáž stroja elektrického, zmäkčovač vody, dopojenie, spustenie</t>
  </si>
  <si>
    <t>-402448916</t>
  </si>
  <si>
    <t>5511862000.1</t>
  </si>
  <si>
    <t>Úpravňa vody pre kotolne s výk. nad 45 kW, vrátane filtra mech.nečistôt, testera tvrdosti vody a regeneračnej soli alebo ekvivalent</t>
  </si>
  <si>
    <t>-301135124</t>
  </si>
  <si>
    <t>5511862000.2</t>
  </si>
  <si>
    <t>Ostatné prepoj. a kotviace tvarovky a prvky dopojenia úpravne vody</t>
  </si>
  <si>
    <t>1672996924</t>
  </si>
  <si>
    <t>998791201</t>
  </si>
  <si>
    <t>Presun hmôt pre zariadenia veľkokuchýň umiestnených vo výške (hĺbke) do 6 m</t>
  </si>
  <si>
    <t>1787895333</t>
  </si>
  <si>
    <t>998791293</t>
  </si>
  <si>
    <t>Zariad.veľkokuchýň, prípl.za presun nad vymedz. najväčšiu dopr. vzdial. do 500 m</t>
  </si>
  <si>
    <t>2143479850</t>
  </si>
  <si>
    <t>230180066r</t>
  </si>
  <si>
    <t>Prepoj.potrubie dopúšťanie vody do UK (potrubie, prechodky, spoj.tvarovky, kotvenie, izolácia)</t>
  </si>
  <si>
    <t>-1230796126</t>
  </si>
  <si>
    <t>210800030.1</t>
  </si>
  <si>
    <t>Dodávka a montáž vodiča  v elektroinštal.lište (k vonkajšiemu snímaču teploty, k diaľkovému ovládaniu)</t>
  </si>
  <si>
    <t>-1437834330</t>
  </si>
  <si>
    <t>Uvedenie technológie a zariadení do prevádzky, obhliadka</t>
  </si>
  <si>
    <t>-128036861</t>
  </si>
  <si>
    <t>HZS000214</t>
  </si>
  <si>
    <t>Revízia komín</t>
  </si>
  <si>
    <t>-1913967596</t>
  </si>
  <si>
    <t>Skúšobná prevádzka vykurovacieho systému</t>
  </si>
  <si>
    <t>1071998187</t>
  </si>
  <si>
    <t>11 - SO 10 - ZTI</t>
  </si>
  <si>
    <t>734 - Ústredné kúrenie, armatúry.</t>
  </si>
  <si>
    <t xml:space="preserve">    721 - Zdravotechnika - vnútorná kanalizácia</t>
  </si>
  <si>
    <t xml:space="preserve">    733 - Ústredné kúrenie - rozvodné potrubie</t>
  </si>
  <si>
    <t>971036015.S</t>
  </si>
  <si>
    <t>Jadrové vrty diamantovými korunkami do D 160 mm do stien - murivo tehlové -0,00032t</t>
  </si>
  <si>
    <t>1417761732</t>
  </si>
  <si>
    <t>971045806.S</t>
  </si>
  <si>
    <t>Vrty príklepovým vrtákom do D 35 mm do stien alebo smerom dole do betónu -0.00003t</t>
  </si>
  <si>
    <t>1567215698</t>
  </si>
  <si>
    <t>972056010.S</t>
  </si>
  <si>
    <t>Jadrové vrty diamantovými korunkami do D 110 mm do stropov - železobetónových -0,00023t</t>
  </si>
  <si>
    <t>-1134121964</t>
  </si>
  <si>
    <t>974031132.S</t>
  </si>
  <si>
    <t>Vysekanie rýh v akomkoľvek murive tehlovom na akúkoľvek maltu do hĺbky 50 mm a š. do 70 mm,  -0,00600t</t>
  </si>
  <si>
    <t>-1070192227</t>
  </si>
  <si>
    <t>21495129</t>
  </si>
  <si>
    <t>1997471235</t>
  </si>
  <si>
    <t>734261224.S</t>
  </si>
  <si>
    <t>Závitový medzikus Ve 4300 - priamy G 3/4</t>
  </si>
  <si>
    <t>1574413219</t>
  </si>
  <si>
    <t>713482305</t>
  </si>
  <si>
    <t>Montaž trubíc  hr. do 13 mm, vnút.priemer 22 - 42 mm</t>
  </si>
  <si>
    <t>429701755</t>
  </si>
  <si>
    <t>283310002800</t>
  </si>
  <si>
    <t>Izolačná PE trubica 20x13 mm (d potrubia x hr. izolácie), nadrezaná</t>
  </si>
  <si>
    <t>1048653038</t>
  </si>
  <si>
    <t>283310003100</t>
  </si>
  <si>
    <t>Izolačná PE trubica 28x13 mm (d potrubia x hr. izolácie), nadrezaná</t>
  </si>
  <si>
    <t>1123234889</t>
  </si>
  <si>
    <t>283310003200</t>
  </si>
  <si>
    <t>Izolačná PE trubica 32x13 mm (d potrubia x hr. izolácie), nadrezaná</t>
  </si>
  <si>
    <t>-116801320</t>
  </si>
  <si>
    <t>Izolačná PE trubica 35x13 mm (d potrubia x hr. izolácie), nadrezaná</t>
  </si>
  <si>
    <t>1955321494</t>
  </si>
  <si>
    <t>283310003500</t>
  </si>
  <si>
    <t>Izolačná PE trubica 42x13 mm (d potrubia x hr. izolácie), nadrezaná</t>
  </si>
  <si>
    <t>-1271165482</t>
  </si>
  <si>
    <t>998713202.S</t>
  </si>
  <si>
    <t>Presun hmôt pre izolácie tepelné v objektoch výšky nad 6 m do 12 m</t>
  </si>
  <si>
    <t>-1696984813</t>
  </si>
  <si>
    <t>1357459642</t>
  </si>
  <si>
    <t>1704760289</t>
  </si>
  <si>
    <t>721</t>
  </si>
  <si>
    <t>Zdravotechnika - vnútorná kanalizácia</t>
  </si>
  <si>
    <t>721110915.S</t>
  </si>
  <si>
    <t>Oprava odpadového potrubia kameninového prepojenie doterajšieho potrubia do DN 100</t>
  </si>
  <si>
    <t>293521655</t>
  </si>
  <si>
    <t>721140905.S</t>
  </si>
  <si>
    <t>Oprava odpadového potrubia liatinového vsadenie odbočky do potrubia DN 100</t>
  </si>
  <si>
    <t>-2065532026</t>
  </si>
  <si>
    <t>721171206.S</t>
  </si>
  <si>
    <t>Potrubie z rúr PE-HD 75/3 mm ležaté zavesené vrátane kolien, odbočiek...</t>
  </si>
  <si>
    <t>-994866067</t>
  </si>
  <si>
    <t>721171208.S</t>
  </si>
  <si>
    <t>Potrubie z rúr PE-HD 110/4,3 mm ležaté zavesené vrátane kolien, odbočiek...</t>
  </si>
  <si>
    <t>-1800663504</t>
  </si>
  <si>
    <t>721171501.S</t>
  </si>
  <si>
    <t>Potrubie z rúr PE-HD Dxt 32x3 mm odpadné prípojné vrátane tvaroviek</t>
  </si>
  <si>
    <t>-1802204479</t>
  </si>
  <si>
    <t>721171502</t>
  </si>
  <si>
    <t>Potrubie z rúr PE-HD 40/3 odpadné prípojné, vrátane kolien, odbočiek...</t>
  </si>
  <si>
    <t>812833926</t>
  </si>
  <si>
    <t>721171503</t>
  </si>
  <si>
    <t>Potrubie z rúr PE-HD 50/3 odpadné prípojné, vrátane kolien, odbočiek...</t>
  </si>
  <si>
    <t>-696567998</t>
  </si>
  <si>
    <t>721171506.S</t>
  </si>
  <si>
    <t>Potrubie z rúr PE-HD Dxt 75x3 mm odpadné prípojné, vrátane kolien, odbočiek...</t>
  </si>
  <si>
    <t>-504505864</t>
  </si>
  <si>
    <t>721171508</t>
  </si>
  <si>
    <t>Potrubie z rúr PE-HD 110/4, 3 odpadné prípojné, vrátane kolien, odbočiek...</t>
  </si>
  <si>
    <t>2004116443</t>
  </si>
  <si>
    <t>721174009.S</t>
  </si>
  <si>
    <t>Montáž kanalizačného potrubia z PE-HD zváraného natupo D 75 mm</t>
  </si>
  <si>
    <t>46638086</t>
  </si>
  <si>
    <t>286130037900.S</t>
  </si>
  <si>
    <t>Rúra D 75/75 mm, kanalizačný systém HDPE, dĺ. 5 m</t>
  </si>
  <si>
    <t>-1630609003</t>
  </si>
  <si>
    <t>286530138800.S</t>
  </si>
  <si>
    <t>Odbočka kanalizačná PE-HD, D 75/40 mm</t>
  </si>
  <si>
    <t>-284358242</t>
  </si>
  <si>
    <t>721174015.S</t>
  </si>
  <si>
    <t>Montáž kanalizačného potrubia z PE-HD zváraného natupo D 110 mm</t>
  </si>
  <si>
    <t>817130831</t>
  </si>
  <si>
    <t>286130038100.S</t>
  </si>
  <si>
    <t>Rúra D 100/110 mm, kanalizačný systém HDPE, dĺ. 5 m</t>
  </si>
  <si>
    <t>-1414717225</t>
  </si>
  <si>
    <t>286530149500.S</t>
  </si>
  <si>
    <t>Odbočka trojnásobná guľová kanalizačná PE-HD 88,5°/90°, D 110/110 mm</t>
  </si>
  <si>
    <t>2027799789</t>
  </si>
  <si>
    <t>286530139900.S</t>
  </si>
  <si>
    <t>Odbočka kanalizačná PE-HD, D 110/50 mm</t>
  </si>
  <si>
    <t>-1360549111</t>
  </si>
  <si>
    <t>286530140400.S</t>
  </si>
  <si>
    <t>Odbočka kanalizačná PE-HD, D 110/110 mm</t>
  </si>
  <si>
    <t>1858701904</t>
  </si>
  <si>
    <t>721290006.S</t>
  </si>
  <si>
    <t>Montáž privzdušňovacieho ventilu pre odpadové potrubia DN 50</t>
  </si>
  <si>
    <t>-962503861</t>
  </si>
  <si>
    <t>551610000600.S</t>
  </si>
  <si>
    <t>Privzdušňovacia hlavica DN 50, vnútorná kanalizácia</t>
  </si>
  <si>
    <t>1742276847</t>
  </si>
  <si>
    <t>721174051</t>
  </si>
  <si>
    <t>Montáž tvarovky kanalizačného potrubia z PE-HD zváraného natupo D 75 mm</t>
  </si>
  <si>
    <t>1132422471</t>
  </si>
  <si>
    <t>286530263800</t>
  </si>
  <si>
    <t>Čistiaca tvarovka PE 90° s kruhovým servisným otvorom, D 75 mm, GEBERIT alebo ekvivalent</t>
  </si>
  <si>
    <t>-1725173523</t>
  </si>
  <si>
    <t>721174057</t>
  </si>
  <si>
    <t>Montáž tvarovky kanalizačného potrubia z PE-HD zváraného natupo D 110 mm</t>
  </si>
  <si>
    <t>-1630393967</t>
  </si>
  <si>
    <t>286530264000</t>
  </si>
  <si>
    <t>Čistiaca tvarovka PE 90° s kruhovým servisným otvorom, D 110 mm, GEBERIT alebo ekvivalent</t>
  </si>
  <si>
    <t>-1302351699</t>
  </si>
  <si>
    <t>721175015</t>
  </si>
  <si>
    <t>Montáž zápachového uzáveru (sifónu) pre klimatizačné zariadenia</t>
  </si>
  <si>
    <t>-2080846284</t>
  </si>
  <si>
    <t>551620027100</t>
  </si>
  <si>
    <t>Vtokový lievik, DN 32, (0,17 l/s), s protizápachovým uzáverom, vetranie a klimatizácia</t>
  </si>
  <si>
    <t>-1697585501</t>
  </si>
  <si>
    <t>721180923r</t>
  </si>
  <si>
    <t>Spojovací materiál kolená, spojky, odbočky nad vymedzené množstvo (10 % z ceny)</t>
  </si>
  <si>
    <t>1468027308</t>
  </si>
  <si>
    <t>721194104</t>
  </si>
  <si>
    <t>Zriadenie prípojky na potrubí vyvedenie a upevnenie odpadových výpustiek D 40x1, 8</t>
  </si>
  <si>
    <t>468025339</t>
  </si>
  <si>
    <t>721194107.S</t>
  </si>
  <si>
    <t>Zriadenie prípojky na potrubí vyvedenie a upevnenie odpadových výpustiek D 75 mm</t>
  </si>
  <si>
    <t>-1396609794</t>
  </si>
  <si>
    <t>721194109</t>
  </si>
  <si>
    <t>Zriadenie prípojky na potrubí vyvedenie a upevnenie odpadových výpustiek D 110x2, 3</t>
  </si>
  <si>
    <t>-29785213</t>
  </si>
  <si>
    <t>721213018.S</t>
  </si>
  <si>
    <t>Montáž podlahového vpustu s zvislým odtokom pre kanalizačné potrubie pod stropom DN 110</t>
  </si>
  <si>
    <t>-469281044</t>
  </si>
  <si>
    <t>286630029100.S</t>
  </si>
  <si>
    <t>Podlahový vpust, vertikálny odtok DN 110, mriežka/krytka nerez, zápachová uzávierka</t>
  </si>
  <si>
    <t>1704971207</t>
  </si>
  <si>
    <t>721274102</t>
  </si>
  <si>
    <t>Ventilačné hlavice strešná - plastové DN 70 HL 807</t>
  </si>
  <si>
    <t>-1215004974</t>
  </si>
  <si>
    <t>721274103</t>
  </si>
  <si>
    <t>Ventilačné hlavice strešná - plastové DN 100 HL 810 alebo ekvivalent</t>
  </si>
  <si>
    <t>1636815499</t>
  </si>
  <si>
    <t>721290111</t>
  </si>
  <si>
    <t>Ostatné - skúška tesnosti kanalizácie v objektoch vodou do DN 125</t>
  </si>
  <si>
    <t>-1213488870</t>
  </si>
  <si>
    <t>998721202.S</t>
  </si>
  <si>
    <t>Presun hmôt pre vnútornú kanalizáciu v objektoch výšky nad 6 do 12 m</t>
  </si>
  <si>
    <t>1568726918</t>
  </si>
  <si>
    <t>998721294.S</t>
  </si>
  <si>
    <t>Vnútorná kanalizácia, prípl.za presun nad vymedz. najväč. dopr. vzdial. do 1000m</t>
  </si>
  <si>
    <t>751456766</t>
  </si>
  <si>
    <t>998721299.S</t>
  </si>
  <si>
    <t>Vnútorná kanalizácia, prípl.za každých ďalších i začatých 1000 m nad 1000 m</t>
  </si>
  <si>
    <t>-1932926609</t>
  </si>
  <si>
    <t>722130916.S</t>
  </si>
  <si>
    <t>Oprava vodovodného potrubia závitového prerezanie oceľovej rúrky nad 25 do DN 50</t>
  </si>
  <si>
    <t>1146748622</t>
  </si>
  <si>
    <t>722131316.S</t>
  </si>
  <si>
    <t>Potrubie z uhlíkovej ocele pozinkované, rúry lisovacie d 35x1,5 mm</t>
  </si>
  <si>
    <t>776961780</t>
  </si>
  <si>
    <t>722131317.S</t>
  </si>
  <si>
    <t>Potrubie z uhlíkovej ocele pozinkované, rúry lisovacie d 42x1,5 mm (vrátane tvaroviek)</t>
  </si>
  <si>
    <t>1281132610</t>
  </si>
  <si>
    <t>722131913.S</t>
  </si>
  <si>
    <t>Oprava vodovodného potrubia závitového vsadenie odbočky do potrubia</t>
  </si>
  <si>
    <t>-415468983</t>
  </si>
  <si>
    <t>722171312</t>
  </si>
  <si>
    <t>Potrubie z viacvrstvových rúr PE Geberit Mepla d20x2,5mm, vrátané kolien, odbočiek... alebo ekvivalent</t>
  </si>
  <si>
    <t>-2083472840</t>
  </si>
  <si>
    <t>722171313</t>
  </si>
  <si>
    <t>Potrubie z viacvrstvových rúr PE Geberit Mepla d26x3,0mm, vrátané kolien, odbočiek... alebo ekvivalent</t>
  </si>
  <si>
    <t>-602622571</t>
  </si>
  <si>
    <t>722171314</t>
  </si>
  <si>
    <t>Potrubie z viacvrstvových rúr PE Geberit Mepla d32x3,0mm, vrátané kolien, odbočiek... alebo ekvivalent</t>
  </si>
  <si>
    <t>51252663</t>
  </si>
  <si>
    <t>722190901.S</t>
  </si>
  <si>
    <t>Uzatvorenie alebo otvorenie vodovodného potrubia</t>
  </si>
  <si>
    <t>-676139833</t>
  </si>
  <si>
    <t>725819401.S</t>
  </si>
  <si>
    <t>Montáž ventilu rohového s pripojovacou rúrkou G 1/2</t>
  </si>
  <si>
    <t>-503996389</t>
  </si>
  <si>
    <t>551110007700.S</t>
  </si>
  <si>
    <t>Guľový uzáver pre vodu rohový 1/2", niklovaná mosadz</t>
  </si>
  <si>
    <t>1500292343</t>
  </si>
  <si>
    <t>722221015.S</t>
  </si>
  <si>
    <t>Montáž guľového kohúta závitového priameho pre vodu G 3/4</t>
  </si>
  <si>
    <t>-1338930097</t>
  </si>
  <si>
    <t>551110005000.S</t>
  </si>
  <si>
    <t>Guľový uzáver pre vodu 3/4", niklovaná mosadz</t>
  </si>
  <si>
    <t>-2141308944</t>
  </si>
  <si>
    <t>722221030</t>
  </si>
  <si>
    <t>Montáž guľového kohúta závitového priameho pre vodu G 6/4</t>
  </si>
  <si>
    <t>15519082</t>
  </si>
  <si>
    <t>551110014100</t>
  </si>
  <si>
    <t>Guľový uzáver pre vodu 6/4" FF, páčka, niklovaná mosadz</t>
  </si>
  <si>
    <t>-829232352</t>
  </si>
  <si>
    <t>722221082.S</t>
  </si>
  <si>
    <t>Montáž guľového kohúta vypúšťacieho závitového G 1/2</t>
  </si>
  <si>
    <t>1132704803</t>
  </si>
  <si>
    <t>551110011200.S</t>
  </si>
  <si>
    <t>Guľový uzáver vypúšťací s páčkou, 1/2" M</t>
  </si>
  <si>
    <t>1766185384</t>
  </si>
  <si>
    <t>722221225.S</t>
  </si>
  <si>
    <t>Montáž tlakového redukčného závitového ventilu s manometrom G 3/4</t>
  </si>
  <si>
    <t>-1655359777</t>
  </si>
  <si>
    <t>551110018200.S</t>
  </si>
  <si>
    <t>Tlakový redukčný ventil, 3/4" MM, so šróbením a manometrom, 1 až 6 bar, mosadz, plast</t>
  </si>
  <si>
    <t>-701320870</t>
  </si>
  <si>
    <t>722221270.S</t>
  </si>
  <si>
    <t>Montáž spätného ventilu závitového G 3/4</t>
  </si>
  <si>
    <t>899267282</t>
  </si>
  <si>
    <t>551110016600.S</t>
  </si>
  <si>
    <t>Spätný ventil kontrolovateľný, 3/4" FF, PN 16, mosadz, disk plast</t>
  </si>
  <si>
    <t>-1209641292</t>
  </si>
  <si>
    <t>722221285</t>
  </si>
  <si>
    <t>Montáž spätného ventilu závitového G 6/4</t>
  </si>
  <si>
    <t>-1145199185</t>
  </si>
  <si>
    <t>551110016800</t>
  </si>
  <si>
    <t>Spätný ventil kontrolovateľný, 6/4" FF, PN 16</t>
  </si>
  <si>
    <t>-648039141</t>
  </si>
  <si>
    <t>722231139r</t>
  </si>
  <si>
    <t>Montáž ostatných potrubných tvaroviek nad vymedzené množstvo (10 % z ceny)</t>
  </si>
  <si>
    <t>393484325</t>
  </si>
  <si>
    <t>722220111</t>
  </si>
  <si>
    <t>Montáž armatúry závitovej s jedným závitom, nástenka pre výtokový ventil G 1/2</t>
  </si>
  <si>
    <t>1393011020</t>
  </si>
  <si>
    <t>197730011100</t>
  </si>
  <si>
    <t>Nástenné koleno s vnútorným závitom RX 20-Rp1/2 krátke, materiál: mosadz</t>
  </si>
  <si>
    <t>-1484635989</t>
  </si>
  <si>
    <t>722250005</t>
  </si>
  <si>
    <t>Montáž hydrantového systému s tvarovo stálou hadicou D 25</t>
  </si>
  <si>
    <t>2002427102</t>
  </si>
  <si>
    <t>449150003000.S</t>
  </si>
  <si>
    <t>Hydrantový systém s tvarovo stálou hadicou D 25</t>
  </si>
  <si>
    <t>948033559</t>
  </si>
  <si>
    <t>722261016.S</t>
  </si>
  <si>
    <t>Montáž vodomeru bytového s modulom pre diaľkový zber údajov Qn= 4 m3/h, DN 20</t>
  </si>
  <si>
    <t>1373228441</t>
  </si>
  <si>
    <t>106020090</t>
  </si>
  <si>
    <t>Vodomer ENBRA ER-AM DN 20/TV Q3 4,0 m3/hod., PN 16, DN 20 l = 130 mm G 1 alebo ekvivalent</t>
  </si>
  <si>
    <t>1339306093</t>
  </si>
  <si>
    <t>722262152.S</t>
  </si>
  <si>
    <t>Montáž vodomeru pre vodu do 30°C prírubového skrutkového vertikálneho DN 65</t>
  </si>
  <si>
    <t>-834726737</t>
  </si>
  <si>
    <t>SENSUS</t>
  </si>
  <si>
    <t>Vodomer MeiStream DN 65 KALT/PN 16 L200 Q25 B E alebo ekvivalent</t>
  </si>
  <si>
    <t>1165714515</t>
  </si>
  <si>
    <t>1SFA611202R3102</t>
  </si>
  <si>
    <t>Modul HRI - MEI B4 alebo ekvivalent</t>
  </si>
  <si>
    <t>-1793787744</t>
  </si>
  <si>
    <t>734412444.S</t>
  </si>
  <si>
    <t>Montáž merača tepla ultrazvukového prietok 2,5 m3/h, G 3/4"</t>
  </si>
  <si>
    <t>-1170299808</t>
  </si>
  <si>
    <t>389510008778</t>
  </si>
  <si>
    <t xml:space="preserve"> Kompaktné merače tepla a chladu SUPERSTATIC 749, DN20 Qn2,5 m3/h L190 mm G1“ 90 °C Ø 5, 5,2 alebo 6 mm /1,5m mosadz alebo ekvivalent</t>
  </si>
  <si>
    <t>-2096951689</t>
  </si>
  <si>
    <t>722290226</t>
  </si>
  <si>
    <t>Tlaková skúška vodovodného potrubia do DN 50</t>
  </si>
  <si>
    <t>1765739136</t>
  </si>
  <si>
    <t>722290234</t>
  </si>
  <si>
    <t>Prepláchnutie a dezinfekcia vodovodného potrubia do DN 80</t>
  </si>
  <si>
    <t>1747365518</t>
  </si>
  <si>
    <t>998722201.S</t>
  </si>
  <si>
    <t>Presun hmôt pre vnútorný vodovod v objektoch výšky do 6 m</t>
  </si>
  <si>
    <t>161945738</t>
  </si>
  <si>
    <t>998722294.S</t>
  </si>
  <si>
    <t>Vodovod, prípl.za presun nad vymedz. najväčšiu dopravnú vzdialenosť do 1000m</t>
  </si>
  <si>
    <t>129013280</t>
  </si>
  <si>
    <t>998722299.S</t>
  </si>
  <si>
    <t>Vodovod, Prípl.za presun za každých ďalších aj začatých 1000 m nad 1000 m</t>
  </si>
  <si>
    <t>-75824233</t>
  </si>
  <si>
    <t>725110814.S</t>
  </si>
  <si>
    <t>Demontáž záchoda odsávacieho alebo kombinačného,  -0,03420t</t>
  </si>
  <si>
    <t>-208261242</t>
  </si>
  <si>
    <t>725330840.S</t>
  </si>
  <si>
    <t>Demontáž výlevky bez výtokovej armatúry, bez nádrže a splachovacieho potrubia,oceľovej alebo liatinovej,  -0,01880t</t>
  </si>
  <si>
    <t>-959048446</t>
  </si>
  <si>
    <t>296136865</t>
  </si>
  <si>
    <t>Demontáž batérie drezovej, umývadlovej nástennej,  -0,0026t</t>
  </si>
  <si>
    <t>-590286931</t>
  </si>
  <si>
    <t>1584546554</t>
  </si>
  <si>
    <t>721210812.S</t>
  </si>
  <si>
    <t>Demontáž vpustu podlahového,  -0,02756t</t>
  </si>
  <si>
    <t>1712958740</t>
  </si>
  <si>
    <t>725291114.S</t>
  </si>
  <si>
    <t>Montáž doplnkov zariadení kúpeľní a záchodov, madlá</t>
  </si>
  <si>
    <t>-79345183</t>
  </si>
  <si>
    <t>552380012700</t>
  </si>
  <si>
    <t>Madlo sklopné teleskopické oblúkové</t>
  </si>
  <si>
    <t>1388426815</t>
  </si>
  <si>
    <t>5523800127001</t>
  </si>
  <si>
    <t>Madlo pevné</t>
  </si>
  <si>
    <t>786044693</t>
  </si>
  <si>
    <t>725114921.S</t>
  </si>
  <si>
    <t>Záchodová misa, odmontovanie a spätná montáž sedadla</t>
  </si>
  <si>
    <t>2115340975</t>
  </si>
  <si>
    <t>725119401.S</t>
  </si>
  <si>
    <t>Montáž záchodovej misy keramickej volne stojacej so šikmým odpadom</t>
  </si>
  <si>
    <t>-1878881948</t>
  </si>
  <si>
    <t>642350002600.S</t>
  </si>
  <si>
    <t>Misa záchodová keramická voľne stojaca so šikmým odpadom</t>
  </si>
  <si>
    <t>-1768994622</t>
  </si>
  <si>
    <t>725291112.S</t>
  </si>
  <si>
    <t>Montáž záchodového sedadla s poklopom</t>
  </si>
  <si>
    <t>12327260</t>
  </si>
  <si>
    <t>554330000300.S</t>
  </si>
  <si>
    <t>Záchodové sedadlo plastové s poklopom</t>
  </si>
  <si>
    <t>-899313026</t>
  </si>
  <si>
    <t>725129201</t>
  </si>
  <si>
    <t>Montáž pisoáru keramického bez splachovacej nádrže</t>
  </si>
  <si>
    <t>816054787</t>
  </si>
  <si>
    <t>642510000100</t>
  </si>
  <si>
    <t>Pisoár, rozmer 430x315x665 mm, keramika</t>
  </si>
  <si>
    <t>1542188389</t>
  </si>
  <si>
    <t>725219401</t>
  </si>
  <si>
    <t>Montáž umývadla na skrutky do muriva, bez výtokovej armatúry</t>
  </si>
  <si>
    <t>578683265</t>
  </si>
  <si>
    <t>642110000300</t>
  </si>
  <si>
    <t>Umývadlo keramické rozmer 650x485x170 mm, biela</t>
  </si>
  <si>
    <t>-1584059750</t>
  </si>
  <si>
    <t>642110004300.S1</t>
  </si>
  <si>
    <t>Umývadlo keramické závesné pre imobilných</t>
  </si>
  <si>
    <t>-314489208</t>
  </si>
  <si>
    <t>725333360</t>
  </si>
  <si>
    <t>Montáž výlevky keramickej voľne stojacej bez výtokovej armatúry</t>
  </si>
  <si>
    <t>1551835113</t>
  </si>
  <si>
    <t>642710000200</t>
  </si>
  <si>
    <t>Výlevka stojatá keramická, rozmer 425x500x450 mm, plastová mreža</t>
  </si>
  <si>
    <t>676052043</t>
  </si>
  <si>
    <t>725539140.S</t>
  </si>
  <si>
    <t>Montáž elektrického prietokového ohrievača malolitrážneho do 5 L</t>
  </si>
  <si>
    <t>2027607732</t>
  </si>
  <si>
    <t>134999</t>
  </si>
  <si>
    <t>Prietokový ohrievač</t>
  </si>
  <si>
    <t>-1202248241</t>
  </si>
  <si>
    <t>725539150</t>
  </si>
  <si>
    <t>Montáž elektrického zásobníka</t>
  </si>
  <si>
    <t>501328671</t>
  </si>
  <si>
    <t>232106</t>
  </si>
  <si>
    <t>Elektrický závesný ohrievač vody a úsporný ohrev z obnoviteľných zdrojov,100 l, 230V</t>
  </si>
  <si>
    <t>707482409</t>
  </si>
  <si>
    <t>725829201</t>
  </si>
  <si>
    <t>Montáž batérie umývadlovej a drezovej nástennej pákovej, alebo klasickej</t>
  </si>
  <si>
    <t>-1340622924</t>
  </si>
  <si>
    <t>551450003800.S</t>
  </si>
  <si>
    <t>Batéria umývadlová stojanková páková</t>
  </si>
  <si>
    <t>-833865978</t>
  </si>
  <si>
    <t>551450000200r</t>
  </si>
  <si>
    <t>Batéria nástenná pre výlevku, rozmer dxšxv 253x147x103 mm, jednopáková, chróm</t>
  </si>
  <si>
    <t>-1151763501</t>
  </si>
  <si>
    <t>721213006.S</t>
  </si>
  <si>
    <t xml:space="preserve">Montáž podlahového vpustu s vodorovným odtokom </t>
  </si>
  <si>
    <t>-1762050161</t>
  </si>
  <si>
    <t>286630023000.S</t>
  </si>
  <si>
    <t>Podlahový vpust variabilný odtok, mriežka/krytka nerez</t>
  </si>
  <si>
    <t>-999801701</t>
  </si>
  <si>
    <t>725869301</t>
  </si>
  <si>
    <t>Montáž zápachovej uzávierky pre zariaďovacie predmety, umývadlovej do D 40</t>
  </si>
  <si>
    <t>465591119</t>
  </si>
  <si>
    <t>551620006000</t>
  </si>
  <si>
    <t>Zápachová uzávierka kolenová uzatvárateľný pre umývadlá, d 40 mm, G 1 1/2" x 1 1/4", biely, s blokovaním spätného toku, vodorovný odtok, plast</t>
  </si>
  <si>
    <t>-924949992</t>
  </si>
  <si>
    <t>725869370.S</t>
  </si>
  <si>
    <t>Montáž zápachovej uzávierky pre zariaďovacie predmety, pisoárovej do D 40</t>
  </si>
  <si>
    <t>-1720056453</t>
  </si>
  <si>
    <t>551620010800.S</t>
  </si>
  <si>
    <t>Zápachová uzávierka - sifón pre pisoáre DN 40</t>
  </si>
  <si>
    <t>1042733011</t>
  </si>
  <si>
    <t>725869380.S</t>
  </si>
  <si>
    <t>Montáž zápachovej uzávierky pre zariaďovacie predmety, ostatných typov do D 32 mm</t>
  </si>
  <si>
    <t>812132516</t>
  </si>
  <si>
    <t>551620005300.S1</t>
  </si>
  <si>
    <t xml:space="preserve">Zápachová uzáver univezálny DN32 </t>
  </si>
  <si>
    <t>1761276175</t>
  </si>
  <si>
    <t>725590811.S</t>
  </si>
  <si>
    <t>Vnútrostaveniskové premiestnenie vybúraných hmôt zariaďovacích predmetov vodorovne do 100 m z budov s výš. do 6 m</t>
  </si>
  <si>
    <t>484776026</t>
  </si>
  <si>
    <t>998725202.S</t>
  </si>
  <si>
    <t>Presun hmôt pre zariaďovacie predmety v objektoch výšky nad 6 do 12 m</t>
  </si>
  <si>
    <t>2107592156</t>
  </si>
  <si>
    <t>998725294.S</t>
  </si>
  <si>
    <t>Zariaďovacie predmety, prípl.za presun nad vymedz. najväčšiu dopravnú vzdialenosť do 1000 m</t>
  </si>
  <si>
    <t>1800771099</t>
  </si>
  <si>
    <t>998725299.S</t>
  </si>
  <si>
    <t>Zariaďovacie predmety, prípl.za každých ďalších aj začatých 1000m nad 1000 m</t>
  </si>
  <si>
    <t>154941608</t>
  </si>
  <si>
    <t>Ústredné kúrenie - rozvodné potrubie</t>
  </si>
  <si>
    <t>733160805.S</t>
  </si>
  <si>
    <t>Demontáž plastového PVC potrubia do D 50 mm -0,00152t</t>
  </si>
  <si>
    <t>-316025894</t>
  </si>
  <si>
    <t>230180068</t>
  </si>
  <si>
    <t>Montáž rúrových dielov</t>
  </si>
  <si>
    <t>374314901</t>
  </si>
  <si>
    <t>197730053900</t>
  </si>
  <si>
    <t>Prechodka s vnútorným závitom, d 26 mm - 3/4", mosadz, O - krúžok EPDM</t>
  </si>
  <si>
    <t>-855802978</t>
  </si>
  <si>
    <t>197730053700</t>
  </si>
  <si>
    <t>Prechodka s vnútorným závitom, d 20 mm - 1/2", mosadz, O - krúžok EPDM</t>
  </si>
  <si>
    <t>1335340915</t>
  </si>
  <si>
    <t>Záves stropný nadstaviteľný</t>
  </si>
  <si>
    <t>-1813050072</t>
  </si>
  <si>
    <t>Stavebno montážne práce menej náročne, pomocné alebo manupulačné (Tr. 1) v rozsahu viac ako 8 hodín</t>
  </si>
  <si>
    <t>-2032405354</t>
  </si>
  <si>
    <t>HZS000112</t>
  </si>
  <si>
    <t>Stavebno montážne práce náročnejšie, ucelené, obtiažne, rutinné (Tr. 2) v rozsahu viac ako 8 hodín náročnejšie</t>
  </si>
  <si>
    <t>2135136662</t>
  </si>
  <si>
    <t>12 - SO 11 - Vetranie</t>
  </si>
  <si>
    <t xml:space="preserve">    769 - Montáže vzduchotechnických zariadení</t>
  </si>
  <si>
    <t xml:space="preserve">    36-M - Montáž prev.,mer. a regul.zariadení</t>
  </si>
  <si>
    <t>713483020.S</t>
  </si>
  <si>
    <t>Montáž technickej izolácie samolepiacej rohože hr. 25 mm na potrubia s tvarovanou plochou</t>
  </si>
  <si>
    <t>-1932150312</t>
  </si>
  <si>
    <t>283320004600.S</t>
  </si>
  <si>
    <t>Izolačný pás hr. 25 mm, izolácia zo syntetického kaučuku a AL fóliou</t>
  </si>
  <si>
    <t>-683117891</t>
  </si>
  <si>
    <t>769</t>
  </si>
  <si>
    <t>Montáže vzduchotechnických zariadení</t>
  </si>
  <si>
    <t>721175015.S</t>
  </si>
  <si>
    <t>Montáž záslepu s kondenzačným kusom</t>
  </si>
  <si>
    <t>-199601210</t>
  </si>
  <si>
    <t>UNR700100809</t>
  </si>
  <si>
    <t>Záslep s odvodem kondenzát, d100</t>
  </si>
  <si>
    <t>-1952282312</t>
  </si>
  <si>
    <t>UNR700100810</t>
  </si>
  <si>
    <t>Záslep s odvodem kondenzát, d160</t>
  </si>
  <si>
    <t>-1794893723</t>
  </si>
  <si>
    <t>UNR700100811</t>
  </si>
  <si>
    <t>Záslep s odvodem kondenzát, d200</t>
  </si>
  <si>
    <t>-1110522171</t>
  </si>
  <si>
    <t>769011030</t>
  </si>
  <si>
    <t>Montáž ventilátora malého axiálneho nástenného do stropu veľkosť: 100</t>
  </si>
  <si>
    <t>-153819853</t>
  </si>
  <si>
    <t>SP120100010</t>
  </si>
  <si>
    <t>Malý axiálny ventilátor, so spätnou klapkou a dobehom, výkon max. 90m3/h, pripojenie d100</t>
  </si>
  <si>
    <t>-1590983145</t>
  </si>
  <si>
    <t>769011035.S</t>
  </si>
  <si>
    <t>Montáž ventilátora malého axiálneho nástenného do stropu veľkosť: 200</t>
  </si>
  <si>
    <t>-617596712</t>
  </si>
  <si>
    <t>429110008000.S</t>
  </si>
  <si>
    <t>Malý axiálny ventilátor, so spätnou klapkou a dobehom, výkon max. 170m3/h, pripojenie d125</t>
  </si>
  <si>
    <t>258039469</t>
  </si>
  <si>
    <t>769021000.S</t>
  </si>
  <si>
    <t>Montáž spiro potrubia do DN 100</t>
  </si>
  <si>
    <t>1835085647</t>
  </si>
  <si>
    <t>429810000200.S</t>
  </si>
  <si>
    <t>Potrubie kruhové spiro DN 100, dĺžka 1000 mm</t>
  </si>
  <si>
    <t>-867102549</t>
  </si>
  <si>
    <t>769021006</t>
  </si>
  <si>
    <t>Montáž spiro potrubia DN 160-180</t>
  </si>
  <si>
    <t>-408288094</t>
  </si>
  <si>
    <t>429810000500</t>
  </si>
  <si>
    <t>Potrubie kruhové spiro DN 160, dĺžka 1000 mm</t>
  </si>
  <si>
    <t>1735116501</t>
  </si>
  <si>
    <t>769021009.S</t>
  </si>
  <si>
    <t>Montáž spiro potrubia DN 200-225</t>
  </si>
  <si>
    <t>1588253876</t>
  </si>
  <si>
    <t>429810000700.S</t>
  </si>
  <si>
    <t>Potrubie kruhové spiro DN 200, dĺžka 1000 mm</t>
  </si>
  <si>
    <t>1707074350</t>
  </si>
  <si>
    <t>769021112.S</t>
  </si>
  <si>
    <t>Montáž ohybnej Al hadice priemeru 100-130 mm</t>
  </si>
  <si>
    <t>180715652</t>
  </si>
  <si>
    <t>429840000200.S</t>
  </si>
  <si>
    <t>Hadica ohybná hliníkovo laminátová d 102 mm, nízky tlak</t>
  </si>
  <si>
    <t>580127030</t>
  </si>
  <si>
    <t>429840000300.S</t>
  </si>
  <si>
    <t>Hadica ohybná hliníkovo laminátová d 127 mm, nízky tlak</t>
  </si>
  <si>
    <t>-744307989</t>
  </si>
  <si>
    <t>769021382</t>
  </si>
  <si>
    <t>Montáž prechodu symetrického na spiro potrubie DN 150-200</t>
  </si>
  <si>
    <t>2100034033</t>
  </si>
  <si>
    <t>429850018300.1</t>
  </si>
  <si>
    <t>Prechod symetrický DN 160/100 pre kruhové spiro potrubie</t>
  </si>
  <si>
    <t>-120756591</t>
  </si>
  <si>
    <t>429850018300.S</t>
  </si>
  <si>
    <t>Prechod symetrický DN 200/125 pre kruhové spiro potrubie</t>
  </si>
  <si>
    <t>1346163744</t>
  </si>
  <si>
    <t>769021442.S</t>
  </si>
  <si>
    <t>Montáž nadstavca kruhového na kruhové potrubie DN 80-140</t>
  </si>
  <si>
    <t>-28198748</t>
  </si>
  <si>
    <t>429850024300.S</t>
  </si>
  <si>
    <t>Nadstavec kruhový DN 100/100 pre kruhové spiro potrubie</t>
  </si>
  <si>
    <t>-845547904</t>
  </si>
  <si>
    <t>769021445.S</t>
  </si>
  <si>
    <t>Montáž nadstavca kruhového na kruhové potrubie DN 150-200</t>
  </si>
  <si>
    <t>-193952112</t>
  </si>
  <si>
    <t>429850024600.S</t>
  </si>
  <si>
    <t>Nadstavec kruhový DN 160/100 pre kruhové spiro potrubie</t>
  </si>
  <si>
    <t>240186710</t>
  </si>
  <si>
    <t>429850024700.S</t>
  </si>
  <si>
    <t>Nadstavec kruhový DN 160/160 pre kruhové spiro potrubie</t>
  </si>
  <si>
    <t>-1269103589</t>
  </si>
  <si>
    <t>429850024800.S</t>
  </si>
  <si>
    <t>Nadstavec kruhový DN 200/125 pre kruhové spiro potrubie</t>
  </si>
  <si>
    <t>1691458112</t>
  </si>
  <si>
    <t>429850024900.S</t>
  </si>
  <si>
    <t>Nadstavec kruhový DN 200/200 pre kruhové spiro potrubie</t>
  </si>
  <si>
    <t>-353388790</t>
  </si>
  <si>
    <t>769021529.S</t>
  </si>
  <si>
    <t>Montáž samoťahovej hlavice do priemeru 140 mm</t>
  </si>
  <si>
    <t>-2117703096</t>
  </si>
  <si>
    <t>429720025500.S</t>
  </si>
  <si>
    <t>Hlavica samoťahová pozinkovaná, priemer 100 mm</t>
  </si>
  <si>
    <t>843672056</t>
  </si>
  <si>
    <t>769021532.S</t>
  </si>
  <si>
    <t>Montáž samoťahovej hlavice priemeru 160-200 mm</t>
  </si>
  <si>
    <t>1732187865</t>
  </si>
  <si>
    <t>429720025900.S</t>
  </si>
  <si>
    <t>Hlavica samoťahová pozinkovaná, priemer 160 mm</t>
  </si>
  <si>
    <t>-74003322</t>
  </si>
  <si>
    <t>429720026100.S</t>
  </si>
  <si>
    <t>Hlavica samoťahová pozinkovaná, priemer 200 mm</t>
  </si>
  <si>
    <t>1896376866</t>
  </si>
  <si>
    <t>HZS000111.1</t>
  </si>
  <si>
    <t>2025141542</t>
  </si>
  <si>
    <t>HZS-0051</t>
  </si>
  <si>
    <t xml:space="preserve">Zaregulovanie VZT + kompletácia, revízna správa, zaškolenie obsluhy   </t>
  </si>
  <si>
    <t>1253102679</t>
  </si>
  <si>
    <t>HZS-0061</t>
  </si>
  <si>
    <t>Kompletné vyskúšanie systému</t>
  </si>
  <si>
    <t>1967432263</t>
  </si>
  <si>
    <t>HZS-0071</t>
  </si>
  <si>
    <t>Skúšobná v prevádzka</t>
  </si>
  <si>
    <t>408131761</t>
  </si>
  <si>
    <t>Montáž prev.,mer. a regul.zariadení</t>
  </si>
  <si>
    <t>Montážny, kotviaci a spojovací materiál</t>
  </si>
  <si>
    <t>-2070379257</t>
  </si>
  <si>
    <t>13 - SO 12 - OPZ</t>
  </si>
  <si>
    <t xml:space="preserve">    723 - Zdravotechnika - vnútorný plynovod</t>
  </si>
  <si>
    <t>723</t>
  </si>
  <si>
    <t>Zdravotechnika - vnútorný plynovod</t>
  </si>
  <si>
    <t>723120203.S</t>
  </si>
  <si>
    <t>Potrubie z oceľových rúrok závitových čiernych spájaných zvarovaním - akosť 11 353.0 DN 20</t>
  </si>
  <si>
    <t>878287588</t>
  </si>
  <si>
    <t>723120805.S</t>
  </si>
  <si>
    <t>Demontáž potrubia zvarovaného z oceľových rúrok závitových nad 25 do DN 50,  -0,00342t</t>
  </si>
  <si>
    <t>843523956</t>
  </si>
  <si>
    <t>723120809.S</t>
  </si>
  <si>
    <t>Demontáž potrubia zvarovaného z oceľových rúrok závitových nad 50 do DN 80,  -0,00828t</t>
  </si>
  <si>
    <t>-279307467</t>
  </si>
  <si>
    <t>723130255.S</t>
  </si>
  <si>
    <t>Potrubie plynové z oceľových bralenových rúrok  DN 65 + kotvenie do steny</t>
  </si>
  <si>
    <t>2019429828</t>
  </si>
  <si>
    <t>723190901.S</t>
  </si>
  <si>
    <t>Oprava plynovodného potrubia uzatvorenie alebo otvorenie plynovodného potrubia pri opravách</t>
  </si>
  <si>
    <t>-243944295</t>
  </si>
  <si>
    <t>723190907.S</t>
  </si>
  <si>
    <t>Oprava plynovodného potrubia odvzdušnenie a napustenie potrubia</t>
  </si>
  <si>
    <t>-1822852916</t>
  </si>
  <si>
    <t>723190913.S</t>
  </si>
  <si>
    <t>Oprava plynovodného potrubia navarenie odbočky na potrubie DN 20</t>
  </si>
  <si>
    <t>-1342486612</t>
  </si>
  <si>
    <t>723231009.S</t>
  </si>
  <si>
    <t>Montáž guľového uzáveru plynu priameho G 3/4</t>
  </si>
  <si>
    <t>1330296578</t>
  </si>
  <si>
    <t>551340004800.S</t>
  </si>
  <si>
    <t>Guľový uzáver na plyn 3/4", plnoprietokový s obojstranne predĺženým závitom, niklovaná mosadz alebo ekvivalent</t>
  </si>
  <si>
    <t>818566501</t>
  </si>
  <si>
    <t>723239202.S</t>
  </si>
  <si>
    <t>Montáž armatúr plynových s dvoma závitmi G 3/4 ostatné typy</t>
  </si>
  <si>
    <t>-1409321227</t>
  </si>
  <si>
    <t>FM020000B10</t>
  </si>
  <si>
    <t>Plynový filter - závitový - 3/4" alebo ekvivalent</t>
  </si>
  <si>
    <t>1296182020</t>
  </si>
  <si>
    <t>998723201.S</t>
  </si>
  <si>
    <t>Presun hmôt pre vnútorný plynovod v objektoch výšky do 6 m</t>
  </si>
  <si>
    <t>-938007223</t>
  </si>
  <si>
    <t>998723294.S</t>
  </si>
  <si>
    <t>Plynovod, prípl.za presun nad vymedz. najväčšiu dopravnú vzdialenosť do 1000 m</t>
  </si>
  <si>
    <t>155718449</t>
  </si>
  <si>
    <t>998723299.S</t>
  </si>
  <si>
    <t>Plynovod, prípl.za presun za každých ďalších aj začatých 1000 m nad 1000 m</t>
  </si>
  <si>
    <t>2033347020</t>
  </si>
  <si>
    <t>733191917.S</t>
  </si>
  <si>
    <t>Oprava rozvodov potrubí z oceľových rúrok zaslepenie kovaním a zavarením DN 40</t>
  </si>
  <si>
    <t>-879612942</t>
  </si>
  <si>
    <t>783425350</t>
  </si>
  <si>
    <t>Nátery kov.potr.a armatúr syntet. potrubie do DN 100 mm dvojnás. 1x email a základný náter - 140µm</t>
  </si>
  <si>
    <t>-1041029180</t>
  </si>
  <si>
    <t>230230003</t>
  </si>
  <si>
    <t>Predbežná tlaková skúška vodou DN 100</t>
  </si>
  <si>
    <t>-1832757295</t>
  </si>
  <si>
    <t>230230018</t>
  </si>
  <si>
    <t>Hlavná tlaková skúška vzduchom 0, 6 MPa - STN 38 6413 DN 100</t>
  </si>
  <si>
    <t>-208057302</t>
  </si>
  <si>
    <t>1451603652</t>
  </si>
  <si>
    <t>HZS-0010</t>
  </si>
  <si>
    <t>-33286071</t>
  </si>
  <si>
    <t>HZS-0011</t>
  </si>
  <si>
    <t>Technická inšpekcia</t>
  </si>
  <si>
    <t>758936587</t>
  </si>
  <si>
    <t>Príprava systému ku komplexnému vyskúšaniu</t>
  </si>
  <si>
    <t>-654779728</t>
  </si>
  <si>
    <t>14 - SO 13 - Hlasová signalizácia požiaru</t>
  </si>
  <si>
    <t>D1 - Dodávka zariadenia</t>
  </si>
  <si>
    <t xml:space="preserve">D2 - Montáž zariadenia </t>
  </si>
  <si>
    <t>D3 - Dodávka elektroinštalačného materiálu</t>
  </si>
  <si>
    <t>D4 - Montáž elektroinštalačného materiálu</t>
  </si>
  <si>
    <t>D5 - Ostatné náklady</t>
  </si>
  <si>
    <t>D1</t>
  </si>
  <si>
    <t>Dodávka zariadenia</t>
  </si>
  <si>
    <t>VX-3008F alebo náhra</t>
  </si>
  <si>
    <t>Systém VX-3000, 8 liniek, 3 sloty pre zosilňovače</t>
  </si>
  <si>
    <t>VX-3150DS alebo náhr</t>
  </si>
  <si>
    <t>Zdroj 1150W (max.1390W), 8x25A + 3x5A + dobíjanie</t>
  </si>
  <si>
    <t>SWL1100 alebo náhra</t>
  </si>
  <si>
    <t>Akumulátor Yuasa, 12V/45Ah, max.životnosť 10 rokov</t>
  </si>
  <si>
    <t>VX-030DA alebo náhra</t>
  </si>
  <si>
    <t>Modul zosilňovača pre VX3000, 300W</t>
  </si>
  <si>
    <t>RM-300X alebo náhrad</t>
  </si>
  <si>
    <t>Stanica hlásateľa, 10 ovládacích tlačidiel</t>
  </si>
  <si>
    <t>WA 06-165/T-EN54 ale</t>
  </si>
  <si>
    <t>Biela reproduktorová skrinka, IP54, 6W, EN54</t>
  </si>
  <si>
    <t>PC-1865BS alebo náhr</t>
  </si>
  <si>
    <t>Stropný zapustený repro. s krytom, 6W, EN54, 12cm</t>
  </si>
  <si>
    <t>CP100 alebo náhrada</t>
  </si>
  <si>
    <t>Konvenčné tlačidlo, červená farba, sklo</t>
  </si>
  <si>
    <t>CI alebo náhrada</t>
  </si>
  <si>
    <t>Plastový kryt na tlačidlo CP100</t>
  </si>
  <si>
    <t>KSK 125 2PO6 alebo n</t>
  </si>
  <si>
    <t>Krabica inštalačná pož.odolná, EN 54, IP66</t>
  </si>
  <si>
    <t>RZA-22-A66-CAY-A1 al</t>
  </si>
  <si>
    <t>stojanový 19" rozvádzač rozoberateľný RZA šírka 600 mm hĺbka 600mm, 22U, výška 1080mm</t>
  </si>
  <si>
    <t>RAB-CH-X03-X3 alebo</t>
  </si>
  <si>
    <t>ventilačná jednotka strešná, podlahová, 2 ventilátory, s termostatom</t>
  </si>
  <si>
    <t>620050 alebo náhrada</t>
  </si>
  <si>
    <t>Rozvodný panel 19", 7 x 230V</t>
  </si>
  <si>
    <t>RAC-PO-X66-XD alebo</t>
  </si>
  <si>
    <t>podstavec so zvýšenou nosnosťou</t>
  </si>
  <si>
    <t>RAB-UP-450-H4 alebo</t>
  </si>
  <si>
    <t>pevná polica so zvýšenou nosnosťou, Hĺbka: 450 mm, Nosnosť: 150 kg</t>
  </si>
  <si>
    <t>220111865</t>
  </si>
  <si>
    <t>Pripojenie uzemňovacieho zvodu na uzemňovací svorník skrine a uzemňovací pásik,zmeranie uzemň.odporu</t>
  </si>
  <si>
    <t>11090015 alebo náhra</t>
  </si>
  <si>
    <t>M6 klietka matica racku set skrutiek (20 x skrutky M6 + 20 x matice + 20 x podložky )</t>
  </si>
  <si>
    <t>D2</t>
  </si>
  <si>
    <t xml:space="preserve">Montáž zariadenia </t>
  </si>
  <si>
    <t>220370429</t>
  </si>
  <si>
    <t>Montáž rozhlasovej ústredne pre požiarny rozhlas, do 2x800W</t>
  </si>
  <si>
    <t>220321722</t>
  </si>
  <si>
    <t>Montáž náhradného zdroja k rozhlasovej ústredni</t>
  </si>
  <si>
    <t>220370531</t>
  </si>
  <si>
    <t>Montáž reproduktora do 6W, upevnenie,pripojenie,odskúšanie</t>
  </si>
  <si>
    <t>220330101</t>
  </si>
  <si>
    <t>Montáž tlacidlového hlásica,zapojenie, preskúšanie na omietku</t>
  </si>
  <si>
    <t>Krabicová rozvodka z lisovaného izolantu vrátane ukoncenia káblov a zapojenia vodicov</t>
  </si>
  <si>
    <t>220370415</t>
  </si>
  <si>
    <t>Montáž pultu diaľkového ovládania na stôl</t>
  </si>
  <si>
    <t>HZS000113</t>
  </si>
  <si>
    <t>Kompletizácia rozvádzača</t>
  </si>
  <si>
    <t>220370088</t>
  </si>
  <si>
    <t>Záverečné meranie rozhlas.zariad.800 W s meraním ZR,meranie charakteristík,vyprac.protokolu</t>
  </si>
  <si>
    <t>D3</t>
  </si>
  <si>
    <t>Dodávka elektroinštalačného materiálu</t>
  </si>
  <si>
    <t>PRAFlaDur 2x1.5 ale</t>
  </si>
  <si>
    <t>Kábel 1–CSKH–V180 P30-R, PH120-R, PS30, E30, P 750 90-R  B2ca s1d1a1</t>
  </si>
  <si>
    <t>F / UTP drôt CAT5E a</t>
  </si>
  <si>
    <t>Kábel F / UTP drôt CAT5E, LSZH</t>
  </si>
  <si>
    <t>JE-H(ST)H 1x2x0,8 al</t>
  </si>
  <si>
    <t>Kábel JE-H(ST)H 1x2x0,8 FE180/PS30, B2ca,s1,d1,a1</t>
  </si>
  <si>
    <t>CHKE-R-J 3x2,5</t>
  </si>
  <si>
    <t>Kábel pevný CHKE-R-J 3x2,5 B2cas1d1a1</t>
  </si>
  <si>
    <t>1-CXKH-R-J</t>
  </si>
  <si>
    <t>Vodič pevný 1-CXKH-R-J 1x6 B2cas1d0a1 bezhalogénový</t>
  </si>
  <si>
    <t>LHD 40X20HF</t>
  </si>
  <si>
    <t>Žľab káblový LHD 40X20HF HD 40x20mm 2m PVC biely</t>
  </si>
  <si>
    <t>6710 PO</t>
  </si>
  <si>
    <t>Príchytka káblová 6710 PO 10mm jednostranná zinkovaná</t>
  </si>
  <si>
    <t>SB 6.3X35 POGMT</t>
  </si>
  <si>
    <t>Skrutka SB 6,3x35mm do betónu zinkovaná</t>
  </si>
  <si>
    <t>KHP 6X32 PO</t>
  </si>
  <si>
    <t>Kovová rozperná hmoždinka</t>
  </si>
  <si>
    <t>405512 alebo náhrada</t>
  </si>
  <si>
    <t>Káblová príchytka so zachovaním funkčnosti pri požiari UDF12</t>
  </si>
  <si>
    <t>SMD4,8x16 alebo náhr</t>
  </si>
  <si>
    <t>Skrutka samovrtná SMD4,8x16</t>
  </si>
  <si>
    <t>OPT</t>
  </si>
  <si>
    <t>Štítok-označenie požiarnych trás text CZ</t>
  </si>
  <si>
    <t>CP 611A</t>
  </si>
  <si>
    <t>Protipožiarny tmel 310 ml</t>
  </si>
  <si>
    <t>PL7 C16/1</t>
  </si>
  <si>
    <t>Istič PL7-C16/1</t>
  </si>
  <si>
    <t>Pol1</t>
  </si>
  <si>
    <t>Drobný inštalačný materiál</t>
  </si>
  <si>
    <t>D4</t>
  </si>
  <si>
    <t>Montáž elektroinštalačného materiálu</t>
  </si>
  <si>
    <t>220261661</t>
  </si>
  <si>
    <t>Vyznačenie trasy vedenia podľa plánu</t>
  </si>
  <si>
    <t>210881212</t>
  </si>
  <si>
    <t>Kábel bezhalogénový, medený uložený pevne 1-CHKE-V 0,6/1,0 kV  2x1,5</t>
  </si>
  <si>
    <t>220280511</t>
  </si>
  <si>
    <t>Kábel voľne uložený v kábelovej trase, odvinutie, nameranie a položenie kábla vrátane uchytenia v ohyboch a zaizolovania koncov kábla. Prezvonenie a označenie.</t>
  </si>
  <si>
    <t>220280206</t>
  </si>
  <si>
    <t>Káble v rúrkach, na lištách a na NIEDAX lištách. Kábel uložený v rúrkach alebo lištách. Odvinutie kábla z bubna, natiahnutie, odrezanie, zaizolovanie kábla a zatiahnutie do rúrok (líšt) vrátane ich prečistenia. Prezvonenie a označenie kábla. Bez odviečkov</t>
  </si>
  <si>
    <t>210881217</t>
  </si>
  <si>
    <t>Kábel bezhalogénový, medený uložený pevne 1-CHKE-R 0,6/1,0 kV  3x2,5</t>
  </si>
  <si>
    <t>210881160</t>
  </si>
  <si>
    <t>Vodič bezhalogénový, medený uložený voľne 1-CHKE-V 0,6/1,0 kV  10</t>
  </si>
  <si>
    <t>220300001</t>
  </si>
  <si>
    <t>Zhotovenie koncovej káblovej formy na jednom konci,do dĺžky 0,5 m,na kábli do 5 x 2</t>
  </si>
  <si>
    <t>210100258</t>
  </si>
  <si>
    <t>Ukončenie celoplastových káblov zmrašť. záklopkou alebo páskou do 5 x 4 mm2</t>
  </si>
  <si>
    <t>220261621</t>
  </si>
  <si>
    <t>Osadenie príchytky, vyvŕtanie diery,zatlačenie príchytky do otvoru,v tehlovom murive D 6 mm (vrátane osadenia plastového žľabu)</t>
  </si>
  <si>
    <t>220261143</t>
  </si>
  <si>
    <t>Príchytka káblová, pripevnenie káblovej príchytky na konštrukciu</t>
  </si>
  <si>
    <t>971033131</t>
  </si>
  <si>
    <t>Vybúranie otvorov v murive základovom alebo nadzákladovom z akýchkoľvek tehál pálených na akúkoľvek maltu priemeru profilu do 60 mm, hr. do 150 mm -0,001 t</t>
  </si>
  <si>
    <t>974031121</t>
  </si>
  <si>
    <t>Vysekanie rýh v tehelnom murive hl. do 3 cm š. do 3 cm</t>
  </si>
  <si>
    <t>974031132</t>
  </si>
  <si>
    <t>Vysekanie rýh v akomkoľvek murive tehlovom na akúkoľvek maltu do hĺbky 50 mm a š. do 70 mm,</t>
  </si>
  <si>
    <t>612401391</t>
  </si>
  <si>
    <t>Omietka jednotlivých malých plôch vnútorných stien akoukoľvek maltou nad 0, 25 do 1 m2</t>
  </si>
  <si>
    <t>972054141</t>
  </si>
  <si>
    <t>Vybúranie otvorov, bez odstránenia podlahy a násypu, v stropoch alebo klenbách železobetónových, plochy do 0,0225 m2, hr. do 120 mm -0,005 t</t>
  </si>
  <si>
    <t>210020921</t>
  </si>
  <si>
    <t>Protipožiarna upchávka, priechod stenou - okraja orámovaný uhol t 15 cm</t>
  </si>
  <si>
    <t>210020911</t>
  </si>
  <si>
    <t>Protipožiarna upchávka (z mat. ako Vistemat, Experlit, rebierkové pletivo) priechod stropom t 20 cm</t>
  </si>
  <si>
    <t>210120401</t>
  </si>
  <si>
    <t>Istič vzduchový jednopólový do 63 A</t>
  </si>
  <si>
    <t>HZS000113.1</t>
  </si>
  <si>
    <t>Úpravy rozvádzača R4 pre osadenie ističov</t>
  </si>
  <si>
    <t>D5</t>
  </si>
  <si>
    <t>Ostatné náklady</t>
  </si>
  <si>
    <t>Pol2</t>
  </si>
  <si>
    <t>PPV (podiel pridružených výkonov)</t>
  </si>
  <si>
    <t>Pol3</t>
  </si>
  <si>
    <t>Mimostavenisková doprava</t>
  </si>
  <si>
    <t>220500871</t>
  </si>
  <si>
    <t>Kontrolná prevádzka po dobu 24 hodín, inštruktáž a zaškolenie obsluh.personálu,vyplnenie protokolu</t>
  </si>
  <si>
    <t>000400022</t>
  </si>
  <si>
    <t>Projektové práce - náklady na dokumentáciu skutočného zhotovenia stavby</t>
  </si>
  <si>
    <t>Pol4</t>
  </si>
  <si>
    <t>Východisková odborná prehliadka a funkčná skúška</t>
  </si>
  <si>
    <t>D+M - ZVISLÁ ZDVÍHACIA PLOŠINA 1300x1800mm (rozmer podlahy 1100x1435mm), nosnosť 400kg</t>
  </si>
  <si>
    <t>D+M - ŠIKMÁ SCHODISKOVÁ PLOŠINA 850x1250mm s parkovacími stanicami, elektromechanický pohon, nosnosť 300kg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</si>
</sst>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7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167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9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7"/>
  <sheetViews>
    <sheetView showGridLines="0" topLeftCell="A27" workbookViewId="0">
      <selection activeCell="L30" sqref="L30:P30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65" t="s">
        <v>5</v>
      </c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88" t="s">
        <v>11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R5" s="16"/>
      <c r="BS5" s="13" t="s">
        <v>6</v>
      </c>
    </row>
    <row r="6" spans="1:74" ht="36.9" customHeight="1">
      <c r="B6" s="16"/>
      <c r="D6" s="21" t="s">
        <v>12</v>
      </c>
      <c r="K6" s="189" t="s">
        <v>13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17</v>
      </c>
      <c r="AK11" s="22" t="s">
        <v>22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23</v>
      </c>
      <c r="AK13" s="22" t="s">
        <v>21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17</v>
      </c>
      <c r="AK14" s="22" t="s">
        <v>22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24</v>
      </c>
      <c r="AK16" s="22" t="s">
        <v>21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17</v>
      </c>
      <c r="AK17" s="22" t="s">
        <v>22</v>
      </c>
      <c r="AN17" s="20" t="s">
        <v>1</v>
      </c>
      <c r="AR17" s="16"/>
      <c r="BS17" s="13" t="s">
        <v>25</v>
      </c>
    </row>
    <row r="18" spans="2:71" ht="6.9" customHeight="1">
      <c r="B18" s="16"/>
      <c r="AR18" s="16"/>
      <c r="BS18" s="13" t="s">
        <v>26</v>
      </c>
    </row>
    <row r="19" spans="2:71" ht="12" customHeight="1">
      <c r="B19" s="16"/>
      <c r="D19" s="22" t="s">
        <v>27</v>
      </c>
      <c r="AK19" s="22" t="s">
        <v>21</v>
      </c>
      <c r="AN19" s="20" t="s">
        <v>1</v>
      </c>
      <c r="AR19" s="16"/>
      <c r="BS19" s="13" t="s">
        <v>26</v>
      </c>
    </row>
    <row r="20" spans="2:71" ht="18.45" customHeight="1">
      <c r="B20" s="16"/>
      <c r="E20" s="20" t="s">
        <v>17</v>
      </c>
      <c r="AK20" s="22" t="s">
        <v>22</v>
      </c>
      <c r="AN20" s="20" t="s">
        <v>1</v>
      </c>
      <c r="AR20" s="16"/>
      <c r="BS20" s="13" t="s">
        <v>25</v>
      </c>
    </row>
    <row r="21" spans="2:71" ht="6.9" customHeight="1">
      <c r="B21" s="16"/>
      <c r="AR21" s="16"/>
    </row>
    <row r="22" spans="2:71" ht="12" customHeight="1">
      <c r="B22" s="16"/>
      <c r="D22" s="22" t="s">
        <v>28</v>
      </c>
      <c r="AR22" s="16"/>
    </row>
    <row r="23" spans="2:71" ht="16.5" customHeight="1">
      <c r="B23" s="16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1">
        <f>ROUND(AG94,2)</f>
        <v>0</v>
      </c>
      <c r="AL26" s="192"/>
      <c r="AM26" s="192"/>
      <c r="AN26" s="192"/>
      <c r="AO26" s="192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93" t="s">
        <v>30</v>
      </c>
      <c r="M28" s="193"/>
      <c r="N28" s="193"/>
      <c r="O28" s="193"/>
      <c r="P28" s="193"/>
      <c r="W28" s="193" t="s">
        <v>31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32</v>
      </c>
      <c r="AL28" s="193"/>
      <c r="AM28" s="193"/>
      <c r="AN28" s="193"/>
      <c r="AO28" s="193"/>
      <c r="AR28" s="25"/>
    </row>
    <row r="29" spans="2:71" s="2" customFormat="1" ht="14.4" customHeight="1">
      <c r="B29" s="29"/>
      <c r="D29" s="22" t="s">
        <v>33</v>
      </c>
      <c r="F29" s="30" t="s">
        <v>34</v>
      </c>
      <c r="L29" s="177">
        <v>0.2</v>
      </c>
      <c r="M29" s="178"/>
      <c r="N29" s="178"/>
      <c r="O29" s="178"/>
      <c r="P29" s="178"/>
      <c r="Q29" s="31"/>
      <c r="R29" s="31"/>
      <c r="S29" s="31"/>
      <c r="T29" s="31"/>
      <c r="U29" s="31"/>
      <c r="V29" s="31"/>
      <c r="W29" s="179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F29" s="31"/>
      <c r="AG29" s="31"/>
      <c r="AH29" s="31"/>
      <c r="AI29" s="31"/>
      <c r="AJ29" s="31"/>
      <c r="AK29" s="179">
        <f>ROUND(AV94, 2)</f>
        <v>0</v>
      </c>
      <c r="AL29" s="178"/>
      <c r="AM29" s="178"/>
      <c r="AN29" s="178"/>
      <c r="AO29" s="178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" customHeight="1">
      <c r="B30" s="29"/>
      <c r="F30" s="30" t="s">
        <v>35</v>
      </c>
      <c r="L30" s="186">
        <v>0.23</v>
      </c>
      <c r="M30" s="185"/>
      <c r="N30" s="185"/>
      <c r="O30" s="185"/>
      <c r="P30" s="185"/>
      <c r="W30" s="184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K30" s="184">
        <f>ROUND(AW94, 2)</f>
        <v>0</v>
      </c>
      <c r="AL30" s="185"/>
      <c r="AM30" s="185"/>
      <c r="AN30" s="185"/>
      <c r="AO30" s="185"/>
      <c r="AR30" s="29"/>
    </row>
    <row r="31" spans="2:71" s="2" customFormat="1" ht="14.4" hidden="1" customHeight="1">
      <c r="B31" s="29"/>
      <c r="F31" s="22" t="s">
        <v>36</v>
      </c>
      <c r="L31" s="186">
        <v>0.2</v>
      </c>
      <c r="M31" s="185"/>
      <c r="N31" s="185"/>
      <c r="O31" s="185"/>
      <c r="P31" s="185"/>
      <c r="W31" s="184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184">
        <v>0</v>
      </c>
      <c r="AL31" s="185"/>
      <c r="AM31" s="185"/>
      <c r="AN31" s="185"/>
      <c r="AO31" s="185"/>
      <c r="AR31" s="29"/>
    </row>
    <row r="32" spans="2:71" s="2" customFormat="1" ht="14.4" hidden="1" customHeight="1">
      <c r="B32" s="29"/>
      <c r="F32" s="22" t="s">
        <v>37</v>
      </c>
      <c r="L32" s="186">
        <v>0.2</v>
      </c>
      <c r="M32" s="185"/>
      <c r="N32" s="185"/>
      <c r="O32" s="185"/>
      <c r="P32" s="185"/>
      <c r="W32" s="184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184">
        <v>0</v>
      </c>
      <c r="AL32" s="185"/>
      <c r="AM32" s="185"/>
      <c r="AN32" s="185"/>
      <c r="AO32" s="185"/>
      <c r="AR32" s="29"/>
    </row>
    <row r="33" spans="2:52" s="2" customFormat="1" ht="14.4" hidden="1" customHeight="1">
      <c r="B33" s="29"/>
      <c r="F33" s="30" t="s">
        <v>38</v>
      </c>
      <c r="L33" s="177">
        <v>0</v>
      </c>
      <c r="M33" s="178"/>
      <c r="N33" s="178"/>
      <c r="O33" s="178"/>
      <c r="P33" s="178"/>
      <c r="Q33" s="31"/>
      <c r="R33" s="31"/>
      <c r="S33" s="31"/>
      <c r="T33" s="31"/>
      <c r="U33" s="31"/>
      <c r="V33" s="31"/>
      <c r="W33" s="179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F33" s="31"/>
      <c r="AG33" s="31"/>
      <c r="AH33" s="31"/>
      <c r="AI33" s="31"/>
      <c r="AJ33" s="31"/>
      <c r="AK33" s="179">
        <v>0</v>
      </c>
      <c r="AL33" s="178"/>
      <c r="AM33" s="178"/>
      <c r="AN33" s="178"/>
      <c r="AO33" s="178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" customHeight="1">
      <c r="B34" s="25"/>
      <c r="AR34" s="25"/>
    </row>
    <row r="35" spans="2:52" s="1" customFormat="1" ht="25.95" customHeight="1">
      <c r="B35" s="25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83" t="s">
        <v>41</v>
      </c>
      <c r="Y35" s="181"/>
      <c r="Z35" s="181"/>
      <c r="AA35" s="181"/>
      <c r="AB35" s="181"/>
      <c r="AC35" s="35"/>
      <c r="AD35" s="35"/>
      <c r="AE35" s="35"/>
      <c r="AF35" s="35"/>
      <c r="AG35" s="35"/>
      <c r="AH35" s="35"/>
      <c r="AI35" s="35"/>
      <c r="AJ35" s="35"/>
      <c r="AK35" s="180">
        <f>SUM(AK26:AK33)</f>
        <v>0</v>
      </c>
      <c r="AL35" s="181"/>
      <c r="AM35" s="181"/>
      <c r="AN35" s="181"/>
      <c r="AO35" s="182"/>
      <c r="AP35" s="33"/>
      <c r="AQ35" s="33"/>
      <c r="AR35" s="25"/>
    </row>
    <row r="36" spans="2:52" s="1" customFormat="1" ht="6.9" customHeight="1">
      <c r="B36" s="25"/>
      <c r="AR36" s="25"/>
    </row>
    <row r="37" spans="2:52" s="1" customFormat="1" ht="14.4" customHeight="1">
      <c r="B37" s="25"/>
      <c r="AR37" s="25"/>
    </row>
    <row r="38" spans="2:52" ht="14.4" customHeight="1">
      <c r="B38" s="16"/>
      <c r="AR38" s="16"/>
    </row>
    <row r="39" spans="2:52" ht="14.4" customHeight="1">
      <c r="B39" s="16"/>
      <c r="AR39" s="16"/>
    </row>
    <row r="40" spans="2:52" ht="14.4" customHeight="1">
      <c r="B40" s="16"/>
      <c r="AR40" s="16"/>
    </row>
    <row r="41" spans="2:52" ht="14.4" customHeight="1">
      <c r="B41" s="16"/>
      <c r="AR41" s="16"/>
    </row>
    <row r="42" spans="2:52" ht="14.4" customHeight="1">
      <c r="B42" s="16"/>
      <c r="AR42" s="16"/>
    </row>
    <row r="43" spans="2:52" ht="14.4" customHeight="1">
      <c r="B43" s="16"/>
      <c r="AR43" s="16"/>
    </row>
    <row r="44" spans="2:52" ht="14.4" customHeight="1">
      <c r="B44" s="16"/>
      <c r="AR44" s="16"/>
    </row>
    <row r="45" spans="2:52" ht="14.4" customHeight="1">
      <c r="B45" s="16"/>
      <c r="AR45" s="16"/>
    </row>
    <row r="46" spans="2:52" ht="14.4" customHeight="1">
      <c r="B46" s="16"/>
      <c r="AR46" s="16"/>
    </row>
    <row r="47" spans="2:52" ht="14.4" customHeight="1">
      <c r="B47" s="16"/>
      <c r="AR47" s="16"/>
    </row>
    <row r="48" spans="2:52" ht="14.4" customHeight="1">
      <c r="B48" s="16"/>
      <c r="AR48" s="16"/>
    </row>
    <row r="49" spans="2:44" s="1" customFormat="1" ht="14.4" customHeight="1">
      <c r="B49" s="25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9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44</v>
      </c>
      <c r="AI60" s="27"/>
      <c r="AJ60" s="27"/>
      <c r="AK60" s="27"/>
      <c r="AL60" s="27"/>
      <c r="AM60" s="39" t="s">
        <v>45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7" t="s">
        <v>46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47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9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44</v>
      </c>
      <c r="AI75" s="27"/>
      <c r="AJ75" s="27"/>
      <c r="AK75" s="27"/>
      <c r="AL75" s="27"/>
      <c r="AM75" s="39" t="s">
        <v>45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" customHeight="1">
      <c r="B82" s="25"/>
      <c r="C82" s="17" t="s">
        <v>48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4"/>
      <c r="C84" s="22" t="s">
        <v>10</v>
      </c>
      <c r="L84" s="3" t="str">
        <f>K5</f>
        <v>23081803</v>
      </c>
      <c r="AR84" s="44"/>
    </row>
    <row r="85" spans="1:91" s="4" customFormat="1" ht="36.9" customHeight="1">
      <c r="B85" s="45"/>
      <c r="C85" s="46" t="s">
        <v>12</v>
      </c>
      <c r="L85" s="175" t="str">
        <f>K6</f>
        <v>SOŠ Tornaľa - modernizácia odborného vzdelávania,  budova SOŠ</v>
      </c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R85" s="45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/>
      </c>
      <c r="AI87" s="22" t="s">
        <v>18</v>
      </c>
      <c r="AM87" s="167" t="str">
        <f>IF(AN8= "","",AN8)</f>
        <v>14. 7. 2024</v>
      </c>
      <c r="AN87" s="167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22" t="s">
        <v>20</v>
      </c>
      <c r="L89" s="3" t="str">
        <f>IF(E11= "","",E11)</f>
        <v/>
      </c>
      <c r="AI89" s="22" t="s">
        <v>24</v>
      </c>
      <c r="AM89" s="168" t="str">
        <f>IF(E17="","",E17)</f>
        <v/>
      </c>
      <c r="AN89" s="169"/>
      <c r="AO89" s="169"/>
      <c r="AP89" s="169"/>
      <c r="AR89" s="25"/>
      <c r="AS89" s="170" t="s">
        <v>49</v>
      </c>
      <c r="AT89" s="17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5"/>
      <c r="C90" s="22" t="s">
        <v>23</v>
      </c>
      <c r="L90" s="3" t="str">
        <f>IF(E14="","",E14)</f>
        <v/>
      </c>
      <c r="AI90" s="22" t="s">
        <v>27</v>
      </c>
      <c r="AM90" s="168" t="str">
        <f>IF(E20="","",E20)</f>
        <v/>
      </c>
      <c r="AN90" s="169"/>
      <c r="AO90" s="169"/>
      <c r="AP90" s="169"/>
      <c r="AR90" s="25"/>
      <c r="AS90" s="172"/>
      <c r="AT90" s="173"/>
      <c r="BD90" s="51"/>
    </row>
    <row r="91" spans="1:91" s="1" customFormat="1" ht="10.95" customHeight="1">
      <c r="B91" s="25"/>
      <c r="AR91" s="25"/>
      <c r="AS91" s="172"/>
      <c r="AT91" s="173"/>
      <c r="BD91" s="51"/>
    </row>
    <row r="92" spans="1:91" s="1" customFormat="1" ht="29.25" customHeight="1">
      <c r="B92" s="25"/>
      <c r="C92" s="194" t="s">
        <v>50</v>
      </c>
      <c r="D92" s="163"/>
      <c r="E92" s="163"/>
      <c r="F92" s="163"/>
      <c r="G92" s="163"/>
      <c r="H92" s="52"/>
      <c r="I92" s="162" t="s">
        <v>51</v>
      </c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74" t="s">
        <v>52</v>
      </c>
      <c r="AH92" s="163"/>
      <c r="AI92" s="163"/>
      <c r="AJ92" s="163"/>
      <c r="AK92" s="163"/>
      <c r="AL92" s="163"/>
      <c r="AM92" s="163"/>
      <c r="AN92" s="162" t="s">
        <v>53</v>
      </c>
      <c r="AO92" s="163"/>
      <c r="AP92" s="164"/>
      <c r="AQ92" s="53" t="s">
        <v>54</v>
      </c>
      <c r="AR92" s="25"/>
      <c r="AS92" s="54" t="s">
        <v>55</v>
      </c>
      <c r="AT92" s="55" t="s">
        <v>56</v>
      </c>
      <c r="AU92" s="55" t="s">
        <v>57</v>
      </c>
      <c r="AV92" s="55" t="s">
        <v>58</v>
      </c>
      <c r="AW92" s="55" t="s">
        <v>59</v>
      </c>
      <c r="AX92" s="55" t="s">
        <v>60</v>
      </c>
      <c r="AY92" s="55" t="s">
        <v>61</v>
      </c>
      <c r="AZ92" s="55" t="s">
        <v>62</v>
      </c>
      <c r="BA92" s="55" t="s">
        <v>63</v>
      </c>
      <c r="BB92" s="55" t="s">
        <v>64</v>
      </c>
      <c r="BC92" s="55" t="s">
        <v>65</v>
      </c>
      <c r="BD92" s="56" t="s">
        <v>66</v>
      </c>
    </row>
    <row r="93" spans="1:91" s="1" customFormat="1" ht="10.95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8"/>
      <c r="C94" s="59" t="s">
        <v>67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60">
        <f>ROUND(SUM(AG95:AG105),2)</f>
        <v>0</v>
      </c>
      <c r="AH94" s="160"/>
      <c r="AI94" s="160"/>
      <c r="AJ94" s="160"/>
      <c r="AK94" s="160"/>
      <c r="AL94" s="160"/>
      <c r="AM94" s="160"/>
      <c r="AN94" s="161">
        <f t="shared" ref="AN94:AN105" si="0">SUM(AG94,AT94)</f>
        <v>0</v>
      </c>
      <c r="AO94" s="161"/>
      <c r="AP94" s="161"/>
      <c r="AQ94" s="62" t="s">
        <v>1</v>
      </c>
      <c r="AR94" s="58"/>
      <c r="AS94" s="63">
        <f>ROUND(SUM(AS95:AS105),2)</f>
        <v>0</v>
      </c>
      <c r="AT94" s="64">
        <f t="shared" ref="AT94:AT105" si="1">ROUND(SUM(AV94:AW94),2)</f>
        <v>0</v>
      </c>
      <c r="AU94" s="65">
        <f>ROUND(SUM(AU95:AU105),5)</f>
        <v>20828.8531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ROUND(SUM(AZ95:AZ105),2)</f>
        <v>0</v>
      </c>
      <c r="BA94" s="64">
        <f>ROUND(SUM(BA95:BA105),2)</f>
        <v>0</v>
      </c>
      <c r="BB94" s="64">
        <f>ROUND(SUM(BB95:BB105),2)</f>
        <v>0</v>
      </c>
      <c r="BC94" s="64">
        <f>ROUND(SUM(BC95:BC105),2)</f>
        <v>0</v>
      </c>
      <c r="BD94" s="66">
        <f>ROUND(SUM(BD95:BD105),2)</f>
        <v>0</v>
      </c>
      <c r="BS94" s="67" t="s">
        <v>68</v>
      </c>
      <c r="BT94" s="67" t="s">
        <v>69</v>
      </c>
      <c r="BU94" s="68" t="s">
        <v>70</v>
      </c>
      <c r="BV94" s="67" t="s">
        <v>71</v>
      </c>
      <c r="BW94" s="67" t="s">
        <v>4</v>
      </c>
      <c r="BX94" s="67" t="s">
        <v>72</v>
      </c>
      <c r="CL94" s="67" t="s">
        <v>1</v>
      </c>
    </row>
    <row r="95" spans="1:91" s="6" customFormat="1" ht="16.5" customHeight="1">
      <c r="A95" s="69" t="s">
        <v>73</v>
      </c>
      <c r="B95" s="70"/>
      <c r="C95" s="71"/>
      <c r="D95" s="187" t="s">
        <v>74</v>
      </c>
      <c r="E95" s="187"/>
      <c r="F95" s="187"/>
      <c r="G95" s="187"/>
      <c r="H95" s="187"/>
      <c r="I95" s="72"/>
      <c r="J95" s="187" t="s">
        <v>75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58">
        <f>'01 - SO 01 - Budova SOŠ -...'!J30</f>
        <v>0</v>
      </c>
      <c r="AH95" s="159"/>
      <c r="AI95" s="159"/>
      <c r="AJ95" s="159"/>
      <c r="AK95" s="159"/>
      <c r="AL95" s="159"/>
      <c r="AM95" s="159"/>
      <c r="AN95" s="158">
        <f t="shared" si="0"/>
        <v>0</v>
      </c>
      <c r="AO95" s="159"/>
      <c r="AP95" s="159"/>
      <c r="AQ95" s="73" t="s">
        <v>76</v>
      </c>
      <c r="AR95" s="70"/>
      <c r="AS95" s="74">
        <v>0</v>
      </c>
      <c r="AT95" s="75">
        <f t="shared" si="1"/>
        <v>0</v>
      </c>
      <c r="AU95" s="76">
        <f>'01 - SO 01 - Budova SOŠ -...'!P131</f>
        <v>2756.51272316</v>
      </c>
      <c r="AV95" s="75">
        <f>'01 - SO 01 - Budova SOŠ -...'!J33</f>
        <v>0</v>
      </c>
      <c r="AW95" s="75">
        <f>'01 - SO 01 - Budova SOŠ -...'!J34</f>
        <v>0</v>
      </c>
      <c r="AX95" s="75">
        <f>'01 - SO 01 - Budova SOŠ -...'!J35</f>
        <v>0</v>
      </c>
      <c r="AY95" s="75">
        <f>'01 - SO 01 - Budova SOŠ -...'!J36</f>
        <v>0</v>
      </c>
      <c r="AZ95" s="75">
        <f>'01 - SO 01 - Budova SOŠ -...'!F33</f>
        <v>0</v>
      </c>
      <c r="BA95" s="75">
        <f>'01 - SO 01 - Budova SOŠ -...'!F34</f>
        <v>0</v>
      </c>
      <c r="BB95" s="75">
        <f>'01 - SO 01 - Budova SOŠ -...'!F35</f>
        <v>0</v>
      </c>
      <c r="BC95" s="75">
        <f>'01 - SO 01 - Budova SOŠ -...'!F36</f>
        <v>0</v>
      </c>
      <c r="BD95" s="77">
        <f>'01 - SO 01 - Budova SOŠ -...'!F37</f>
        <v>0</v>
      </c>
      <c r="BT95" s="78" t="s">
        <v>77</v>
      </c>
      <c r="BV95" s="78" t="s">
        <v>71</v>
      </c>
      <c r="BW95" s="78" t="s">
        <v>78</v>
      </c>
      <c r="BX95" s="78" t="s">
        <v>4</v>
      </c>
      <c r="CL95" s="78" t="s">
        <v>1</v>
      </c>
      <c r="CM95" s="78" t="s">
        <v>69</v>
      </c>
    </row>
    <row r="96" spans="1:91" s="6" customFormat="1" ht="16.5" customHeight="1">
      <c r="A96" s="69" t="s">
        <v>73</v>
      </c>
      <c r="B96" s="70"/>
      <c r="C96" s="71"/>
      <c r="D96" s="187" t="s">
        <v>79</v>
      </c>
      <c r="E96" s="187"/>
      <c r="F96" s="187"/>
      <c r="G96" s="187"/>
      <c r="H96" s="187"/>
      <c r="I96" s="72"/>
      <c r="J96" s="187" t="s">
        <v>80</v>
      </c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58">
        <f>'02 - SO 01 - Budova SOŠ -...'!J30</f>
        <v>0</v>
      </c>
      <c r="AH96" s="159"/>
      <c r="AI96" s="159"/>
      <c r="AJ96" s="159"/>
      <c r="AK96" s="159"/>
      <c r="AL96" s="159"/>
      <c r="AM96" s="159"/>
      <c r="AN96" s="158">
        <f t="shared" si="0"/>
        <v>0</v>
      </c>
      <c r="AO96" s="159"/>
      <c r="AP96" s="159"/>
      <c r="AQ96" s="73" t="s">
        <v>76</v>
      </c>
      <c r="AR96" s="70"/>
      <c r="AS96" s="74">
        <v>0</v>
      </c>
      <c r="AT96" s="75">
        <f t="shared" si="1"/>
        <v>0</v>
      </c>
      <c r="AU96" s="76">
        <f>'02 - SO 01 - Budova SOŠ -...'!P144</f>
        <v>17342.450648042002</v>
      </c>
      <c r="AV96" s="75">
        <f>'02 - SO 01 - Budova SOŠ -...'!J33</f>
        <v>0</v>
      </c>
      <c r="AW96" s="75">
        <f>'02 - SO 01 - Budova SOŠ -...'!J34</f>
        <v>0</v>
      </c>
      <c r="AX96" s="75">
        <f>'02 - SO 01 - Budova SOŠ -...'!J35</f>
        <v>0</v>
      </c>
      <c r="AY96" s="75">
        <f>'02 - SO 01 - Budova SOŠ -...'!J36</f>
        <v>0</v>
      </c>
      <c r="AZ96" s="75">
        <f>'02 - SO 01 - Budova SOŠ -...'!F33</f>
        <v>0</v>
      </c>
      <c r="BA96" s="75">
        <f>'02 - SO 01 - Budova SOŠ -...'!F34</f>
        <v>0</v>
      </c>
      <c r="BB96" s="75">
        <f>'02 - SO 01 - Budova SOŠ -...'!F35</f>
        <v>0</v>
      </c>
      <c r="BC96" s="75">
        <f>'02 - SO 01 - Budova SOŠ -...'!F36</f>
        <v>0</v>
      </c>
      <c r="BD96" s="77">
        <f>'02 - SO 01 - Budova SOŠ -...'!F37</f>
        <v>0</v>
      </c>
      <c r="BT96" s="78" t="s">
        <v>77</v>
      </c>
      <c r="BV96" s="78" t="s">
        <v>71</v>
      </c>
      <c r="BW96" s="78" t="s">
        <v>81</v>
      </c>
      <c r="BX96" s="78" t="s">
        <v>4</v>
      </c>
      <c r="CL96" s="78" t="s">
        <v>1</v>
      </c>
      <c r="CM96" s="78" t="s">
        <v>69</v>
      </c>
    </row>
    <row r="97" spans="1:91" s="6" customFormat="1" ht="24.75" customHeight="1">
      <c r="A97" s="69" t="s">
        <v>73</v>
      </c>
      <c r="B97" s="70"/>
      <c r="C97" s="71"/>
      <c r="D97" s="187" t="s">
        <v>82</v>
      </c>
      <c r="E97" s="187"/>
      <c r="F97" s="187"/>
      <c r="G97" s="187"/>
      <c r="H97" s="187"/>
      <c r="I97" s="72"/>
      <c r="J97" s="187" t="s">
        <v>83</v>
      </c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58">
        <f>'03 - SO 02 - zhromažďovac...'!J30</f>
        <v>0</v>
      </c>
      <c r="AH97" s="159"/>
      <c r="AI97" s="159"/>
      <c r="AJ97" s="159"/>
      <c r="AK97" s="159"/>
      <c r="AL97" s="159"/>
      <c r="AM97" s="159"/>
      <c r="AN97" s="158">
        <f t="shared" si="0"/>
        <v>0</v>
      </c>
      <c r="AO97" s="159"/>
      <c r="AP97" s="159"/>
      <c r="AQ97" s="73" t="s">
        <v>76</v>
      </c>
      <c r="AR97" s="70"/>
      <c r="AS97" s="74">
        <v>0</v>
      </c>
      <c r="AT97" s="75">
        <f t="shared" si="1"/>
        <v>0</v>
      </c>
      <c r="AU97" s="76">
        <f>'03 - SO 02 - zhromažďovac...'!P125</f>
        <v>555.68999411000004</v>
      </c>
      <c r="AV97" s="75">
        <f>'03 - SO 02 - zhromažďovac...'!J33</f>
        <v>0</v>
      </c>
      <c r="AW97" s="75">
        <f>'03 - SO 02 - zhromažďovac...'!J34</f>
        <v>0</v>
      </c>
      <c r="AX97" s="75">
        <f>'03 - SO 02 - zhromažďovac...'!J35</f>
        <v>0</v>
      </c>
      <c r="AY97" s="75">
        <f>'03 - SO 02 - zhromažďovac...'!J36</f>
        <v>0</v>
      </c>
      <c r="AZ97" s="75">
        <f>'03 - SO 02 - zhromažďovac...'!F33</f>
        <v>0</v>
      </c>
      <c r="BA97" s="75">
        <f>'03 - SO 02 - zhromažďovac...'!F34</f>
        <v>0</v>
      </c>
      <c r="BB97" s="75">
        <f>'03 - SO 02 - zhromažďovac...'!F35</f>
        <v>0</v>
      </c>
      <c r="BC97" s="75">
        <f>'03 - SO 02 - zhromažďovac...'!F36</f>
        <v>0</v>
      </c>
      <c r="BD97" s="77">
        <f>'03 - SO 02 - zhromažďovac...'!F37</f>
        <v>0</v>
      </c>
      <c r="BT97" s="78" t="s">
        <v>77</v>
      </c>
      <c r="BV97" s="78" t="s">
        <v>71</v>
      </c>
      <c r="BW97" s="78" t="s">
        <v>84</v>
      </c>
      <c r="BX97" s="78" t="s">
        <v>4</v>
      </c>
      <c r="CL97" s="78" t="s">
        <v>1</v>
      </c>
      <c r="CM97" s="78" t="s">
        <v>69</v>
      </c>
    </row>
    <row r="98" spans="1:91" s="6" customFormat="1" ht="16.5" customHeight="1">
      <c r="A98" s="69" t="s">
        <v>73</v>
      </c>
      <c r="B98" s="70"/>
      <c r="C98" s="71"/>
      <c r="D98" s="187" t="s">
        <v>85</v>
      </c>
      <c r="E98" s="187"/>
      <c r="F98" s="187"/>
      <c r="G98" s="187"/>
      <c r="H98" s="187"/>
      <c r="I98" s="72"/>
      <c r="J98" s="187" t="s">
        <v>86</v>
      </c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58">
        <f>'07 - SO 06 - spevnená plo...'!J30</f>
        <v>0</v>
      </c>
      <c r="AH98" s="159"/>
      <c r="AI98" s="159"/>
      <c r="AJ98" s="159"/>
      <c r="AK98" s="159"/>
      <c r="AL98" s="159"/>
      <c r="AM98" s="159"/>
      <c r="AN98" s="158">
        <f t="shared" si="0"/>
        <v>0</v>
      </c>
      <c r="AO98" s="159"/>
      <c r="AP98" s="159"/>
      <c r="AQ98" s="73" t="s">
        <v>76</v>
      </c>
      <c r="AR98" s="70"/>
      <c r="AS98" s="74">
        <v>0</v>
      </c>
      <c r="AT98" s="75">
        <f t="shared" si="1"/>
        <v>0</v>
      </c>
      <c r="AU98" s="76">
        <f>'07 - SO 06 - spevnená plo...'!P122</f>
        <v>143.29350707</v>
      </c>
      <c r="AV98" s="75">
        <f>'07 - SO 06 - spevnená plo...'!J33</f>
        <v>0</v>
      </c>
      <c r="AW98" s="75">
        <f>'07 - SO 06 - spevnená plo...'!J34</f>
        <v>0</v>
      </c>
      <c r="AX98" s="75">
        <f>'07 - SO 06 - spevnená plo...'!J35</f>
        <v>0</v>
      </c>
      <c r="AY98" s="75">
        <f>'07 - SO 06 - spevnená plo...'!J36</f>
        <v>0</v>
      </c>
      <c r="AZ98" s="75">
        <f>'07 - SO 06 - spevnená plo...'!F33</f>
        <v>0</v>
      </c>
      <c r="BA98" s="75">
        <f>'07 - SO 06 - spevnená plo...'!F34</f>
        <v>0</v>
      </c>
      <c r="BB98" s="75">
        <f>'07 - SO 06 - spevnená plo...'!F35</f>
        <v>0</v>
      </c>
      <c r="BC98" s="75">
        <f>'07 - SO 06 - spevnená plo...'!F36</f>
        <v>0</v>
      </c>
      <c r="BD98" s="77">
        <f>'07 - SO 06 - spevnená plo...'!F37</f>
        <v>0</v>
      </c>
      <c r="BT98" s="78" t="s">
        <v>77</v>
      </c>
      <c r="BV98" s="78" t="s">
        <v>71</v>
      </c>
      <c r="BW98" s="78" t="s">
        <v>87</v>
      </c>
      <c r="BX98" s="78" t="s">
        <v>4</v>
      </c>
      <c r="CL98" s="78" t="s">
        <v>1</v>
      </c>
      <c r="CM98" s="78" t="s">
        <v>69</v>
      </c>
    </row>
    <row r="99" spans="1:91" s="6" customFormat="1" ht="16.5" customHeight="1">
      <c r="A99" s="69" t="s">
        <v>73</v>
      </c>
      <c r="B99" s="70"/>
      <c r="C99" s="71"/>
      <c r="D99" s="187" t="s">
        <v>88</v>
      </c>
      <c r="E99" s="187"/>
      <c r="F99" s="187"/>
      <c r="G99" s="187"/>
      <c r="H99" s="187"/>
      <c r="I99" s="72"/>
      <c r="J99" s="187" t="s">
        <v>89</v>
      </c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58">
        <f>'08 - SO 07 - Elektro'!J30</f>
        <v>0</v>
      </c>
      <c r="AH99" s="159"/>
      <c r="AI99" s="159"/>
      <c r="AJ99" s="159"/>
      <c r="AK99" s="159"/>
      <c r="AL99" s="159"/>
      <c r="AM99" s="159"/>
      <c r="AN99" s="158">
        <f t="shared" si="0"/>
        <v>0</v>
      </c>
      <c r="AO99" s="159"/>
      <c r="AP99" s="159"/>
      <c r="AQ99" s="73" t="s">
        <v>76</v>
      </c>
      <c r="AR99" s="70"/>
      <c r="AS99" s="74">
        <v>0</v>
      </c>
      <c r="AT99" s="75">
        <f t="shared" si="1"/>
        <v>0</v>
      </c>
      <c r="AU99" s="76">
        <f>'08 - SO 07 - Elektro'!P122</f>
        <v>0</v>
      </c>
      <c r="AV99" s="75">
        <f>'08 - SO 07 - Elektro'!J33</f>
        <v>0</v>
      </c>
      <c r="AW99" s="75">
        <f>'08 - SO 07 - Elektro'!J34</f>
        <v>0</v>
      </c>
      <c r="AX99" s="75">
        <f>'08 - SO 07 - Elektro'!J35</f>
        <v>0</v>
      </c>
      <c r="AY99" s="75">
        <f>'08 - SO 07 - Elektro'!J36</f>
        <v>0</v>
      </c>
      <c r="AZ99" s="75">
        <f>'08 - SO 07 - Elektro'!F33</f>
        <v>0</v>
      </c>
      <c r="BA99" s="75">
        <f>'08 - SO 07 - Elektro'!F34</f>
        <v>0</v>
      </c>
      <c r="BB99" s="75">
        <f>'08 - SO 07 - Elektro'!F35</f>
        <v>0</v>
      </c>
      <c r="BC99" s="75">
        <f>'08 - SO 07 - Elektro'!F36</f>
        <v>0</v>
      </c>
      <c r="BD99" s="77">
        <f>'08 - SO 07 - Elektro'!F37</f>
        <v>0</v>
      </c>
      <c r="BT99" s="78" t="s">
        <v>77</v>
      </c>
      <c r="BV99" s="78" t="s">
        <v>71</v>
      </c>
      <c r="BW99" s="78" t="s">
        <v>90</v>
      </c>
      <c r="BX99" s="78" t="s">
        <v>4</v>
      </c>
      <c r="CL99" s="78" t="s">
        <v>1</v>
      </c>
      <c r="CM99" s="78" t="s">
        <v>69</v>
      </c>
    </row>
    <row r="100" spans="1:91" s="6" customFormat="1" ht="16.5" customHeight="1">
      <c r="A100" s="69" t="s">
        <v>73</v>
      </c>
      <c r="B100" s="70"/>
      <c r="C100" s="71"/>
      <c r="D100" s="187" t="s">
        <v>91</v>
      </c>
      <c r="E100" s="187"/>
      <c r="F100" s="187"/>
      <c r="G100" s="187"/>
      <c r="H100" s="187"/>
      <c r="I100" s="72"/>
      <c r="J100" s="187" t="s">
        <v>92</v>
      </c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58">
        <f>'09 - SO 08 - Ústredné kúr...'!J30</f>
        <v>0</v>
      </c>
      <c r="AH100" s="159"/>
      <c r="AI100" s="159"/>
      <c r="AJ100" s="159"/>
      <c r="AK100" s="159"/>
      <c r="AL100" s="159"/>
      <c r="AM100" s="159"/>
      <c r="AN100" s="158">
        <f t="shared" si="0"/>
        <v>0</v>
      </c>
      <c r="AO100" s="159"/>
      <c r="AP100" s="159"/>
      <c r="AQ100" s="73" t="s">
        <v>76</v>
      </c>
      <c r="AR100" s="70"/>
      <c r="AS100" s="74">
        <v>0</v>
      </c>
      <c r="AT100" s="75">
        <f t="shared" si="1"/>
        <v>0</v>
      </c>
      <c r="AU100" s="76">
        <f>'09 - SO 08 - Ústredné kúr...'!P126</f>
        <v>0</v>
      </c>
      <c r="AV100" s="75">
        <f>'09 - SO 08 - Ústredné kúr...'!J33</f>
        <v>0</v>
      </c>
      <c r="AW100" s="75">
        <f>'09 - SO 08 - Ústredné kúr...'!J34</f>
        <v>0</v>
      </c>
      <c r="AX100" s="75">
        <f>'09 - SO 08 - Ústredné kúr...'!J35</f>
        <v>0</v>
      </c>
      <c r="AY100" s="75">
        <f>'09 - SO 08 - Ústredné kúr...'!J36</f>
        <v>0</v>
      </c>
      <c r="AZ100" s="75">
        <f>'09 - SO 08 - Ústredné kúr...'!F33</f>
        <v>0</v>
      </c>
      <c r="BA100" s="75">
        <f>'09 - SO 08 - Ústredné kúr...'!F34</f>
        <v>0</v>
      </c>
      <c r="BB100" s="75">
        <f>'09 - SO 08 - Ústredné kúr...'!F35</f>
        <v>0</v>
      </c>
      <c r="BC100" s="75">
        <f>'09 - SO 08 - Ústredné kúr...'!F36</f>
        <v>0</v>
      </c>
      <c r="BD100" s="77">
        <f>'09 - SO 08 - Ústredné kúr...'!F37</f>
        <v>0</v>
      </c>
      <c r="BT100" s="78" t="s">
        <v>77</v>
      </c>
      <c r="BV100" s="78" t="s">
        <v>71</v>
      </c>
      <c r="BW100" s="78" t="s">
        <v>93</v>
      </c>
      <c r="BX100" s="78" t="s">
        <v>4</v>
      </c>
      <c r="CL100" s="78" t="s">
        <v>1</v>
      </c>
      <c r="CM100" s="78" t="s">
        <v>69</v>
      </c>
    </row>
    <row r="101" spans="1:91" s="6" customFormat="1" ht="16.5" customHeight="1">
      <c r="A101" s="69" t="s">
        <v>73</v>
      </c>
      <c r="B101" s="70"/>
      <c r="C101" s="71"/>
      <c r="D101" s="187" t="s">
        <v>94</v>
      </c>
      <c r="E101" s="187"/>
      <c r="F101" s="187"/>
      <c r="G101" s="187"/>
      <c r="H101" s="187"/>
      <c r="I101" s="72"/>
      <c r="J101" s="187" t="s">
        <v>95</v>
      </c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58">
        <f>'10 - SO 09 - Kotolňa'!J30</f>
        <v>0</v>
      </c>
      <c r="AH101" s="159"/>
      <c r="AI101" s="159"/>
      <c r="AJ101" s="159"/>
      <c r="AK101" s="159"/>
      <c r="AL101" s="159"/>
      <c r="AM101" s="159"/>
      <c r="AN101" s="158">
        <f t="shared" si="0"/>
        <v>0</v>
      </c>
      <c r="AO101" s="159"/>
      <c r="AP101" s="159"/>
      <c r="AQ101" s="73" t="s">
        <v>76</v>
      </c>
      <c r="AR101" s="70"/>
      <c r="AS101" s="74">
        <v>0</v>
      </c>
      <c r="AT101" s="75">
        <f t="shared" si="1"/>
        <v>0</v>
      </c>
      <c r="AU101" s="76">
        <f>'10 - SO 09 - Kotolňa'!P129</f>
        <v>0</v>
      </c>
      <c r="AV101" s="75">
        <f>'10 - SO 09 - Kotolňa'!J33</f>
        <v>0</v>
      </c>
      <c r="AW101" s="75">
        <f>'10 - SO 09 - Kotolňa'!J34</f>
        <v>0</v>
      </c>
      <c r="AX101" s="75">
        <f>'10 - SO 09 - Kotolňa'!J35</f>
        <v>0</v>
      </c>
      <c r="AY101" s="75">
        <f>'10 - SO 09 - Kotolňa'!J36</f>
        <v>0</v>
      </c>
      <c r="AZ101" s="75">
        <f>'10 - SO 09 - Kotolňa'!F33</f>
        <v>0</v>
      </c>
      <c r="BA101" s="75">
        <f>'10 - SO 09 - Kotolňa'!F34</f>
        <v>0</v>
      </c>
      <c r="BB101" s="75">
        <f>'10 - SO 09 - Kotolňa'!F35</f>
        <v>0</v>
      </c>
      <c r="BC101" s="75">
        <f>'10 - SO 09 - Kotolňa'!F36</f>
        <v>0</v>
      </c>
      <c r="BD101" s="77">
        <f>'10 - SO 09 - Kotolňa'!F37</f>
        <v>0</v>
      </c>
      <c r="BT101" s="78" t="s">
        <v>77</v>
      </c>
      <c r="BV101" s="78" t="s">
        <v>71</v>
      </c>
      <c r="BW101" s="78" t="s">
        <v>96</v>
      </c>
      <c r="BX101" s="78" t="s">
        <v>4</v>
      </c>
      <c r="CL101" s="78" t="s">
        <v>1</v>
      </c>
      <c r="CM101" s="78" t="s">
        <v>69</v>
      </c>
    </row>
    <row r="102" spans="1:91" s="6" customFormat="1" ht="16.5" customHeight="1">
      <c r="A102" s="69" t="s">
        <v>73</v>
      </c>
      <c r="B102" s="70"/>
      <c r="C102" s="71"/>
      <c r="D102" s="187" t="s">
        <v>97</v>
      </c>
      <c r="E102" s="187"/>
      <c r="F102" s="187"/>
      <c r="G102" s="187"/>
      <c r="H102" s="187"/>
      <c r="I102" s="72"/>
      <c r="J102" s="187" t="s">
        <v>98</v>
      </c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58">
        <f>'11 - SO 10 - ZTI'!J30</f>
        <v>0</v>
      </c>
      <c r="AH102" s="159"/>
      <c r="AI102" s="159"/>
      <c r="AJ102" s="159"/>
      <c r="AK102" s="159"/>
      <c r="AL102" s="159"/>
      <c r="AM102" s="159"/>
      <c r="AN102" s="158">
        <f t="shared" si="0"/>
        <v>0</v>
      </c>
      <c r="AO102" s="159"/>
      <c r="AP102" s="159"/>
      <c r="AQ102" s="73" t="s">
        <v>76</v>
      </c>
      <c r="AR102" s="70"/>
      <c r="AS102" s="74">
        <v>0</v>
      </c>
      <c r="AT102" s="75">
        <f t="shared" si="1"/>
        <v>0</v>
      </c>
      <c r="AU102" s="76">
        <f>'11 - SO 10 - ZTI'!P128</f>
        <v>16.156230000000001</v>
      </c>
      <c r="AV102" s="75">
        <f>'11 - SO 10 - ZTI'!J33</f>
        <v>0</v>
      </c>
      <c r="AW102" s="75">
        <f>'11 - SO 10 - ZTI'!J34</f>
        <v>0</v>
      </c>
      <c r="AX102" s="75">
        <f>'11 - SO 10 - ZTI'!J35</f>
        <v>0</v>
      </c>
      <c r="AY102" s="75">
        <f>'11 - SO 10 - ZTI'!J36</f>
        <v>0</v>
      </c>
      <c r="AZ102" s="75">
        <f>'11 - SO 10 - ZTI'!F33</f>
        <v>0</v>
      </c>
      <c r="BA102" s="75">
        <f>'11 - SO 10 - ZTI'!F34</f>
        <v>0</v>
      </c>
      <c r="BB102" s="75">
        <f>'11 - SO 10 - ZTI'!F35</f>
        <v>0</v>
      </c>
      <c r="BC102" s="75">
        <f>'11 - SO 10 - ZTI'!F36</f>
        <v>0</v>
      </c>
      <c r="BD102" s="77">
        <f>'11 - SO 10 - ZTI'!F37</f>
        <v>0</v>
      </c>
      <c r="BT102" s="78" t="s">
        <v>77</v>
      </c>
      <c r="BV102" s="78" t="s">
        <v>71</v>
      </c>
      <c r="BW102" s="78" t="s">
        <v>99</v>
      </c>
      <c r="BX102" s="78" t="s">
        <v>4</v>
      </c>
      <c r="CL102" s="78" t="s">
        <v>1</v>
      </c>
      <c r="CM102" s="78" t="s">
        <v>69</v>
      </c>
    </row>
    <row r="103" spans="1:91" s="6" customFormat="1" ht="16.5" customHeight="1">
      <c r="A103" s="69" t="s">
        <v>73</v>
      </c>
      <c r="B103" s="70"/>
      <c r="C103" s="71"/>
      <c r="D103" s="187" t="s">
        <v>100</v>
      </c>
      <c r="E103" s="187"/>
      <c r="F103" s="187"/>
      <c r="G103" s="187"/>
      <c r="H103" s="187"/>
      <c r="I103" s="72"/>
      <c r="J103" s="187" t="s">
        <v>101</v>
      </c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58">
        <f>'12 - SO 11 - Vetranie'!J30</f>
        <v>0</v>
      </c>
      <c r="AH103" s="159"/>
      <c r="AI103" s="159"/>
      <c r="AJ103" s="159"/>
      <c r="AK103" s="159"/>
      <c r="AL103" s="159"/>
      <c r="AM103" s="159"/>
      <c r="AN103" s="158">
        <f t="shared" si="0"/>
        <v>0</v>
      </c>
      <c r="AO103" s="159"/>
      <c r="AP103" s="159"/>
      <c r="AQ103" s="73" t="s">
        <v>76</v>
      </c>
      <c r="AR103" s="70"/>
      <c r="AS103" s="74">
        <v>0</v>
      </c>
      <c r="AT103" s="75">
        <f t="shared" si="1"/>
        <v>0</v>
      </c>
      <c r="AU103" s="76">
        <f>'12 - SO 11 - Vetranie'!P124</f>
        <v>14.75</v>
      </c>
      <c r="AV103" s="75">
        <f>'12 - SO 11 - Vetranie'!J33</f>
        <v>0</v>
      </c>
      <c r="AW103" s="75">
        <f>'12 - SO 11 - Vetranie'!J34</f>
        <v>0</v>
      </c>
      <c r="AX103" s="75">
        <f>'12 - SO 11 - Vetranie'!J35</f>
        <v>0</v>
      </c>
      <c r="AY103" s="75">
        <f>'12 - SO 11 - Vetranie'!J36</f>
        <v>0</v>
      </c>
      <c r="AZ103" s="75">
        <f>'12 - SO 11 - Vetranie'!F33</f>
        <v>0</v>
      </c>
      <c r="BA103" s="75">
        <f>'12 - SO 11 - Vetranie'!F34</f>
        <v>0</v>
      </c>
      <c r="BB103" s="75">
        <f>'12 - SO 11 - Vetranie'!F35</f>
        <v>0</v>
      </c>
      <c r="BC103" s="75">
        <f>'12 - SO 11 - Vetranie'!F36</f>
        <v>0</v>
      </c>
      <c r="BD103" s="77">
        <f>'12 - SO 11 - Vetranie'!F37</f>
        <v>0</v>
      </c>
      <c r="BT103" s="78" t="s">
        <v>77</v>
      </c>
      <c r="BV103" s="78" t="s">
        <v>71</v>
      </c>
      <c r="BW103" s="78" t="s">
        <v>102</v>
      </c>
      <c r="BX103" s="78" t="s">
        <v>4</v>
      </c>
      <c r="CL103" s="78" t="s">
        <v>1</v>
      </c>
      <c r="CM103" s="78" t="s">
        <v>69</v>
      </c>
    </row>
    <row r="104" spans="1:91" s="6" customFormat="1" ht="16.5" customHeight="1">
      <c r="A104" s="69" t="s">
        <v>73</v>
      </c>
      <c r="B104" s="70"/>
      <c r="C104" s="71"/>
      <c r="D104" s="187" t="s">
        <v>103</v>
      </c>
      <c r="E104" s="187"/>
      <c r="F104" s="187"/>
      <c r="G104" s="187"/>
      <c r="H104" s="187"/>
      <c r="I104" s="72"/>
      <c r="J104" s="187" t="s">
        <v>104</v>
      </c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58">
        <f>'13 - SO 12 - OPZ'!J30</f>
        <v>0</v>
      </c>
      <c r="AH104" s="159"/>
      <c r="AI104" s="159"/>
      <c r="AJ104" s="159"/>
      <c r="AK104" s="159"/>
      <c r="AL104" s="159"/>
      <c r="AM104" s="159"/>
      <c r="AN104" s="158">
        <f t="shared" si="0"/>
        <v>0</v>
      </c>
      <c r="AO104" s="159"/>
      <c r="AP104" s="159"/>
      <c r="AQ104" s="73" t="s">
        <v>76</v>
      </c>
      <c r="AR104" s="70"/>
      <c r="AS104" s="74">
        <v>0</v>
      </c>
      <c r="AT104" s="75">
        <f t="shared" si="1"/>
        <v>0</v>
      </c>
      <c r="AU104" s="76">
        <f>'13 - SO 12 - OPZ'!P124</f>
        <v>0</v>
      </c>
      <c r="AV104" s="75">
        <f>'13 - SO 12 - OPZ'!J33</f>
        <v>0</v>
      </c>
      <c r="AW104" s="75">
        <f>'13 - SO 12 - OPZ'!J34</f>
        <v>0</v>
      </c>
      <c r="AX104" s="75">
        <f>'13 - SO 12 - OPZ'!J35</f>
        <v>0</v>
      </c>
      <c r="AY104" s="75">
        <f>'13 - SO 12 - OPZ'!J36</f>
        <v>0</v>
      </c>
      <c r="AZ104" s="75">
        <f>'13 - SO 12 - OPZ'!F33</f>
        <v>0</v>
      </c>
      <c r="BA104" s="75">
        <f>'13 - SO 12 - OPZ'!F34</f>
        <v>0</v>
      </c>
      <c r="BB104" s="75">
        <f>'13 - SO 12 - OPZ'!F35</f>
        <v>0</v>
      </c>
      <c r="BC104" s="75">
        <f>'13 - SO 12 - OPZ'!F36</f>
        <v>0</v>
      </c>
      <c r="BD104" s="77">
        <f>'13 - SO 12 - OPZ'!F37</f>
        <v>0</v>
      </c>
      <c r="BT104" s="78" t="s">
        <v>77</v>
      </c>
      <c r="BV104" s="78" t="s">
        <v>71</v>
      </c>
      <c r="BW104" s="78" t="s">
        <v>105</v>
      </c>
      <c r="BX104" s="78" t="s">
        <v>4</v>
      </c>
      <c r="CL104" s="78" t="s">
        <v>1</v>
      </c>
      <c r="CM104" s="78" t="s">
        <v>69</v>
      </c>
    </row>
    <row r="105" spans="1:91" s="6" customFormat="1" ht="16.5" customHeight="1">
      <c r="A105" s="69" t="s">
        <v>73</v>
      </c>
      <c r="B105" s="70"/>
      <c r="C105" s="71"/>
      <c r="D105" s="187" t="s">
        <v>106</v>
      </c>
      <c r="E105" s="187"/>
      <c r="F105" s="187"/>
      <c r="G105" s="187"/>
      <c r="H105" s="187"/>
      <c r="I105" s="72"/>
      <c r="J105" s="187" t="s">
        <v>107</v>
      </c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58">
        <f>'14 - SO 13 - Hlasová sign...'!J30</f>
        <v>0</v>
      </c>
      <c r="AH105" s="159"/>
      <c r="AI105" s="159"/>
      <c r="AJ105" s="159"/>
      <c r="AK105" s="159"/>
      <c r="AL105" s="159"/>
      <c r="AM105" s="159"/>
      <c r="AN105" s="158">
        <f t="shared" si="0"/>
        <v>0</v>
      </c>
      <c r="AO105" s="159"/>
      <c r="AP105" s="159"/>
      <c r="AQ105" s="73" t="s">
        <v>76</v>
      </c>
      <c r="AR105" s="70"/>
      <c r="AS105" s="79">
        <v>0</v>
      </c>
      <c r="AT105" s="80">
        <f t="shared" si="1"/>
        <v>0</v>
      </c>
      <c r="AU105" s="81">
        <f>'14 - SO 13 - Hlasová sign...'!P121</f>
        <v>0</v>
      </c>
      <c r="AV105" s="80">
        <f>'14 - SO 13 - Hlasová sign...'!J33</f>
        <v>0</v>
      </c>
      <c r="AW105" s="80">
        <f>'14 - SO 13 - Hlasová sign...'!J34</f>
        <v>0</v>
      </c>
      <c r="AX105" s="80">
        <f>'14 - SO 13 - Hlasová sign...'!J35</f>
        <v>0</v>
      </c>
      <c r="AY105" s="80">
        <f>'14 - SO 13 - Hlasová sign...'!J36</f>
        <v>0</v>
      </c>
      <c r="AZ105" s="80">
        <f>'14 - SO 13 - Hlasová sign...'!F33</f>
        <v>0</v>
      </c>
      <c r="BA105" s="80">
        <f>'14 - SO 13 - Hlasová sign...'!F34</f>
        <v>0</v>
      </c>
      <c r="BB105" s="80">
        <f>'14 - SO 13 - Hlasová sign...'!F35</f>
        <v>0</v>
      </c>
      <c r="BC105" s="80">
        <f>'14 - SO 13 - Hlasová sign...'!F36</f>
        <v>0</v>
      </c>
      <c r="BD105" s="82">
        <f>'14 - SO 13 - Hlasová sign...'!F37</f>
        <v>0</v>
      </c>
      <c r="BT105" s="78" t="s">
        <v>77</v>
      </c>
      <c r="BV105" s="78" t="s">
        <v>71</v>
      </c>
      <c r="BW105" s="78" t="s">
        <v>108</v>
      </c>
      <c r="BX105" s="78" t="s">
        <v>4</v>
      </c>
      <c r="CL105" s="78" t="s">
        <v>1</v>
      </c>
      <c r="CM105" s="78" t="s">
        <v>69</v>
      </c>
    </row>
    <row r="106" spans="1:91" s="1" customFormat="1" ht="30" customHeight="1">
      <c r="B106" s="25"/>
      <c r="AR106" s="25"/>
    </row>
    <row r="107" spans="1:91" s="1" customFormat="1" ht="6.9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25"/>
    </row>
  </sheetData>
  <mergeCells count="80">
    <mergeCell ref="C92:G92"/>
    <mergeCell ref="D95:H95"/>
    <mergeCell ref="D97:H97"/>
    <mergeCell ref="D96:H96"/>
    <mergeCell ref="J97:AF97"/>
    <mergeCell ref="J98:AF98"/>
    <mergeCell ref="J101:AF101"/>
    <mergeCell ref="J96:AF96"/>
    <mergeCell ref="J95:AF95"/>
    <mergeCell ref="D105:H105"/>
    <mergeCell ref="J105:AF105"/>
    <mergeCell ref="K5:AJ5"/>
    <mergeCell ref="K6:AJ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D102:H102"/>
    <mergeCell ref="J102:AF102"/>
    <mergeCell ref="L31:P31"/>
    <mergeCell ref="L32:P32"/>
    <mergeCell ref="W32:AE32"/>
    <mergeCell ref="AK32:AO32"/>
    <mergeCell ref="D104:H104"/>
    <mergeCell ref="J104:AF104"/>
    <mergeCell ref="D103:H103"/>
    <mergeCell ref="J103:AF103"/>
    <mergeCell ref="AG101:AM101"/>
    <mergeCell ref="D99:H99"/>
    <mergeCell ref="D100:H100"/>
    <mergeCell ref="D101:H101"/>
    <mergeCell ref="D98:H98"/>
    <mergeCell ref="I92:AF92"/>
    <mergeCell ref="J99:AF99"/>
    <mergeCell ref="J100:AF100"/>
    <mergeCell ref="W33:AE33"/>
    <mergeCell ref="AK33:AO33"/>
    <mergeCell ref="AK35:AO35"/>
    <mergeCell ref="X35:AB35"/>
    <mergeCell ref="W30:AE30"/>
    <mergeCell ref="W31:AE31"/>
    <mergeCell ref="AK31:AO31"/>
    <mergeCell ref="AN92:AP92"/>
    <mergeCell ref="AN98:AP98"/>
    <mergeCell ref="AN95:AP95"/>
    <mergeCell ref="AN97:AP97"/>
    <mergeCell ref="AR2:BE2"/>
    <mergeCell ref="AM87:AN87"/>
    <mergeCell ref="AM89:AP89"/>
    <mergeCell ref="AM90:AP90"/>
    <mergeCell ref="AS89:AT91"/>
    <mergeCell ref="AG92:AM92"/>
    <mergeCell ref="AG97:AM97"/>
    <mergeCell ref="AG95:AM95"/>
    <mergeCell ref="AG98:AM98"/>
    <mergeCell ref="AG96:AM96"/>
    <mergeCell ref="L85:AJ85"/>
    <mergeCell ref="L33:P33"/>
    <mergeCell ref="AN105:AP105"/>
    <mergeCell ref="AG105:AM105"/>
    <mergeCell ref="AG94:AM94"/>
    <mergeCell ref="AN94:AP94"/>
    <mergeCell ref="AN102:AP102"/>
    <mergeCell ref="AG102:AM102"/>
    <mergeCell ref="AN103:AP103"/>
    <mergeCell ref="AG103:AM103"/>
    <mergeCell ref="AN104:AP104"/>
    <mergeCell ref="AG104:AM104"/>
    <mergeCell ref="AN101:AP101"/>
    <mergeCell ref="AN100:AP100"/>
    <mergeCell ref="AN96:AP96"/>
    <mergeCell ref="AN99:AP99"/>
    <mergeCell ref="AG100:AM100"/>
    <mergeCell ref="AG99:AM99"/>
  </mergeCells>
  <hyperlinks>
    <hyperlink ref="A95" location="'01 - SO 01 - Budova SOŠ -...'!C2" display="/"/>
    <hyperlink ref="A96" location="'02 - SO 01 - Budova SOŠ -...'!C2" display="/"/>
    <hyperlink ref="A97" location="'03 - SO 02 - zhromažďovac...'!C2" display="/"/>
    <hyperlink ref="A98" location="'07 - SO 06 - spevnená plo...'!C2" display="/"/>
    <hyperlink ref="A99" location="'08 - SO 07 - Elektro'!C2" display="/"/>
    <hyperlink ref="A100" location="'09 - SO 08 - Ústredné kúr...'!C2" display="/"/>
    <hyperlink ref="A101" location="'10 - SO 09 - Kotolňa'!C2" display="/"/>
    <hyperlink ref="A102" location="'11 - SO 10 - ZTI'!C2" display="/"/>
    <hyperlink ref="A103" location="'12 - SO 11 - Vetranie'!C2" display="/"/>
    <hyperlink ref="A104" location="'13 - SO 12 - OPZ'!C2" display="/"/>
    <hyperlink ref="A105" location="'14 - SO 13 - Hlasová sig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72"/>
  <sheetViews>
    <sheetView showGridLines="0" topLeftCell="A112" workbookViewId="0">
      <selection activeCell="I129" sqref="I129:I17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102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2727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ROUND(J124,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ROUND((SUM(BE124:BE171)),  2)</f>
        <v>0</v>
      </c>
      <c r="G33" s="88"/>
      <c r="H33" s="88"/>
      <c r="I33" s="89">
        <v>0.2</v>
      </c>
      <c r="J33" s="87">
        <f>ROUND(((SUM(BE124:BE171))*I33),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ROUND((SUM(BF124:BF171)),  2)</f>
        <v>0</v>
      </c>
      <c r="I34" s="91">
        <v>0.2</v>
      </c>
      <c r="J34" s="90">
        <f>ROUND(((SUM(BF124:BF171))*I34),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ROUND((SUM(BG124:BG171)),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ROUND((SUM(BH124:BH171)),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ROUND((SUM(BI124:BI171)),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12 - SO 11 - Vetranie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/>
      </c>
      <c r="I91" s="22" t="s">
        <v>24</v>
      </c>
      <c r="J91" s="23" t="str">
        <f>E21</f>
        <v/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/>
      </c>
      <c r="I92" s="22" t="s">
        <v>27</v>
      </c>
      <c r="J92" s="23" t="str">
        <f>E24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J124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95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8" customFormat="1" ht="24.9" customHeight="1">
      <c r="B99" s="103"/>
      <c r="D99" s="104" t="s">
        <v>119</v>
      </c>
      <c r="E99" s="105"/>
      <c r="F99" s="105"/>
      <c r="G99" s="105"/>
      <c r="H99" s="105"/>
      <c r="I99" s="105"/>
      <c r="J99" s="106">
        <f>J127</f>
        <v>0</v>
      </c>
      <c r="L99" s="103"/>
    </row>
    <row r="100" spans="2:12" s="9" customFormat="1" ht="19.95" customHeight="1">
      <c r="B100" s="107"/>
      <c r="D100" s="108" t="s">
        <v>370</v>
      </c>
      <c r="E100" s="109"/>
      <c r="F100" s="109"/>
      <c r="G100" s="109"/>
      <c r="H100" s="109"/>
      <c r="I100" s="109"/>
      <c r="J100" s="110">
        <f>J128</f>
        <v>0</v>
      </c>
      <c r="L100" s="107"/>
    </row>
    <row r="101" spans="2:12" s="9" customFormat="1" ht="19.95" customHeight="1">
      <c r="B101" s="107"/>
      <c r="D101" s="108" t="s">
        <v>2728</v>
      </c>
      <c r="E101" s="109"/>
      <c r="F101" s="109"/>
      <c r="G101" s="109"/>
      <c r="H101" s="109"/>
      <c r="I101" s="109"/>
      <c r="J101" s="110">
        <f>J131</f>
        <v>0</v>
      </c>
      <c r="L101" s="107"/>
    </row>
    <row r="102" spans="2:12" s="8" customFormat="1" ht="24.9" customHeight="1">
      <c r="B102" s="103"/>
      <c r="D102" s="104" t="s">
        <v>376</v>
      </c>
      <c r="E102" s="105"/>
      <c r="F102" s="105"/>
      <c r="G102" s="105"/>
      <c r="H102" s="105"/>
      <c r="I102" s="105"/>
      <c r="J102" s="106">
        <f>J164</f>
        <v>0</v>
      </c>
      <c r="L102" s="103"/>
    </row>
    <row r="103" spans="2:12" s="8" customFormat="1" ht="24.9" customHeight="1">
      <c r="B103" s="103"/>
      <c r="D103" s="104" t="s">
        <v>130</v>
      </c>
      <c r="E103" s="105"/>
      <c r="F103" s="105"/>
      <c r="G103" s="105"/>
      <c r="H103" s="105"/>
      <c r="I103" s="105"/>
      <c r="J103" s="106">
        <f>J169</f>
        <v>0</v>
      </c>
      <c r="L103" s="103"/>
    </row>
    <row r="104" spans="2:12" s="9" customFormat="1" ht="19.95" customHeight="1">
      <c r="B104" s="107"/>
      <c r="D104" s="108" t="s">
        <v>2729</v>
      </c>
      <c r="E104" s="109"/>
      <c r="F104" s="109"/>
      <c r="G104" s="109"/>
      <c r="H104" s="109"/>
      <c r="I104" s="109"/>
      <c r="J104" s="110">
        <f>J170</f>
        <v>0</v>
      </c>
      <c r="L104" s="107"/>
    </row>
    <row r="105" spans="2:12" s="1" customFormat="1" ht="21.75" customHeight="1">
      <c r="B105" s="25"/>
      <c r="L105" s="25"/>
    </row>
    <row r="106" spans="2:12" s="1" customFormat="1" ht="6.9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10" spans="2:12" s="1" customFormat="1" ht="6.9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" customHeight="1">
      <c r="B111" s="25"/>
      <c r="C111" s="17" t="s">
        <v>132</v>
      </c>
      <c r="L111" s="25"/>
    </row>
    <row r="112" spans="2:12" s="1" customFormat="1" ht="6.9" customHeight="1">
      <c r="B112" s="25"/>
      <c r="L112" s="25"/>
    </row>
    <row r="113" spans="2:63" s="1" customFormat="1" ht="12" customHeight="1">
      <c r="B113" s="25"/>
      <c r="C113" s="22" t="s">
        <v>12</v>
      </c>
      <c r="L113" s="25"/>
    </row>
    <row r="114" spans="2:63" s="1" customFormat="1" ht="16.5" customHeight="1">
      <c r="B114" s="25"/>
      <c r="E114" s="196" t="str">
        <f>E7</f>
        <v>SOŠ Tornaľa - modernizácia odborného vzdelávania,  budova SOŠ</v>
      </c>
      <c r="F114" s="197"/>
      <c r="G114" s="197"/>
      <c r="H114" s="197"/>
      <c r="L114" s="25"/>
    </row>
    <row r="115" spans="2:63" s="1" customFormat="1" ht="12" customHeight="1">
      <c r="B115" s="25"/>
      <c r="C115" s="22" t="s">
        <v>110</v>
      </c>
      <c r="L115" s="25"/>
    </row>
    <row r="116" spans="2:63" s="1" customFormat="1" ht="16.5" customHeight="1">
      <c r="B116" s="25"/>
      <c r="E116" s="175" t="str">
        <f>E9</f>
        <v>12 - SO 11 - Vetranie</v>
      </c>
      <c r="F116" s="195"/>
      <c r="G116" s="195"/>
      <c r="H116" s="195"/>
      <c r="L116" s="25"/>
    </row>
    <row r="117" spans="2:63" s="1" customFormat="1" ht="6.9" customHeight="1">
      <c r="B117" s="25"/>
      <c r="L117" s="25"/>
    </row>
    <row r="118" spans="2:63" s="1" customFormat="1" ht="12" customHeight="1">
      <c r="B118" s="25"/>
      <c r="C118" s="22" t="s">
        <v>16</v>
      </c>
      <c r="F118" s="20" t="str">
        <f>F12</f>
        <v/>
      </c>
      <c r="I118" s="22" t="s">
        <v>18</v>
      </c>
      <c r="J118" s="48" t="str">
        <f>IF(J12="","",J12)</f>
        <v>14. 7. 2024</v>
      </c>
      <c r="L118" s="25"/>
    </row>
    <row r="119" spans="2:63" s="1" customFormat="1" ht="6.9" customHeight="1">
      <c r="B119" s="25"/>
      <c r="L119" s="25"/>
    </row>
    <row r="120" spans="2:63" s="1" customFormat="1" ht="15.15" customHeight="1">
      <c r="B120" s="25"/>
      <c r="C120" s="22" t="s">
        <v>20</v>
      </c>
      <c r="F120" s="20" t="str">
        <f>E15</f>
        <v/>
      </c>
      <c r="I120" s="22" t="s">
        <v>24</v>
      </c>
      <c r="J120" s="23" t="str">
        <f>E21</f>
        <v/>
      </c>
      <c r="L120" s="25"/>
    </row>
    <row r="121" spans="2:63" s="1" customFormat="1" ht="15.15" customHeight="1">
      <c r="B121" s="25"/>
      <c r="C121" s="22" t="s">
        <v>23</v>
      </c>
      <c r="F121" s="20" t="str">
        <f>IF(E18="","",E18)</f>
        <v/>
      </c>
      <c r="I121" s="22" t="s">
        <v>27</v>
      </c>
      <c r="J121" s="23" t="str">
        <f>E24</f>
        <v/>
      </c>
      <c r="L121" s="25"/>
    </row>
    <row r="122" spans="2:63" s="1" customFormat="1" ht="10.35" customHeight="1">
      <c r="B122" s="25"/>
      <c r="L122" s="25"/>
    </row>
    <row r="123" spans="2:63" s="10" customFormat="1" ht="29.25" customHeight="1">
      <c r="B123" s="111"/>
      <c r="C123" s="112" t="s">
        <v>133</v>
      </c>
      <c r="D123" s="113" t="s">
        <v>54</v>
      </c>
      <c r="E123" s="113" t="s">
        <v>50</v>
      </c>
      <c r="F123" s="113" t="s">
        <v>51</v>
      </c>
      <c r="G123" s="113" t="s">
        <v>134</v>
      </c>
      <c r="H123" s="113" t="s">
        <v>135</v>
      </c>
      <c r="I123" s="113" t="s">
        <v>136</v>
      </c>
      <c r="J123" s="114" t="s">
        <v>114</v>
      </c>
      <c r="K123" s="115" t="s">
        <v>137</v>
      </c>
      <c r="L123" s="111"/>
      <c r="M123" s="54" t="s">
        <v>1</v>
      </c>
      <c r="N123" s="55" t="s">
        <v>33</v>
      </c>
      <c r="O123" s="55" t="s">
        <v>138</v>
      </c>
      <c r="P123" s="55" t="s">
        <v>139</v>
      </c>
      <c r="Q123" s="55" t="s">
        <v>140</v>
      </c>
      <c r="R123" s="55" t="s">
        <v>141</v>
      </c>
      <c r="S123" s="55" t="s">
        <v>142</v>
      </c>
      <c r="T123" s="56" t="s">
        <v>143</v>
      </c>
    </row>
    <row r="124" spans="2:63" s="1" customFormat="1" ht="22.95" customHeight="1">
      <c r="B124" s="25"/>
      <c r="C124" s="59" t="s">
        <v>115</v>
      </c>
      <c r="J124" s="116">
        <f>BK124</f>
        <v>0</v>
      </c>
      <c r="L124" s="25"/>
      <c r="M124" s="57"/>
      <c r="N124" s="49"/>
      <c r="O124" s="49"/>
      <c r="P124" s="117">
        <f>P125+P127+P164+P169</f>
        <v>14.75</v>
      </c>
      <c r="Q124" s="49"/>
      <c r="R124" s="117">
        <f>R125+R127+R164+R169</f>
        <v>3.8300000000000001E-2</v>
      </c>
      <c r="S124" s="49"/>
      <c r="T124" s="118">
        <f>T125+T127+T164+T169</f>
        <v>0</v>
      </c>
      <c r="AT124" s="13" t="s">
        <v>68</v>
      </c>
      <c r="AU124" s="13" t="s">
        <v>116</v>
      </c>
      <c r="BK124" s="119">
        <f>BK125+BK127+BK164+BK169</f>
        <v>0</v>
      </c>
    </row>
    <row r="125" spans="2:63" s="11" customFormat="1" ht="25.95" customHeight="1">
      <c r="B125" s="120"/>
      <c r="D125" s="121" t="s">
        <v>68</v>
      </c>
      <c r="E125" s="122" t="s">
        <v>144</v>
      </c>
      <c r="F125" s="122" t="s">
        <v>145</v>
      </c>
      <c r="J125" s="123">
        <f>BK125</f>
        <v>0</v>
      </c>
      <c r="L125" s="120"/>
      <c r="M125" s="124"/>
      <c r="P125" s="125">
        <f>P126</f>
        <v>0</v>
      </c>
      <c r="R125" s="125">
        <f>R126</f>
        <v>0</v>
      </c>
      <c r="T125" s="126">
        <f>T126</f>
        <v>0</v>
      </c>
      <c r="AR125" s="121" t="s">
        <v>77</v>
      </c>
      <c r="AT125" s="127" t="s">
        <v>68</v>
      </c>
      <c r="AU125" s="127" t="s">
        <v>69</v>
      </c>
      <c r="AY125" s="121" t="s">
        <v>146</v>
      </c>
      <c r="BK125" s="128">
        <f>BK126</f>
        <v>0</v>
      </c>
    </row>
    <row r="126" spans="2:63" s="11" customFormat="1" ht="22.95" customHeight="1">
      <c r="B126" s="120"/>
      <c r="D126" s="121" t="s">
        <v>68</v>
      </c>
      <c r="E126" s="129" t="s">
        <v>147</v>
      </c>
      <c r="F126" s="129" t="s">
        <v>148</v>
      </c>
      <c r="J126" s="130">
        <f>BK126</f>
        <v>0</v>
      </c>
      <c r="L126" s="120"/>
      <c r="M126" s="124"/>
      <c r="P126" s="125">
        <v>0</v>
      </c>
      <c r="R126" s="125">
        <v>0</v>
      </c>
      <c r="T126" s="126">
        <v>0</v>
      </c>
      <c r="AR126" s="121" t="s">
        <v>77</v>
      </c>
      <c r="AT126" s="127" t="s">
        <v>68</v>
      </c>
      <c r="AU126" s="127" t="s">
        <v>77</v>
      </c>
      <c r="AY126" s="121" t="s">
        <v>146</v>
      </c>
      <c r="BK126" s="128">
        <v>0</v>
      </c>
    </row>
    <row r="127" spans="2:63" s="11" customFormat="1" ht="25.95" customHeight="1">
      <c r="B127" s="120"/>
      <c r="D127" s="121" t="s">
        <v>68</v>
      </c>
      <c r="E127" s="122" t="s">
        <v>251</v>
      </c>
      <c r="F127" s="122" t="s">
        <v>252</v>
      </c>
      <c r="J127" s="123">
        <f>BK127</f>
        <v>0</v>
      </c>
      <c r="L127" s="120"/>
      <c r="M127" s="124"/>
      <c r="P127" s="125">
        <f>P128+P131</f>
        <v>14.75</v>
      </c>
      <c r="R127" s="125">
        <f>R128+R131</f>
        <v>3.8300000000000001E-2</v>
      </c>
      <c r="T127" s="126">
        <f>T128+T131</f>
        <v>0</v>
      </c>
      <c r="AR127" s="121" t="s">
        <v>154</v>
      </c>
      <c r="AT127" s="127" t="s">
        <v>68</v>
      </c>
      <c r="AU127" s="127" t="s">
        <v>69</v>
      </c>
      <c r="AY127" s="121" t="s">
        <v>146</v>
      </c>
      <c r="BK127" s="128">
        <f>BK128+BK131</f>
        <v>0</v>
      </c>
    </row>
    <row r="128" spans="2:63" s="11" customFormat="1" ht="22.95" customHeight="1">
      <c r="B128" s="120"/>
      <c r="D128" s="121" t="s">
        <v>68</v>
      </c>
      <c r="E128" s="129" t="s">
        <v>628</v>
      </c>
      <c r="F128" s="129" t="s">
        <v>629</v>
      </c>
      <c r="J128" s="130">
        <f>BK128</f>
        <v>0</v>
      </c>
      <c r="L128" s="120"/>
      <c r="M128" s="124"/>
      <c r="P128" s="125">
        <f>SUM(P129:P130)</f>
        <v>4</v>
      </c>
      <c r="R128" s="125">
        <f>SUM(R129:R130)</f>
        <v>8.5999999999999983E-3</v>
      </c>
      <c r="T128" s="126">
        <f>SUM(T129:T130)</f>
        <v>0</v>
      </c>
      <c r="AR128" s="121" t="s">
        <v>154</v>
      </c>
      <c r="AT128" s="127" t="s">
        <v>68</v>
      </c>
      <c r="AU128" s="127" t="s">
        <v>77</v>
      </c>
      <c r="AY128" s="121" t="s">
        <v>146</v>
      </c>
      <c r="BK128" s="128">
        <f>SUM(BK129:BK130)</f>
        <v>0</v>
      </c>
    </row>
    <row r="129" spans="2:65" s="1" customFormat="1" ht="24.15" customHeight="1">
      <c r="B129" s="131"/>
      <c r="C129" s="132" t="s">
        <v>77</v>
      </c>
      <c r="D129" s="132" t="s">
        <v>149</v>
      </c>
      <c r="E129" s="133" t="s">
        <v>2730</v>
      </c>
      <c r="F129" s="134" t="s">
        <v>2731</v>
      </c>
      <c r="G129" s="135" t="s">
        <v>169</v>
      </c>
      <c r="H129" s="136">
        <v>20</v>
      </c>
      <c r="I129" s="136"/>
      <c r="J129" s="136">
        <f>ROUND(I129*H129,3)</f>
        <v>0</v>
      </c>
      <c r="K129" s="137"/>
      <c r="L129" s="25"/>
      <c r="M129" s="138" t="s">
        <v>1</v>
      </c>
      <c r="N129" s="139" t="s">
        <v>35</v>
      </c>
      <c r="O129" s="140">
        <v>0.2</v>
      </c>
      <c r="P129" s="140">
        <f>O129*H129</f>
        <v>4</v>
      </c>
      <c r="Q129" s="140">
        <v>2.0000000000000002E-5</v>
      </c>
      <c r="R129" s="140">
        <f>Q129*H129</f>
        <v>4.0000000000000002E-4</v>
      </c>
      <c r="S129" s="140">
        <v>0</v>
      </c>
      <c r="T129" s="141">
        <f>S129*H129</f>
        <v>0</v>
      </c>
      <c r="AR129" s="142" t="s">
        <v>181</v>
      </c>
      <c r="AT129" s="142" t="s">
        <v>149</v>
      </c>
      <c r="AU129" s="142" t="s">
        <v>154</v>
      </c>
      <c r="AY129" s="13" t="s">
        <v>146</v>
      </c>
      <c r="BE129" s="143">
        <f>IF(N129="základná",J129,0)</f>
        <v>0</v>
      </c>
      <c r="BF129" s="143">
        <f>IF(N129="znížená",J129,0)</f>
        <v>0</v>
      </c>
      <c r="BG129" s="143">
        <f>IF(N129="zákl. prenesená",J129,0)</f>
        <v>0</v>
      </c>
      <c r="BH129" s="143">
        <f>IF(N129="zníž. prenesená",J129,0)</f>
        <v>0</v>
      </c>
      <c r="BI129" s="143">
        <f>IF(N129="nulová",J129,0)</f>
        <v>0</v>
      </c>
      <c r="BJ129" s="13" t="s">
        <v>154</v>
      </c>
      <c r="BK129" s="144">
        <f>ROUND(I129*H129,3)</f>
        <v>0</v>
      </c>
      <c r="BL129" s="13" t="s">
        <v>181</v>
      </c>
      <c r="BM129" s="142" t="s">
        <v>2732</v>
      </c>
    </row>
    <row r="130" spans="2:65" s="1" customFormat="1" ht="24.15" customHeight="1">
      <c r="B130" s="131"/>
      <c r="C130" s="149" t="s">
        <v>154</v>
      </c>
      <c r="D130" s="149" t="s">
        <v>356</v>
      </c>
      <c r="E130" s="150" t="s">
        <v>2733</v>
      </c>
      <c r="F130" s="151" t="s">
        <v>2734</v>
      </c>
      <c r="G130" s="152" t="s">
        <v>169</v>
      </c>
      <c r="H130" s="153">
        <v>20</v>
      </c>
      <c r="I130" s="153"/>
      <c r="J130" s="153">
        <f>ROUND(I130*H130,3)</f>
        <v>0</v>
      </c>
      <c r="K130" s="154"/>
      <c r="L130" s="155"/>
      <c r="M130" s="156" t="s">
        <v>1</v>
      </c>
      <c r="N130" s="157" t="s">
        <v>35</v>
      </c>
      <c r="O130" s="140">
        <v>0</v>
      </c>
      <c r="P130" s="140">
        <f>O130*H130</f>
        <v>0</v>
      </c>
      <c r="Q130" s="140">
        <v>4.0999999999999999E-4</v>
      </c>
      <c r="R130" s="140">
        <f>Q130*H130</f>
        <v>8.199999999999999E-3</v>
      </c>
      <c r="S130" s="140">
        <v>0</v>
      </c>
      <c r="T130" s="141">
        <f>S130*H130</f>
        <v>0</v>
      </c>
      <c r="AR130" s="142" t="s">
        <v>228</v>
      </c>
      <c r="AT130" s="142" t="s">
        <v>356</v>
      </c>
      <c r="AU130" s="142" t="s">
        <v>154</v>
      </c>
      <c r="AY130" s="13" t="s">
        <v>146</v>
      </c>
      <c r="BE130" s="143">
        <f>IF(N130="základná",J130,0)</f>
        <v>0</v>
      </c>
      <c r="BF130" s="143">
        <f>IF(N130="znížená",J130,0)</f>
        <v>0</v>
      </c>
      <c r="BG130" s="143">
        <f>IF(N130="zákl. prenesená",J130,0)</f>
        <v>0</v>
      </c>
      <c r="BH130" s="143">
        <f>IF(N130="zníž. prenesená",J130,0)</f>
        <v>0</v>
      </c>
      <c r="BI130" s="143">
        <f>IF(N130="nulová",J130,0)</f>
        <v>0</v>
      </c>
      <c r="BJ130" s="13" t="s">
        <v>154</v>
      </c>
      <c r="BK130" s="144">
        <f>ROUND(I130*H130,3)</f>
        <v>0</v>
      </c>
      <c r="BL130" s="13" t="s">
        <v>181</v>
      </c>
      <c r="BM130" s="142" t="s">
        <v>2735</v>
      </c>
    </row>
    <row r="131" spans="2:65" s="11" customFormat="1" ht="22.95" customHeight="1">
      <c r="B131" s="120"/>
      <c r="D131" s="121" t="s">
        <v>68</v>
      </c>
      <c r="E131" s="129" t="s">
        <v>2736</v>
      </c>
      <c r="F131" s="129" t="s">
        <v>2737</v>
      </c>
      <c r="J131" s="130">
        <f>BK131</f>
        <v>0</v>
      </c>
      <c r="L131" s="120"/>
      <c r="M131" s="124"/>
      <c r="P131" s="125">
        <f>SUM(P132:P163)</f>
        <v>10.75</v>
      </c>
      <c r="R131" s="125">
        <f>SUM(R132:R163)</f>
        <v>2.9700000000000004E-2</v>
      </c>
      <c r="T131" s="126">
        <f>SUM(T132:T163)</f>
        <v>0</v>
      </c>
      <c r="AR131" s="121" t="s">
        <v>154</v>
      </c>
      <c r="AT131" s="127" t="s">
        <v>68</v>
      </c>
      <c r="AU131" s="127" t="s">
        <v>77</v>
      </c>
      <c r="AY131" s="121" t="s">
        <v>146</v>
      </c>
      <c r="BK131" s="128">
        <f>SUM(BK132:BK163)</f>
        <v>0</v>
      </c>
    </row>
    <row r="132" spans="2:65" s="1" customFormat="1" ht="16.5" customHeight="1">
      <c r="B132" s="131"/>
      <c r="C132" s="132" t="s">
        <v>158</v>
      </c>
      <c r="D132" s="132" t="s">
        <v>149</v>
      </c>
      <c r="E132" s="133" t="s">
        <v>2738</v>
      </c>
      <c r="F132" s="134" t="s">
        <v>2739</v>
      </c>
      <c r="G132" s="135" t="s">
        <v>152</v>
      </c>
      <c r="H132" s="136">
        <v>5</v>
      </c>
      <c r="I132" s="136"/>
      <c r="J132" s="136">
        <f t="shared" ref="J132:J163" si="0">ROUND(I132*H132,3)</f>
        <v>0</v>
      </c>
      <c r="K132" s="137"/>
      <c r="L132" s="25"/>
      <c r="M132" s="138" t="s">
        <v>1</v>
      </c>
      <c r="N132" s="139" t="s">
        <v>35</v>
      </c>
      <c r="O132" s="140">
        <v>0.46</v>
      </c>
      <c r="P132" s="140">
        <f t="shared" ref="P132:P163" si="1">O132*H132</f>
        <v>2.3000000000000003</v>
      </c>
      <c r="Q132" s="140">
        <v>0</v>
      </c>
      <c r="R132" s="140">
        <f t="shared" ref="R132:R163" si="2">Q132*H132</f>
        <v>0</v>
      </c>
      <c r="S132" s="140">
        <v>0</v>
      </c>
      <c r="T132" s="141">
        <f t="shared" ref="T132:T163" si="3">S132*H132</f>
        <v>0</v>
      </c>
      <c r="AR132" s="142" t="s">
        <v>181</v>
      </c>
      <c r="AT132" s="142" t="s">
        <v>149</v>
      </c>
      <c r="AU132" s="142" t="s">
        <v>154</v>
      </c>
      <c r="AY132" s="13" t="s">
        <v>146</v>
      </c>
      <c r="BE132" s="143">
        <f t="shared" ref="BE132:BE163" si="4">IF(N132="základná",J132,0)</f>
        <v>0</v>
      </c>
      <c r="BF132" s="143">
        <f t="shared" ref="BF132:BF163" si="5">IF(N132="znížená",J132,0)</f>
        <v>0</v>
      </c>
      <c r="BG132" s="143">
        <f t="shared" ref="BG132:BG163" si="6">IF(N132="zákl. prenesená",J132,0)</f>
        <v>0</v>
      </c>
      <c r="BH132" s="143">
        <f t="shared" ref="BH132:BH163" si="7">IF(N132="zníž. prenesená",J132,0)</f>
        <v>0</v>
      </c>
      <c r="BI132" s="143">
        <f t="shared" ref="BI132:BI163" si="8">IF(N132="nulová",J132,0)</f>
        <v>0</v>
      </c>
      <c r="BJ132" s="13" t="s">
        <v>154</v>
      </c>
      <c r="BK132" s="144">
        <f t="shared" ref="BK132:BK163" si="9">ROUND(I132*H132,3)</f>
        <v>0</v>
      </c>
      <c r="BL132" s="13" t="s">
        <v>181</v>
      </c>
      <c r="BM132" s="142" t="s">
        <v>2740</v>
      </c>
    </row>
    <row r="133" spans="2:65" s="1" customFormat="1" ht="16.5" customHeight="1">
      <c r="B133" s="131"/>
      <c r="C133" s="149" t="s">
        <v>153</v>
      </c>
      <c r="D133" s="149" t="s">
        <v>356</v>
      </c>
      <c r="E133" s="150" t="s">
        <v>2741</v>
      </c>
      <c r="F133" s="151" t="s">
        <v>2742</v>
      </c>
      <c r="G133" s="152" t="s">
        <v>152</v>
      </c>
      <c r="H133" s="153">
        <v>3</v>
      </c>
      <c r="I133" s="153"/>
      <c r="J133" s="153">
        <f t="shared" si="0"/>
        <v>0</v>
      </c>
      <c r="K133" s="154"/>
      <c r="L133" s="155"/>
      <c r="M133" s="156" t="s">
        <v>1</v>
      </c>
      <c r="N133" s="157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228</v>
      </c>
      <c r="AT133" s="142" t="s">
        <v>356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181</v>
      </c>
      <c r="BM133" s="142" t="s">
        <v>2743</v>
      </c>
    </row>
    <row r="134" spans="2:65" s="1" customFormat="1" ht="16.5" customHeight="1">
      <c r="B134" s="131"/>
      <c r="C134" s="149" t="s">
        <v>166</v>
      </c>
      <c r="D134" s="149" t="s">
        <v>356</v>
      </c>
      <c r="E134" s="150" t="s">
        <v>2744</v>
      </c>
      <c r="F134" s="151" t="s">
        <v>2745</v>
      </c>
      <c r="G134" s="152" t="s">
        <v>152</v>
      </c>
      <c r="H134" s="153">
        <v>1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228</v>
      </c>
      <c r="AT134" s="142" t="s">
        <v>356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181</v>
      </c>
      <c r="BM134" s="142" t="s">
        <v>2746</v>
      </c>
    </row>
    <row r="135" spans="2:65" s="1" customFormat="1" ht="16.5" customHeight="1">
      <c r="B135" s="131"/>
      <c r="C135" s="149" t="s">
        <v>161</v>
      </c>
      <c r="D135" s="149" t="s">
        <v>356</v>
      </c>
      <c r="E135" s="150" t="s">
        <v>2747</v>
      </c>
      <c r="F135" s="151" t="s">
        <v>2748</v>
      </c>
      <c r="G135" s="152" t="s">
        <v>152</v>
      </c>
      <c r="H135" s="153">
        <v>1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228</v>
      </c>
      <c r="AT135" s="142" t="s">
        <v>356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181</v>
      </c>
      <c r="BM135" s="142" t="s">
        <v>2749</v>
      </c>
    </row>
    <row r="136" spans="2:65" s="1" customFormat="1" ht="24.15" customHeight="1">
      <c r="B136" s="131"/>
      <c r="C136" s="132" t="s">
        <v>173</v>
      </c>
      <c r="D136" s="132" t="s">
        <v>149</v>
      </c>
      <c r="E136" s="133" t="s">
        <v>2750</v>
      </c>
      <c r="F136" s="134" t="s">
        <v>2751</v>
      </c>
      <c r="G136" s="135" t="s">
        <v>152</v>
      </c>
      <c r="H136" s="136">
        <v>6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181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181</v>
      </c>
      <c r="BM136" s="142" t="s">
        <v>2752</v>
      </c>
    </row>
    <row r="137" spans="2:65" s="1" customFormat="1" ht="24.15" customHeight="1">
      <c r="B137" s="131"/>
      <c r="C137" s="149" t="s">
        <v>165</v>
      </c>
      <c r="D137" s="149" t="s">
        <v>356</v>
      </c>
      <c r="E137" s="150" t="s">
        <v>2753</v>
      </c>
      <c r="F137" s="151" t="s">
        <v>2754</v>
      </c>
      <c r="G137" s="152" t="s">
        <v>152</v>
      </c>
      <c r="H137" s="153">
        <v>6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228</v>
      </c>
      <c r="AT137" s="142" t="s">
        <v>356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181</v>
      </c>
      <c r="BM137" s="142" t="s">
        <v>2755</v>
      </c>
    </row>
    <row r="138" spans="2:65" s="1" customFormat="1" ht="24.15" customHeight="1">
      <c r="B138" s="131"/>
      <c r="C138" s="132" t="s">
        <v>147</v>
      </c>
      <c r="D138" s="132" t="s">
        <v>149</v>
      </c>
      <c r="E138" s="133" t="s">
        <v>2756</v>
      </c>
      <c r="F138" s="134" t="s">
        <v>2757</v>
      </c>
      <c r="G138" s="135" t="s">
        <v>152</v>
      </c>
      <c r="H138" s="136">
        <v>2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35</v>
      </c>
      <c r="O138" s="140">
        <v>0.39800000000000002</v>
      </c>
      <c r="P138" s="140">
        <f t="shared" si="1"/>
        <v>0.79600000000000004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181</v>
      </c>
      <c r="AT138" s="142" t="s">
        <v>149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181</v>
      </c>
      <c r="BM138" s="142" t="s">
        <v>2758</v>
      </c>
    </row>
    <row r="139" spans="2:65" s="1" customFormat="1" ht="24.15" customHeight="1">
      <c r="B139" s="131"/>
      <c r="C139" s="149" t="s">
        <v>94</v>
      </c>
      <c r="D139" s="149" t="s">
        <v>356</v>
      </c>
      <c r="E139" s="150" t="s">
        <v>2759</v>
      </c>
      <c r="F139" s="151" t="s">
        <v>2760</v>
      </c>
      <c r="G139" s="152" t="s">
        <v>152</v>
      </c>
      <c r="H139" s="153">
        <v>2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"/>
        <v>0</v>
      </c>
      <c r="Q139" s="140">
        <v>8.9999999999999998E-4</v>
      </c>
      <c r="R139" s="140">
        <f t="shared" si="2"/>
        <v>1.8E-3</v>
      </c>
      <c r="S139" s="140">
        <v>0</v>
      </c>
      <c r="T139" s="141">
        <f t="shared" si="3"/>
        <v>0</v>
      </c>
      <c r="AR139" s="142" t="s">
        <v>228</v>
      </c>
      <c r="AT139" s="142" t="s">
        <v>356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181</v>
      </c>
      <c r="BM139" s="142" t="s">
        <v>2761</v>
      </c>
    </row>
    <row r="140" spans="2:65" s="1" customFormat="1" ht="16.5" customHeight="1">
      <c r="B140" s="131"/>
      <c r="C140" s="132" t="s">
        <v>97</v>
      </c>
      <c r="D140" s="132" t="s">
        <v>149</v>
      </c>
      <c r="E140" s="133" t="s">
        <v>2762</v>
      </c>
      <c r="F140" s="134" t="s">
        <v>2763</v>
      </c>
      <c r="G140" s="135" t="s">
        <v>227</v>
      </c>
      <c r="H140" s="136">
        <v>6</v>
      </c>
      <c r="I140" s="136"/>
      <c r="J140" s="136">
        <f t="shared" si="0"/>
        <v>0</v>
      </c>
      <c r="K140" s="137"/>
      <c r="L140" s="25"/>
      <c r="M140" s="138" t="s">
        <v>1</v>
      </c>
      <c r="N140" s="139" t="s">
        <v>35</v>
      </c>
      <c r="O140" s="140">
        <v>0.17799999999999999</v>
      </c>
      <c r="P140" s="140">
        <f t="shared" si="1"/>
        <v>1.0680000000000001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181</v>
      </c>
      <c r="AT140" s="142" t="s">
        <v>149</v>
      </c>
      <c r="AU140" s="142" t="s">
        <v>154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181</v>
      </c>
      <c r="BM140" s="142" t="s">
        <v>2764</v>
      </c>
    </row>
    <row r="141" spans="2:65" s="1" customFormat="1" ht="16.5" customHeight="1">
      <c r="B141" s="131"/>
      <c r="C141" s="149" t="s">
        <v>100</v>
      </c>
      <c r="D141" s="149" t="s">
        <v>356</v>
      </c>
      <c r="E141" s="150" t="s">
        <v>2765</v>
      </c>
      <c r="F141" s="151" t="s">
        <v>2766</v>
      </c>
      <c r="G141" s="152" t="s">
        <v>227</v>
      </c>
      <c r="H141" s="153">
        <v>6</v>
      </c>
      <c r="I141" s="153"/>
      <c r="J141" s="153">
        <f t="shared" si="0"/>
        <v>0</v>
      </c>
      <c r="K141" s="154"/>
      <c r="L141" s="155"/>
      <c r="M141" s="156" t="s">
        <v>1</v>
      </c>
      <c r="N141" s="157" t="s">
        <v>35</v>
      </c>
      <c r="O141" s="140">
        <v>0</v>
      </c>
      <c r="P141" s="140">
        <f t="shared" si="1"/>
        <v>0</v>
      </c>
      <c r="Q141" s="140">
        <v>5.2999999999999998E-4</v>
      </c>
      <c r="R141" s="140">
        <f t="shared" si="2"/>
        <v>3.1799999999999997E-3</v>
      </c>
      <c r="S141" s="140">
        <v>0</v>
      </c>
      <c r="T141" s="141">
        <f t="shared" si="3"/>
        <v>0</v>
      </c>
      <c r="AR141" s="142" t="s">
        <v>228</v>
      </c>
      <c r="AT141" s="142" t="s">
        <v>356</v>
      </c>
      <c r="AU141" s="142" t="s">
        <v>154</v>
      </c>
      <c r="AY141" s="13" t="s">
        <v>146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3" t="s">
        <v>154</v>
      </c>
      <c r="BK141" s="144">
        <f t="shared" si="9"/>
        <v>0</v>
      </c>
      <c r="BL141" s="13" t="s">
        <v>181</v>
      </c>
      <c r="BM141" s="142" t="s">
        <v>2767</v>
      </c>
    </row>
    <row r="142" spans="2:65" s="1" customFormat="1" ht="16.5" customHeight="1">
      <c r="B142" s="131"/>
      <c r="C142" s="132" t="s">
        <v>103</v>
      </c>
      <c r="D142" s="132" t="s">
        <v>149</v>
      </c>
      <c r="E142" s="133" t="s">
        <v>2768</v>
      </c>
      <c r="F142" s="134" t="s">
        <v>2769</v>
      </c>
      <c r="G142" s="135" t="s">
        <v>227</v>
      </c>
      <c r="H142" s="136">
        <v>12</v>
      </c>
      <c r="I142" s="136"/>
      <c r="J142" s="136">
        <f t="shared" si="0"/>
        <v>0</v>
      </c>
      <c r="K142" s="137"/>
      <c r="L142" s="25"/>
      <c r="M142" s="138" t="s">
        <v>1</v>
      </c>
      <c r="N142" s="139" t="s">
        <v>35</v>
      </c>
      <c r="O142" s="140">
        <v>0</v>
      </c>
      <c r="P142" s="140">
        <f t="shared" si="1"/>
        <v>0</v>
      </c>
      <c r="Q142" s="140">
        <v>0</v>
      </c>
      <c r="R142" s="140">
        <f t="shared" si="2"/>
        <v>0</v>
      </c>
      <c r="S142" s="140">
        <v>0</v>
      </c>
      <c r="T142" s="141">
        <f t="shared" si="3"/>
        <v>0</v>
      </c>
      <c r="AR142" s="142" t="s">
        <v>181</v>
      </c>
      <c r="AT142" s="142" t="s">
        <v>149</v>
      </c>
      <c r="AU142" s="142" t="s">
        <v>154</v>
      </c>
      <c r="AY142" s="13" t="s">
        <v>146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3" t="s">
        <v>154</v>
      </c>
      <c r="BK142" s="144">
        <f t="shared" si="9"/>
        <v>0</v>
      </c>
      <c r="BL142" s="13" t="s">
        <v>181</v>
      </c>
      <c r="BM142" s="142" t="s">
        <v>2770</v>
      </c>
    </row>
    <row r="143" spans="2:65" s="1" customFormat="1" ht="16.5" customHeight="1">
      <c r="B143" s="131"/>
      <c r="C143" s="149" t="s">
        <v>106</v>
      </c>
      <c r="D143" s="149" t="s">
        <v>356</v>
      </c>
      <c r="E143" s="150" t="s">
        <v>2771</v>
      </c>
      <c r="F143" s="151" t="s">
        <v>2772</v>
      </c>
      <c r="G143" s="152" t="s">
        <v>227</v>
      </c>
      <c r="H143" s="153">
        <v>12</v>
      </c>
      <c r="I143" s="153"/>
      <c r="J143" s="153">
        <f t="shared" si="0"/>
        <v>0</v>
      </c>
      <c r="K143" s="154"/>
      <c r="L143" s="155"/>
      <c r="M143" s="156" t="s">
        <v>1</v>
      </c>
      <c r="N143" s="157" t="s">
        <v>35</v>
      </c>
      <c r="O143" s="140">
        <v>0</v>
      </c>
      <c r="P143" s="140">
        <f t="shared" si="1"/>
        <v>0</v>
      </c>
      <c r="Q143" s="140">
        <v>0</v>
      </c>
      <c r="R143" s="140">
        <f t="shared" si="2"/>
        <v>0</v>
      </c>
      <c r="S143" s="140">
        <v>0</v>
      </c>
      <c r="T143" s="141">
        <f t="shared" si="3"/>
        <v>0</v>
      </c>
      <c r="AR143" s="142" t="s">
        <v>228</v>
      </c>
      <c r="AT143" s="142" t="s">
        <v>356</v>
      </c>
      <c r="AU143" s="142" t="s">
        <v>154</v>
      </c>
      <c r="AY143" s="13" t="s">
        <v>146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154</v>
      </c>
      <c r="BK143" s="144">
        <f t="shared" si="9"/>
        <v>0</v>
      </c>
      <c r="BL143" s="13" t="s">
        <v>181</v>
      </c>
      <c r="BM143" s="142" t="s">
        <v>2773</v>
      </c>
    </row>
    <row r="144" spans="2:65" s="1" customFormat="1" ht="16.5" customHeight="1">
      <c r="B144" s="131"/>
      <c r="C144" s="132" t="s">
        <v>196</v>
      </c>
      <c r="D144" s="132" t="s">
        <v>149</v>
      </c>
      <c r="E144" s="133" t="s">
        <v>2774</v>
      </c>
      <c r="F144" s="134" t="s">
        <v>2775</v>
      </c>
      <c r="G144" s="135" t="s">
        <v>227</v>
      </c>
      <c r="H144" s="136">
        <v>6</v>
      </c>
      <c r="I144" s="136"/>
      <c r="J144" s="136">
        <f t="shared" si="0"/>
        <v>0</v>
      </c>
      <c r="K144" s="137"/>
      <c r="L144" s="25"/>
      <c r="M144" s="138" t="s">
        <v>1</v>
      </c>
      <c r="N144" s="139" t="s">
        <v>35</v>
      </c>
      <c r="O144" s="140">
        <v>0.22600000000000001</v>
      </c>
      <c r="P144" s="140">
        <f t="shared" si="1"/>
        <v>1.3560000000000001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181</v>
      </c>
      <c r="AT144" s="142" t="s">
        <v>149</v>
      </c>
      <c r="AU144" s="142" t="s">
        <v>154</v>
      </c>
      <c r="AY144" s="13" t="s">
        <v>146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154</v>
      </c>
      <c r="BK144" s="144">
        <f t="shared" si="9"/>
        <v>0</v>
      </c>
      <c r="BL144" s="13" t="s">
        <v>181</v>
      </c>
      <c r="BM144" s="142" t="s">
        <v>2776</v>
      </c>
    </row>
    <row r="145" spans="2:65" s="1" customFormat="1" ht="16.5" customHeight="1">
      <c r="B145" s="131"/>
      <c r="C145" s="149" t="s">
        <v>181</v>
      </c>
      <c r="D145" s="149" t="s">
        <v>356</v>
      </c>
      <c r="E145" s="150" t="s">
        <v>2777</v>
      </c>
      <c r="F145" s="151" t="s">
        <v>2778</v>
      </c>
      <c r="G145" s="152" t="s">
        <v>227</v>
      </c>
      <c r="H145" s="153">
        <v>6</v>
      </c>
      <c r="I145" s="153"/>
      <c r="J145" s="153">
        <f t="shared" si="0"/>
        <v>0</v>
      </c>
      <c r="K145" s="154"/>
      <c r="L145" s="155"/>
      <c r="M145" s="156" t="s">
        <v>1</v>
      </c>
      <c r="N145" s="157" t="s">
        <v>35</v>
      </c>
      <c r="O145" s="140">
        <v>0</v>
      </c>
      <c r="P145" s="140">
        <f t="shared" si="1"/>
        <v>0</v>
      </c>
      <c r="Q145" s="140">
        <v>1.1299999999999999E-3</v>
      </c>
      <c r="R145" s="140">
        <f t="shared" si="2"/>
        <v>6.7799999999999996E-3</v>
      </c>
      <c r="S145" s="140">
        <v>0</v>
      </c>
      <c r="T145" s="141">
        <f t="shared" si="3"/>
        <v>0</v>
      </c>
      <c r="AR145" s="142" t="s">
        <v>228</v>
      </c>
      <c r="AT145" s="142" t="s">
        <v>356</v>
      </c>
      <c r="AU145" s="142" t="s">
        <v>154</v>
      </c>
      <c r="AY145" s="13" t="s">
        <v>146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154</v>
      </c>
      <c r="BK145" s="144">
        <f t="shared" si="9"/>
        <v>0</v>
      </c>
      <c r="BL145" s="13" t="s">
        <v>181</v>
      </c>
      <c r="BM145" s="142" t="s">
        <v>2779</v>
      </c>
    </row>
    <row r="146" spans="2:65" s="1" customFormat="1" ht="21.75" customHeight="1">
      <c r="B146" s="131"/>
      <c r="C146" s="132" t="s">
        <v>203</v>
      </c>
      <c r="D146" s="132" t="s">
        <v>149</v>
      </c>
      <c r="E146" s="133" t="s">
        <v>2780</v>
      </c>
      <c r="F146" s="134" t="s">
        <v>2781</v>
      </c>
      <c r="G146" s="135" t="s">
        <v>227</v>
      </c>
      <c r="H146" s="136">
        <v>12</v>
      </c>
      <c r="I146" s="136"/>
      <c r="J146" s="136">
        <f t="shared" si="0"/>
        <v>0</v>
      </c>
      <c r="K146" s="137"/>
      <c r="L146" s="25"/>
      <c r="M146" s="138" t="s">
        <v>1</v>
      </c>
      <c r="N146" s="139" t="s">
        <v>35</v>
      </c>
      <c r="O146" s="140">
        <v>0.17599999999999999</v>
      </c>
      <c r="P146" s="140">
        <f t="shared" si="1"/>
        <v>2.1120000000000001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181</v>
      </c>
      <c r="AT146" s="142" t="s">
        <v>149</v>
      </c>
      <c r="AU146" s="142" t="s">
        <v>154</v>
      </c>
      <c r="AY146" s="13" t="s">
        <v>146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154</v>
      </c>
      <c r="BK146" s="144">
        <f t="shared" si="9"/>
        <v>0</v>
      </c>
      <c r="BL146" s="13" t="s">
        <v>181</v>
      </c>
      <c r="BM146" s="142" t="s">
        <v>2782</v>
      </c>
    </row>
    <row r="147" spans="2:65" s="1" customFormat="1" ht="24.15" customHeight="1">
      <c r="B147" s="131"/>
      <c r="C147" s="149" t="s">
        <v>184</v>
      </c>
      <c r="D147" s="149" t="s">
        <v>356</v>
      </c>
      <c r="E147" s="150" t="s">
        <v>2783</v>
      </c>
      <c r="F147" s="151" t="s">
        <v>2784</v>
      </c>
      <c r="G147" s="152" t="s">
        <v>227</v>
      </c>
      <c r="H147" s="153">
        <v>9</v>
      </c>
      <c r="I147" s="153"/>
      <c r="J147" s="153">
        <f t="shared" si="0"/>
        <v>0</v>
      </c>
      <c r="K147" s="154"/>
      <c r="L147" s="155"/>
      <c r="M147" s="156" t="s">
        <v>1</v>
      </c>
      <c r="N147" s="157" t="s">
        <v>35</v>
      </c>
      <c r="O147" s="140">
        <v>0</v>
      </c>
      <c r="P147" s="140">
        <f t="shared" si="1"/>
        <v>0</v>
      </c>
      <c r="Q147" s="140">
        <v>6.0000000000000002E-5</v>
      </c>
      <c r="R147" s="140">
        <f t="shared" si="2"/>
        <v>5.4000000000000001E-4</v>
      </c>
      <c r="S147" s="140">
        <v>0</v>
      </c>
      <c r="T147" s="141">
        <f t="shared" si="3"/>
        <v>0</v>
      </c>
      <c r="AR147" s="142" t="s">
        <v>228</v>
      </c>
      <c r="AT147" s="142" t="s">
        <v>356</v>
      </c>
      <c r="AU147" s="142" t="s">
        <v>154</v>
      </c>
      <c r="AY147" s="13" t="s">
        <v>146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154</v>
      </c>
      <c r="BK147" s="144">
        <f t="shared" si="9"/>
        <v>0</v>
      </c>
      <c r="BL147" s="13" t="s">
        <v>181</v>
      </c>
      <c r="BM147" s="142" t="s">
        <v>2785</v>
      </c>
    </row>
    <row r="148" spans="2:65" s="1" customFormat="1" ht="24.15" customHeight="1">
      <c r="B148" s="131"/>
      <c r="C148" s="149" t="s">
        <v>210</v>
      </c>
      <c r="D148" s="149" t="s">
        <v>356</v>
      </c>
      <c r="E148" s="150" t="s">
        <v>2786</v>
      </c>
      <c r="F148" s="151" t="s">
        <v>2787</v>
      </c>
      <c r="G148" s="152" t="s">
        <v>227</v>
      </c>
      <c r="H148" s="153">
        <v>3</v>
      </c>
      <c r="I148" s="153"/>
      <c r="J148" s="153">
        <f t="shared" si="0"/>
        <v>0</v>
      </c>
      <c r="K148" s="154"/>
      <c r="L148" s="155"/>
      <c r="M148" s="156" t="s">
        <v>1</v>
      </c>
      <c r="N148" s="157" t="s">
        <v>35</v>
      </c>
      <c r="O148" s="140">
        <v>0</v>
      </c>
      <c r="P148" s="140">
        <f t="shared" si="1"/>
        <v>0</v>
      </c>
      <c r="Q148" s="140">
        <v>6.0000000000000002E-5</v>
      </c>
      <c r="R148" s="140">
        <f t="shared" si="2"/>
        <v>1.8000000000000001E-4</v>
      </c>
      <c r="S148" s="140">
        <v>0</v>
      </c>
      <c r="T148" s="141">
        <f t="shared" si="3"/>
        <v>0</v>
      </c>
      <c r="AR148" s="142" t="s">
        <v>228</v>
      </c>
      <c r="AT148" s="142" t="s">
        <v>356</v>
      </c>
      <c r="AU148" s="142" t="s">
        <v>154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181</v>
      </c>
      <c r="BM148" s="142" t="s">
        <v>2788</v>
      </c>
    </row>
    <row r="149" spans="2:65" s="1" customFormat="1" ht="24.15" customHeight="1">
      <c r="B149" s="131"/>
      <c r="C149" s="132" t="s">
        <v>7</v>
      </c>
      <c r="D149" s="132" t="s">
        <v>149</v>
      </c>
      <c r="E149" s="133" t="s">
        <v>2789</v>
      </c>
      <c r="F149" s="134" t="s">
        <v>2790</v>
      </c>
      <c r="G149" s="135" t="s">
        <v>152</v>
      </c>
      <c r="H149" s="136">
        <v>2</v>
      </c>
      <c r="I149" s="136"/>
      <c r="J149" s="136">
        <f t="shared" si="0"/>
        <v>0</v>
      </c>
      <c r="K149" s="137"/>
      <c r="L149" s="25"/>
      <c r="M149" s="138" t="s">
        <v>1</v>
      </c>
      <c r="N149" s="139" t="s">
        <v>35</v>
      </c>
      <c r="O149" s="140">
        <v>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181</v>
      </c>
      <c r="AT149" s="142" t="s">
        <v>149</v>
      </c>
      <c r="AU149" s="142" t="s">
        <v>154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181</v>
      </c>
      <c r="BM149" s="142" t="s">
        <v>2791</v>
      </c>
    </row>
    <row r="150" spans="2:65" s="1" customFormat="1" ht="24.15" customHeight="1">
      <c r="B150" s="131"/>
      <c r="C150" s="149" t="s">
        <v>217</v>
      </c>
      <c r="D150" s="149" t="s">
        <v>356</v>
      </c>
      <c r="E150" s="150" t="s">
        <v>2792</v>
      </c>
      <c r="F150" s="151" t="s">
        <v>2793</v>
      </c>
      <c r="G150" s="152" t="s">
        <v>152</v>
      </c>
      <c r="H150" s="153">
        <v>1</v>
      </c>
      <c r="I150" s="153"/>
      <c r="J150" s="153">
        <f t="shared" si="0"/>
        <v>0</v>
      </c>
      <c r="K150" s="154"/>
      <c r="L150" s="155"/>
      <c r="M150" s="156" t="s">
        <v>1</v>
      </c>
      <c r="N150" s="157" t="s">
        <v>35</v>
      </c>
      <c r="O150" s="140">
        <v>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228</v>
      </c>
      <c r="AT150" s="142" t="s">
        <v>356</v>
      </c>
      <c r="AU150" s="142" t="s">
        <v>154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181</v>
      </c>
      <c r="BM150" s="142" t="s">
        <v>2794</v>
      </c>
    </row>
    <row r="151" spans="2:65" s="1" customFormat="1" ht="24.15" customHeight="1">
      <c r="B151" s="131"/>
      <c r="C151" s="149" t="s">
        <v>189</v>
      </c>
      <c r="D151" s="149" t="s">
        <v>356</v>
      </c>
      <c r="E151" s="150" t="s">
        <v>2795</v>
      </c>
      <c r="F151" s="151" t="s">
        <v>2796</v>
      </c>
      <c r="G151" s="152" t="s">
        <v>152</v>
      </c>
      <c r="H151" s="153">
        <v>1</v>
      </c>
      <c r="I151" s="153"/>
      <c r="J151" s="153">
        <f t="shared" si="0"/>
        <v>0</v>
      </c>
      <c r="K151" s="154"/>
      <c r="L151" s="155"/>
      <c r="M151" s="156" t="s">
        <v>1</v>
      </c>
      <c r="N151" s="157" t="s">
        <v>35</v>
      </c>
      <c r="O151" s="140">
        <v>0</v>
      </c>
      <c r="P151" s="140">
        <f t="shared" si="1"/>
        <v>0</v>
      </c>
      <c r="Q151" s="140">
        <v>1.5E-3</v>
      </c>
      <c r="R151" s="140">
        <f t="shared" si="2"/>
        <v>1.5E-3</v>
      </c>
      <c r="S151" s="140">
        <v>0</v>
      </c>
      <c r="T151" s="141">
        <f t="shared" si="3"/>
        <v>0</v>
      </c>
      <c r="AR151" s="142" t="s">
        <v>228</v>
      </c>
      <c r="AT151" s="142" t="s">
        <v>356</v>
      </c>
      <c r="AU151" s="142" t="s">
        <v>154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181</v>
      </c>
      <c r="BM151" s="142" t="s">
        <v>2797</v>
      </c>
    </row>
    <row r="152" spans="2:65" s="1" customFormat="1" ht="24.15" customHeight="1">
      <c r="B152" s="131"/>
      <c r="C152" s="132" t="s">
        <v>224</v>
      </c>
      <c r="D152" s="132" t="s">
        <v>149</v>
      </c>
      <c r="E152" s="133" t="s">
        <v>2798</v>
      </c>
      <c r="F152" s="134" t="s">
        <v>2799</v>
      </c>
      <c r="G152" s="135" t="s">
        <v>152</v>
      </c>
      <c r="H152" s="136">
        <v>3</v>
      </c>
      <c r="I152" s="136"/>
      <c r="J152" s="136">
        <f t="shared" si="0"/>
        <v>0</v>
      </c>
      <c r="K152" s="137"/>
      <c r="L152" s="25"/>
      <c r="M152" s="138" t="s">
        <v>1</v>
      </c>
      <c r="N152" s="139" t="s">
        <v>35</v>
      </c>
      <c r="O152" s="140">
        <v>0.21199999999999999</v>
      </c>
      <c r="P152" s="140">
        <f t="shared" si="1"/>
        <v>0.63600000000000001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181</v>
      </c>
      <c r="AT152" s="142" t="s">
        <v>149</v>
      </c>
      <c r="AU152" s="142" t="s">
        <v>154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181</v>
      </c>
      <c r="BM152" s="142" t="s">
        <v>2800</v>
      </c>
    </row>
    <row r="153" spans="2:65" s="1" customFormat="1" ht="24.15" customHeight="1">
      <c r="B153" s="131"/>
      <c r="C153" s="149" t="s">
        <v>192</v>
      </c>
      <c r="D153" s="149" t="s">
        <v>356</v>
      </c>
      <c r="E153" s="150" t="s">
        <v>2801</v>
      </c>
      <c r="F153" s="151" t="s">
        <v>2802</v>
      </c>
      <c r="G153" s="152" t="s">
        <v>152</v>
      </c>
      <c r="H153" s="153">
        <v>3</v>
      </c>
      <c r="I153" s="153"/>
      <c r="J153" s="153">
        <f t="shared" si="0"/>
        <v>0</v>
      </c>
      <c r="K153" s="154"/>
      <c r="L153" s="155"/>
      <c r="M153" s="156" t="s">
        <v>1</v>
      </c>
      <c r="N153" s="157" t="s">
        <v>35</v>
      </c>
      <c r="O153" s="140">
        <v>0</v>
      </c>
      <c r="P153" s="140">
        <f t="shared" si="1"/>
        <v>0</v>
      </c>
      <c r="Q153" s="140">
        <v>1E-4</v>
      </c>
      <c r="R153" s="140">
        <f t="shared" si="2"/>
        <v>3.0000000000000003E-4</v>
      </c>
      <c r="S153" s="140">
        <v>0</v>
      </c>
      <c r="T153" s="141">
        <f t="shared" si="3"/>
        <v>0</v>
      </c>
      <c r="AR153" s="142" t="s">
        <v>228</v>
      </c>
      <c r="AT153" s="142" t="s">
        <v>356</v>
      </c>
      <c r="AU153" s="142" t="s">
        <v>154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181</v>
      </c>
      <c r="BM153" s="142" t="s">
        <v>2803</v>
      </c>
    </row>
    <row r="154" spans="2:65" s="1" customFormat="1" ht="24.15" customHeight="1">
      <c r="B154" s="131"/>
      <c r="C154" s="132" t="s">
        <v>232</v>
      </c>
      <c r="D154" s="132" t="s">
        <v>149</v>
      </c>
      <c r="E154" s="133" t="s">
        <v>2804</v>
      </c>
      <c r="F154" s="134" t="s">
        <v>2805</v>
      </c>
      <c r="G154" s="135" t="s">
        <v>152</v>
      </c>
      <c r="H154" s="136">
        <v>5</v>
      </c>
      <c r="I154" s="136"/>
      <c r="J154" s="136">
        <f t="shared" si="0"/>
        <v>0</v>
      </c>
      <c r="K154" s="137"/>
      <c r="L154" s="25"/>
      <c r="M154" s="138" t="s">
        <v>1</v>
      </c>
      <c r="N154" s="139" t="s">
        <v>35</v>
      </c>
      <c r="O154" s="140">
        <v>0.26400000000000001</v>
      </c>
      <c r="P154" s="140">
        <f t="shared" si="1"/>
        <v>1.32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181</v>
      </c>
      <c r="AT154" s="142" t="s">
        <v>149</v>
      </c>
      <c r="AU154" s="142" t="s">
        <v>154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181</v>
      </c>
      <c r="BM154" s="142" t="s">
        <v>2806</v>
      </c>
    </row>
    <row r="155" spans="2:65" s="1" customFormat="1" ht="24.15" customHeight="1">
      <c r="B155" s="131"/>
      <c r="C155" s="149" t="s">
        <v>195</v>
      </c>
      <c r="D155" s="149" t="s">
        <v>356</v>
      </c>
      <c r="E155" s="150" t="s">
        <v>2807</v>
      </c>
      <c r="F155" s="151" t="s">
        <v>2808</v>
      </c>
      <c r="G155" s="152" t="s">
        <v>152</v>
      </c>
      <c r="H155" s="153">
        <v>2</v>
      </c>
      <c r="I155" s="153"/>
      <c r="J155" s="153">
        <f t="shared" si="0"/>
        <v>0</v>
      </c>
      <c r="K155" s="154"/>
      <c r="L155" s="155"/>
      <c r="M155" s="156" t="s">
        <v>1</v>
      </c>
      <c r="N155" s="157" t="s">
        <v>35</v>
      </c>
      <c r="O155" s="140">
        <v>0</v>
      </c>
      <c r="P155" s="140">
        <f t="shared" si="1"/>
        <v>0</v>
      </c>
      <c r="Q155" s="140">
        <v>1E-4</v>
      </c>
      <c r="R155" s="140">
        <f t="shared" si="2"/>
        <v>2.0000000000000001E-4</v>
      </c>
      <c r="S155" s="140">
        <v>0</v>
      </c>
      <c r="T155" s="141">
        <f t="shared" si="3"/>
        <v>0</v>
      </c>
      <c r="AR155" s="142" t="s">
        <v>228</v>
      </c>
      <c r="AT155" s="142" t="s">
        <v>356</v>
      </c>
      <c r="AU155" s="142" t="s">
        <v>154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181</v>
      </c>
      <c r="BM155" s="142" t="s">
        <v>2809</v>
      </c>
    </row>
    <row r="156" spans="2:65" s="1" customFormat="1" ht="24.15" customHeight="1">
      <c r="B156" s="131"/>
      <c r="C156" s="149" t="s">
        <v>240</v>
      </c>
      <c r="D156" s="149" t="s">
        <v>356</v>
      </c>
      <c r="E156" s="150" t="s">
        <v>2810</v>
      </c>
      <c r="F156" s="151" t="s">
        <v>2811</v>
      </c>
      <c r="G156" s="152" t="s">
        <v>152</v>
      </c>
      <c r="H156" s="153">
        <v>1</v>
      </c>
      <c r="I156" s="153"/>
      <c r="J156" s="153">
        <f t="shared" si="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1"/>
        <v>0</v>
      </c>
      <c r="Q156" s="140">
        <v>2.0000000000000001E-4</v>
      </c>
      <c r="R156" s="140">
        <f t="shared" si="2"/>
        <v>2.0000000000000001E-4</v>
      </c>
      <c r="S156" s="140">
        <v>0</v>
      </c>
      <c r="T156" s="141">
        <f t="shared" si="3"/>
        <v>0</v>
      </c>
      <c r="AR156" s="142" t="s">
        <v>228</v>
      </c>
      <c r="AT156" s="142" t="s">
        <v>356</v>
      </c>
      <c r="AU156" s="142" t="s">
        <v>154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181</v>
      </c>
      <c r="BM156" s="142" t="s">
        <v>2812</v>
      </c>
    </row>
    <row r="157" spans="2:65" s="1" customFormat="1" ht="24.15" customHeight="1">
      <c r="B157" s="131"/>
      <c r="C157" s="149" t="s">
        <v>199</v>
      </c>
      <c r="D157" s="149" t="s">
        <v>356</v>
      </c>
      <c r="E157" s="150" t="s">
        <v>2813</v>
      </c>
      <c r="F157" s="151" t="s">
        <v>2814</v>
      </c>
      <c r="G157" s="152" t="s">
        <v>152</v>
      </c>
      <c r="H157" s="153">
        <v>1</v>
      </c>
      <c r="I157" s="153"/>
      <c r="J157" s="153">
        <f t="shared" si="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1"/>
        <v>0</v>
      </c>
      <c r="Q157" s="140">
        <v>2.0000000000000001E-4</v>
      </c>
      <c r="R157" s="140">
        <f t="shared" si="2"/>
        <v>2.0000000000000001E-4</v>
      </c>
      <c r="S157" s="140">
        <v>0</v>
      </c>
      <c r="T157" s="141">
        <f t="shared" si="3"/>
        <v>0</v>
      </c>
      <c r="AR157" s="142" t="s">
        <v>228</v>
      </c>
      <c r="AT157" s="142" t="s">
        <v>356</v>
      </c>
      <c r="AU157" s="142" t="s">
        <v>154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181</v>
      </c>
      <c r="BM157" s="142" t="s">
        <v>2815</v>
      </c>
    </row>
    <row r="158" spans="2:65" s="1" customFormat="1" ht="24.15" customHeight="1">
      <c r="B158" s="131"/>
      <c r="C158" s="149" t="s">
        <v>247</v>
      </c>
      <c r="D158" s="149" t="s">
        <v>356</v>
      </c>
      <c r="E158" s="150" t="s">
        <v>2816</v>
      </c>
      <c r="F158" s="151" t="s">
        <v>2817</v>
      </c>
      <c r="G158" s="152" t="s">
        <v>152</v>
      </c>
      <c r="H158" s="153">
        <v>1</v>
      </c>
      <c r="I158" s="153"/>
      <c r="J158" s="153">
        <f t="shared" si="0"/>
        <v>0</v>
      </c>
      <c r="K158" s="154"/>
      <c r="L158" s="155"/>
      <c r="M158" s="156" t="s">
        <v>1</v>
      </c>
      <c r="N158" s="157" t="s">
        <v>35</v>
      </c>
      <c r="O158" s="140">
        <v>0</v>
      </c>
      <c r="P158" s="140">
        <f t="shared" si="1"/>
        <v>0</v>
      </c>
      <c r="Q158" s="140">
        <v>2.0000000000000001E-4</v>
      </c>
      <c r="R158" s="140">
        <f t="shared" si="2"/>
        <v>2.0000000000000001E-4</v>
      </c>
      <c r="S158" s="140">
        <v>0</v>
      </c>
      <c r="T158" s="141">
        <f t="shared" si="3"/>
        <v>0</v>
      </c>
      <c r="AR158" s="142" t="s">
        <v>228</v>
      </c>
      <c r="AT158" s="142" t="s">
        <v>356</v>
      </c>
      <c r="AU158" s="142" t="s">
        <v>154</v>
      </c>
      <c r="AY158" s="13" t="s">
        <v>146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154</v>
      </c>
      <c r="BK158" s="144">
        <f t="shared" si="9"/>
        <v>0</v>
      </c>
      <c r="BL158" s="13" t="s">
        <v>181</v>
      </c>
      <c r="BM158" s="142" t="s">
        <v>2818</v>
      </c>
    </row>
    <row r="159" spans="2:65" s="1" customFormat="1" ht="21.75" customHeight="1">
      <c r="B159" s="131"/>
      <c r="C159" s="132" t="s">
        <v>223</v>
      </c>
      <c r="D159" s="132" t="s">
        <v>149</v>
      </c>
      <c r="E159" s="133" t="s">
        <v>2819</v>
      </c>
      <c r="F159" s="134" t="s">
        <v>2820</v>
      </c>
      <c r="G159" s="135" t="s">
        <v>152</v>
      </c>
      <c r="H159" s="136">
        <v>3</v>
      </c>
      <c r="I159" s="136"/>
      <c r="J159" s="136">
        <f t="shared" si="0"/>
        <v>0</v>
      </c>
      <c r="K159" s="137"/>
      <c r="L159" s="25"/>
      <c r="M159" s="138" t="s">
        <v>1</v>
      </c>
      <c r="N159" s="139" t="s">
        <v>35</v>
      </c>
      <c r="O159" s="140">
        <v>0.19400000000000001</v>
      </c>
      <c r="P159" s="140">
        <f t="shared" si="1"/>
        <v>0.58200000000000007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181</v>
      </c>
      <c r="AT159" s="142" t="s">
        <v>149</v>
      </c>
      <c r="AU159" s="142" t="s">
        <v>154</v>
      </c>
      <c r="AY159" s="13" t="s">
        <v>146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154</v>
      </c>
      <c r="BK159" s="144">
        <f t="shared" si="9"/>
        <v>0</v>
      </c>
      <c r="BL159" s="13" t="s">
        <v>181</v>
      </c>
      <c r="BM159" s="142" t="s">
        <v>2821</v>
      </c>
    </row>
    <row r="160" spans="2:65" s="1" customFormat="1" ht="21.75" customHeight="1">
      <c r="B160" s="131"/>
      <c r="C160" s="149" t="s">
        <v>259</v>
      </c>
      <c r="D160" s="149" t="s">
        <v>356</v>
      </c>
      <c r="E160" s="150" t="s">
        <v>2822</v>
      </c>
      <c r="F160" s="151" t="s">
        <v>2823</v>
      </c>
      <c r="G160" s="152" t="s">
        <v>152</v>
      </c>
      <c r="H160" s="153">
        <v>3</v>
      </c>
      <c r="I160" s="153"/>
      <c r="J160" s="153">
        <f t="shared" si="0"/>
        <v>0</v>
      </c>
      <c r="K160" s="154"/>
      <c r="L160" s="155"/>
      <c r="M160" s="156" t="s">
        <v>1</v>
      </c>
      <c r="N160" s="157" t="s">
        <v>35</v>
      </c>
      <c r="O160" s="140">
        <v>0</v>
      </c>
      <c r="P160" s="140">
        <f t="shared" si="1"/>
        <v>0</v>
      </c>
      <c r="Q160" s="140">
        <v>1.5399999999999999E-3</v>
      </c>
      <c r="R160" s="140">
        <f t="shared" si="2"/>
        <v>4.62E-3</v>
      </c>
      <c r="S160" s="140">
        <v>0</v>
      </c>
      <c r="T160" s="141">
        <f t="shared" si="3"/>
        <v>0</v>
      </c>
      <c r="AR160" s="142" t="s">
        <v>228</v>
      </c>
      <c r="AT160" s="142" t="s">
        <v>356</v>
      </c>
      <c r="AU160" s="142" t="s">
        <v>154</v>
      </c>
      <c r="AY160" s="13" t="s">
        <v>146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3" t="s">
        <v>154</v>
      </c>
      <c r="BK160" s="144">
        <f t="shared" si="9"/>
        <v>0</v>
      </c>
      <c r="BL160" s="13" t="s">
        <v>181</v>
      </c>
      <c r="BM160" s="142" t="s">
        <v>2824</v>
      </c>
    </row>
    <row r="161" spans="2:65" s="1" customFormat="1" ht="21.75" customHeight="1">
      <c r="B161" s="131"/>
      <c r="C161" s="132" t="s">
        <v>228</v>
      </c>
      <c r="D161" s="132" t="s">
        <v>149</v>
      </c>
      <c r="E161" s="133" t="s">
        <v>2825</v>
      </c>
      <c r="F161" s="134" t="s">
        <v>2826</v>
      </c>
      <c r="G161" s="135" t="s">
        <v>152</v>
      </c>
      <c r="H161" s="136">
        <v>2</v>
      </c>
      <c r="I161" s="136"/>
      <c r="J161" s="136">
        <f t="shared" si="0"/>
        <v>0</v>
      </c>
      <c r="K161" s="137"/>
      <c r="L161" s="25"/>
      <c r="M161" s="138" t="s">
        <v>1</v>
      </c>
      <c r="N161" s="139" t="s">
        <v>35</v>
      </c>
      <c r="O161" s="140">
        <v>0.28999999999999998</v>
      </c>
      <c r="P161" s="140">
        <f t="shared" si="1"/>
        <v>0.57999999999999996</v>
      </c>
      <c r="Q161" s="140">
        <v>0</v>
      </c>
      <c r="R161" s="140">
        <f t="shared" si="2"/>
        <v>0</v>
      </c>
      <c r="S161" s="140">
        <v>0</v>
      </c>
      <c r="T161" s="141">
        <f t="shared" si="3"/>
        <v>0</v>
      </c>
      <c r="AR161" s="142" t="s">
        <v>181</v>
      </c>
      <c r="AT161" s="142" t="s">
        <v>149</v>
      </c>
      <c r="AU161" s="142" t="s">
        <v>154</v>
      </c>
      <c r="AY161" s="13" t="s">
        <v>146</v>
      </c>
      <c r="BE161" s="143">
        <f t="shared" si="4"/>
        <v>0</v>
      </c>
      <c r="BF161" s="143">
        <f t="shared" si="5"/>
        <v>0</v>
      </c>
      <c r="BG161" s="143">
        <f t="shared" si="6"/>
        <v>0</v>
      </c>
      <c r="BH161" s="143">
        <f t="shared" si="7"/>
        <v>0</v>
      </c>
      <c r="BI161" s="143">
        <f t="shared" si="8"/>
        <v>0</v>
      </c>
      <c r="BJ161" s="13" t="s">
        <v>154</v>
      </c>
      <c r="BK161" s="144">
        <f t="shared" si="9"/>
        <v>0</v>
      </c>
      <c r="BL161" s="13" t="s">
        <v>181</v>
      </c>
      <c r="BM161" s="142" t="s">
        <v>2827</v>
      </c>
    </row>
    <row r="162" spans="2:65" s="1" customFormat="1" ht="21.75" customHeight="1">
      <c r="B162" s="131"/>
      <c r="C162" s="149" t="s">
        <v>266</v>
      </c>
      <c r="D162" s="149" t="s">
        <v>356</v>
      </c>
      <c r="E162" s="150" t="s">
        <v>2828</v>
      </c>
      <c r="F162" s="151" t="s">
        <v>2829</v>
      </c>
      <c r="G162" s="152" t="s">
        <v>152</v>
      </c>
      <c r="H162" s="153">
        <v>1</v>
      </c>
      <c r="I162" s="153"/>
      <c r="J162" s="153">
        <f t="shared" si="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1"/>
        <v>0</v>
      </c>
      <c r="Q162" s="140">
        <v>3.8899999999999998E-3</v>
      </c>
      <c r="R162" s="140">
        <f t="shared" si="2"/>
        <v>3.8899999999999998E-3</v>
      </c>
      <c r="S162" s="140">
        <v>0</v>
      </c>
      <c r="T162" s="141">
        <f t="shared" si="3"/>
        <v>0</v>
      </c>
      <c r="AR162" s="142" t="s">
        <v>228</v>
      </c>
      <c r="AT162" s="142" t="s">
        <v>356</v>
      </c>
      <c r="AU162" s="142" t="s">
        <v>154</v>
      </c>
      <c r="AY162" s="13" t="s">
        <v>146</v>
      </c>
      <c r="BE162" s="143">
        <f t="shared" si="4"/>
        <v>0</v>
      </c>
      <c r="BF162" s="143">
        <f t="shared" si="5"/>
        <v>0</v>
      </c>
      <c r="BG162" s="143">
        <f t="shared" si="6"/>
        <v>0</v>
      </c>
      <c r="BH162" s="143">
        <f t="shared" si="7"/>
        <v>0</v>
      </c>
      <c r="BI162" s="143">
        <f t="shared" si="8"/>
        <v>0</v>
      </c>
      <c r="BJ162" s="13" t="s">
        <v>154</v>
      </c>
      <c r="BK162" s="144">
        <f t="shared" si="9"/>
        <v>0</v>
      </c>
      <c r="BL162" s="13" t="s">
        <v>181</v>
      </c>
      <c r="BM162" s="142" t="s">
        <v>2830</v>
      </c>
    </row>
    <row r="163" spans="2:65" s="1" customFormat="1" ht="21.75" customHeight="1">
      <c r="B163" s="131"/>
      <c r="C163" s="149" t="s">
        <v>231</v>
      </c>
      <c r="D163" s="149" t="s">
        <v>356</v>
      </c>
      <c r="E163" s="150" t="s">
        <v>2831</v>
      </c>
      <c r="F163" s="151" t="s">
        <v>2832</v>
      </c>
      <c r="G163" s="152" t="s">
        <v>152</v>
      </c>
      <c r="H163" s="153">
        <v>1</v>
      </c>
      <c r="I163" s="153"/>
      <c r="J163" s="153">
        <f t="shared" si="0"/>
        <v>0</v>
      </c>
      <c r="K163" s="154"/>
      <c r="L163" s="155"/>
      <c r="M163" s="156" t="s">
        <v>1</v>
      </c>
      <c r="N163" s="157" t="s">
        <v>35</v>
      </c>
      <c r="O163" s="140">
        <v>0</v>
      </c>
      <c r="P163" s="140">
        <f t="shared" si="1"/>
        <v>0</v>
      </c>
      <c r="Q163" s="140">
        <v>6.11E-3</v>
      </c>
      <c r="R163" s="140">
        <f t="shared" si="2"/>
        <v>6.11E-3</v>
      </c>
      <c r="S163" s="140">
        <v>0</v>
      </c>
      <c r="T163" s="141">
        <f t="shared" si="3"/>
        <v>0</v>
      </c>
      <c r="AR163" s="142" t="s">
        <v>228</v>
      </c>
      <c r="AT163" s="142" t="s">
        <v>356</v>
      </c>
      <c r="AU163" s="142" t="s">
        <v>154</v>
      </c>
      <c r="AY163" s="13" t="s">
        <v>146</v>
      </c>
      <c r="BE163" s="143">
        <f t="shared" si="4"/>
        <v>0</v>
      </c>
      <c r="BF163" s="143">
        <f t="shared" si="5"/>
        <v>0</v>
      </c>
      <c r="BG163" s="143">
        <f t="shared" si="6"/>
        <v>0</v>
      </c>
      <c r="BH163" s="143">
        <f t="shared" si="7"/>
        <v>0</v>
      </c>
      <c r="BI163" s="143">
        <f t="shared" si="8"/>
        <v>0</v>
      </c>
      <c r="BJ163" s="13" t="s">
        <v>154</v>
      </c>
      <c r="BK163" s="144">
        <f t="shared" si="9"/>
        <v>0</v>
      </c>
      <c r="BL163" s="13" t="s">
        <v>181</v>
      </c>
      <c r="BM163" s="142" t="s">
        <v>2833</v>
      </c>
    </row>
    <row r="164" spans="2:65" s="11" customFormat="1" ht="25.95" customHeight="1">
      <c r="B164" s="120"/>
      <c r="D164" s="121" t="s">
        <v>68</v>
      </c>
      <c r="E164" s="122" t="s">
        <v>1341</v>
      </c>
      <c r="F164" s="122" t="s">
        <v>1342</v>
      </c>
      <c r="J164" s="123">
        <f>BK164</f>
        <v>0</v>
      </c>
      <c r="L164" s="120"/>
      <c r="M164" s="124"/>
      <c r="P164" s="125">
        <f>SUM(P165:P168)</f>
        <v>0</v>
      </c>
      <c r="R164" s="125">
        <f>SUM(R165:R168)</f>
        <v>0</v>
      </c>
      <c r="T164" s="126">
        <f>SUM(T165:T168)</f>
        <v>0</v>
      </c>
      <c r="AR164" s="121" t="s">
        <v>153</v>
      </c>
      <c r="AT164" s="127" t="s">
        <v>68</v>
      </c>
      <c r="AU164" s="127" t="s">
        <v>69</v>
      </c>
      <c r="AY164" s="121" t="s">
        <v>146</v>
      </c>
      <c r="BK164" s="128">
        <f>SUM(BK165:BK168)</f>
        <v>0</v>
      </c>
    </row>
    <row r="165" spans="2:65" s="1" customFormat="1" ht="33" customHeight="1">
      <c r="B165" s="131"/>
      <c r="C165" s="132" t="s">
        <v>273</v>
      </c>
      <c r="D165" s="132" t="s">
        <v>149</v>
      </c>
      <c r="E165" s="133" t="s">
        <v>2834</v>
      </c>
      <c r="F165" s="134" t="s">
        <v>2722</v>
      </c>
      <c r="G165" s="135" t="s">
        <v>1345</v>
      </c>
      <c r="H165" s="136">
        <v>32</v>
      </c>
      <c r="I165" s="136"/>
      <c r="J165" s="136">
        <f>ROUND(I165*H165,3)</f>
        <v>0</v>
      </c>
      <c r="K165" s="137"/>
      <c r="L165" s="25"/>
      <c r="M165" s="138" t="s">
        <v>1</v>
      </c>
      <c r="N165" s="139" t="s">
        <v>35</v>
      </c>
      <c r="O165" s="140">
        <v>0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1346</v>
      </c>
      <c r="AT165" s="142" t="s">
        <v>149</v>
      </c>
      <c r="AU165" s="142" t="s">
        <v>77</v>
      </c>
      <c r="AY165" s="13" t="s">
        <v>146</v>
      </c>
      <c r="BE165" s="143">
        <f>IF(N165="základná",J165,0)</f>
        <v>0</v>
      </c>
      <c r="BF165" s="143">
        <f>IF(N165="znížená",J165,0)</f>
        <v>0</v>
      </c>
      <c r="BG165" s="143">
        <f>IF(N165="zákl. prenesená",J165,0)</f>
        <v>0</v>
      </c>
      <c r="BH165" s="143">
        <f>IF(N165="zníž. prenesená",J165,0)</f>
        <v>0</v>
      </c>
      <c r="BI165" s="143">
        <f>IF(N165="nulová",J165,0)</f>
        <v>0</v>
      </c>
      <c r="BJ165" s="13" t="s">
        <v>154</v>
      </c>
      <c r="BK165" s="144">
        <f>ROUND(I165*H165,3)</f>
        <v>0</v>
      </c>
      <c r="BL165" s="13" t="s">
        <v>1346</v>
      </c>
      <c r="BM165" s="142" t="s">
        <v>2835</v>
      </c>
    </row>
    <row r="166" spans="2:65" s="1" customFormat="1" ht="24.15" customHeight="1">
      <c r="B166" s="131"/>
      <c r="C166" s="132" t="s">
        <v>277</v>
      </c>
      <c r="D166" s="132" t="s">
        <v>149</v>
      </c>
      <c r="E166" s="133" t="s">
        <v>2836</v>
      </c>
      <c r="F166" s="134" t="s">
        <v>2837</v>
      </c>
      <c r="G166" s="135" t="s">
        <v>152</v>
      </c>
      <c r="H166" s="136">
        <v>1</v>
      </c>
      <c r="I166" s="136"/>
      <c r="J166" s="136">
        <f>ROUND(I166*H166,3)</f>
        <v>0</v>
      </c>
      <c r="K166" s="137"/>
      <c r="L166" s="25"/>
      <c r="M166" s="138" t="s">
        <v>1</v>
      </c>
      <c r="N166" s="139" t="s">
        <v>35</v>
      </c>
      <c r="O166" s="140">
        <v>0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1346</v>
      </c>
      <c r="AT166" s="142" t="s">
        <v>149</v>
      </c>
      <c r="AU166" s="142" t="s">
        <v>77</v>
      </c>
      <c r="AY166" s="13" t="s">
        <v>146</v>
      </c>
      <c r="BE166" s="143">
        <f>IF(N166="základná",J166,0)</f>
        <v>0</v>
      </c>
      <c r="BF166" s="143">
        <f>IF(N166="znížená",J166,0)</f>
        <v>0</v>
      </c>
      <c r="BG166" s="143">
        <f>IF(N166="zákl. prenesená",J166,0)</f>
        <v>0</v>
      </c>
      <c r="BH166" s="143">
        <f>IF(N166="zníž. prenesená",J166,0)</f>
        <v>0</v>
      </c>
      <c r="BI166" s="143">
        <f>IF(N166="nulová",J166,0)</f>
        <v>0</v>
      </c>
      <c r="BJ166" s="13" t="s">
        <v>154</v>
      </c>
      <c r="BK166" s="144">
        <f>ROUND(I166*H166,3)</f>
        <v>0</v>
      </c>
      <c r="BL166" s="13" t="s">
        <v>1346</v>
      </c>
      <c r="BM166" s="142" t="s">
        <v>2838</v>
      </c>
    </row>
    <row r="167" spans="2:65" s="1" customFormat="1" ht="16.5" customHeight="1">
      <c r="B167" s="131"/>
      <c r="C167" s="132" t="s">
        <v>283</v>
      </c>
      <c r="D167" s="132" t="s">
        <v>149</v>
      </c>
      <c r="E167" s="133" t="s">
        <v>2839</v>
      </c>
      <c r="F167" s="134" t="s">
        <v>2840</v>
      </c>
      <c r="G167" s="135" t="s">
        <v>152</v>
      </c>
      <c r="H167" s="136">
        <v>1</v>
      </c>
      <c r="I167" s="136"/>
      <c r="J167" s="136">
        <f>ROUND(I167*H167,3)</f>
        <v>0</v>
      </c>
      <c r="K167" s="137"/>
      <c r="L167" s="25"/>
      <c r="M167" s="138" t="s">
        <v>1</v>
      </c>
      <c r="N167" s="139" t="s">
        <v>35</v>
      </c>
      <c r="O167" s="140">
        <v>0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1346</v>
      </c>
      <c r="AT167" s="142" t="s">
        <v>149</v>
      </c>
      <c r="AU167" s="142" t="s">
        <v>77</v>
      </c>
      <c r="AY167" s="13" t="s">
        <v>146</v>
      </c>
      <c r="BE167" s="143">
        <f>IF(N167="základná",J167,0)</f>
        <v>0</v>
      </c>
      <c r="BF167" s="143">
        <f>IF(N167="znížená",J167,0)</f>
        <v>0</v>
      </c>
      <c r="BG167" s="143">
        <f>IF(N167="zákl. prenesená",J167,0)</f>
        <v>0</v>
      </c>
      <c r="BH167" s="143">
        <f>IF(N167="zníž. prenesená",J167,0)</f>
        <v>0</v>
      </c>
      <c r="BI167" s="143">
        <f>IF(N167="nulová",J167,0)</f>
        <v>0</v>
      </c>
      <c r="BJ167" s="13" t="s">
        <v>154</v>
      </c>
      <c r="BK167" s="144">
        <f>ROUND(I167*H167,3)</f>
        <v>0</v>
      </c>
      <c r="BL167" s="13" t="s">
        <v>1346</v>
      </c>
      <c r="BM167" s="142" t="s">
        <v>2841</v>
      </c>
    </row>
    <row r="168" spans="2:65" s="1" customFormat="1" ht="16.5" customHeight="1">
      <c r="B168" s="131"/>
      <c r="C168" s="132" t="s">
        <v>287</v>
      </c>
      <c r="D168" s="132" t="s">
        <v>149</v>
      </c>
      <c r="E168" s="133" t="s">
        <v>2842</v>
      </c>
      <c r="F168" s="134" t="s">
        <v>2843</v>
      </c>
      <c r="G168" s="135" t="s">
        <v>1345</v>
      </c>
      <c r="H168" s="136">
        <v>4</v>
      </c>
      <c r="I168" s="136"/>
      <c r="J168" s="136">
        <f>ROUND(I168*H168,3)</f>
        <v>0</v>
      </c>
      <c r="K168" s="137"/>
      <c r="L168" s="25"/>
      <c r="M168" s="138" t="s">
        <v>1</v>
      </c>
      <c r="N168" s="139" t="s">
        <v>35</v>
      </c>
      <c r="O168" s="140">
        <v>0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1346</v>
      </c>
      <c r="AT168" s="142" t="s">
        <v>149</v>
      </c>
      <c r="AU168" s="142" t="s">
        <v>77</v>
      </c>
      <c r="AY168" s="13" t="s">
        <v>146</v>
      </c>
      <c r="BE168" s="143">
        <f>IF(N168="základná",J168,0)</f>
        <v>0</v>
      </c>
      <c r="BF168" s="143">
        <f>IF(N168="znížená",J168,0)</f>
        <v>0</v>
      </c>
      <c r="BG168" s="143">
        <f>IF(N168="zákl. prenesená",J168,0)</f>
        <v>0</v>
      </c>
      <c r="BH168" s="143">
        <f>IF(N168="zníž. prenesená",J168,0)</f>
        <v>0</v>
      </c>
      <c r="BI168" s="143">
        <f>IF(N168="nulová",J168,0)</f>
        <v>0</v>
      </c>
      <c r="BJ168" s="13" t="s">
        <v>154</v>
      </c>
      <c r="BK168" s="144">
        <f>ROUND(I168*H168,3)</f>
        <v>0</v>
      </c>
      <c r="BL168" s="13" t="s">
        <v>1346</v>
      </c>
      <c r="BM168" s="142" t="s">
        <v>2844</v>
      </c>
    </row>
    <row r="169" spans="2:65" s="11" customFormat="1" ht="25.95" customHeight="1">
      <c r="B169" s="120"/>
      <c r="D169" s="121" t="s">
        <v>68</v>
      </c>
      <c r="E169" s="122" t="s">
        <v>356</v>
      </c>
      <c r="F169" s="122" t="s">
        <v>357</v>
      </c>
      <c r="J169" s="123">
        <f>BK169</f>
        <v>0</v>
      </c>
      <c r="L169" s="120"/>
      <c r="M169" s="124"/>
      <c r="P169" s="125">
        <f>P170</f>
        <v>0</v>
      </c>
      <c r="R169" s="125">
        <f>R170</f>
        <v>0</v>
      </c>
      <c r="T169" s="126">
        <f>T170</f>
        <v>0</v>
      </c>
      <c r="AR169" s="121" t="s">
        <v>158</v>
      </c>
      <c r="AT169" s="127" t="s">
        <v>68</v>
      </c>
      <c r="AU169" s="127" t="s">
        <v>69</v>
      </c>
      <c r="AY169" s="121" t="s">
        <v>146</v>
      </c>
      <c r="BK169" s="128">
        <f>BK170</f>
        <v>0</v>
      </c>
    </row>
    <row r="170" spans="2:65" s="11" customFormat="1" ht="22.95" customHeight="1">
      <c r="B170" s="120"/>
      <c r="D170" s="121" t="s">
        <v>68</v>
      </c>
      <c r="E170" s="129" t="s">
        <v>358</v>
      </c>
      <c r="F170" s="129" t="s">
        <v>2845</v>
      </c>
      <c r="J170" s="130">
        <f>BK170</f>
        <v>0</v>
      </c>
      <c r="L170" s="120"/>
      <c r="M170" s="124"/>
      <c r="P170" s="125">
        <f>P171</f>
        <v>0</v>
      </c>
      <c r="R170" s="125">
        <f>R171</f>
        <v>0</v>
      </c>
      <c r="T170" s="126">
        <f>T171</f>
        <v>0</v>
      </c>
      <c r="AR170" s="121" t="s">
        <v>158</v>
      </c>
      <c r="AT170" s="127" t="s">
        <v>68</v>
      </c>
      <c r="AU170" s="127" t="s">
        <v>77</v>
      </c>
      <c r="AY170" s="121" t="s">
        <v>146</v>
      </c>
      <c r="BK170" s="128">
        <f>BK171</f>
        <v>0</v>
      </c>
    </row>
    <row r="171" spans="2:65" s="1" customFormat="1" ht="16.5" customHeight="1">
      <c r="B171" s="131"/>
      <c r="C171" s="132" t="s">
        <v>291</v>
      </c>
      <c r="D171" s="132" t="s">
        <v>149</v>
      </c>
      <c r="E171" s="133" t="s">
        <v>1975</v>
      </c>
      <c r="F171" s="134" t="s">
        <v>2846</v>
      </c>
      <c r="G171" s="135" t="s">
        <v>152</v>
      </c>
      <c r="H171" s="136">
        <v>1</v>
      </c>
      <c r="I171" s="136"/>
      <c r="J171" s="136">
        <f>ROUND(I171*H171,3)</f>
        <v>0</v>
      </c>
      <c r="K171" s="137"/>
      <c r="L171" s="25"/>
      <c r="M171" s="145" t="s">
        <v>1</v>
      </c>
      <c r="N171" s="146" t="s">
        <v>35</v>
      </c>
      <c r="O171" s="147">
        <v>0</v>
      </c>
      <c r="P171" s="147">
        <f>O171*H171</f>
        <v>0</v>
      </c>
      <c r="Q171" s="147">
        <v>0</v>
      </c>
      <c r="R171" s="147">
        <f>Q171*H171</f>
        <v>0</v>
      </c>
      <c r="S171" s="147">
        <v>0</v>
      </c>
      <c r="T171" s="148">
        <f>S171*H171</f>
        <v>0</v>
      </c>
      <c r="AR171" s="142" t="s">
        <v>318</v>
      </c>
      <c r="AT171" s="142" t="s">
        <v>149</v>
      </c>
      <c r="AU171" s="142" t="s">
        <v>154</v>
      </c>
      <c r="AY171" s="13" t="s">
        <v>146</v>
      </c>
      <c r="BE171" s="143">
        <f>IF(N171="základná",J171,0)</f>
        <v>0</v>
      </c>
      <c r="BF171" s="143">
        <f>IF(N171="znížená",J171,0)</f>
        <v>0</v>
      </c>
      <c r="BG171" s="143">
        <f>IF(N171="zákl. prenesená",J171,0)</f>
        <v>0</v>
      </c>
      <c r="BH171" s="143">
        <f>IF(N171="zníž. prenesená",J171,0)</f>
        <v>0</v>
      </c>
      <c r="BI171" s="143">
        <f>IF(N171="nulová",J171,0)</f>
        <v>0</v>
      </c>
      <c r="BJ171" s="13" t="s">
        <v>154</v>
      </c>
      <c r="BK171" s="144">
        <f>ROUND(I171*H171,3)</f>
        <v>0</v>
      </c>
      <c r="BL171" s="13" t="s">
        <v>318</v>
      </c>
      <c r="BM171" s="142" t="s">
        <v>2847</v>
      </c>
    </row>
    <row r="172" spans="2:65" s="1" customFormat="1" ht="6.9" customHeight="1">
      <c r="B172" s="40"/>
      <c r="C172" s="41"/>
      <c r="D172" s="41"/>
      <c r="E172" s="41"/>
      <c r="F172" s="41"/>
      <c r="G172" s="41"/>
      <c r="H172" s="41"/>
      <c r="I172" s="41"/>
      <c r="J172" s="41"/>
      <c r="K172" s="41"/>
      <c r="L172" s="25"/>
    </row>
  </sheetData>
  <autoFilter ref="C123:K171"/>
  <mergeCells count="8">
    <mergeCell ref="E114:H114"/>
    <mergeCell ref="E116:H116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55"/>
  <sheetViews>
    <sheetView showGridLines="0" topLeftCell="A109" workbookViewId="0">
      <selection activeCell="I127" sqref="I127:I154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105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2848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ROUND(J124,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ROUND((SUM(BE124:BE154)),  2)</f>
        <v>0</v>
      </c>
      <c r="G33" s="88"/>
      <c r="H33" s="88"/>
      <c r="I33" s="89">
        <v>0.2</v>
      </c>
      <c r="J33" s="87">
        <f>ROUND(((SUM(BE124:BE154))*I33),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ROUND((SUM(BF124:BF154)),  2)</f>
        <v>0</v>
      </c>
      <c r="I34" s="91">
        <v>0.2</v>
      </c>
      <c r="J34" s="90">
        <f>ROUND(((SUM(BF124:BF154))*I34),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ROUND((SUM(BG124:BG154)),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ROUND((SUM(BH124:BH154)),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ROUND((SUM(BI124:BI154)),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13 - SO 12 - OPZ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/>
      </c>
      <c r="I91" s="22" t="s">
        <v>24</v>
      </c>
      <c r="J91" s="23" t="str">
        <f>E21</f>
        <v/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/>
      </c>
      <c r="I92" s="22" t="s">
        <v>27</v>
      </c>
      <c r="J92" s="23" t="str">
        <f>E24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J124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119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95" customHeight="1">
      <c r="B98" s="107"/>
      <c r="D98" s="108" t="s">
        <v>2849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95" customHeight="1">
      <c r="B99" s="107"/>
      <c r="D99" s="108" t="s">
        <v>2322</v>
      </c>
      <c r="E99" s="109"/>
      <c r="F99" s="109"/>
      <c r="G99" s="109"/>
      <c r="H99" s="109"/>
      <c r="I99" s="109"/>
      <c r="J99" s="110">
        <f>J141</f>
        <v>0</v>
      </c>
      <c r="L99" s="107"/>
    </row>
    <row r="100" spans="2:12" s="9" customFormat="1" ht="19.95" customHeight="1">
      <c r="B100" s="107"/>
      <c r="D100" s="108" t="s">
        <v>375</v>
      </c>
      <c r="E100" s="109"/>
      <c r="F100" s="109"/>
      <c r="G100" s="109"/>
      <c r="H100" s="109"/>
      <c r="I100" s="109"/>
      <c r="J100" s="110">
        <f>J143</f>
        <v>0</v>
      </c>
      <c r="L100" s="107"/>
    </row>
    <row r="101" spans="2:12" s="8" customFormat="1" ht="24.9" customHeight="1">
      <c r="B101" s="103"/>
      <c r="D101" s="104" t="s">
        <v>130</v>
      </c>
      <c r="E101" s="105"/>
      <c r="F101" s="105"/>
      <c r="G101" s="105"/>
      <c r="H101" s="105"/>
      <c r="I101" s="105"/>
      <c r="J101" s="106">
        <f>J145</f>
        <v>0</v>
      </c>
      <c r="L101" s="103"/>
    </row>
    <row r="102" spans="2:12" s="9" customFormat="1" ht="19.95" customHeight="1">
      <c r="B102" s="107"/>
      <c r="D102" s="108" t="s">
        <v>1987</v>
      </c>
      <c r="E102" s="109"/>
      <c r="F102" s="109"/>
      <c r="G102" s="109"/>
      <c r="H102" s="109"/>
      <c r="I102" s="109"/>
      <c r="J102" s="110">
        <f>J146</f>
        <v>0</v>
      </c>
      <c r="L102" s="107"/>
    </row>
    <row r="103" spans="2:12" s="8" customFormat="1" ht="24.9" customHeight="1">
      <c r="B103" s="103"/>
      <c r="D103" s="104" t="s">
        <v>376</v>
      </c>
      <c r="E103" s="105"/>
      <c r="F103" s="105"/>
      <c r="G103" s="105"/>
      <c r="H103" s="105"/>
      <c r="I103" s="105"/>
      <c r="J103" s="106">
        <f>J149</f>
        <v>0</v>
      </c>
      <c r="L103" s="103"/>
    </row>
    <row r="104" spans="2:12" s="8" customFormat="1" ht="24.9" customHeight="1">
      <c r="B104" s="103"/>
      <c r="D104" s="104" t="s">
        <v>377</v>
      </c>
      <c r="E104" s="105"/>
      <c r="F104" s="105"/>
      <c r="G104" s="105"/>
      <c r="H104" s="105"/>
      <c r="I104" s="105"/>
      <c r="J104" s="106">
        <f>J151</f>
        <v>0</v>
      </c>
      <c r="L104" s="103"/>
    </row>
    <row r="105" spans="2:12" s="1" customFormat="1" ht="21.75" customHeight="1">
      <c r="B105" s="25"/>
      <c r="L105" s="25"/>
    </row>
    <row r="106" spans="2:12" s="1" customFormat="1" ht="6.9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10" spans="2:12" s="1" customFormat="1" ht="6.9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" customHeight="1">
      <c r="B111" s="25"/>
      <c r="C111" s="17" t="s">
        <v>132</v>
      </c>
      <c r="L111" s="25"/>
    </row>
    <row r="112" spans="2:12" s="1" customFormat="1" ht="6.9" customHeight="1">
      <c r="B112" s="25"/>
      <c r="L112" s="25"/>
    </row>
    <row r="113" spans="2:65" s="1" customFormat="1" ht="12" customHeight="1">
      <c r="B113" s="25"/>
      <c r="C113" s="22" t="s">
        <v>12</v>
      </c>
      <c r="L113" s="25"/>
    </row>
    <row r="114" spans="2:65" s="1" customFormat="1" ht="16.5" customHeight="1">
      <c r="B114" s="25"/>
      <c r="E114" s="196" t="str">
        <f>E7</f>
        <v>SOŠ Tornaľa - modernizácia odborného vzdelávania,  budova SOŠ</v>
      </c>
      <c r="F114" s="197"/>
      <c r="G114" s="197"/>
      <c r="H114" s="197"/>
      <c r="L114" s="25"/>
    </row>
    <row r="115" spans="2:65" s="1" customFormat="1" ht="12" customHeight="1">
      <c r="B115" s="25"/>
      <c r="C115" s="22" t="s">
        <v>110</v>
      </c>
      <c r="L115" s="25"/>
    </row>
    <row r="116" spans="2:65" s="1" customFormat="1" ht="16.5" customHeight="1">
      <c r="B116" s="25"/>
      <c r="E116" s="175" t="str">
        <f>E9</f>
        <v>13 - SO 12 - OPZ</v>
      </c>
      <c r="F116" s="195"/>
      <c r="G116" s="195"/>
      <c r="H116" s="195"/>
      <c r="L116" s="25"/>
    </row>
    <row r="117" spans="2:65" s="1" customFormat="1" ht="6.9" customHeight="1">
      <c r="B117" s="25"/>
      <c r="L117" s="25"/>
    </row>
    <row r="118" spans="2:65" s="1" customFormat="1" ht="12" customHeight="1">
      <c r="B118" s="25"/>
      <c r="C118" s="22" t="s">
        <v>16</v>
      </c>
      <c r="F118" s="20" t="str">
        <f>F12</f>
        <v/>
      </c>
      <c r="I118" s="22" t="s">
        <v>18</v>
      </c>
      <c r="J118" s="48" t="str">
        <f>IF(J12="","",J12)</f>
        <v>14. 7. 2024</v>
      </c>
      <c r="L118" s="25"/>
    </row>
    <row r="119" spans="2:65" s="1" customFormat="1" ht="6.9" customHeight="1">
      <c r="B119" s="25"/>
      <c r="L119" s="25"/>
    </row>
    <row r="120" spans="2:65" s="1" customFormat="1" ht="15.15" customHeight="1">
      <c r="B120" s="25"/>
      <c r="C120" s="22" t="s">
        <v>20</v>
      </c>
      <c r="F120" s="20" t="str">
        <f>E15</f>
        <v/>
      </c>
      <c r="I120" s="22" t="s">
        <v>24</v>
      </c>
      <c r="J120" s="23" t="str">
        <f>E21</f>
        <v/>
      </c>
      <c r="L120" s="25"/>
    </row>
    <row r="121" spans="2:65" s="1" customFormat="1" ht="15.15" customHeight="1">
      <c r="B121" s="25"/>
      <c r="C121" s="22" t="s">
        <v>23</v>
      </c>
      <c r="F121" s="20" t="str">
        <f>IF(E18="","",E18)</f>
        <v/>
      </c>
      <c r="I121" s="22" t="s">
        <v>27</v>
      </c>
      <c r="J121" s="23" t="str">
        <f>E24</f>
        <v/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1"/>
      <c r="C123" s="112" t="s">
        <v>133</v>
      </c>
      <c r="D123" s="113" t="s">
        <v>54</v>
      </c>
      <c r="E123" s="113" t="s">
        <v>50</v>
      </c>
      <c r="F123" s="113" t="s">
        <v>51</v>
      </c>
      <c r="G123" s="113" t="s">
        <v>134</v>
      </c>
      <c r="H123" s="113" t="s">
        <v>135</v>
      </c>
      <c r="I123" s="113" t="s">
        <v>136</v>
      </c>
      <c r="J123" s="114" t="s">
        <v>114</v>
      </c>
      <c r="K123" s="115" t="s">
        <v>137</v>
      </c>
      <c r="L123" s="111"/>
      <c r="M123" s="54" t="s">
        <v>1</v>
      </c>
      <c r="N123" s="55" t="s">
        <v>33</v>
      </c>
      <c r="O123" s="55" t="s">
        <v>138</v>
      </c>
      <c r="P123" s="55" t="s">
        <v>139</v>
      </c>
      <c r="Q123" s="55" t="s">
        <v>140</v>
      </c>
      <c r="R123" s="55" t="s">
        <v>141</v>
      </c>
      <c r="S123" s="55" t="s">
        <v>142</v>
      </c>
      <c r="T123" s="56" t="s">
        <v>143</v>
      </c>
    </row>
    <row r="124" spans="2:65" s="1" customFormat="1" ht="22.95" customHeight="1">
      <c r="B124" s="25"/>
      <c r="C124" s="59" t="s">
        <v>115</v>
      </c>
      <c r="J124" s="116">
        <f>BK124</f>
        <v>0</v>
      </c>
      <c r="L124" s="25"/>
      <c r="M124" s="57"/>
      <c r="N124" s="49"/>
      <c r="O124" s="49"/>
      <c r="P124" s="117">
        <f>P125+P145+P149+P151</f>
        <v>0</v>
      </c>
      <c r="Q124" s="49"/>
      <c r="R124" s="117">
        <f>R125+R145+R149+R151</f>
        <v>0</v>
      </c>
      <c r="S124" s="49"/>
      <c r="T124" s="118">
        <f>T125+T145+T149+T151</f>
        <v>0</v>
      </c>
      <c r="AT124" s="13" t="s">
        <v>68</v>
      </c>
      <c r="AU124" s="13" t="s">
        <v>116</v>
      </c>
      <c r="BK124" s="119">
        <f>BK125+BK145+BK149+BK151</f>
        <v>0</v>
      </c>
    </row>
    <row r="125" spans="2:65" s="11" customFormat="1" ht="25.95" customHeight="1">
      <c r="B125" s="120"/>
      <c r="D125" s="121" t="s">
        <v>68</v>
      </c>
      <c r="E125" s="122" t="s">
        <v>251</v>
      </c>
      <c r="F125" s="122" t="s">
        <v>252</v>
      </c>
      <c r="J125" s="123">
        <f>BK125</f>
        <v>0</v>
      </c>
      <c r="L125" s="120"/>
      <c r="M125" s="124"/>
      <c r="P125" s="125">
        <f>P126+P141+P143</f>
        <v>0</v>
      </c>
      <c r="R125" s="125">
        <f>R126+R141+R143</f>
        <v>0</v>
      </c>
      <c r="T125" s="126">
        <f>T126+T141+T143</f>
        <v>0</v>
      </c>
      <c r="AR125" s="121" t="s">
        <v>154</v>
      </c>
      <c r="AT125" s="127" t="s">
        <v>68</v>
      </c>
      <c r="AU125" s="127" t="s">
        <v>69</v>
      </c>
      <c r="AY125" s="121" t="s">
        <v>146</v>
      </c>
      <c r="BK125" s="128">
        <f>BK126+BK141+BK143</f>
        <v>0</v>
      </c>
    </row>
    <row r="126" spans="2:65" s="11" customFormat="1" ht="22.95" customHeight="1">
      <c r="B126" s="120"/>
      <c r="D126" s="121" t="s">
        <v>68</v>
      </c>
      <c r="E126" s="129" t="s">
        <v>2850</v>
      </c>
      <c r="F126" s="129" t="s">
        <v>2851</v>
      </c>
      <c r="J126" s="130">
        <f>BK126</f>
        <v>0</v>
      </c>
      <c r="L126" s="120"/>
      <c r="M126" s="124"/>
      <c r="P126" s="125">
        <f>SUM(P127:P140)</f>
        <v>0</v>
      </c>
      <c r="R126" s="125">
        <f>SUM(R127:R140)</f>
        <v>0</v>
      </c>
      <c r="T126" s="126">
        <f>SUM(T127:T140)</f>
        <v>0</v>
      </c>
      <c r="AR126" s="121" t="s">
        <v>154</v>
      </c>
      <c r="AT126" s="127" t="s">
        <v>68</v>
      </c>
      <c r="AU126" s="127" t="s">
        <v>77</v>
      </c>
      <c r="AY126" s="121" t="s">
        <v>146</v>
      </c>
      <c r="BK126" s="128">
        <f>SUM(BK127:BK140)</f>
        <v>0</v>
      </c>
    </row>
    <row r="127" spans="2:65" s="1" customFormat="1" ht="24.15" customHeight="1">
      <c r="B127" s="131"/>
      <c r="C127" s="132" t="s">
        <v>77</v>
      </c>
      <c r="D127" s="132" t="s">
        <v>149</v>
      </c>
      <c r="E127" s="133" t="s">
        <v>2852</v>
      </c>
      <c r="F127" s="134" t="s">
        <v>2853</v>
      </c>
      <c r="G127" s="135" t="s">
        <v>227</v>
      </c>
      <c r="H127" s="136">
        <v>6</v>
      </c>
      <c r="I127" s="136"/>
      <c r="J127" s="136">
        <f t="shared" ref="J127:J140" si="0">ROUND(I127*H127,3)</f>
        <v>0</v>
      </c>
      <c r="K127" s="137"/>
      <c r="L127" s="25"/>
      <c r="M127" s="138" t="s">
        <v>1</v>
      </c>
      <c r="N127" s="139" t="s">
        <v>35</v>
      </c>
      <c r="O127" s="140">
        <v>0</v>
      </c>
      <c r="P127" s="140">
        <f t="shared" ref="P127:P140" si="1">O127*H127</f>
        <v>0</v>
      </c>
      <c r="Q127" s="140">
        <v>0</v>
      </c>
      <c r="R127" s="140">
        <f t="shared" ref="R127:R140" si="2">Q127*H127</f>
        <v>0</v>
      </c>
      <c r="S127" s="140">
        <v>0</v>
      </c>
      <c r="T127" s="141">
        <f t="shared" ref="T127:T140" si="3">S127*H127</f>
        <v>0</v>
      </c>
      <c r="AR127" s="142" t="s">
        <v>181</v>
      </c>
      <c r="AT127" s="142" t="s">
        <v>149</v>
      </c>
      <c r="AU127" s="142" t="s">
        <v>154</v>
      </c>
      <c r="AY127" s="13" t="s">
        <v>146</v>
      </c>
      <c r="BE127" s="143">
        <f t="shared" ref="BE127:BE140" si="4">IF(N127="základná",J127,0)</f>
        <v>0</v>
      </c>
      <c r="BF127" s="143">
        <f t="shared" ref="BF127:BF140" si="5">IF(N127="znížená",J127,0)</f>
        <v>0</v>
      </c>
      <c r="BG127" s="143">
        <f t="shared" ref="BG127:BG140" si="6">IF(N127="zákl. prenesená",J127,0)</f>
        <v>0</v>
      </c>
      <c r="BH127" s="143">
        <f t="shared" ref="BH127:BH140" si="7">IF(N127="zníž. prenesená",J127,0)</f>
        <v>0</v>
      </c>
      <c r="BI127" s="143">
        <f t="shared" ref="BI127:BI140" si="8">IF(N127="nulová",J127,0)</f>
        <v>0</v>
      </c>
      <c r="BJ127" s="13" t="s">
        <v>154</v>
      </c>
      <c r="BK127" s="144">
        <f t="shared" ref="BK127:BK140" si="9">ROUND(I127*H127,3)</f>
        <v>0</v>
      </c>
      <c r="BL127" s="13" t="s">
        <v>181</v>
      </c>
      <c r="BM127" s="142" t="s">
        <v>2854</v>
      </c>
    </row>
    <row r="128" spans="2:65" s="1" customFormat="1" ht="24.15" customHeight="1">
      <c r="B128" s="131"/>
      <c r="C128" s="132" t="s">
        <v>154</v>
      </c>
      <c r="D128" s="132" t="s">
        <v>149</v>
      </c>
      <c r="E128" s="133" t="s">
        <v>2855</v>
      </c>
      <c r="F128" s="134" t="s">
        <v>2856</v>
      </c>
      <c r="G128" s="135" t="s">
        <v>227</v>
      </c>
      <c r="H128" s="136">
        <v>6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35</v>
      </c>
      <c r="O128" s="140">
        <v>0</v>
      </c>
      <c r="P128" s="140">
        <f t="shared" si="1"/>
        <v>0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181</v>
      </c>
      <c r="AT128" s="142" t="s">
        <v>149</v>
      </c>
      <c r="AU128" s="142" t="s">
        <v>154</v>
      </c>
      <c r="AY128" s="13" t="s">
        <v>146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154</v>
      </c>
      <c r="BK128" s="144">
        <f t="shared" si="9"/>
        <v>0</v>
      </c>
      <c r="BL128" s="13" t="s">
        <v>181</v>
      </c>
      <c r="BM128" s="142" t="s">
        <v>2857</v>
      </c>
    </row>
    <row r="129" spans="2:65" s="1" customFormat="1" ht="24.15" customHeight="1">
      <c r="B129" s="131"/>
      <c r="C129" s="132" t="s">
        <v>158</v>
      </c>
      <c r="D129" s="132" t="s">
        <v>149</v>
      </c>
      <c r="E129" s="133" t="s">
        <v>2858</v>
      </c>
      <c r="F129" s="134" t="s">
        <v>2859</v>
      </c>
      <c r="G129" s="135" t="s">
        <v>227</v>
      </c>
      <c r="H129" s="136">
        <v>18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35</v>
      </c>
      <c r="O129" s="140">
        <v>0</v>
      </c>
      <c r="P129" s="140">
        <f t="shared" si="1"/>
        <v>0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181</v>
      </c>
      <c r="AT129" s="142" t="s">
        <v>149</v>
      </c>
      <c r="AU129" s="142" t="s">
        <v>154</v>
      </c>
      <c r="AY129" s="13" t="s">
        <v>146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154</v>
      </c>
      <c r="BK129" s="144">
        <f t="shared" si="9"/>
        <v>0</v>
      </c>
      <c r="BL129" s="13" t="s">
        <v>181</v>
      </c>
      <c r="BM129" s="142" t="s">
        <v>2860</v>
      </c>
    </row>
    <row r="130" spans="2:65" s="1" customFormat="1" ht="24.15" customHeight="1">
      <c r="B130" s="131"/>
      <c r="C130" s="132" t="s">
        <v>153</v>
      </c>
      <c r="D130" s="132" t="s">
        <v>149</v>
      </c>
      <c r="E130" s="133" t="s">
        <v>2861</v>
      </c>
      <c r="F130" s="134" t="s">
        <v>2862</v>
      </c>
      <c r="G130" s="135" t="s">
        <v>227</v>
      </c>
      <c r="H130" s="136">
        <v>18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35</v>
      </c>
      <c r="O130" s="140">
        <v>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181</v>
      </c>
      <c r="AT130" s="142" t="s">
        <v>149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181</v>
      </c>
      <c r="BM130" s="142" t="s">
        <v>2863</v>
      </c>
    </row>
    <row r="131" spans="2:65" s="1" customFormat="1" ht="24.15" customHeight="1">
      <c r="B131" s="131"/>
      <c r="C131" s="132" t="s">
        <v>166</v>
      </c>
      <c r="D131" s="132" t="s">
        <v>149</v>
      </c>
      <c r="E131" s="133" t="s">
        <v>2864</v>
      </c>
      <c r="F131" s="134" t="s">
        <v>2865</v>
      </c>
      <c r="G131" s="135" t="s">
        <v>152</v>
      </c>
      <c r="H131" s="136">
        <v>1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181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181</v>
      </c>
      <c r="BM131" s="142" t="s">
        <v>2866</v>
      </c>
    </row>
    <row r="132" spans="2:65" s="1" customFormat="1" ht="24.15" customHeight="1">
      <c r="B132" s="131"/>
      <c r="C132" s="132" t="s">
        <v>161</v>
      </c>
      <c r="D132" s="132" t="s">
        <v>149</v>
      </c>
      <c r="E132" s="133" t="s">
        <v>2867</v>
      </c>
      <c r="F132" s="134" t="s">
        <v>2868</v>
      </c>
      <c r="G132" s="135" t="s">
        <v>227</v>
      </c>
      <c r="H132" s="136">
        <v>40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181</v>
      </c>
      <c r="AT132" s="142" t="s">
        <v>149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181</v>
      </c>
      <c r="BM132" s="142" t="s">
        <v>2869</v>
      </c>
    </row>
    <row r="133" spans="2:65" s="1" customFormat="1" ht="24.15" customHeight="1">
      <c r="B133" s="131"/>
      <c r="C133" s="132" t="s">
        <v>173</v>
      </c>
      <c r="D133" s="132" t="s">
        <v>149</v>
      </c>
      <c r="E133" s="133" t="s">
        <v>2870</v>
      </c>
      <c r="F133" s="134" t="s">
        <v>2871</v>
      </c>
      <c r="G133" s="135" t="s">
        <v>152</v>
      </c>
      <c r="H133" s="136">
        <v>3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181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181</v>
      </c>
      <c r="BM133" s="142" t="s">
        <v>2872</v>
      </c>
    </row>
    <row r="134" spans="2:65" s="1" customFormat="1" ht="16.5" customHeight="1">
      <c r="B134" s="131"/>
      <c r="C134" s="132" t="s">
        <v>165</v>
      </c>
      <c r="D134" s="132" t="s">
        <v>149</v>
      </c>
      <c r="E134" s="133" t="s">
        <v>2873</v>
      </c>
      <c r="F134" s="134" t="s">
        <v>2874</v>
      </c>
      <c r="G134" s="135" t="s">
        <v>152</v>
      </c>
      <c r="H134" s="136">
        <v>3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181</v>
      </c>
      <c r="AT134" s="142" t="s">
        <v>149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181</v>
      </c>
      <c r="BM134" s="142" t="s">
        <v>2875</v>
      </c>
    </row>
    <row r="135" spans="2:65" s="1" customFormat="1" ht="37.950000000000003" customHeight="1">
      <c r="B135" s="131"/>
      <c r="C135" s="149" t="s">
        <v>147</v>
      </c>
      <c r="D135" s="149" t="s">
        <v>356</v>
      </c>
      <c r="E135" s="150" t="s">
        <v>2876</v>
      </c>
      <c r="F135" s="151" t="s">
        <v>2877</v>
      </c>
      <c r="G135" s="152" t="s">
        <v>152</v>
      </c>
      <c r="H135" s="153">
        <v>3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228</v>
      </c>
      <c r="AT135" s="142" t="s">
        <v>356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181</v>
      </c>
      <c r="BM135" s="142" t="s">
        <v>2878</v>
      </c>
    </row>
    <row r="136" spans="2:65" s="1" customFormat="1" ht="24.15" customHeight="1">
      <c r="B136" s="131"/>
      <c r="C136" s="132" t="s">
        <v>94</v>
      </c>
      <c r="D136" s="132" t="s">
        <v>149</v>
      </c>
      <c r="E136" s="133" t="s">
        <v>2879</v>
      </c>
      <c r="F136" s="134" t="s">
        <v>2880</v>
      </c>
      <c r="G136" s="135" t="s">
        <v>152</v>
      </c>
      <c r="H136" s="136">
        <v>3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181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181</v>
      </c>
      <c r="BM136" s="142" t="s">
        <v>2881</v>
      </c>
    </row>
    <row r="137" spans="2:65" s="1" customFormat="1" ht="16.5" customHeight="1">
      <c r="B137" s="131"/>
      <c r="C137" s="149" t="s">
        <v>97</v>
      </c>
      <c r="D137" s="149" t="s">
        <v>356</v>
      </c>
      <c r="E137" s="150" t="s">
        <v>2882</v>
      </c>
      <c r="F137" s="151" t="s">
        <v>2883</v>
      </c>
      <c r="G137" s="152" t="s">
        <v>152</v>
      </c>
      <c r="H137" s="153">
        <v>3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228</v>
      </c>
      <c r="AT137" s="142" t="s">
        <v>356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181</v>
      </c>
      <c r="BM137" s="142" t="s">
        <v>2884</v>
      </c>
    </row>
    <row r="138" spans="2:65" s="1" customFormat="1" ht="24.15" customHeight="1">
      <c r="B138" s="131"/>
      <c r="C138" s="132" t="s">
        <v>100</v>
      </c>
      <c r="D138" s="132" t="s">
        <v>149</v>
      </c>
      <c r="E138" s="133" t="s">
        <v>2885</v>
      </c>
      <c r="F138" s="134" t="s">
        <v>2886</v>
      </c>
      <c r="G138" s="135" t="s">
        <v>1698</v>
      </c>
      <c r="H138" s="136">
        <v>15.89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35</v>
      </c>
      <c r="O138" s="140">
        <v>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181</v>
      </c>
      <c r="AT138" s="142" t="s">
        <v>149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181</v>
      </c>
      <c r="BM138" s="142" t="s">
        <v>2887</v>
      </c>
    </row>
    <row r="139" spans="2:65" s="1" customFormat="1" ht="24.15" customHeight="1">
      <c r="B139" s="131"/>
      <c r="C139" s="132" t="s">
        <v>103</v>
      </c>
      <c r="D139" s="132" t="s">
        <v>149</v>
      </c>
      <c r="E139" s="133" t="s">
        <v>2888</v>
      </c>
      <c r="F139" s="134" t="s">
        <v>2889</v>
      </c>
      <c r="G139" s="135" t="s">
        <v>1698</v>
      </c>
      <c r="H139" s="136">
        <v>15.89</v>
      </c>
      <c r="I139" s="136"/>
      <c r="J139" s="136">
        <f t="shared" si="0"/>
        <v>0</v>
      </c>
      <c r="K139" s="137"/>
      <c r="L139" s="25"/>
      <c r="M139" s="138" t="s">
        <v>1</v>
      </c>
      <c r="N139" s="139" t="s">
        <v>35</v>
      </c>
      <c r="O139" s="140">
        <v>0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181</v>
      </c>
      <c r="AT139" s="142" t="s">
        <v>149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181</v>
      </c>
      <c r="BM139" s="142" t="s">
        <v>2890</v>
      </c>
    </row>
    <row r="140" spans="2:65" s="1" customFormat="1" ht="24.15" customHeight="1">
      <c r="B140" s="131"/>
      <c r="C140" s="132" t="s">
        <v>106</v>
      </c>
      <c r="D140" s="132" t="s">
        <v>149</v>
      </c>
      <c r="E140" s="133" t="s">
        <v>2891</v>
      </c>
      <c r="F140" s="134" t="s">
        <v>2892</v>
      </c>
      <c r="G140" s="135" t="s">
        <v>1698</v>
      </c>
      <c r="H140" s="136">
        <v>15.89</v>
      </c>
      <c r="I140" s="136"/>
      <c r="J140" s="136">
        <f t="shared" si="0"/>
        <v>0</v>
      </c>
      <c r="K140" s="137"/>
      <c r="L140" s="25"/>
      <c r="M140" s="138" t="s">
        <v>1</v>
      </c>
      <c r="N140" s="139" t="s">
        <v>35</v>
      </c>
      <c r="O140" s="140">
        <v>0</v>
      </c>
      <c r="P140" s="140">
        <f t="shared" si="1"/>
        <v>0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181</v>
      </c>
      <c r="AT140" s="142" t="s">
        <v>149</v>
      </c>
      <c r="AU140" s="142" t="s">
        <v>154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181</v>
      </c>
      <c r="BM140" s="142" t="s">
        <v>2893</v>
      </c>
    </row>
    <row r="141" spans="2:65" s="11" customFormat="1" ht="22.95" customHeight="1">
      <c r="B141" s="120"/>
      <c r="D141" s="121" t="s">
        <v>68</v>
      </c>
      <c r="E141" s="129" t="s">
        <v>1773</v>
      </c>
      <c r="F141" s="129" t="s">
        <v>2707</v>
      </c>
      <c r="J141" s="130">
        <f>BK141</f>
        <v>0</v>
      </c>
      <c r="L141" s="120"/>
      <c r="M141" s="124"/>
      <c r="P141" s="125">
        <f>P142</f>
        <v>0</v>
      </c>
      <c r="R141" s="125">
        <f>R142</f>
        <v>0</v>
      </c>
      <c r="T141" s="126">
        <f>T142</f>
        <v>0</v>
      </c>
      <c r="AR141" s="121" t="s">
        <v>154</v>
      </c>
      <c r="AT141" s="127" t="s">
        <v>68</v>
      </c>
      <c r="AU141" s="127" t="s">
        <v>77</v>
      </c>
      <c r="AY141" s="121" t="s">
        <v>146</v>
      </c>
      <c r="BK141" s="128">
        <f>BK142</f>
        <v>0</v>
      </c>
    </row>
    <row r="142" spans="2:65" s="1" customFormat="1" ht="24.15" customHeight="1">
      <c r="B142" s="131"/>
      <c r="C142" s="132" t="s">
        <v>196</v>
      </c>
      <c r="D142" s="132" t="s">
        <v>149</v>
      </c>
      <c r="E142" s="133" t="s">
        <v>2894</v>
      </c>
      <c r="F142" s="134" t="s">
        <v>2895</v>
      </c>
      <c r="G142" s="135" t="s">
        <v>152</v>
      </c>
      <c r="H142" s="136">
        <v>2</v>
      </c>
      <c r="I142" s="136"/>
      <c r="J142" s="136">
        <f>ROUND(I142*H142,3)</f>
        <v>0</v>
      </c>
      <c r="K142" s="137"/>
      <c r="L142" s="25"/>
      <c r="M142" s="138" t="s">
        <v>1</v>
      </c>
      <c r="N142" s="139" t="s">
        <v>35</v>
      </c>
      <c r="O142" s="140">
        <v>0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181</v>
      </c>
      <c r="AT142" s="142" t="s">
        <v>149</v>
      </c>
      <c r="AU142" s="142" t="s">
        <v>154</v>
      </c>
      <c r="AY142" s="13" t="s">
        <v>146</v>
      </c>
      <c r="BE142" s="143">
        <f>IF(N142="základná",J142,0)</f>
        <v>0</v>
      </c>
      <c r="BF142" s="143">
        <f>IF(N142="znížená",J142,0)</f>
        <v>0</v>
      </c>
      <c r="BG142" s="143">
        <f>IF(N142="zákl. prenesená",J142,0)</f>
        <v>0</v>
      </c>
      <c r="BH142" s="143">
        <f>IF(N142="zníž. prenesená",J142,0)</f>
        <v>0</v>
      </c>
      <c r="BI142" s="143">
        <f>IF(N142="nulová",J142,0)</f>
        <v>0</v>
      </c>
      <c r="BJ142" s="13" t="s">
        <v>154</v>
      </c>
      <c r="BK142" s="144">
        <f>ROUND(I142*H142,3)</f>
        <v>0</v>
      </c>
      <c r="BL142" s="13" t="s">
        <v>181</v>
      </c>
      <c r="BM142" s="142" t="s">
        <v>2896</v>
      </c>
    </row>
    <row r="143" spans="2:65" s="11" customFormat="1" ht="22.95" customHeight="1">
      <c r="B143" s="120"/>
      <c r="D143" s="121" t="s">
        <v>68</v>
      </c>
      <c r="E143" s="129" t="s">
        <v>1324</v>
      </c>
      <c r="F143" s="129" t="s">
        <v>1325</v>
      </c>
      <c r="J143" s="130">
        <f>BK143</f>
        <v>0</v>
      </c>
      <c r="L143" s="120"/>
      <c r="M143" s="124"/>
      <c r="P143" s="125">
        <f>P144</f>
        <v>0</v>
      </c>
      <c r="R143" s="125">
        <f>R144</f>
        <v>0</v>
      </c>
      <c r="T143" s="126">
        <f>T144</f>
        <v>0</v>
      </c>
      <c r="AR143" s="121" t="s">
        <v>154</v>
      </c>
      <c r="AT143" s="127" t="s">
        <v>68</v>
      </c>
      <c r="AU143" s="127" t="s">
        <v>77</v>
      </c>
      <c r="AY143" s="121" t="s">
        <v>146</v>
      </c>
      <c r="BK143" s="128">
        <f>BK144</f>
        <v>0</v>
      </c>
    </row>
    <row r="144" spans="2:65" s="1" customFormat="1" ht="33" customHeight="1">
      <c r="B144" s="131"/>
      <c r="C144" s="132" t="s">
        <v>181</v>
      </c>
      <c r="D144" s="132" t="s">
        <v>149</v>
      </c>
      <c r="E144" s="133" t="s">
        <v>2897</v>
      </c>
      <c r="F144" s="134" t="s">
        <v>2898</v>
      </c>
      <c r="G144" s="135" t="s">
        <v>227</v>
      </c>
      <c r="H144" s="136">
        <v>6</v>
      </c>
      <c r="I144" s="136"/>
      <c r="J144" s="136">
        <f>ROUND(I144*H144,3)</f>
        <v>0</v>
      </c>
      <c r="K144" s="137"/>
      <c r="L144" s="25"/>
      <c r="M144" s="138" t="s">
        <v>1</v>
      </c>
      <c r="N144" s="139" t="s">
        <v>35</v>
      </c>
      <c r="O144" s="140">
        <v>0</v>
      </c>
      <c r="P144" s="140">
        <f>O144*H144</f>
        <v>0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181</v>
      </c>
      <c r="AT144" s="142" t="s">
        <v>149</v>
      </c>
      <c r="AU144" s="142" t="s">
        <v>154</v>
      </c>
      <c r="AY144" s="13" t="s">
        <v>146</v>
      </c>
      <c r="BE144" s="143">
        <f>IF(N144="základná",J144,0)</f>
        <v>0</v>
      </c>
      <c r="BF144" s="143">
        <f>IF(N144="znížená",J144,0)</f>
        <v>0</v>
      </c>
      <c r="BG144" s="143">
        <f>IF(N144="zákl. prenesená",J144,0)</f>
        <v>0</v>
      </c>
      <c r="BH144" s="143">
        <f>IF(N144="zníž. prenesená",J144,0)</f>
        <v>0</v>
      </c>
      <c r="BI144" s="143">
        <f>IF(N144="nulová",J144,0)</f>
        <v>0</v>
      </c>
      <c r="BJ144" s="13" t="s">
        <v>154</v>
      </c>
      <c r="BK144" s="144">
        <f>ROUND(I144*H144,3)</f>
        <v>0</v>
      </c>
      <c r="BL144" s="13" t="s">
        <v>181</v>
      </c>
      <c r="BM144" s="142" t="s">
        <v>2899</v>
      </c>
    </row>
    <row r="145" spans="2:65" s="11" customFormat="1" ht="25.95" customHeight="1">
      <c r="B145" s="120"/>
      <c r="D145" s="121" t="s">
        <v>68</v>
      </c>
      <c r="E145" s="122" t="s">
        <v>356</v>
      </c>
      <c r="F145" s="122" t="s">
        <v>357</v>
      </c>
      <c r="J145" s="123">
        <f>BK145</f>
        <v>0</v>
      </c>
      <c r="L145" s="120"/>
      <c r="M145" s="124"/>
      <c r="P145" s="125">
        <f>P146</f>
        <v>0</v>
      </c>
      <c r="R145" s="125">
        <f>R146</f>
        <v>0</v>
      </c>
      <c r="T145" s="126">
        <f>T146</f>
        <v>0</v>
      </c>
      <c r="AR145" s="121" t="s">
        <v>158</v>
      </c>
      <c r="AT145" s="127" t="s">
        <v>68</v>
      </c>
      <c r="AU145" s="127" t="s">
        <v>69</v>
      </c>
      <c r="AY145" s="121" t="s">
        <v>146</v>
      </c>
      <c r="BK145" s="128">
        <f>BK146</f>
        <v>0</v>
      </c>
    </row>
    <row r="146" spans="2:65" s="11" customFormat="1" ht="22.95" customHeight="1">
      <c r="B146" s="120"/>
      <c r="D146" s="121" t="s">
        <v>68</v>
      </c>
      <c r="E146" s="129" t="s">
        <v>1946</v>
      </c>
      <c r="F146" s="129" t="s">
        <v>1947</v>
      </c>
      <c r="J146" s="130">
        <f>BK146</f>
        <v>0</v>
      </c>
      <c r="L146" s="120"/>
      <c r="M146" s="124"/>
      <c r="P146" s="125">
        <f>SUM(P147:P148)</f>
        <v>0</v>
      </c>
      <c r="R146" s="125">
        <f>SUM(R147:R148)</f>
        <v>0</v>
      </c>
      <c r="T146" s="126">
        <f>SUM(T147:T148)</f>
        <v>0</v>
      </c>
      <c r="AR146" s="121" t="s">
        <v>158</v>
      </c>
      <c r="AT146" s="127" t="s">
        <v>68</v>
      </c>
      <c r="AU146" s="127" t="s">
        <v>77</v>
      </c>
      <c r="AY146" s="121" t="s">
        <v>146</v>
      </c>
      <c r="BK146" s="128">
        <f>SUM(BK147:BK148)</f>
        <v>0</v>
      </c>
    </row>
    <row r="147" spans="2:65" s="1" customFormat="1" ht="16.5" customHeight="1">
      <c r="B147" s="131"/>
      <c r="C147" s="132" t="s">
        <v>203</v>
      </c>
      <c r="D147" s="132" t="s">
        <v>149</v>
      </c>
      <c r="E147" s="133" t="s">
        <v>2900</v>
      </c>
      <c r="F147" s="134" t="s">
        <v>2901</v>
      </c>
      <c r="G147" s="135" t="s">
        <v>227</v>
      </c>
      <c r="H147" s="136">
        <v>10</v>
      </c>
      <c r="I147" s="136"/>
      <c r="J147" s="136">
        <f>ROUND(I147*H147,3)</f>
        <v>0</v>
      </c>
      <c r="K147" s="137"/>
      <c r="L147" s="25"/>
      <c r="M147" s="138" t="s">
        <v>1</v>
      </c>
      <c r="N147" s="139" t="s">
        <v>35</v>
      </c>
      <c r="O147" s="140">
        <v>0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318</v>
      </c>
      <c r="AT147" s="142" t="s">
        <v>149</v>
      </c>
      <c r="AU147" s="142" t="s">
        <v>154</v>
      </c>
      <c r="AY147" s="13" t="s">
        <v>146</v>
      </c>
      <c r="BE147" s="143">
        <f>IF(N147="základná",J147,0)</f>
        <v>0</v>
      </c>
      <c r="BF147" s="143">
        <f>IF(N147="znížená",J147,0)</f>
        <v>0</v>
      </c>
      <c r="BG147" s="143">
        <f>IF(N147="zákl. prenesená",J147,0)</f>
        <v>0</v>
      </c>
      <c r="BH147" s="143">
        <f>IF(N147="zníž. prenesená",J147,0)</f>
        <v>0</v>
      </c>
      <c r="BI147" s="143">
        <f>IF(N147="nulová",J147,0)</f>
        <v>0</v>
      </c>
      <c r="BJ147" s="13" t="s">
        <v>154</v>
      </c>
      <c r="BK147" s="144">
        <f>ROUND(I147*H147,3)</f>
        <v>0</v>
      </c>
      <c r="BL147" s="13" t="s">
        <v>318</v>
      </c>
      <c r="BM147" s="142" t="s">
        <v>2902</v>
      </c>
    </row>
    <row r="148" spans="2:65" s="1" customFormat="1" ht="24.15" customHeight="1">
      <c r="B148" s="131"/>
      <c r="C148" s="132" t="s">
        <v>184</v>
      </c>
      <c r="D148" s="132" t="s">
        <v>149</v>
      </c>
      <c r="E148" s="133" t="s">
        <v>2903</v>
      </c>
      <c r="F148" s="134" t="s">
        <v>2904</v>
      </c>
      <c r="G148" s="135" t="s">
        <v>227</v>
      </c>
      <c r="H148" s="136">
        <v>10.4</v>
      </c>
      <c r="I148" s="136"/>
      <c r="J148" s="136">
        <f>ROUND(I148*H148,3)</f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318</v>
      </c>
      <c r="AT148" s="142" t="s">
        <v>149</v>
      </c>
      <c r="AU148" s="142" t="s">
        <v>154</v>
      </c>
      <c r="AY148" s="13" t="s">
        <v>146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154</v>
      </c>
      <c r="BK148" s="144">
        <f>ROUND(I148*H148,3)</f>
        <v>0</v>
      </c>
      <c r="BL148" s="13" t="s">
        <v>318</v>
      </c>
      <c r="BM148" s="142" t="s">
        <v>2905</v>
      </c>
    </row>
    <row r="149" spans="2:65" s="11" customFormat="1" ht="25.95" customHeight="1">
      <c r="B149" s="120"/>
      <c r="D149" s="121" t="s">
        <v>68</v>
      </c>
      <c r="E149" s="122" t="s">
        <v>1341</v>
      </c>
      <c r="F149" s="122" t="s">
        <v>1342</v>
      </c>
      <c r="J149" s="123">
        <f>BK149</f>
        <v>0</v>
      </c>
      <c r="L149" s="120"/>
      <c r="M149" s="124"/>
      <c r="P149" s="125">
        <f>P150</f>
        <v>0</v>
      </c>
      <c r="R149" s="125">
        <f>R150</f>
        <v>0</v>
      </c>
      <c r="T149" s="126">
        <f>T150</f>
        <v>0</v>
      </c>
      <c r="AR149" s="121" t="s">
        <v>153</v>
      </c>
      <c r="AT149" s="127" t="s">
        <v>68</v>
      </c>
      <c r="AU149" s="127" t="s">
        <v>69</v>
      </c>
      <c r="AY149" s="121" t="s">
        <v>146</v>
      </c>
      <c r="BK149" s="128">
        <f>BK150</f>
        <v>0</v>
      </c>
    </row>
    <row r="150" spans="2:65" s="1" customFormat="1" ht="37.950000000000003" customHeight="1">
      <c r="B150" s="131"/>
      <c r="C150" s="132" t="s">
        <v>210</v>
      </c>
      <c r="D150" s="132" t="s">
        <v>149</v>
      </c>
      <c r="E150" s="133" t="s">
        <v>2724</v>
      </c>
      <c r="F150" s="134" t="s">
        <v>2725</v>
      </c>
      <c r="G150" s="135" t="s">
        <v>1345</v>
      </c>
      <c r="H150" s="136">
        <v>4</v>
      </c>
      <c r="I150" s="136"/>
      <c r="J150" s="136">
        <f>ROUND(I150*H150,3)</f>
        <v>0</v>
      </c>
      <c r="K150" s="137"/>
      <c r="L150" s="25"/>
      <c r="M150" s="138" t="s">
        <v>1</v>
      </c>
      <c r="N150" s="139" t="s">
        <v>35</v>
      </c>
      <c r="O150" s="140">
        <v>0</v>
      </c>
      <c r="P150" s="140">
        <f>O150*H150</f>
        <v>0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AR150" s="142" t="s">
        <v>1352</v>
      </c>
      <c r="AT150" s="142" t="s">
        <v>149</v>
      </c>
      <c r="AU150" s="142" t="s">
        <v>77</v>
      </c>
      <c r="AY150" s="13" t="s">
        <v>146</v>
      </c>
      <c r="BE150" s="143">
        <f>IF(N150="základná",J150,0)</f>
        <v>0</v>
      </c>
      <c r="BF150" s="143">
        <f>IF(N150="znížená",J150,0)</f>
        <v>0</v>
      </c>
      <c r="BG150" s="143">
        <f>IF(N150="zákl. prenesená",J150,0)</f>
        <v>0</v>
      </c>
      <c r="BH150" s="143">
        <f>IF(N150="zníž. prenesená",J150,0)</f>
        <v>0</v>
      </c>
      <c r="BI150" s="143">
        <f>IF(N150="nulová",J150,0)</f>
        <v>0</v>
      </c>
      <c r="BJ150" s="13" t="s">
        <v>154</v>
      </c>
      <c r="BK150" s="144">
        <f>ROUND(I150*H150,3)</f>
        <v>0</v>
      </c>
      <c r="BL150" s="13" t="s">
        <v>1352</v>
      </c>
      <c r="BM150" s="142" t="s">
        <v>2906</v>
      </c>
    </row>
    <row r="151" spans="2:65" s="11" customFormat="1" ht="25.95" customHeight="1">
      <c r="B151" s="120"/>
      <c r="D151" s="121" t="s">
        <v>68</v>
      </c>
      <c r="E151" s="122" t="s">
        <v>1348</v>
      </c>
      <c r="F151" s="122" t="s">
        <v>1349</v>
      </c>
      <c r="J151" s="123">
        <f>BK151</f>
        <v>0</v>
      </c>
      <c r="L151" s="120"/>
      <c r="M151" s="124"/>
      <c r="P151" s="125">
        <f>SUM(P152:P154)</f>
        <v>0</v>
      </c>
      <c r="R151" s="125">
        <f>SUM(R152:R154)</f>
        <v>0</v>
      </c>
      <c r="T151" s="126">
        <f>SUM(T152:T154)</f>
        <v>0</v>
      </c>
      <c r="AR151" s="121" t="s">
        <v>153</v>
      </c>
      <c r="AT151" s="127" t="s">
        <v>68</v>
      </c>
      <c r="AU151" s="127" t="s">
        <v>69</v>
      </c>
      <c r="AY151" s="121" t="s">
        <v>146</v>
      </c>
      <c r="BK151" s="128">
        <f>SUM(BK152:BK154)</f>
        <v>0</v>
      </c>
    </row>
    <row r="152" spans="2:65" s="1" customFormat="1" ht="16.5" customHeight="1">
      <c r="B152" s="131"/>
      <c r="C152" s="132" t="s">
        <v>7</v>
      </c>
      <c r="D152" s="132" t="s">
        <v>149</v>
      </c>
      <c r="E152" s="133" t="s">
        <v>2907</v>
      </c>
      <c r="F152" s="134" t="s">
        <v>1686</v>
      </c>
      <c r="G152" s="135" t="s">
        <v>157</v>
      </c>
      <c r="H152" s="136">
        <v>3</v>
      </c>
      <c r="I152" s="136"/>
      <c r="J152" s="136">
        <f>ROUND(I152*H152,3)</f>
        <v>0</v>
      </c>
      <c r="K152" s="137"/>
      <c r="L152" s="25"/>
      <c r="M152" s="138" t="s">
        <v>1</v>
      </c>
      <c r="N152" s="139" t="s">
        <v>35</v>
      </c>
      <c r="O152" s="140">
        <v>0</v>
      </c>
      <c r="P152" s="140">
        <f>O152*H152</f>
        <v>0</v>
      </c>
      <c r="Q152" s="140">
        <v>0</v>
      </c>
      <c r="R152" s="140">
        <f>Q152*H152</f>
        <v>0</v>
      </c>
      <c r="S152" s="140">
        <v>0</v>
      </c>
      <c r="T152" s="141">
        <f>S152*H152</f>
        <v>0</v>
      </c>
      <c r="AR152" s="142" t="s">
        <v>1352</v>
      </c>
      <c r="AT152" s="142" t="s">
        <v>149</v>
      </c>
      <c r="AU152" s="142" t="s">
        <v>77</v>
      </c>
      <c r="AY152" s="13" t="s">
        <v>146</v>
      </c>
      <c r="BE152" s="143">
        <f>IF(N152="základná",J152,0)</f>
        <v>0</v>
      </c>
      <c r="BF152" s="143">
        <f>IF(N152="znížená",J152,0)</f>
        <v>0</v>
      </c>
      <c r="BG152" s="143">
        <f>IF(N152="zákl. prenesená",J152,0)</f>
        <v>0</v>
      </c>
      <c r="BH152" s="143">
        <f>IF(N152="zníž. prenesená",J152,0)</f>
        <v>0</v>
      </c>
      <c r="BI152" s="143">
        <f>IF(N152="nulová",J152,0)</f>
        <v>0</v>
      </c>
      <c r="BJ152" s="13" t="s">
        <v>154</v>
      </c>
      <c r="BK152" s="144">
        <f>ROUND(I152*H152,3)</f>
        <v>0</v>
      </c>
      <c r="BL152" s="13" t="s">
        <v>1352</v>
      </c>
      <c r="BM152" s="142" t="s">
        <v>2908</v>
      </c>
    </row>
    <row r="153" spans="2:65" s="1" customFormat="1" ht="16.5" customHeight="1">
      <c r="B153" s="131"/>
      <c r="C153" s="132" t="s">
        <v>217</v>
      </c>
      <c r="D153" s="132" t="s">
        <v>149</v>
      </c>
      <c r="E153" s="133" t="s">
        <v>2909</v>
      </c>
      <c r="F153" s="134" t="s">
        <v>2910</v>
      </c>
      <c r="G153" s="135" t="s">
        <v>1863</v>
      </c>
      <c r="H153" s="136">
        <v>1</v>
      </c>
      <c r="I153" s="136"/>
      <c r="J153" s="136">
        <f>ROUND(I153*H153,3)</f>
        <v>0</v>
      </c>
      <c r="K153" s="137"/>
      <c r="L153" s="25"/>
      <c r="M153" s="138" t="s">
        <v>1</v>
      </c>
      <c r="N153" s="139" t="s">
        <v>35</v>
      </c>
      <c r="O153" s="140">
        <v>0</v>
      </c>
      <c r="P153" s="140">
        <f>O153*H153</f>
        <v>0</v>
      </c>
      <c r="Q153" s="140">
        <v>0</v>
      </c>
      <c r="R153" s="140">
        <f>Q153*H153</f>
        <v>0</v>
      </c>
      <c r="S153" s="140">
        <v>0</v>
      </c>
      <c r="T153" s="141">
        <f>S153*H153</f>
        <v>0</v>
      </c>
      <c r="AR153" s="142" t="s">
        <v>1352</v>
      </c>
      <c r="AT153" s="142" t="s">
        <v>149</v>
      </c>
      <c r="AU153" s="142" t="s">
        <v>77</v>
      </c>
      <c r="AY153" s="13" t="s">
        <v>146</v>
      </c>
      <c r="BE153" s="143">
        <f>IF(N153="základná",J153,0)</f>
        <v>0</v>
      </c>
      <c r="BF153" s="143">
        <f>IF(N153="znížená",J153,0)</f>
        <v>0</v>
      </c>
      <c r="BG153" s="143">
        <f>IF(N153="zákl. prenesená",J153,0)</f>
        <v>0</v>
      </c>
      <c r="BH153" s="143">
        <f>IF(N153="zníž. prenesená",J153,0)</f>
        <v>0</v>
      </c>
      <c r="BI153" s="143">
        <f>IF(N153="nulová",J153,0)</f>
        <v>0</v>
      </c>
      <c r="BJ153" s="13" t="s">
        <v>154</v>
      </c>
      <c r="BK153" s="144">
        <f>ROUND(I153*H153,3)</f>
        <v>0</v>
      </c>
      <c r="BL153" s="13" t="s">
        <v>1352</v>
      </c>
      <c r="BM153" s="142" t="s">
        <v>2911</v>
      </c>
    </row>
    <row r="154" spans="2:65" s="1" customFormat="1" ht="16.5" customHeight="1">
      <c r="B154" s="131"/>
      <c r="C154" s="132" t="s">
        <v>189</v>
      </c>
      <c r="D154" s="132" t="s">
        <v>149</v>
      </c>
      <c r="E154" s="133" t="s">
        <v>2836</v>
      </c>
      <c r="F154" s="134" t="s">
        <v>2912</v>
      </c>
      <c r="G154" s="135" t="s">
        <v>1345</v>
      </c>
      <c r="H154" s="136">
        <v>1</v>
      </c>
      <c r="I154" s="136"/>
      <c r="J154" s="136">
        <f>ROUND(I154*H154,3)</f>
        <v>0</v>
      </c>
      <c r="K154" s="137"/>
      <c r="L154" s="25"/>
      <c r="M154" s="145" t="s">
        <v>1</v>
      </c>
      <c r="N154" s="146" t="s">
        <v>35</v>
      </c>
      <c r="O154" s="147">
        <v>0</v>
      </c>
      <c r="P154" s="147">
        <f>O154*H154</f>
        <v>0</v>
      </c>
      <c r="Q154" s="147">
        <v>0</v>
      </c>
      <c r="R154" s="147">
        <f>Q154*H154</f>
        <v>0</v>
      </c>
      <c r="S154" s="147">
        <v>0</v>
      </c>
      <c r="T154" s="148">
        <f>S154*H154</f>
        <v>0</v>
      </c>
      <c r="AR154" s="142" t="s">
        <v>1352</v>
      </c>
      <c r="AT154" s="142" t="s">
        <v>149</v>
      </c>
      <c r="AU154" s="142" t="s">
        <v>77</v>
      </c>
      <c r="AY154" s="13" t="s">
        <v>146</v>
      </c>
      <c r="BE154" s="143">
        <f>IF(N154="základná",J154,0)</f>
        <v>0</v>
      </c>
      <c r="BF154" s="143">
        <f>IF(N154="znížená",J154,0)</f>
        <v>0</v>
      </c>
      <c r="BG154" s="143">
        <f>IF(N154="zákl. prenesená",J154,0)</f>
        <v>0</v>
      </c>
      <c r="BH154" s="143">
        <f>IF(N154="zníž. prenesená",J154,0)</f>
        <v>0</v>
      </c>
      <c r="BI154" s="143">
        <f>IF(N154="nulová",J154,0)</f>
        <v>0</v>
      </c>
      <c r="BJ154" s="13" t="s">
        <v>154</v>
      </c>
      <c r="BK154" s="144">
        <f>ROUND(I154*H154,3)</f>
        <v>0</v>
      </c>
      <c r="BL154" s="13" t="s">
        <v>1352</v>
      </c>
      <c r="BM154" s="142" t="s">
        <v>2913</v>
      </c>
    </row>
    <row r="155" spans="2:65" s="1" customFormat="1" ht="6.9" customHeight="1">
      <c r="B155" s="40"/>
      <c r="C155" s="41"/>
      <c r="D155" s="41"/>
      <c r="E155" s="41"/>
      <c r="F155" s="41"/>
      <c r="G155" s="41"/>
      <c r="H155" s="41"/>
      <c r="I155" s="41"/>
      <c r="J155" s="41"/>
      <c r="K155" s="41"/>
      <c r="L155" s="25"/>
    </row>
  </sheetData>
  <autoFilter ref="C123:K154"/>
  <mergeCells count="8">
    <mergeCell ref="E114:H114"/>
    <mergeCell ref="E116:H116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91"/>
  <sheetViews>
    <sheetView showGridLines="0" topLeftCell="A103" workbookViewId="0">
      <selection activeCell="W128" sqref="W128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108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2914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ROUND(J121,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ROUND((SUM(BE121:BE190)),  2)</f>
        <v>0</v>
      </c>
      <c r="G33" s="88"/>
      <c r="H33" s="88"/>
      <c r="I33" s="89">
        <v>0.2</v>
      </c>
      <c r="J33" s="87">
        <f>ROUND(((SUM(BE121:BE190))*I33),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ROUND((SUM(BF121:BF190)),  2)</f>
        <v>0</v>
      </c>
      <c r="I34" s="91">
        <v>0.2</v>
      </c>
      <c r="J34" s="90">
        <f>ROUND(((SUM(BF121:BF190))*I34),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ROUND((SUM(BG121:BG190)),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ROUND((SUM(BH121:BH190)),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ROUND((SUM(BI121:BI190)),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14 - SO 13 - Hlasová signalizácia požiaru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J121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2915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8" customFormat="1" ht="24.9" customHeight="1">
      <c r="B98" s="103"/>
      <c r="D98" s="104" t="s">
        <v>2916</v>
      </c>
      <c r="E98" s="105"/>
      <c r="F98" s="105"/>
      <c r="G98" s="105"/>
      <c r="H98" s="105"/>
      <c r="I98" s="105"/>
      <c r="J98" s="106">
        <f>J140</f>
        <v>0</v>
      </c>
      <c r="L98" s="103"/>
    </row>
    <row r="99" spans="2:12" s="8" customFormat="1" ht="24.9" customHeight="1">
      <c r="B99" s="103"/>
      <c r="D99" s="104" t="s">
        <v>2917</v>
      </c>
      <c r="E99" s="105"/>
      <c r="F99" s="105"/>
      <c r="G99" s="105"/>
      <c r="H99" s="105"/>
      <c r="I99" s="105"/>
      <c r="J99" s="106">
        <f>J149</f>
        <v>0</v>
      </c>
      <c r="L99" s="103"/>
    </row>
    <row r="100" spans="2:12" s="8" customFormat="1" ht="24.9" customHeight="1">
      <c r="B100" s="103"/>
      <c r="D100" s="104" t="s">
        <v>2918</v>
      </c>
      <c r="E100" s="105"/>
      <c r="F100" s="105"/>
      <c r="G100" s="105"/>
      <c r="H100" s="105"/>
      <c r="I100" s="105"/>
      <c r="J100" s="106">
        <f>J165</f>
        <v>0</v>
      </c>
      <c r="L100" s="103"/>
    </row>
    <row r="101" spans="2:12" s="8" customFormat="1" ht="24.9" customHeight="1">
      <c r="B101" s="103"/>
      <c r="D101" s="104" t="s">
        <v>2919</v>
      </c>
      <c r="E101" s="105"/>
      <c r="F101" s="105"/>
      <c r="G101" s="105"/>
      <c r="H101" s="105"/>
      <c r="I101" s="105"/>
      <c r="J101" s="106">
        <f>J185</f>
        <v>0</v>
      </c>
      <c r="L101" s="103"/>
    </row>
    <row r="102" spans="2:12" s="1" customFormat="1" ht="21.75" customHeight="1">
      <c r="B102" s="25"/>
      <c r="L102" s="25"/>
    </row>
    <row r="103" spans="2:12" s="1" customFormat="1" ht="6.9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5"/>
    </row>
    <row r="107" spans="2:12" s="1" customFormat="1" ht="6.9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5"/>
    </row>
    <row r="108" spans="2:12" s="1" customFormat="1" ht="24.9" customHeight="1">
      <c r="B108" s="25"/>
      <c r="C108" s="17" t="s">
        <v>132</v>
      </c>
      <c r="L108" s="25"/>
    </row>
    <row r="109" spans="2:12" s="1" customFormat="1" ht="6.9" customHeight="1">
      <c r="B109" s="25"/>
      <c r="L109" s="25"/>
    </row>
    <row r="110" spans="2:12" s="1" customFormat="1" ht="12" customHeight="1">
      <c r="B110" s="25"/>
      <c r="C110" s="22" t="s">
        <v>12</v>
      </c>
      <c r="L110" s="25"/>
    </row>
    <row r="111" spans="2:12" s="1" customFormat="1" ht="16.5" customHeight="1">
      <c r="B111" s="25"/>
      <c r="E111" s="196" t="str">
        <f>E7</f>
        <v>SOŠ Tornaľa - modernizácia odborného vzdelávania,  budova SOŠ</v>
      </c>
      <c r="F111" s="197"/>
      <c r="G111" s="197"/>
      <c r="H111" s="197"/>
      <c r="L111" s="25"/>
    </row>
    <row r="112" spans="2:12" s="1" customFormat="1" ht="12" customHeight="1">
      <c r="B112" s="25"/>
      <c r="C112" s="22" t="s">
        <v>110</v>
      </c>
      <c r="L112" s="25"/>
    </row>
    <row r="113" spans="2:65" s="1" customFormat="1" ht="16.5" customHeight="1">
      <c r="B113" s="25"/>
      <c r="E113" s="175" t="str">
        <f>E9</f>
        <v>14 - SO 13 - Hlasová signalizácia požiaru</v>
      </c>
      <c r="F113" s="195"/>
      <c r="G113" s="195"/>
      <c r="H113" s="195"/>
      <c r="L113" s="25"/>
    </row>
    <row r="114" spans="2:65" s="1" customFormat="1" ht="6.9" customHeight="1">
      <c r="B114" s="25"/>
      <c r="L114" s="25"/>
    </row>
    <row r="115" spans="2:65" s="1" customFormat="1" ht="12" customHeight="1">
      <c r="B115" s="25"/>
      <c r="C115" s="22" t="s">
        <v>16</v>
      </c>
      <c r="F115" s="20" t="str">
        <f>F12</f>
        <v/>
      </c>
      <c r="I115" s="22" t="s">
        <v>18</v>
      </c>
      <c r="J115" s="48" t="str">
        <f>IF(J12="","",J12)</f>
        <v>14. 7. 2024</v>
      </c>
      <c r="L115" s="25"/>
    </row>
    <row r="116" spans="2:65" s="1" customFormat="1" ht="6.9" customHeight="1">
      <c r="B116" s="25"/>
      <c r="L116" s="25"/>
    </row>
    <row r="117" spans="2:65" s="1" customFormat="1" ht="15.15" customHeight="1">
      <c r="B117" s="25"/>
      <c r="C117" s="22" t="s">
        <v>20</v>
      </c>
      <c r="F117" s="20" t="str">
        <f>E15</f>
        <v xml:space="preserve"> </v>
      </c>
      <c r="I117" s="22" t="s">
        <v>24</v>
      </c>
      <c r="J117" s="23" t="str">
        <f>E21</f>
        <v xml:space="preserve"> </v>
      </c>
      <c r="L117" s="25"/>
    </row>
    <row r="118" spans="2:65" s="1" customFormat="1" ht="15.15" customHeight="1">
      <c r="B118" s="25"/>
      <c r="C118" s="22" t="s">
        <v>23</v>
      </c>
      <c r="F118" s="20" t="str">
        <f>IF(E18="","",E18)</f>
        <v xml:space="preserve"> </v>
      </c>
      <c r="I118" s="22" t="s">
        <v>27</v>
      </c>
      <c r="J118" s="23" t="str">
        <f>E24</f>
        <v xml:space="preserve"> </v>
      </c>
      <c r="L118" s="25"/>
    </row>
    <row r="119" spans="2:65" s="1" customFormat="1" ht="10.35" customHeight="1">
      <c r="B119" s="25"/>
      <c r="L119" s="25"/>
    </row>
    <row r="120" spans="2:65" s="10" customFormat="1" ht="29.25" customHeight="1">
      <c r="B120" s="111"/>
      <c r="C120" s="112" t="s">
        <v>133</v>
      </c>
      <c r="D120" s="113" t="s">
        <v>54</v>
      </c>
      <c r="E120" s="113" t="s">
        <v>50</v>
      </c>
      <c r="F120" s="113" t="s">
        <v>51</v>
      </c>
      <c r="G120" s="113" t="s">
        <v>134</v>
      </c>
      <c r="H120" s="113" t="s">
        <v>135</v>
      </c>
      <c r="I120" s="113" t="s">
        <v>136</v>
      </c>
      <c r="J120" s="114" t="s">
        <v>114</v>
      </c>
      <c r="K120" s="115" t="s">
        <v>137</v>
      </c>
      <c r="L120" s="111"/>
      <c r="M120" s="54" t="s">
        <v>1</v>
      </c>
      <c r="N120" s="55" t="s">
        <v>33</v>
      </c>
      <c r="O120" s="55" t="s">
        <v>138</v>
      </c>
      <c r="P120" s="55" t="s">
        <v>139</v>
      </c>
      <c r="Q120" s="55" t="s">
        <v>140</v>
      </c>
      <c r="R120" s="55" t="s">
        <v>141</v>
      </c>
      <c r="S120" s="55" t="s">
        <v>142</v>
      </c>
      <c r="T120" s="56" t="s">
        <v>143</v>
      </c>
    </row>
    <row r="121" spans="2:65" s="1" customFormat="1" ht="22.95" customHeight="1">
      <c r="B121" s="25"/>
      <c r="C121" s="59" t="s">
        <v>115</v>
      </c>
      <c r="J121" s="116">
        <f>BK121</f>
        <v>0</v>
      </c>
      <c r="L121" s="25"/>
      <c r="M121" s="57"/>
      <c r="N121" s="49"/>
      <c r="O121" s="49"/>
      <c r="P121" s="117">
        <f>P122+P140+P149+P165+P185</f>
        <v>0</v>
      </c>
      <c r="Q121" s="49"/>
      <c r="R121" s="117">
        <f>R122+R140+R149+R165+R185</f>
        <v>0</v>
      </c>
      <c r="S121" s="49"/>
      <c r="T121" s="118">
        <f>T122+T140+T149+T165+T185</f>
        <v>0</v>
      </c>
      <c r="AT121" s="13" t="s">
        <v>68</v>
      </c>
      <c r="AU121" s="13" t="s">
        <v>116</v>
      </c>
      <c r="BK121" s="119">
        <f>BK122+BK140+BK149+BK165+BK185</f>
        <v>0</v>
      </c>
    </row>
    <row r="122" spans="2:65" s="11" customFormat="1" ht="25.95" customHeight="1">
      <c r="B122" s="120"/>
      <c r="D122" s="121" t="s">
        <v>68</v>
      </c>
      <c r="E122" s="122" t="s">
        <v>2920</v>
      </c>
      <c r="F122" s="122" t="s">
        <v>2921</v>
      </c>
      <c r="J122" s="123">
        <f>BK122</f>
        <v>0</v>
      </c>
      <c r="L122" s="120"/>
      <c r="M122" s="124"/>
      <c r="P122" s="125">
        <f>SUM(P123:P139)</f>
        <v>0</v>
      </c>
      <c r="R122" s="125">
        <f>SUM(R123:R139)</f>
        <v>0</v>
      </c>
      <c r="T122" s="126">
        <f>SUM(T123:T139)</f>
        <v>0</v>
      </c>
      <c r="AR122" s="121" t="s">
        <v>77</v>
      </c>
      <c r="AT122" s="127" t="s">
        <v>68</v>
      </c>
      <c r="AU122" s="127" t="s">
        <v>69</v>
      </c>
      <c r="AY122" s="121" t="s">
        <v>146</v>
      </c>
      <c r="BK122" s="128">
        <f>SUM(BK123:BK139)</f>
        <v>0</v>
      </c>
    </row>
    <row r="123" spans="2:65" s="1" customFormat="1" ht="24.15" customHeight="1">
      <c r="B123" s="131"/>
      <c r="C123" s="149" t="s">
        <v>77</v>
      </c>
      <c r="D123" s="149" t="s">
        <v>356</v>
      </c>
      <c r="E123" s="150" t="s">
        <v>2922</v>
      </c>
      <c r="F123" s="151" t="s">
        <v>2923</v>
      </c>
      <c r="G123" s="152" t="s">
        <v>152</v>
      </c>
      <c r="H123" s="153">
        <v>1</v>
      </c>
      <c r="I123" s="153"/>
      <c r="J123" s="153">
        <f t="shared" ref="J123:J139" si="0">ROUND(I123*H123,3)</f>
        <v>0</v>
      </c>
      <c r="K123" s="154"/>
      <c r="L123" s="155"/>
      <c r="M123" s="156" t="s">
        <v>1</v>
      </c>
      <c r="N123" s="157" t="s">
        <v>35</v>
      </c>
      <c r="O123" s="140">
        <v>0</v>
      </c>
      <c r="P123" s="140">
        <f t="shared" ref="P123:P139" si="1">O123*H123</f>
        <v>0</v>
      </c>
      <c r="Q123" s="140">
        <v>0</v>
      </c>
      <c r="R123" s="140">
        <f t="shared" ref="R123:R139" si="2">Q123*H123</f>
        <v>0</v>
      </c>
      <c r="S123" s="140">
        <v>0</v>
      </c>
      <c r="T123" s="141">
        <f t="shared" ref="T123:T139" si="3">S123*H123</f>
        <v>0</v>
      </c>
      <c r="AR123" s="142" t="s">
        <v>165</v>
      </c>
      <c r="AT123" s="142" t="s">
        <v>356</v>
      </c>
      <c r="AU123" s="142" t="s">
        <v>77</v>
      </c>
      <c r="AY123" s="13" t="s">
        <v>146</v>
      </c>
      <c r="BE123" s="143">
        <f t="shared" ref="BE123:BE139" si="4">IF(N123="základná",J123,0)</f>
        <v>0</v>
      </c>
      <c r="BF123" s="143">
        <f t="shared" ref="BF123:BF139" si="5">IF(N123="znížená",J123,0)</f>
        <v>0</v>
      </c>
      <c r="BG123" s="143">
        <f t="shared" ref="BG123:BG139" si="6">IF(N123="zákl. prenesená",J123,0)</f>
        <v>0</v>
      </c>
      <c r="BH123" s="143">
        <f t="shared" ref="BH123:BH139" si="7">IF(N123="zníž. prenesená",J123,0)</f>
        <v>0</v>
      </c>
      <c r="BI123" s="143">
        <f t="shared" ref="BI123:BI139" si="8">IF(N123="nulová",J123,0)</f>
        <v>0</v>
      </c>
      <c r="BJ123" s="13" t="s">
        <v>154</v>
      </c>
      <c r="BK123" s="144">
        <f t="shared" ref="BK123:BK139" si="9">ROUND(I123*H123,3)</f>
        <v>0</v>
      </c>
      <c r="BL123" s="13" t="s">
        <v>153</v>
      </c>
      <c r="BM123" s="142" t="s">
        <v>154</v>
      </c>
    </row>
    <row r="124" spans="2:65" s="1" customFormat="1" ht="24.15" customHeight="1">
      <c r="B124" s="131"/>
      <c r="C124" s="149" t="s">
        <v>154</v>
      </c>
      <c r="D124" s="149" t="s">
        <v>356</v>
      </c>
      <c r="E124" s="150" t="s">
        <v>2924</v>
      </c>
      <c r="F124" s="151" t="s">
        <v>2925</v>
      </c>
      <c r="G124" s="152" t="s">
        <v>152</v>
      </c>
      <c r="H124" s="153">
        <v>1</v>
      </c>
      <c r="I124" s="153"/>
      <c r="J124" s="153">
        <f t="shared" si="0"/>
        <v>0</v>
      </c>
      <c r="K124" s="154"/>
      <c r="L124" s="155"/>
      <c r="M124" s="156" t="s">
        <v>1</v>
      </c>
      <c r="N124" s="157" t="s">
        <v>35</v>
      </c>
      <c r="O124" s="140">
        <v>0</v>
      </c>
      <c r="P124" s="140">
        <f t="shared" si="1"/>
        <v>0</v>
      </c>
      <c r="Q124" s="140">
        <v>0</v>
      </c>
      <c r="R124" s="140">
        <f t="shared" si="2"/>
        <v>0</v>
      </c>
      <c r="S124" s="140">
        <v>0</v>
      </c>
      <c r="T124" s="141">
        <f t="shared" si="3"/>
        <v>0</v>
      </c>
      <c r="AR124" s="142" t="s">
        <v>165</v>
      </c>
      <c r="AT124" s="142" t="s">
        <v>356</v>
      </c>
      <c r="AU124" s="142" t="s">
        <v>77</v>
      </c>
      <c r="AY124" s="13" t="s">
        <v>146</v>
      </c>
      <c r="BE124" s="143">
        <f t="shared" si="4"/>
        <v>0</v>
      </c>
      <c r="BF124" s="143">
        <f t="shared" si="5"/>
        <v>0</v>
      </c>
      <c r="BG124" s="143">
        <f t="shared" si="6"/>
        <v>0</v>
      </c>
      <c r="BH124" s="143">
        <f t="shared" si="7"/>
        <v>0</v>
      </c>
      <c r="BI124" s="143">
        <f t="shared" si="8"/>
        <v>0</v>
      </c>
      <c r="BJ124" s="13" t="s">
        <v>154</v>
      </c>
      <c r="BK124" s="144">
        <f t="shared" si="9"/>
        <v>0</v>
      </c>
      <c r="BL124" s="13" t="s">
        <v>153</v>
      </c>
      <c r="BM124" s="142" t="s">
        <v>153</v>
      </c>
    </row>
    <row r="125" spans="2:65" s="1" customFormat="1" ht="24.15" customHeight="1">
      <c r="B125" s="131"/>
      <c r="C125" s="149" t="s">
        <v>158</v>
      </c>
      <c r="D125" s="149" t="s">
        <v>356</v>
      </c>
      <c r="E125" s="150" t="s">
        <v>2926</v>
      </c>
      <c r="F125" s="151" t="s">
        <v>2927</v>
      </c>
      <c r="G125" s="152" t="s">
        <v>152</v>
      </c>
      <c r="H125" s="153">
        <v>1</v>
      </c>
      <c r="I125" s="153"/>
      <c r="J125" s="153">
        <f t="shared" si="0"/>
        <v>0</v>
      </c>
      <c r="K125" s="154"/>
      <c r="L125" s="155"/>
      <c r="M125" s="156" t="s">
        <v>1</v>
      </c>
      <c r="N125" s="157" t="s">
        <v>35</v>
      </c>
      <c r="O125" s="140">
        <v>0</v>
      </c>
      <c r="P125" s="140">
        <f t="shared" si="1"/>
        <v>0</v>
      </c>
      <c r="Q125" s="140">
        <v>0</v>
      </c>
      <c r="R125" s="140">
        <f t="shared" si="2"/>
        <v>0</v>
      </c>
      <c r="S125" s="140">
        <v>0</v>
      </c>
      <c r="T125" s="141">
        <f t="shared" si="3"/>
        <v>0</v>
      </c>
      <c r="AR125" s="142" t="s">
        <v>165</v>
      </c>
      <c r="AT125" s="142" t="s">
        <v>356</v>
      </c>
      <c r="AU125" s="142" t="s">
        <v>77</v>
      </c>
      <c r="AY125" s="13" t="s">
        <v>146</v>
      </c>
      <c r="BE125" s="143">
        <f t="shared" si="4"/>
        <v>0</v>
      </c>
      <c r="BF125" s="143">
        <f t="shared" si="5"/>
        <v>0</v>
      </c>
      <c r="BG125" s="143">
        <f t="shared" si="6"/>
        <v>0</v>
      </c>
      <c r="BH125" s="143">
        <f t="shared" si="7"/>
        <v>0</v>
      </c>
      <c r="BI125" s="143">
        <f t="shared" si="8"/>
        <v>0</v>
      </c>
      <c r="BJ125" s="13" t="s">
        <v>154</v>
      </c>
      <c r="BK125" s="144">
        <f t="shared" si="9"/>
        <v>0</v>
      </c>
      <c r="BL125" s="13" t="s">
        <v>153</v>
      </c>
      <c r="BM125" s="142" t="s">
        <v>161</v>
      </c>
    </row>
    <row r="126" spans="2:65" s="1" customFormat="1" ht="24.15" customHeight="1">
      <c r="B126" s="131"/>
      <c r="C126" s="149" t="s">
        <v>153</v>
      </c>
      <c r="D126" s="149" t="s">
        <v>356</v>
      </c>
      <c r="E126" s="150" t="s">
        <v>2928</v>
      </c>
      <c r="F126" s="151" t="s">
        <v>2929</v>
      </c>
      <c r="G126" s="152" t="s">
        <v>152</v>
      </c>
      <c r="H126" s="153">
        <v>3</v>
      </c>
      <c r="I126" s="153"/>
      <c r="J126" s="153">
        <f t="shared" si="0"/>
        <v>0</v>
      </c>
      <c r="K126" s="154"/>
      <c r="L126" s="155"/>
      <c r="M126" s="156" t="s">
        <v>1</v>
      </c>
      <c r="N126" s="157" t="s">
        <v>35</v>
      </c>
      <c r="O126" s="140">
        <v>0</v>
      </c>
      <c r="P126" s="140">
        <f t="shared" si="1"/>
        <v>0</v>
      </c>
      <c r="Q126" s="140">
        <v>0</v>
      </c>
      <c r="R126" s="140">
        <f t="shared" si="2"/>
        <v>0</v>
      </c>
      <c r="S126" s="140">
        <v>0</v>
      </c>
      <c r="T126" s="141">
        <f t="shared" si="3"/>
        <v>0</v>
      </c>
      <c r="AR126" s="142" t="s">
        <v>165</v>
      </c>
      <c r="AT126" s="142" t="s">
        <v>356</v>
      </c>
      <c r="AU126" s="142" t="s">
        <v>77</v>
      </c>
      <c r="AY126" s="13" t="s">
        <v>146</v>
      </c>
      <c r="BE126" s="143">
        <f t="shared" si="4"/>
        <v>0</v>
      </c>
      <c r="BF126" s="143">
        <f t="shared" si="5"/>
        <v>0</v>
      </c>
      <c r="BG126" s="143">
        <f t="shared" si="6"/>
        <v>0</v>
      </c>
      <c r="BH126" s="143">
        <f t="shared" si="7"/>
        <v>0</v>
      </c>
      <c r="BI126" s="143">
        <f t="shared" si="8"/>
        <v>0</v>
      </c>
      <c r="BJ126" s="13" t="s">
        <v>154</v>
      </c>
      <c r="BK126" s="144">
        <f t="shared" si="9"/>
        <v>0</v>
      </c>
      <c r="BL126" s="13" t="s">
        <v>153</v>
      </c>
      <c r="BM126" s="142" t="s">
        <v>165</v>
      </c>
    </row>
    <row r="127" spans="2:65" s="1" customFormat="1" ht="24.15" customHeight="1">
      <c r="B127" s="131"/>
      <c r="C127" s="149" t="s">
        <v>166</v>
      </c>
      <c r="D127" s="149" t="s">
        <v>356</v>
      </c>
      <c r="E127" s="150" t="s">
        <v>2930</v>
      </c>
      <c r="F127" s="151" t="s">
        <v>2931</v>
      </c>
      <c r="G127" s="152" t="s">
        <v>152</v>
      </c>
      <c r="H127" s="153">
        <v>1</v>
      </c>
      <c r="I127" s="153"/>
      <c r="J127" s="153">
        <f t="shared" si="0"/>
        <v>0</v>
      </c>
      <c r="K127" s="154"/>
      <c r="L127" s="155"/>
      <c r="M127" s="156" t="s">
        <v>1</v>
      </c>
      <c r="N127" s="157" t="s">
        <v>35</v>
      </c>
      <c r="O127" s="140">
        <v>0</v>
      </c>
      <c r="P127" s="140">
        <f t="shared" si="1"/>
        <v>0</v>
      </c>
      <c r="Q127" s="140">
        <v>0</v>
      </c>
      <c r="R127" s="140">
        <f t="shared" si="2"/>
        <v>0</v>
      </c>
      <c r="S127" s="140">
        <v>0</v>
      </c>
      <c r="T127" s="141">
        <f t="shared" si="3"/>
        <v>0</v>
      </c>
      <c r="AR127" s="142" t="s">
        <v>165</v>
      </c>
      <c r="AT127" s="142" t="s">
        <v>356</v>
      </c>
      <c r="AU127" s="142" t="s">
        <v>77</v>
      </c>
      <c r="AY127" s="13" t="s">
        <v>146</v>
      </c>
      <c r="BE127" s="143">
        <f t="shared" si="4"/>
        <v>0</v>
      </c>
      <c r="BF127" s="143">
        <f t="shared" si="5"/>
        <v>0</v>
      </c>
      <c r="BG127" s="143">
        <f t="shared" si="6"/>
        <v>0</v>
      </c>
      <c r="BH127" s="143">
        <f t="shared" si="7"/>
        <v>0</v>
      </c>
      <c r="BI127" s="143">
        <f t="shared" si="8"/>
        <v>0</v>
      </c>
      <c r="BJ127" s="13" t="s">
        <v>154</v>
      </c>
      <c r="BK127" s="144">
        <f t="shared" si="9"/>
        <v>0</v>
      </c>
      <c r="BL127" s="13" t="s">
        <v>153</v>
      </c>
      <c r="BM127" s="142" t="s">
        <v>94</v>
      </c>
    </row>
    <row r="128" spans="2:65" s="1" customFormat="1" ht="24.15" customHeight="1">
      <c r="B128" s="131"/>
      <c r="C128" s="149" t="s">
        <v>161</v>
      </c>
      <c r="D128" s="149" t="s">
        <v>356</v>
      </c>
      <c r="E128" s="150" t="s">
        <v>2932</v>
      </c>
      <c r="F128" s="151" t="s">
        <v>2933</v>
      </c>
      <c r="G128" s="152" t="s">
        <v>152</v>
      </c>
      <c r="H128" s="153">
        <v>95</v>
      </c>
      <c r="I128" s="153"/>
      <c r="J128" s="153">
        <f t="shared" si="0"/>
        <v>0</v>
      </c>
      <c r="K128" s="154"/>
      <c r="L128" s="155"/>
      <c r="M128" s="156" t="s">
        <v>1</v>
      </c>
      <c r="N128" s="157" t="s">
        <v>35</v>
      </c>
      <c r="O128" s="140">
        <v>0</v>
      </c>
      <c r="P128" s="140">
        <f t="shared" si="1"/>
        <v>0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165</v>
      </c>
      <c r="AT128" s="142" t="s">
        <v>356</v>
      </c>
      <c r="AU128" s="142" t="s">
        <v>77</v>
      </c>
      <c r="AY128" s="13" t="s">
        <v>146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154</v>
      </c>
      <c r="BK128" s="144">
        <f t="shared" si="9"/>
        <v>0</v>
      </c>
      <c r="BL128" s="13" t="s">
        <v>153</v>
      </c>
      <c r="BM128" s="142" t="s">
        <v>100</v>
      </c>
    </row>
    <row r="129" spans="2:65" s="1" customFormat="1" ht="24.15" customHeight="1">
      <c r="B129" s="131"/>
      <c r="C129" s="149" t="s">
        <v>173</v>
      </c>
      <c r="D129" s="149" t="s">
        <v>356</v>
      </c>
      <c r="E129" s="150" t="s">
        <v>2934</v>
      </c>
      <c r="F129" s="151" t="s">
        <v>2935</v>
      </c>
      <c r="G129" s="152" t="s">
        <v>152</v>
      </c>
      <c r="H129" s="153">
        <v>8</v>
      </c>
      <c r="I129" s="153"/>
      <c r="J129" s="153">
        <f t="shared" si="0"/>
        <v>0</v>
      </c>
      <c r="K129" s="154"/>
      <c r="L129" s="155"/>
      <c r="M129" s="156" t="s">
        <v>1</v>
      </c>
      <c r="N129" s="157" t="s">
        <v>35</v>
      </c>
      <c r="O129" s="140">
        <v>0</v>
      </c>
      <c r="P129" s="140">
        <f t="shared" si="1"/>
        <v>0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165</v>
      </c>
      <c r="AT129" s="142" t="s">
        <v>356</v>
      </c>
      <c r="AU129" s="142" t="s">
        <v>77</v>
      </c>
      <c r="AY129" s="13" t="s">
        <v>146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154</v>
      </c>
      <c r="BK129" s="144">
        <f t="shared" si="9"/>
        <v>0</v>
      </c>
      <c r="BL129" s="13" t="s">
        <v>153</v>
      </c>
      <c r="BM129" s="142" t="s">
        <v>106</v>
      </c>
    </row>
    <row r="130" spans="2:65" s="1" customFormat="1" ht="24.15" customHeight="1">
      <c r="B130" s="131"/>
      <c r="C130" s="149" t="s">
        <v>165</v>
      </c>
      <c r="D130" s="149" t="s">
        <v>356</v>
      </c>
      <c r="E130" s="150" t="s">
        <v>2936</v>
      </c>
      <c r="F130" s="151" t="s">
        <v>2937</v>
      </c>
      <c r="G130" s="152" t="s">
        <v>152</v>
      </c>
      <c r="H130" s="153">
        <v>9</v>
      </c>
      <c r="I130" s="153"/>
      <c r="J130" s="153">
        <f t="shared" si="0"/>
        <v>0</v>
      </c>
      <c r="K130" s="154"/>
      <c r="L130" s="155"/>
      <c r="M130" s="156" t="s">
        <v>1</v>
      </c>
      <c r="N130" s="157" t="s">
        <v>35</v>
      </c>
      <c r="O130" s="140">
        <v>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165</v>
      </c>
      <c r="AT130" s="142" t="s">
        <v>356</v>
      </c>
      <c r="AU130" s="142" t="s">
        <v>77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153</v>
      </c>
      <c r="BM130" s="142" t="s">
        <v>181</v>
      </c>
    </row>
    <row r="131" spans="2:65" s="1" customFormat="1" ht="16.5" customHeight="1">
      <c r="B131" s="131"/>
      <c r="C131" s="149" t="s">
        <v>147</v>
      </c>
      <c r="D131" s="149" t="s">
        <v>356</v>
      </c>
      <c r="E131" s="150" t="s">
        <v>2938</v>
      </c>
      <c r="F131" s="151" t="s">
        <v>2939</v>
      </c>
      <c r="G131" s="152" t="s">
        <v>152</v>
      </c>
      <c r="H131" s="153">
        <v>9</v>
      </c>
      <c r="I131" s="153"/>
      <c r="J131" s="153">
        <f t="shared" si="0"/>
        <v>0</v>
      </c>
      <c r="K131" s="154"/>
      <c r="L131" s="155"/>
      <c r="M131" s="156" t="s">
        <v>1</v>
      </c>
      <c r="N131" s="157" t="s">
        <v>35</v>
      </c>
      <c r="O131" s="140">
        <v>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165</v>
      </c>
      <c r="AT131" s="142" t="s">
        <v>356</v>
      </c>
      <c r="AU131" s="142" t="s">
        <v>77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153</v>
      </c>
      <c r="BM131" s="142" t="s">
        <v>184</v>
      </c>
    </row>
    <row r="132" spans="2:65" s="1" customFormat="1" ht="24.15" customHeight="1">
      <c r="B132" s="131"/>
      <c r="C132" s="149" t="s">
        <v>94</v>
      </c>
      <c r="D132" s="149" t="s">
        <v>356</v>
      </c>
      <c r="E132" s="150" t="s">
        <v>2940</v>
      </c>
      <c r="F132" s="151" t="s">
        <v>2941</v>
      </c>
      <c r="G132" s="152" t="s">
        <v>152</v>
      </c>
      <c r="H132" s="153">
        <v>3</v>
      </c>
      <c r="I132" s="153"/>
      <c r="J132" s="153">
        <f t="shared" si="0"/>
        <v>0</v>
      </c>
      <c r="K132" s="154"/>
      <c r="L132" s="155"/>
      <c r="M132" s="156" t="s">
        <v>1</v>
      </c>
      <c r="N132" s="157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165</v>
      </c>
      <c r="AT132" s="142" t="s">
        <v>356</v>
      </c>
      <c r="AU132" s="142" t="s">
        <v>77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7</v>
      </c>
    </row>
    <row r="133" spans="2:65" s="1" customFormat="1" ht="24.15" customHeight="1">
      <c r="B133" s="131"/>
      <c r="C133" s="149" t="s">
        <v>97</v>
      </c>
      <c r="D133" s="149" t="s">
        <v>356</v>
      </c>
      <c r="E133" s="150" t="s">
        <v>2942</v>
      </c>
      <c r="F133" s="151" t="s">
        <v>2943</v>
      </c>
      <c r="G133" s="152" t="s">
        <v>152</v>
      </c>
      <c r="H133" s="153">
        <v>1</v>
      </c>
      <c r="I133" s="153"/>
      <c r="J133" s="153">
        <f t="shared" si="0"/>
        <v>0</v>
      </c>
      <c r="K133" s="154"/>
      <c r="L133" s="155"/>
      <c r="M133" s="156" t="s">
        <v>1</v>
      </c>
      <c r="N133" s="157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165</v>
      </c>
      <c r="AT133" s="142" t="s">
        <v>356</v>
      </c>
      <c r="AU133" s="142" t="s">
        <v>77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153</v>
      </c>
      <c r="BM133" s="142" t="s">
        <v>189</v>
      </c>
    </row>
    <row r="134" spans="2:65" s="1" customFormat="1" ht="24.15" customHeight="1">
      <c r="B134" s="131"/>
      <c r="C134" s="149" t="s">
        <v>100</v>
      </c>
      <c r="D134" s="149" t="s">
        <v>356</v>
      </c>
      <c r="E134" s="150" t="s">
        <v>2944</v>
      </c>
      <c r="F134" s="151" t="s">
        <v>2945</v>
      </c>
      <c r="G134" s="152" t="s">
        <v>152</v>
      </c>
      <c r="H134" s="153">
        <v>1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165</v>
      </c>
      <c r="AT134" s="142" t="s">
        <v>356</v>
      </c>
      <c r="AU134" s="142" t="s">
        <v>77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153</v>
      </c>
      <c r="BM134" s="142" t="s">
        <v>192</v>
      </c>
    </row>
    <row r="135" spans="2:65" s="1" customFormat="1" ht="24.15" customHeight="1">
      <c r="B135" s="131"/>
      <c r="C135" s="149" t="s">
        <v>103</v>
      </c>
      <c r="D135" s="149" t="s">
        <v>356</v>
      </c>
      <c r="E135" s="150" t="s">
        <v>2946</v>
      </c>
      <c r="F135" s="151" t="s">
        <v>2947</v>
      </c>
      <c r="G135" s="152" t="s">
        <v>152</v>
      </c>
      <c r="H135" s="153">
        <v>1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165</v>
      </c>
      <c r="AT135" s="142" t="s">
        <v>356</v>
      </c>
      <c r="AU135" s="142" t="s">
        <v>77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153</v>
      </c>
      <c r="BM135" s="142" t="s">
        <v>195</v>
      </c>
    </row>
    <row r="136" spans="2:65" s="1" customFormat="1" ht="24.15" customHeight="1">
      <c r="B136" s="131"/>
      <c r="C136" s="149" t="s">
        <v>106</v>
      </c>
      <c r="D136" s="149" t="s">
        <v>356</v>
      </c>
      <c r="E136" s="150" t="s">
        <v>2948</v>
      </c>
      <c r="F136" s="151" t="s">
        <v>2949</v>
      </c>
      <c r="G136" s="152" t="s">
        <v>152</v>
      </c>
      <c r="H136" s="153">
        <v>1</v>
      </c>
      <c r="I136" s="153"/>
      <c r="J136" s="153">
        <f t="shared" si="0"/>
        <v>0</v>
      </c>
      <c r="K136" s="154"/>
      <c r="L136" s="155"/>
      <c r="M136" s="156" t="s">
        <v>1</v>
      </c>
      <c r="N136" s="157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165</v>
      </c>
      <c r="AT136" s="142" t="s">
        <v>356</v>
      </c>
      <c r="AU136" s="142" t="s">
        <v>77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153</v>
      </c>
      <c r="BM136" s="142" t="s">
        <v>199</v>
      </c>
    </row>
    <row r="137" spans="2:65" s="1" customFormat="1" ht="24.15" customHeight="1">
      <c r="B137" s="131"/>
      <c r="C137" s="149" t="s">
        <v>196</v>
      </c>
      <c r="D137" s="149" t="s">
        <v>356</v>
      </c>
      <c r="E137" s="150" t="s">
        <v>2950</v>
      </c>
      <c r="F137" s="151" t="s">
        <v>2951</v>
      </c>
      <c r="G137" s="152" t="s">
        <v>152</v>
      </c>
      <c r="H137" s="153">
        <v>1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165</v>
      </c>
      <c r="AT137" s="142" t="s">
        <v>356</v>
      </c>
      <c r="AU137" s="142" t="s">
        <v>77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153</v>
      </c>
      <c r="BM137" s="142" t="s">
        <v>223</v>
      </c>
    </row>
    <row r="138" spans="2:65" s="1" customFormat="1" ht="37.950000000000003" customHeight="1">
      <c r="B138" s="131"/>
      <c r="C138" s="149" t="s">
        <v>181</v>
      </c>
      <c r="D138" s="149" t="s">
        <v>356</v>
      </c>
      <c r="E138" s="150" t="s">
        <v>2952</v>
      </c>
      <c r="F138" s="151" t="s">
        <v>2953</v>
      </c>
      <c r="G138" s="152" t="s">
        <v>152</v>
      </c>
      <c r="H138" s="153">
        <v>1</v>
      </c>
      <c r="I138" s="153"/>
      <c r="J138" s="153">
        <f t="shared" si="0"/>
        <v>0</v>
      </c>
      <c r="K138" s="154"/>
      <c r="L138" s="155"/>
      <c r="M138" s="156" t="s">
        <v>1</v>
      </c>
      <c r="N138" s="157" t="s">
        <v>35</v>
      </c>
      <c r="O138" s="140">
        <v>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165</v>
      </c>
      <c r="AT138" s="142" t="s">
        <v>356</v>
      </c>
      <c r="AU138" s="142" t="s">
        <v>77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153</v>
      </c>
      <c r="BM138" s="142" t="s">
        <v>228</v>
      </c>
    </row>
    <row r="139" spans="2:65" s="1" customFormat="1" ht="24.15" customHeight="1">
      <c r="B139" s="131"/>
      <c r="C139" s="149" t="s">
        <v>203</v>
      </c>
      <c r="D139" s="149" t="s">
        <v>356</v>
      </c>
      <c r="E139" s="150" t="s">
        <v>2954</v>
      </c>
      <c r="F139" s="151" t="s">
        <v>2955</v>
      </c>
      <c r="G139" s="152" t="s">
        <v>152</v>
      </c>
      <c r="H139" s="153">
        <v>1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165</v>
      </c>
      <c r="AT139" s="142" t="s">
        <v>356</v>
      </c>
      <c r="AU139" s="142" t="s">
        <v>77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153</v>
      </c>
      <c r="BM139" s="142" t="s">
        <v>231</v>
      </c>
    </row>
    <row r="140" spans="2:65" s="11" customFormat="1" ht="25.95" customHeight="1">
      <c r="B140" s="120"/>
      <c r="D140" s="121" t="s">
        <v>68</v>
      </c>
      <c r="E140" s="122" t="s">
        <v>2956</v>
      </c>
      <c r="F140" s="122" t="s">
        <v>2957</v>
      </c>
      <c r="J140" s="123">
        <f>BK140</f>
        <v>0</v>
      </c>
      <c r="L140" s="120"/>
      <c r="M140" s="124"/>
      <c r="P140" s="125">
        <f>SUM(P141:P148)</f>
        <v>0</v>
      </c>
      <c r="R140" s="125">
        <f>SUM(R141:R148)</f>
        <v>0</v>
      </c>
      <c r="T140" s="126">
        <f>SUM(T141:T148)</f>
        <v>0</v>
      </c>
      <c r="AR140" s="121" t="s">
        <v>77</v>
      </c>
      <c r="AT140" s="127" t="s">
        <v>68</v>
      </c>
      <c r="AU140" s="127" t="s">
        <v>69</v>
      </c>
      <c r="AY140" s="121" t="s">
        <v>146</v>
      </c>
      <c r="BK140" s="128">
        <f>SUM(BK141:BK148)</f>
        <v>0</v>
      </c>
    </row>
    <row r="141" spans="2:65" s="1" customFormat="1" ht="24.15" customHeight="1">
      <c r="B141" s="131"/>
      <c r="C141" s="132" t="s">
        <v>184</v>
      </c>
      <c r="D141" s="132" t="s">
        <v>149</v>
      </c>
      <c r="E141" s="133" t="s">
        <v>2958</v>
      </c>
      <c r="F141" s="134" t="s">
        <v>2959</v>
      </c>
      <c r="G141" s="135" t="s">
        <v>152</v>
      </c>
      <c r="H141" s="136">
        <v>1</v>
      </c>
      <c r="I141" s="136"/>
      <c r="J141" s="136">
        <f t="shared" ref="J141:J148" si="10">ROUND(I141*H141,3)</f>
        <v>0</v>
      </c>
      <c r="K141" s="137"/>
      <c r="L141" s="25"/>
      <c r="M141" s="138" t="s">
        <v>1</v>
      </c>
      <c r="N141" s="139" t="s">
        <v>35</v>
      </c>
      <c r="O141" s="140">
        <v>0</v>
      </c>
      <c r="P141" s="140">
        <f t="shared" ref="P141:P148" si="11">O141*H141</f>
        <v>0</v>
      </c>
      <c r="Q141" s="140">
        <v>0</v>
      </c>
      <c r="R141" s="140">
        <f t="shared" ref="R141:R148" si="12">Q141*H141</f>
        <v>0</v>
      </c>
      <c r="S141" s="140">
        <v>0</v>
      </c>
      <c r="T141" s="141">
        <f t="shared" ref="T141:T148" si="13">S141*H141</f>
        <v>0</v>
      </c>
      <c r="AR141" s="142" t="s">
        <v>153</v>
      </c>
      <c r="AT141" s="142" t="s">
        <v>149</v>
      </c>
      <c r="AU141" s="142" t="s">
        <v>77</v>
      </c>
      <c r="AY141" s="13" t="s">
        <v>146</v>
      </c>
      <c r="BE141" s="143">
        <f t="shared" ref="BE141:BE148" si="14">IF(N141="základná",J141,0)</f>
        <v>0</v>
      </c>
      <c r="BF141" s="143">
        <f t="shared" ref="BF141:BF148" si="15">IF(N141="znížená",J141,0)</f>
        <v>0</v>
      </c>
      <c r="BG141" s="143">
        <f t="shared" ref="BG141:BG148" si="16">IF(N141="zákl. prenesená",J141,0)</f>
        <v>0</v>
      </c>
      <c r="BH141" s="143">
        <f t="shared" ref="BH141:BH148" si="17">IF(N141="zníž. prenesená",J141,0)</f>
        <v>0</v>
      </c>
      <c r="BI141" s="143">
        <f t="shared" ref="BI141:BI148" si="18">IF(N141="nulová",J141,0)</f>
        <v>0</v>
      </c>
      <c r="BJ141" s="13" t="s">
        <v>154</v>
      </c>
      <c r="BK141" s="144">
        <f t="shared" ref="BK141:BK148" si="19">ROUND(I141*H141,3)</f>
        <v>0</v>
      </c>
      <c r="BL141" s="13" t="s">
        <v>153</v>
      </c>
      <c r="BM141" s="142" t="s">
        <v>277</v>
      </c>
    </row>
    <row r="142" spans="2:65" s="1" customFormat="1" ht="16.5" customHeight="1">
      <c r="B142" s="131"/>
      <c r="C142" s="132" t="s">
        <v>210</v>
      </c>
      <c r="D142" s="132" t="s">
        <v>149</v>
      </c>
      <c r="E142" s="133" t="s">
        <v>2960</v>
      </c>
      <c r="F142" s="134" t="s">
        <v>2961</v>
      </c>
      <c r="G142" s="135" t="s">
        <v>152</v>
      </c>
      <c r="H142" s="136">
        <v>1</v>
      </c>
      <c r="I142" s="136"/>
      <c r="J142" s="136">
        <f t="shared" si="10"/>
        <v>0</v>
      </c>
      <c r="K142" s="137"/>
      <c r="L142" s="25"/>
      <c r="M142" s="138" t="s">
        <v>1</v>
      </c>
      <c r="N142" s="139" t="s">
        <v>35</v>
      </c>
      <c r="O142" s="140">
        <v>0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153</v>
      </c>
      <c r="AT142" s="142" t="s">
        <v>149</v>
      </c>
      <c r="AU142" s="142" t="s">
        <v>77</v>
      </c>
      <c r="AY142" s="13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154</v>
      </c>
      <c r="BK142" s="144">
        <f t="shared" si="19"/>
        <v>0</v>
      </c>
      <c r="BL142" s="13" t="s">
        <v>153</v>
      </c>
      <c r="BM142" s="142" t="s">
        <v>287</v>
      </c>
    </row>
    <row r="143" spans="2:65" s="1" customFormat="1" ht="24.15" customHeight="1">
      <c r="B143" s="131"/>
      <c r="C143" s="132" t="s">
        <v>7</v>
      </c>
      <c r="D143" s="132" t="s">
        <v>149</v>
      </c>
      <c r="E143" s="133" t="s">
        <v>2962</v>
      </c>
      <c r="F143" s="134" t="s">
        <v>2963</v>
      </c>
      <c r="G143" s="135" t="s">
        <v>152</v>
      </c>
      <c r="H143" s="136">
        <v>103</v>
      </c>
      <c r="I143" s="136"/>
      <c r="J143" s="136">
        <f t="shared" si="10"/>
        <v>0</v>
      </c>
      <c r="K143" s="137"/>
      <c r="L143" s="25"/>
      <c r="M143" s="138" t="s">
        <v>1</v>
      </c>
      <c r="N143" s="139" t="s">
        <v>35</v>
      </c>
      <c r="O143" s="140">
        <v>0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153</v>
      </c>
      <c r="AT143" s="142" t="s">
        <v>149</v>
      </c>
      <c r="AU143" s="142" t="s">
        <v>77</v>
      </c>
      <c r="AY143" s="13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154</v>
      </c>
      <c r="BK143" s="144">
        <f t="shared" si="19"/>
        <v>0</v>
      </c>
      <c r="BL143" s="13" t="s">
        <v>153</v>
      </c>
      <c r="BM143" s="142" t="s">
        <v>297</v>
      </c>
    </row>
    <row r="144" spans="2:65" s="1" customFormat="1" ht="24.15" customHeight="1">
      <c r="B144" s="131"/>
      <c r="C144" s="132" t="s">
        <v>217</v>
      </c>
      <c r="D144" s="132" t="s">
        <v>149</v>
      </c>
      <c r="E144" s="133" t="s">
        <v>2964</v>
      </c>
      <c r="F144" s="134" t="s">
        <v>2965</v>
      </c>
      <c r="G144" s="135" t="s">
        <v>152</v>
      </c>
      <c r="H144" s="136">
        <v>9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35</v>
      </c>
      <c r="O144" s="140">
        <v>0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153</v>
      </c>
      <c r="AT144" s="142" t="s">
        <v>149</v>
      </c>
      <c r="AU144" s="142" t="s">
        <v>77</v>
      </c>
      <c r="AY144" s="13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154</v>
      </c>
      <c r="BK144" s="144">
        <f t="shared" si="19"/>
        <v>0</v>
      </c>
      <c r="BL144" s="13" t="s">
        <v>153</v>
      </c>
      <c r="BM144" s="142" t="s">
        <v>307</v>
      </c>
    </row>
    <row r="145" spans="2:65" s="1" customFormat="1" ht="24.15" customHeight="1">
      <c r="B145" s="131"/>
      <c r="C145" s="132" t="s">
        <v>189</v>
      </c>
      <c r="D145" s="132" t="s">
        <v>149</v>
      </c>
      <c r="E145" s="133" t="s">
        <v>1526</v>
      </c>
      <c r="F145" s="134" t="s">
        <v>2966</v>
      </c>
      <c r="G145" s="135" t="s">
        <v>152</v>
      </c>
      <c r="H145" s="136">
        <v>3</v>
      </c>
      <c r="I145" s="136"/>
      <c r="J145" s="136">
        <f t="shared" si="10"/>
        <v>0</v>
      </c>
      <c r="K145" s="137"/>
      <c r="L145" s="25"/>
      <c r="M145" s="138" t="s">
        <v>1</v>
      </c>
      <c r="N145" s="139" t="s">
        <v>35</v>
      </c>
      <c r="O145" s="140">
        <v>0</v>
      </c>
      <c r="P145" s="140">
        <f t="shared" si="11"/>
        <v>0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153</v>
      </c>
      <c r="AT145" s="142" t="s">
        <v>149</v>
      </c>
      <c r="AU145" s="142" t="s">
        <v>77</v>
      </c>
      <c r="AY145" s="13" t="s">
        <v>146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154</v>
      </c>
      <c r="BK145" s="144">
        <f t="shared" si="19"/>
        <v>0</v>
      </c>
      <c r="BL145" s="13" t="s">
        <v>153</v>
      </c>
      <c r="BM145" s="142" t="s">
        <v>315</v>
      </c>
    </row>
    <row r="146" spans="2:65" s="1" customFormat="1" ht="16.5" customHeight="1">
      <c r="B146" s="131"/>
      <c r="C146" s="132" t="s">
        <v>224</v>
      </c>
      <c r="D146" s="132" t="s">
        <v>149</v>
      </c>
      <c r="E146" s="133" t="s">
        <v>2967</v>
      </c>
      <c r="F146" s="134" t="s">
        <v>2968</v>
      </c>
      <c r="G146" s="135" t="s">
        <v>152</v>
      </c>
      <c r="H146" s="136">
        <v>1</v>
      </c>
      <c r="I146" s="136"/>
      <c r="J146" s="136">
        <f t="shared" si="10"/>
        <v>0</v>
      </c>
      <c r="K146" s="137"/>
      <c r="L146" s="25"/>
      <c r="M146" s="138" t="s">
        <v>1</v>
      </c>
      <c r="N146" s="139" t="s">
        <v>35</v>
      </c>
      <c r="O146" s="140">
        <v>0</v>
      </c>
      <c r="P146" s="140">
        <f t="shared" si="11"/>
        <v>0</v>
      </c>
      <c r="Q146" s="140">
        <v>0</v>
      </c>
      <c r="R146" s="140">
        <f t="shared" si="12"/>
        <v>0</v>
      </c>
      <c r="S146" s="140">
        <v>0</v>
      </c>
      <c r="T146" s="141">
        <f t="shared" si="13"/>
        <v>0</v>
      </c>
      <c r="AR146" s="142" t="s">
        <v>153</v>
      </c>
      <c r="AT146" s="142" t="s">
        <v>149</v>
      </c>
      <c r="AU146" s="142" t="s">
        <v>77</v>
      </c>
      <c r="AY146" s="13" t="s">
        <v>146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154</v>
      </c>
      <c r="BK146" s="144">
        <f t="shared" si="19"/>
        <v>0</v>
      </c>
      <c r="BL146" s="13" t="s">
        <v>153</v>
      </c>
      <c r="BM146" s="142" t="s">
        <v>258</v>
      </c>
    </row>
    <row r="147" spans="2:65" s="1" customFormat="1" ht="16.5" customHeight="1">
      <c r="B147" s="131"/>
      <c r="C147" s="132" t="s">
        <v>192</v>
      </c>
      <c r="D147" s="132" t="s">
        <v>149</v>
      </c>
      <c r="E147" s="133" t="s">
        <v>2969</v>
      </c>
      <c r="F147" s="134" t="s">
        <v>2970</v>
      </c>
      <c r="G147" s="135" t="s">
        <v>1345</v>
      </c>
      <c r="H147" s="136">
        <v>8</v>
      </c>
      <c r="I147" s="136"/>
      <c r="J147" s="136">
        <f t="shared" si="10"/>
        <v>0</v>
      </c>
      <c r="K147" s="137"/>
      <c r="L147" s="25"/>
      <c r="M147" s="138" t="s">
        <v>1</v>
      </c>
      <c r="N147" s="139" t="s">
        <v>35</v>
      </c>
      <c r="O147" s="140">
        <v>0</v>
      </c>
      <c r="P147" s="140">
        <f t="shared" si="11"/>
        <v>0</v>
      </c>
      <c r="Q147" s="140">
        <v>0</v>
      </c>
      <c r="R147" s="140">
        <f t="shared" si="12"/>
        <v>0</v>
      </c>
      <c r="S147" s="140">
        <v>0</v>
      </c>
      <c r="T147" s="141">
        <f t="shared" si="13"/>
        <v>0</v>
      </c>
      <c r="AR147" s="142" t="s">
        <v>153</v>
      </c>
      <c r="AT147" s="142" t="s">
        <v>149</v>
      </c>
      <c r="AU147" s="142" t="s">
        <v>77</v>
      </c>
      <c r="AY147" s="13" t="s">
        <v>146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154</v>
      </c>
      <c r="BK147" s="144">
        <f t="shared" si="19"/>
        <v>0</v>
      </c>
      <c r="BL147" s="13" t="s">
        <v>153</v>
      </c>
      <c r="BM147" s="142" t="s">
        <v>262</v>
      </c>
    </row>
    <row r="148" spans="2:65" s="1" customFormat="1" ht="24.15" customHeight="1">
      <c r="B148" s="131"/>
      <c r="C148" s="132" t="s">
        <v>232</v>
      </c>
      <c r="D148" s="132" t="s">
        <v>149</v>
      </c>
      <c r="E148" s="133" t="s">
        <v>2971</v>
      </c>
      <c r="F148" s="134" t="s">
        <v>2972</v>
      </c>
      <c r="G148" s="135" t="s">
        <v>152</v>
      </c>
      <c r="H148" s="136">
        <v>1</v>
      </c>
      <c r="I148" s="136"/>
      <c r="J148" s="136">
        <f t="shared" si="10"/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 t="shared" si="11"/>
        <v>0</v>
      </c>
      <c r="Q148" s="140">
        <v>0</v>
      </c>
      <c r="R148" s="140">
        <f t="shared" si="12"/>
        <v>0</v>
      </c>
      <c r="S148" s="140">
        <v>0</v>
      </c>
      <c r="T148" s="141">
        <f t="shared" si="13"/>
        <v>0</v>
      </c>
      <c r="AR148" s="142" t="s">
        <v>153</v>
      </c>
      <c r="AT148" s="142" t="s">
        <v>149</v>
      </c>
      <c r="AU148" s="142" t="s">
        <v>77</v>
      </c>
      <c r="AY148" s="13" t="s">
        <v>146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3" t="s">
        <v>154</v>
      </c>
      <c r="BK148" s="144">
        <f t="shared" si="19"/>
        <v>0</v>
      </c>
      <c r="BL148" s="13" t="s">
        <v>153</v>
      </c>
      <c r="BM148" s="142" t="s">
        <v>286</v>
      </c>
    </row>
    <row r="149" spans="2:65" s="11" customFormat="1" ht="25.95" customHeight="1">
      <c r="B149" s="120"/>
      <c r="D149" s="121" t="s">
        <v>68</v>
      </c>
      <c r="E149" s="122" t="s">
        <v>2973</v>
      </c>
      <c r="F149" s="122" t="s">
        <v>2974</v>
      </c>
      <c r="J149" s="123">
        <f>BK149</f>
        <v>0</v>
      </c>
      <c r="L149" s="120"/>
      <c r="M149" s="124"/>
      <c r="P149" s="125">
        <f>SUM(P150:P164)</f>
        <v>0</v>
      </c>
      <c r="R149" s="125">
        <f>SUM(R150:R164)</f>
        <v>0</v>
      </c>
      <c r="T149" s="126">
        <f>SUM(T150:T164)</f>
        <v>0</v>
      </c>
      <c r="AR149" s="121" t="s">
        <v>77</v>
      </c>
      <c r="AT149" s="127" t="s">
        <v>68</v>
      </c>
      <c r="AU149" s="127" t="s">
        <v>69</v>
      </c>
      <c r="AY149" s="121" t="s">
        <v>146</v>
      </c>
      <c r="BK149" s="128">
        <f>SUM(BK150:BK164)</f>
        <v>0</v>
      </c>
    </row>
    <row r="150" spans="2:65" s="1" customFormat="1" ht="24.15" customHeight="1">
      <c r="B150" s="131"/>
      <c r="C150" s="149" t="s">
        <v>195</v>
      </c>
      <c r="D150" s="149" t="s">
        <v>356</v>
      </c>
      <c r="E150" s="150" t="s">
        <v>2975</v>
      </c>
      <c r="F150" s="151" t="s">
        <v>2976</v>
      </c>
      <c r="G150" s="152" t="s">
        <v>227</v>
      </c>
      <c r="H150" s="153">
        <v>1420</v>
      </c>
      <c r="I150" s="153"/>
      <c r="J150" s="153">
        <f t="shared" ref="J150:J164" si="20">ROUND(I150*H150,3)</f>
        <v>0</v>
      </c>
      <c r="K150" s="154"/>
      <c r="L150" s="155"/>
      <c r="M150" s="156" t="s">
        <v>1</v>
      </c>
      <c r="N150" s="157" t="s">
        <v>35</v>
      </c>
      <c r="O150" s="140">
        <v>0</v>
      </c>
      <c r="P150" s="140">
        <f t="shared" ref="P150:P164" si="21">O150*H150</f>
        <v>0</v>
      </c>
      <c r="Q150" s="140">
        <v>0</v>
      </c>
      <c r="R150" s="140">
        <f t="shared" ref="R150:R164" si="22">Q150*H150</f>
        <v>0</v>
      </c>
      <c r="S150" s="140">
        <v>0</v>
      </c>
      <c r="T150" s="141">
        <f t="shared" ref="T150:T164" si="23">S150*H150</f>
        <v>0</v>
      </c>
      <c r="AR150" s="142" t="s">
        <v>165</v>
      </c>
      <c r="AT150" s="142" t="s">
        <v>356</v>
      </c>
      <c r="AU150" s="142" t="s">
        <v>77</v>
      </c>
      <c r="AY150" s="13" t="s">
        <v>146</v>
      </c>
      <c r="BE150" s="143">
        <f t="shared" ref="BE150:BE164" si="24">IF(N150="základná",J150,0)</f>
        <v>0</v>
      </c>
      <c r="BF150" s="143">
        <f t="shared" ref="BF150:BF164" si="25">IF(N150="znížená",J150,0)</f>
        <v>0</v>
      </c>
      <c r="BG150" s="143">
        <f t="shared" ref="BG150:BG164" si="26">IF(N150="zákl. prenesená",J150,0)</f>
        <v>0</v>
      </c>
      <c r="BH150" s="143">
        <f t="shared" ref="BH150:BH164" si="27">IF(N150="zníž. prenesená",J150,0)</f>
        <v>0</v>
      </c>
      <c r="BI150" s="143">
        <f t="shared" ref="BI150:BI164" si="28">IF(N150="nulová",J150,0)</f>
        <v>0</v>
      </c>
      <c r="BJ150" s="13" t="s">
        <v>154</v>
      </c>
      <c r="BK150" s="144">
        <f t="shared" ref="BK150:BK164" si="29">ROUND(I150*H150,3)</f>
        <v>0</v>
      </c>
      <c r="BL150" s="13" t="s">
        <v>153</v>
      </c>
      <c r="BM150" s="142" t="s">
        <v>290</v>
      </c>
    </row>
    <row r="151" spans="2:65" s="1" customFormat="1" ht="24.15" customHeight="1">
      <c r="B151" s="131"/>
      <c r="C151" s="149" t="s">
        <v>240</v>
      </c>
      <c r="D151" s="149" t="s">
        <v>356</v>
      </c>
      <c r="E151" s="150" t="s">
        <v>2977</v>
      </c>
      <c r="F151" s="151" t="s">
        <v>2978</v>
      </c>
      <c r="G151" s="152" t="s">
        <v>227</v>
      </c>
      <c r="H151" s="153">
        <v>55</v>
      </c>
      <c r="I151" s="153"/>
      <c r="J151" s="153">
        <f t="shared" si="20"/>
        <v>0</v>
      </c>
      <c r="K151" s="154"/>
      <c r="L151" s="155"/>
      <c r="M151" s="156" t="s">
        <v>1</v>
      </c>
      <c r="N151" s="157" t="s">
        <v>35</v>
      </c>
      <c r="O151" s="140">
        <v>0</v>
      </c>
      <c r="P151" s="140">
        <f t="shared" si="21"/>
        <v>0</v>
      </c>
      <c r="Q151" s="140">
        <v>0</v>
      </c>
      <c r="R151" s="140">
        <f t="shared" si="22"/>
        <v>0</v>
      </c>
      <c r="S151" s="140">
        <v>0</v>
      </c>
      <c r="T151" s="141">
        <f t="shared" si="23"/>
        <v>0</v>
      </c>
      <c r="AR151" s="142" t="s">
        <v>165</v>
      </c>
      <c r="AT151" s="142" t="s">
        <v>356</v>
      </c>
      <c r="AU151" s="142" t="s">
        <v>77</v>
      </c>
      <c r="AY151" s="13" t="s">
        <v>146</v>
      </c>
      <c r="BE151" s="143">
        <f t="shared" si="24"/>
        <v>0</v>
      </c>
      <c r="BF151" s="143">
        <f t="shared" si="25"/>
        <v>0</v>
      </c>
      <c r="BG151" s="143">
        <f t="shared" si="26"/>
        <v>0</v>
      </c>
      <c r="BH151" s="143">
        <f t="shared" si="27"/>
        <v>0</v>
      </c>
      <c r="BI151" s="143">
        <f t="shared" si="28"/>
        <v>0</v>
      </c>
      <c r="BJ151" s="13" t="s">
        <v>154</v>
      </c>
      <c r="BK151" s="144">
        <f t="shared" si="29"/>
        <v>0</v>
      </c>
      <c r="BL151" s="13" t="s">
        <v>153</v>
      </c>
      <c r="BM151" s="142" t="s">
        <v>294</v>
      </c>
    </row>
    <row r="152" spans="2:65" s="1" customFormat="1" ht="24.15" customHeight="1">
      <c r="B152" s="131"/>
      <c r="C152" s="149" t="s">
        <v>199</v>
      </c>
      <c r="D152" s="149" t="s">
        <v>356</v>
      </c>
      <c r="E152" s="150" t="s">
        <v>2979</v>
      </c>
      <c r="F152" s="151" t="s">
        <v>2980</v>
      </c>
      <c r="G152" s="152" t="s">
        <v>227</v>
      </c>
      <c r="H152" s="153">
        <v>300</v>
      </c>
      <c r="I152" s="153"/>
      <c r="J152" s="153">
        <f t="shared" si="20"/>
        <v>0</v>
      </c>
      <c r="K152" s="154"/>
      <c r="L152" s="155"/>
      <c r="M152" s="156" t="s">
        <v>1</v>
      </c>
      <c r="N152" s="157" t="s">
        <v>35</v>
      </c>
      <c r="O152" s="140">
        <v>0</v>
      </c>
      <c r="P152" s="140">
        <f t="shared" si="21"/>
        <v>0</v>
      </c>
      <c r="Q152" s="140">
        <v>0</v>
      </c>
      <c r="R152" s="140">
        <f t="shared" si="22"/>
        <v>0</v>
      </c>
      <c r="S152" s="140">
        <v>0</v>
      </c>
      <c r="T152" s="141">
        <f t="shared" si="23"/>
        <v>0</v>
      </c>
      <c r="AR152" s="142" t="s">
        <v>165</v>
      </c>
      <c r="AT152" s="142" t="s">
        <v>356</v>
      </c>
      <c r="AU152" s="142" t="s">
        <v>77</v>
      </c>
      <c r="AY152" s="13" t="s">
        <v>146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3" t="s">
        <v>154</v>
      </c>
      <c r="BK152" s="144">
        <f t="shared" si="29"/>
        <v>0</v>
      </c>
      <c r="BL152" s="13" t="s">
        <v>153</v>
      </c>
      <c r="BM152" s="142" t="s">
        <v>532</v>
      </c>
    </row>
    <row r="153" spans="2:65" s="1" customFormat="1" ht="16.5" customHeight="1">
      <c r="B153" s="131"/>
      <c r="C153" s="149" t="s">
        <v>247</v>
      </c>
      <c r="D153" s="149" t="s">
        <v>356</v>
      </c>
      <c r="E153" s="150" t="s">
        <v>2981</v>
      </c>
      <c r="F153" s="151" t="s">
        <v>2982</v>
      </c>
      <c r="G153" s="152" t="s">
        <v>227</v>
      </c>
      <c r="H153" s="153">
        <v>30</v>
      </c>
      <c r="I153" s="153"/>
      <c r="J153" s="153">
        <f t="shared" si="20"/>
        <v>0</v>
      </c>
      <c r="K153" s="154"/>
      <c r="L153" s="155"/>
      <c r="M153" s="156" t="s">
        <v>1</v>
      </c>
      <c r="N153" s="157" t="s">
        <v>35</v>
      </c>
      <c r="O153" s="140">
        <v>0</v>
      </c>
      <c r="P153" s="140">
        <f t="shared" si="21"/>
        <v>0</v>
      </c>
      <c r="Q153" s="140">
        <v>0</v>
      </c>
      <c r="R153" s="140">
        <f t="shared" si="22"/>
        <v>0</v>
      </c>
      <c r="S153" s="140">
        <v>0</v>
      </c>
      <c r="T153" s="141">
        <f t="shared" si="23"/>
        <v>0</v>
      </c>
      <c r="AR153" s="142" t="s">
        <v>165</v>
      </c>
      <c r="AT153" s="142" t="s">
        <v>356</v>
      </c>
      <c r="AU153" s="142" t="s">
        <v>77</v>
      </c>
      <c r="AY153" s="13" t="s">
        <v>146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154</v>
      </c>
      <c r="BK153" s="144">
        <f t="shared" si="29"/>
        <v>0</v>
      </c>
      <c r="BL153" s="13" t="s">
        <v>153</v>
      </c>
      <c r="BM153" s="142" t="s">
        <v>306</v>
      </c>
    </row>
    <row r="154" spans="2:65" s="1" customFormat="1" ht="24.15" customHeight="1">
      <c r="B154" s="131"/>
      <c r="C154" s="149" t="s">
        <v>223</v>
      </c>
      <c r="D154" s="149" t="s">
        <v>356</v>
      </c>
      <c r="E154" s="150" t="s">
        <v>2983</v>
      </c>
      <c r="F154" s="151" t="s">
        <v>2984</v>
      </c>
      <c r="G154" s="152" t="s">
        <v>227</v>
      </c>
      <c r="H154" s="153">
        <v>15</v>
      </c>
      <c r="I154" s="153"/>
      <c r="J154" s="153">
        <f t="shared" si="20"/>
        <v>0</v>
      </c>
      <c r="K154" s="154"/>
      <c r="L154" s="155"/>
      <c r="M154" s="156" t="s">
        <v>1</v>
      </c>
      <c r="N154" s="157" t="s">
        <v>35</v>
      </c>
      <c r="O154" s="140">
        <v>0</v>
      </c>
      <c r="P154" s="140">
        <f t="shared" si="21"/>
        <v>0</v>
      </c>
      <c r="Q154" s="140">
        <v>0</v>
      </c>
      <c r="R154" s="140">
        <f t="shared" si="22"/>
        <v>0</v>
      </c>
      <c r="S154" s="140">
        <v>0</v>
      </c>
      <c r="T154" s="141">
        <f t="shared" si="23"/>
        <v>0</v>
      </c>
      <c r="AR154" s="142" t="s">
        <v>165</v>
      </c>
      <c r="AT154" s="142" t="s">
        <v>356</v>
      </c>
      <c r="AU154" s="142" t="s">
        <v>77</v>
      </c>
      <c r="AY154" s="13" t="s">
        <v>146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154</v>
      </c>
      <c r="BK154" s="144">
        <f t="shared" si="29"/>
        <v>0</v>
      </c>
      <c r="BL154" s="13" t="s">
        <v>153</v>
      </c>
      <c r="BM154" s="142" t="s">
        <v>310</v>
      </c>
    </row>
    <row r="155" spans="2:65" s="1" customFormat="1" ht="24.15" customHeight="1">
      <c r="B155" s="131"/>
      <c r="C155" s="149" t="s">
        <v>259</v>
      </c>
      <c r="D155" s="149" t="s">
        <v>356</v>
      </c>
      <c r="E155" s="150" t="s">
        <v>2985</v>
      </c>
      <c r="F155" s="151" t="s">
        <v>2986</v>
      </c>
      <c r="G155" s="152" t="s">
        <v>227</v>
      </c>
      <c r="H155" s="153">
        <v>400</v>
      </c>
      <c r="I155" s="153"/>
      <c r="J155" s="153">
        <f t="shared" si="20"/>
        <v>0</v>
      </c>
      <c r="K155" s="154"/>
      <c r="L155" s="155"/>
      <c r="M155" s="156" t="s">
        <v>1</v>
      </c>
      <c r="N155" s="157" t="s">
        <v>35</v>
      </c>
      <c r="O155" s="140">
        <v>0</v>
      </c>
      <c r="P155" s="140">
        <f t="shared" si="21"/>
        <v>0</v>
      </c>
      <c r="Q155" s="140">
        <v>0</v>
      </c>
      <c r="R155" s="140">
        <f t="shared" si="22"/>
        <v>0</v>
      </c>
      <c r="S155" s="140">
        <v>0</v>
      </c>
      <c r="T155" s="141">
        <f t="shared" si="23"/>
        <v>0</v>
      </c>
      <c r="AR155" s="142" t="s">
        <v>165</v>
      </c>
      <c r="AT155" s="142" t="s">
        <v>356</v>
      </c>
      <c r="AU155" s="142" t="s">
        <v>77</v>
      </c>
      <c r="AY155" s="13" t="s">
        <v>146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154</v>
      </c>
      <c r="BK155" s="144">
        <f t="shared" si="29"/>
        <v>0</v>
      </c>
      <c r="BL155" s="13" t="s">
        <v>153</v>
      </c>
      <c r="BM155" s="142" t="s">
        <v>314</v>
      </c>
    </row>
    <row r="156" spans="2:65" s="1" customFormat="1" ht="24.15" customHeight="1">
      <c r="B156" s="131"/>
      <c r="C156" s="149" t="s">
        <v>228</v>
      </c>
      <c r="D156" s="149" t="s">
        <v>356</v>
      </c>
      <c r="E156" s="150" t="s">
        <v>2987</v>
      </c>
      <c r="F156" s="151" t="s">
        <v>2988</v>
      </c>
      <c r="G156" s="152" t="s">
        <v>152</v>
      </c>
      <c r="H156" s="153">
        <v>1650</v>
      </c>
      <c r="I156" s="153"/>
      <c r="J156" s="153">
        <f t="shared" si="2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21"/>
        <v>0</v>
      </c>
      <c r="Q156" s="140">
        <v>0</v>
      </c>
      <c r="R156" s="140">
        <f t="shared" si="22"/>
        <v>0</v>
      </c>
      <c r="S156" s="140">
        <v>0</v>
      </c>
      <c r="T156" s="141">
        <f t="shared" si="23"/>
        <v>0</v>
      </c>
      <c r="AR156" s="142" t="s">
        <v>165</v>
      </c>
      <c r="AT156" s="142" t="s">
        <v>356</v>
      </c>
      <c r="AU156" s="142" t="s">
        <v>77</v>
      </c>
      <c r="AY156" s="13" t="s">
        <v>146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154</v>
      </c>
      <c r="BK156" s="144">
        <f t="shared" si="29"/>
        <v>0</v>
      </c>
      <c r="BL156" s="13" t="s">
        <v>153</v>
      </c>
      <c r="BM156" s="142" t="s">
        <v>318</v>
      </c>
    </row>
    <row r="157" spans="2:65" s="1" customFormat="1" ht="24.15" customHeight="1">
      <c r="B157" s="131"/>
      <c r="C157" s="149" t="s">
        <v>266</v>
      </c>
      <c r="D157" s="149" t="s">
        <v>356</v>
      </c>
      <c r="E157" s="150" t="s">
        <v>2989</v>
      </c>
      <c r="F157" s="151" t="s">
        <v>2990</v>
      </c>
      <c r="G157" s="152" t="s">
        <v>152</v>
      </c>
      <c r="H157" s="153">
        <v>1650</v>
      </c>
      <c r="I157" s="153"/>
      <c r="J157" s="153">
        <f t="shared" si="2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21"/>
        <v>0</v>
      </c>
      <c r="Q157" s="140">
        <v>0</v>
      </c>
      <c r="R157" s="140">
        <f t="shared" si="22"/>
        <v>0</v>
      </c>
      <c r="S157" s="140">
        <v>0</v>
      </c>
      <c r="T157" s="141">
        <f t="shared" si="23"/>
        <v>0</v>
      </c>
      <c r="AR157" s="142" t="s">
        <v>165</v>
      </c>
      <c r="AT157" s="142" t="s">
        <v>356</v>
      </c>
      <c r="AU157" s="142" t="s">
        <v>77</v>
      </c>
      <c r="AY157" s="13" t="s">
        <v>146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154</v>
      </c>
      <c r="BK157" s="144">
        <f t="shared" si="29"/>
        <v>0</v>
      </c>
      <c r="BL157" s="13" t="s">
        <v>153</v>
      </c>
      <c r="BM157" s="142" t="s">
        <v>324</v>
      </c>
    </row>
    <row r="158" spans="2:65" s="1" customFormat="1" ht="16.5" customHeight="1">
      <c r="B158" s="131"/>
      <c r="C158" s="149" t="s">
        <v>231</v>
      </c>
      <c r="D158" s="149" t="s">
        <v>356</v>
      </c>
      <c r="E158" s="150" t="s">
        <v>2991</v>
      </c>
      <c r="F158" s="151" t="s">
        <v>2992</v>
      </c>
      <c r="G158" s="152" t="s">
        <v>152</v>
      </c>
      <c r="H158" s="153">
        <v>300</v>
      </c>
      <c r="I158" s="153"/>
      <c r="J158" s="153">
        <f t="shared" si="20"/>
        <v>0</v>
      </c>
      <c r="K158" s="154"/>
      <c r="L158" s="155"/>
      <c r="M158" s="156" t="s">
        <v>1</v>
      </c>
      <c r="N158" s="157" t="s">
        <v>35</v>
      </c>
      <c r="O158" s="140">
        <v>0</v>
      </c>
      <c r="P158" s="140">
        <f t="shared" si="21"/>
        <v>0</v>
      </c>
      <c r="Q158" s="140">
        <v>0</v>
      </c>
      <c r="R158" s="140">
        <f t="shared" si="22"/>
        <v>0</v>
      </c>
      <c r="S158" s="140">
        <v>0</v>
      </c>
      <c r="T158" s="141">
        <f t="shared" si="23"/>
        <v>0</v>
      </c>
      <c r="AR158" s="142" t="s">
        <v>165</v>
      </c>
      <c r="AT158" s="142" t="s">
        <v>356</v>
      </c>
      <c r="AU158" s="142" t="s">
        <v>77</v>
      </c>
      <c r="AY158" s="13" t="s">
        <v>146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154</v>
      </c>
      <c r="BK158" s="144">
        <f t="shared" si="29"/>
        <v>0</v>
      </c>
      <c r="BL158" s="13" t="s">
        <v>153</v>
      </c>
      <c r="BM158" s="142" t="s">
        <v>335</v>
      </c>
    </row>
    <row r="159" spans="2:65" s="1" customFormat="1" ht="24.15" customHeight="1">
      <c r="B159" s="131"/>
      <c r="C159" s="149" t="s">
        <v>273</v>
      </c>
      <c r="D159" s="149" t="s">
        <v>356</v>
      </c>
      <c r="E159" s="150" t="s">
        <v>2993</v>
      </c>
      <c r="F159" s="151" t="s">
        <v>2994</v>
      </c>
      <c r="G159" s="152" t="s">
        <v>152</v>
      </c>
      <c r="H159" s="153">
        <v>1290</v>
      </c>
      <c r="I159" s="153"/>
      <c r="J159" s="153">
        <f t="shared" si="20"/>
        <v>0</v>
      </c>
      <c r="K159" s="154"/>
      <c r="L159" s="155"/>
      <c r="M159" s="156" t="s">
        <v>1</v>
      </c>
      <c r="N159" s="157" t="s">
        <v>35</v>
      </c>
      <c r="O159" s="140">
        <v>0</v>
      </c>
      <c r="P159" s="140">
        <f t="shared" si="21"/>
        <v>0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165</v>
      </c>
      <c r="AT159" s="142" t="s">
        <v>356</v>
      </c>
      <c r="AU159" s="142" t="s">
        <v>77</v>
      </c>
      <c r="AY159" s="13" t="s">
        <v>146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154</v>
      </c>
      <c r="BK159" s="144">
        <f t="shared" si="29"/>
        <v>0</v>
      </c>
      <c r="BL159" s="13" t="s">
        <v>153</v>
      </c>
      <c r="BM159" s="142" t="s">
        <v>338</v>
      </c>
    </row>
    <row r="160" spans="2:65" s="1" customFormat="1" ht="24.15" customHeight="1">
      <c r="B160" s="131"/>
      <c r="C160" s="149" t="s">
        <v>277</v>
      </c>
      <c r="D160" s="149" t="s">
        <v>356</v>
      </c>
      <c r="E160" s="150" t="s">
        <v>2995</v>
      </c>
      <c r="F160" s="151" t="s">
        <v>2996</v>
      </c>
      <c r="G160" s="152" t="s">
        <v>152</v>
      </c>
      <c r="H160" s="153">
        <v>1290</v>
      </c>
      <c r="I160" s="153"/>
      <c r="J160" s="153">
        <f t="shared" si="20"/>
        <v>0</v>
      </c>
      <c r="K160" s="154"/>
      <c r="L160" s="155"/>
      <c r="M160" s="156" t="s">
        <v>1</v>
      </c>
      <c r="N160" s="157" t="s">
        <v>35</v>
      </c>
      <c r="O160" s="140">
        <v>0</v>
      </c>
      <c r="P160" s="140">
        <f t="shared" si="21"/>
        <v>0</v>
      </c>
      <c r="Q160" s="140">
        <v>0</v>
      </c>
      <c r="R160" s="140">
        <f t="shared" si="22"/>
        <v>0</v>
      </c>
      <c r="S160" s="140">
        <v>0</v>
      </c>
      <c r="T160" s="141">
        <f t="shared" si="23"/>
        <v>0</v>
      </c>
      <c r="AR160" s="142" t="s">
        <v>165</v>
      </c>
      <c r="AT160" s="142" t="s">
        <v>356</v>
      </c>
      <c r="AU160" s="142" t="s">
        <v>77</v>
      </c>
      <c r="AY160" s="13" t="s">
        <v>146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154</v>
      </c>
      <c r="BK160" s="144">
        <f t="shared" si="29"/>
        <v>0</v>
      </c>
      <c r="BL160" s="13" t="s">
        <v>153</v>
      </c>
      <c r="BM160" s="142" t="s">
        <v>349</v>
      </c>
    </row>
    <row r="161" spans="2:65" s="1" customFormat="1" ht="16.5" customHeight="1">
      <c r="B161" s="131"/>
      <c r="C161" s="149" t="s">
        <v>283</v>
      </c>
      <c r="D161" s="149" t="s">
        <v>356</v>
      </c>
      <c r="E161" s="150" t="s">
        <v>2997</v>
      </c>
      <c r="F161" s="151" t="s">
        <v>2998</v>
      </c>
      <c r="G161" s="152" t="s">
        <v>152</v>
      </c>
      <c r="H161" s="153">
        <v>22.2</v>
      </c>
      <c r="I161" s="153"/>
      <c r="J161" s="153">
        <f t="shared" si="20"/>
        <v>0</v>
      </c>
      <c r="K161" s="154"/>
      <c r="L161" s="155"/>
      <c r="M161" s="156" t="s">
        <v>1</v>
      </c>
      <c r="N161" s="157" t="s">
        <v>35</v>
      </c>
      <c r="O161" s="140">
        <v>0</v>
      </c>
      <c r="P161" s="140">
        <f t="shared" si="21"/>
        <v>0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165</v>
      </c>
      <c r="AT161" s="142" t="s">
        <v>356</v>
      </c>
      <c r="AU161" s="142" t="s">
        <v>77</v>
      </c>
      <c r="AY161" s="13" t="s">
        <v>146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154</v>
      </c>
      <c r="BK161" s="144">
        <f t="shared" si="29"/>
        <v>0</v>
      </c>
      <c r="BL161" s="13" t="s">
        <v>153</v>
      </c>
      <c r="BM161" s="142" t="s">
        <v>511</v>
      </c>
    </row>
    <row r="162" spans="2:65" s="1" customFormat="1" ht="16.5" customHeight="1">
      <c r="B162" s="131"/>
      <c r="C162" s="149" t="s">
        <v>287</v>
      </c>
      <c r="D162" s="149" t="s">
        <v>356</v>
      </c>
      <c r="E162" s="150" t="s">
        <v>2999</v>
      </c>
      <c r="F162" s="151" t="s">
        <v>3000</v>
      </c>
      <c r="G162" s="152" t="s">
        <v>152</v>
      </c>
      <c r="H162" s="153">
        <v>4</v>
      </c>
      <c r="I162" s="153"/>
      <c r="J162" s="153">
        <f t="shared" si="2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21"/>
        <v>0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165</v>
      </c>
      <c r="AT162" s="142" t="s">
        <v>356</v>
      </c>
      <c r="AU162" s="142" t="s">
        <v>77</v>
      </c>
      <c r="AY162" s="13" t="s">
        <v>146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154</v>
      </c>
      <c r="BK162" s="144">
        <f t="shared" si="29"/>
        <v>0</v>
      </c>
      <c r="BL162" s="13" t="s">
        <v>153</v>
      </c>
      <c r="BM162" s="142" t="s">
        <v>514</v>
      </c>
    </row>
    <row r="163" spans="2:65" s="1" customFormat="1" ht="16.5" customHeight="1">
      <c r="B163" s="131"/>
      <c r="C163" s="149" t="s">
        <v>291</v>
      </c>
      <c r="D163" s="149" t="s">
        <v>356</v>
      </c>
      <c r="E163" s="150" t="s">
        <v>3001</v>
      </c>
      <c r="F163" s="151" t="s">
        <v>3002</v>
      </c>
      <c r="G163" s="152" t="s">
        <v>152</v>
      </c>
      <c r="H163" s="153">
        <v>2</v>
      </c>
      <c r="I163" s="153"/>
      <c r="J163" s="153">
        <f t="shared" si="20"/>
        <v>0</v>
      </c>
      <c r="K163" s="154"/>
      <c r="L163" s="155"/>
      <c r="M163" s="156" t="s">
        <v>1</v>
      </c>
      <c r="N163" s="157" t="s">
        <v>35</v>
      </c>
      <c r="O163" s="140">
        <v>0</v>
      </c>
      <c r="P163" s="140">
        <f t="shared" si="21"/>
        <v>0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165</v>
      </c>
      <c r="AT163" s="142" t="s">
        <v>356</v>
      </c>
      <c r="AU163" s="142" t="s">
        <v>77</v>
      </c>
      <c r="AY163" s="13" t="s">
        <v>146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154</v>
      </c>
      <c r="BK163" s="144">
        <f t="shared" si="29"/>
        <v>0</v>
      </c>
      <c r="BL163" s="13" t="s">
        <v>153</v>
      </c>
      <c r="BM163" s="142" t="s">
        <v>517</v>
      </c>
    </row>
    <row r="164" spans="2:65" s="1" customFormat="1" ht="16.5" customHeight="1">
      <c r="B164" s="131"/>
      <c r="C164" s="149" t="s">
        <v>297</v>
      </c>
      <c r="D164" s="149" t="s">
        <v>356</v>
      </c>
      <c r="E164" s="150" t="s">
        <v>3003</v>
      </c>
      <c r="F164" s="151" t="s">
        <v>3004</v>
      </c>
      <c r="G164" s="152" t="s">
        <v>152</v>
      </c>
      <c r="H164" s="153">
        <v>1</v>
      </c>
      <c r="I164" s="153"/>
      <c r="J164" s="153">
        <f t="shared" si="20"/>
        <v>0</v>
      </c>
      <c r="K164" s="154"/>
      <c r="L164" s="155"/>
      <c r="M164" s="156" t="s">
        <v>1</v>
      </c>
      <c r="N164" s="157" t="s">
        <v>35</v>
      </c>
      <c r="O164" s="140">
        <v>0</v>
      </c>
      <c r="P164" s="140">
        <f t="shared" si="21"/>
        <v>0</v>
      </c>
      <c r="Q164" s="140">
        <v>0</v>
      </c>
      <c r="R164" s="140">
        <f t="shared" si="22"/>
        <v>0</v>
      </c>
      <c r="S164" s="140">
        <v>0</v>
      </c>
      <c r="T164" s="141">
        <f t="shared" si="23"/>
        <v>0</v>
      </c>
      <c r="AR164" s="142" t="s">
        <v>165</v>
      </c>
      <c r="AT164" s="142" t="s">
        <v>356</v>
      </c>
      <c r="AU164" s="142" t="s">
        <v>77</v>
      </c>
      <c r="AY164" s="13" t="s">
        <v>146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154</v>
      </c>
      <c r="BK164" s="144">
        <f t="shared" si="29"/>
        <v>0</v>
      </c>
      <c r="BL164" s="13" t="s">
        <v>153</v>
      </c>
      <c r="BM164" s="142" t="s">
        <v>520</v>
      </c>
    </row>
    <row r="165" spans="2:65" s="11" customFormat="1" ht="25.95" customHeight="1">
      <c r="B165" s="120"/>
      <c r="D165" s="121" t="s">
        <v>68</v>
      </c>
      <c r="E165" s="122" t="s">
        <v>3005</v>
      </c>
      <c r="F165" s="122" t="s">
        <v>3006</v>
      </c>
      <c r="J165" s="123">
        <f>BK165</f>
        <v>0</v>
      </c>
      <c r="L165" s="120"/>
      <c r="M165" s="124"/>
      <c r="P165" s="125">
        <f>SUM(P166:P184)</f>
        <v>0</v>
      </c>
      <c r="R165" s="125">
        <f>SUM(R166:R184)</f>
        <v>0</v>
      </c>
      <c r="T165" s="126">
        <f>SUM(T166:T184)</f>
        <v>0</v>
      </c>
      <c r="AR165" s="121" t="s">
        <v>77</v>
      </c>
      <c r="AT165" s="127" t="s">
        <v>68</v>
      </c>
      <c r="AU165" s="127" t="s">
        <v>69</v>
      </c>
      <c r="AY165" s="121" t="s">
        <v>146</v>
      </c>
      <c r="BK165" s="128">
        <f>SUM(BK166:BK184)</f>
        <v>0</v>
      </c>
    </row>
    <row r="166" spans="2:65" s="1" customFormat="1" ht="16.5" customHeight="1">
      <c r="B166" s="131"/>
      <c r="C166" s="132" t="s">
        <v>303</v>
      </c>
      <c r="D166" s="132" t="s">
        <v>149</v>
      </c>
      <c r="E166" s="133" t="s">
        <v>3007</v>
      </c>
      <c r="F166" s="134" t="s">
        <v>3008</v>
      </c>
      <c r="G166" s="135" t="s">
        <v>227</v>
      </c>
      <c r="H166" s="136">
        <v>710</v>
      </c>
      <c r="I166" s="136"/>
      <c r="J166" s="136">
        <f t="shared" ref="J166:J184" si="30">ROUND(I166*H166,3)</f>
        <v>0</v>
      </c>
      <c r="K166" s="137"/>
      <c r="L166" s="25"/>
      <c r="M166" s="138" t="s">
        <v>1</v>
      </c>
      <c r="N166" s="139" t="s">
        <v>35</v>
      </c>
      <c r="O166" s="140">
        <v>0</v>
      </c>
      <c r="P166" s="140">
        <f t="shared" ref="P166:P184" si="31">O166*H166</f>
        <v>0</v>
      </c>
      <c r="Q166" s="140">
        <v>0</v>
      </c>
      <c r="R166" s="140">
        <f t="shared" ref="R166:R184" si="32">Q166*H166</f>
        <v>0</v>
      </c>
      <c r="S166" s="140">
        <v>0</v>
      </c>
      <c r="T166" s="141">
        <f t="shared" ref="T166:T184" si="33">S166*H166</f>
        <v>0</v>
      </c>
      <c r="AR166" s="142" t="s">
        <v>153</v>
      </c>
      <c r="AT166" s="142" t="s">
        <v>149</v>
      </c>
      <c r="AU166" s="142" t="s">
        <v>77</v>
      </c>
      <c r="AY166" s="13" t="s">
        <v>146</v>
      </c>
      <c r="BE166" s="143">
        <f t="shared" ref="BE166:BE184" si="34">IF(N166="základná",J166,0)</f>
        <v>0</v>
      </c>
      <c r="BF166" s="143">
        <f t="shared" ref="BF166:BF184" si="35">IF(N166="znížená",J166,0)</f>
        <v>0</v>
      </c>
      <c r="BG166" s="143">
        <f t="shared" ref="BG166:BG184" si="36">IF(N166="zákl. prenesená",J166,0)</f>
        <v>0</v>
      </c>
      <c r="BH166" s="143">
        <f t="shared" ref="BH166:BH184" si="37">IF(N166="zníž. prenesená",J166,0)</f>
        <v>0</v>
      </c>
      <c r="BI166" s="143">
        <f t="shared" ref="BI166:BI184" si="38">IF(N166="nulová",J166,0)</f>
        <v>0</v>
      </c>
      <c r="BJ166" s="13" t="s">
        <v>154</v>
      </c>
      <c r="BK166" s="144">
        <f t="shared" ref="BK166:BK184" si="39">ROUND(I166*H166,3)</f>
        <v>0</v>
      </c>
      <c r="BL166" s="13" t="s">
        <v>153</v>
      </c>
      <c r="BM166" s="142" t="s">
        <v>524</v>
      </c>
    </row>
    <row r="167" spans="2:65" s="1" customFormat="1" ht="24.15" customHeight="1">
      <c r="B167" s="131"/>
      <c r="C167" s="132" t="s">
        <v>307</v>
      </c>
      <c r="D167" s="132" t="s">
        <v>149</v>
      </c>
      <c r="E167" s="133" t="s">
        <v>3009</v>
      </c>
      <c r="F167" s="134" t="s">
        <v>3010</v>
      </c>
      <c r="G167" s="135" t="s">
        <v>227</v>
      </c>
      <c r="H167" s="136">
        <v>1420</v>
      </c>
      <c r="I167" s="136"/>
      <c r="J167" s="136">
        <f t="shared" si="30"/>
        <v>0</v>
      </c>
      <c r="K167" s="137"/>
      <c r="L167" s="25"/>
      <c r="M167" s="138" t="s">
        <v>1</v>
      </c>
      <c r="N167" s="139" t="s">
        <v>35</v>
      </c>
      <c r="O167" s="140">
        <v>0</v>
      </c>
      <c r="P167" s="140">
        <f t="shared" si="31"/>
        <v>0</v>
      </c>
      <c r="Q167" s="140">
        <v>0</v>
      </c>
      <c r="R167" s="140">
        <f t="shared" si="32"/>
        <v>0</v>
      </c>
      <c r="S167" s="140">
        <v>0</v>
      </c>
      <c r="T167" s="141">
        <f t="shared" si="33"/>
        <v>0</v>
      </c>
      <c r="AR167" s="142" t="s">
        <v>153</v>
      </c>
      <c r="AT167" s="142" t="s">
        <v>149</v>
      </c>
      <c r="AU167" s="142" t="s">
        <v>77</v>
      </c>
      <c r="AY167" s="13" t="s">
        <v>146</v>
      </c>
      <c r="BE167" s="143">
        <f t="shared" si="34"/>
        <v>0</v>
      </c>
      <c r="BF167" s="143">
        <f t="shared" si="35"/>
        <v>0</v>
      </c>
      <c r="BG167" s="143">
        <f t="shared" si="36"/>
        <v>0</v>
      </c>
      <c r="BH167" s="143">
        <f t="shared" si="37"/>
        <v>0</v>
      </c>
      <c r="BI167" s="143">
        <f t="shared" si="38"/>
        <v>0</v>
      </c>
      <c r="BJ167" s="13" t="s">
        <v>154</v>
      </c>
      <c r="BK167" s="144">
        <f t="shared" si="39"/>
        <v>0</v>
      </c>
      <c r="BL167" s="13" t="s">
        <v>153</v>
      </c>
      <c r="BM167" s="142" t="s">
        <v>527</v>
      </c>
    </row>
    <row r="168" spans="2:65" s="1" customFormat="1" ht="49.2" customHeight="1">
      <c r="B168" s="131"/>
      <c r="C168" s="132" t="s">
        <v>311</v>
      </c>
      <c r="D168" s="132" t="s">
        <v>149</v>
      </c>
      <c r="E168" s="133" t="s">
        <v>3011</v>
      </c>
      <c r="F168" s="134" t="s">
        <v>3012</v>
      </c>
      <c r="G168" s="135" t="s">
        <v>227</v>
      </c>
      <c r="H168" s="136">
        <v>55</v>
      </c>
      <c r="I168" s="136"/>
      <c r="J168" s="136">
        <f t="shared" si="30"/>
        <v>0</v>
      </c>
      <c r="K168" s="137"/>
      <c r="L168" s="25"/>
      <c r="M168" s="138" t="s">
        <v>1</v>
      </c>
      <c r="N168" s="139" t="s">
        <v>35</v>
      </c>
      <c r="O168" s="140">
        <v>0</v>
      </c>
      <c r="P168" s="140">
        <f t="shared" si="31"/>
        <v>0</v>
      </c>
      <c r="Q168" s="140">
        <v>0</v>
      </c>
      <c r="R168" s="140">
        <f t="shared" si="32"/>
        <v>0</v>
      </c>
      <c r="S168" s="140">
        <v>0</v>
      </c>
      <c r="T168" s="141">
        <f t="shared" si="33"/>
        <v>0</v>
      </c>
      <c r="AR168" s="142" t="s">
        <v>153</v>
      </c>
      <c r="AT168" s="142" t="s">
        <v>149</v>
      </c>
      <c r="AU168" s="142" t="s">
        <v>77</v>
      </c>
      <c r="AY168" s="13" t="s">
        <v>146</v>
      </c>
      <c r="BE168" s="143">
        <f t="shared" si="34"/>
        <v>0</v>
      </c>
      <c r="BF168" s="143">
        <f t="shared" si="35"/>
        <v>0</v>
      </c>
      <c r="BG168" s="143">
        <f t="shared" si="36"/>
        <v>0</v>
      </c>
      <c r="BH168" s="143">
        <f t="shared" si="37"/>
        <v>0</v>
      </c>
      <c r="BI168" s="143">
        <f t="shared" si="38"/>
        <v>0</v>
      </c>
      <c r="BJ168" s="13" t="s">
        <v>154</v>
      </c>
      <c r="BK168" s="144">
        <f t="shared" si="39"/>
        <v>0</v>
      </c>
      <c r="BL168" s="13" t="s">
        <v>153</v>
      </c>
      <c r="BM168" s="142" t="s">
        <v>531</v>
      </c>
    </row>
    <row r="169" spans="2:65" s="1" customFormat="1" ht="66.75" customHeight="1">
      <c r="B169" s="131"/>
      <c r="C169" s="132" t="s">
        <v>315</v>
      </c>
      <c r="D169" s="132" t="s">
        <v>149</v>
      </c>
      <c r="E169" s="133" t="s">
        <v>3013</v>
      </c>
      <c r="F169" s="134" t="s">
        <v>3014</v>
      </c>
      <c r="G169" s="135" t="s">
        <v>227</v>
      </c>
      <c r="H169" s="136">
        <v>300</v>
      </c>
      <c r="I169" s="136"/>
      <c r="J169" s="136">
        <f t="shared" si="30"/>
        <v>0</v>
      </c>
      <c r="K169" s="137"/>
      <c r="L169" s="25"/>
      <c r="M169" s="138" t="s">
        <v>1</v>
      </c>
      <c r="N169" s="139" t="s">
        <v>35</v>
      </c>
      <c r="O169" s="140">
        <v>0</v>
      </c>
      <c r="P169" s="140">
        <f t="shared" si="31"/>
        <v>0</v>
      </c>
      <c r="Q169" s="140">
        <v>0</v>
      </c>
      <c r="R169" s="140">
        <f t="shared" si="32"/>
        <v>0</v>
      </c>
      <c r="S169" s="140">
        <v>0</v>
      </c>
      <c r="T169" s="141">
        <f t="shared" si="33"/>
        <v>0</v>
      </c>
      <c r="AR169" s="142" t="s">
        <v>153</v>
      </c>
      <c r="AT169" s="142" t="s">
        <v>149</v>
      </c>
      <c r="AU169" s="142" t="s">
        <v>77</v>
      </c>
      <c r="AY169" s="13" t="s">
        <v>146</v>
      </c>
      <c r="BE169" s="143">
        <f t="shared" si="34"/>
        <v>0</v>
      </c>
      <c r="BF169" s="143">
        <f t="shared" si="35"/>
        <v>0</v>
      </c>
      <c r="BG169" s="143">
        <f t="shared" si="36"/>
        <v>0</v>
      </c>
      <c r="BH169" s="143">
        <f t="shared" si="37"/>
        <v>0</v>
      </c>
      <c r="BI169" s="143">
        <f t="shared" si="38"/>
        <v>0</v>
      </c>
      <c r="BJ169" s="13" t="s">
        <v>154</v>
      </c>
      <c r="BK169" s="144">
        <f t="shared" si="39"/>
        <v>0</v>
      </c>
      <c r="BL169" s="13" t="s">
        <v>153</v>
      </c>
      <c r="BM169" s="142" t="s">
        <v>535</v>
      </c>
    </row>
    <row r="170" spans="2:65" s="1" customFormat="1" ht="24.15" customHeight="1">
      <c r="B170" s="131"/>
      <c r="C170" s="132" t="s">
        <v>321</v>
      </c>
      <c r="D170" s="132" t="s">
        <v>149</v>
      </c>
      <c r="E170" s="133" t="s">
        <v>3015</v>
      </c>
      <c r="F170" s="134" t="s">
        <v>3016</v>
      </c>
      <c r="G170" s="135" t="s">
        <v>227</v>
      </c>
      <c r="H170" s="136">
        <v>30</v>
      </c>
      <c r="I170" s="136"/>
      <c r="J170" s="136">
        <f t="shared" si="30"/>
        <v>0</v>
      </c>
      <c r="K170" s="137"/>
      <c r="L170" s="25"/>
      <c r="M170" s="138" t="s">
        <v>1</v>
      </c>
      <c r="N170" s="139" t="s">
        <v>35</v>
      </c>
      <c r="O170" s="140">
        <v>0</v>
      </c>
      <c r="P170" s="140">
        <f t="shared" si="31"/>
        <v>0</v>
      </c>
      <c r="Q170" s="140">
        <v>0</v>
      </c>
      <c r="R170" s="140">
        <f t="shared" si="32"/>
        <v>0</v>
      </c>
      <c r="S170" s="140">
        <v>0</v>
      </c>
      <c r="T170" s="141">
        <f t="shared" si="33"/>
        <v>0</v>
      </c>
      <c r="AR170" s="142" t="s">
        <v>153</v>
      </c>
      <c r="AT170" s="142" t="s">
        <v>149</v>
      </c>
      <c r="AU170" s="142" t="s">
        <v>77</v>
      </c>
      <c r="AY170" s="13" t="s">
        <v>146</v>
      </c>
      <c r="BE170" s="143">
        <f t="shared" si="34"/>
        <v>0</v>
      </c>
      <c r="BF170" s="143">
        <f t="shared" si="35"/>
        <v>0</v>
      </c>
      <c r="BG170" s="143">
        <f t="shared" si="36"/>
        <v>0</v>
      </c>
      <c r="BH170" s="143">
        <f t="shared" si="37"/>
        <v>0</v>
      </c>
      <c r="BI170" s="143">
        <f t="shared" si="38"/>
        <v>0</v>
      </c>
      <c r="BJ170" s="13" t="s">
        <v>154</v>
      </c>
      <c r="BK170" s="144">
        <f t="shared" si="39"/>
        <v>0</v>
      </c>
      <c r="BL170" s="13" t="s">
        <v>153</v>
      </c>
      <c r="BM170" s="142" t="s">
        <v>539</v>
      </c>
    </row>
    <row r="171" spans="2:65" s="1" customFormat="1" ht="24.15" customHeight="1">
      <c r="B171" s="131"/>
      <c r="C171" s="132" t="s">
        <v>258</v>
      </c>
      <c r="D171" s="132" t="s">
        <v>149</v>
      </c>
      <c r="E171" s="133" t="s">
        <v>3017</v>
      </c>
      <c r="F171" s="134" t="s">
        <v>3018</v>
      </c>
      <c r="G171" s="135" t="s">
        <v>227</v>
      </c>
      <c r="H171" s="136">
        <v>15</v>
      </c>
      <c r="I171" s="136"/>
      <c r="J171" s="136">
        <f t="shared" si="30"/>
        <v>0</v>
      </c>
      <c r="K171" s="137"/>
      <c r="L171" s="25"/>
      <c r="M171" s="138" t="s">
        <v>1</v>
      </c>
      <c r="N171" s="139" t="s">
        <v>35</v>
      </c>
      <c r="O171" s="140">
        <v>0</v>
      </c>
      <c r="P171" s="140">
        <f t="shared" si="31"/>
        <v>0</v>
      </c>
      <c r="Q171" s="140">
        <v>0</v>
      </c>
      <c r="R171" s="140">
        <f t="shared" si="32"/>
        <v>0</v>
      </c>
      <c r="S171" s="140">
        <v>0</v>
      </c>
      <c r="T171" s="141">
        <f t="shared" si="33"/>
        <v>0</v>
      </c>
      <c r="AR171" s="142" t="s">
        <v>153</v>
      </c>
      <c r="AT171" s="142" t="s">
        <v>149</v>
      </c>
      <c r="AU171" s="142" t="s">
        <v>77</v>
      </c>
      <c r="AY171" s="13" t="s">
        <v>146</v>
      </c>
      <c r="BE171" s="143">
        <f t="shared" si="34"/>
        <v>0</v>
      </c>
      <c r="BF171" s="143">
        <f t="shared" si="35"/>
        <v>0</v>
      </c>
      <c r="BG171" s="143">
        <f t="shared" si="36"/>
        <v>0</v>
      </c>
      <c r="BH171" s="143">
        <f t="shared" si="37"/>
        <v>0</v>
      </c>
      <c r="BI171" s="143">
        <f t="shared" si="38"/>
        <v>0</v>
      </c>
      <c r="BJ171" s="13" t="s">
        <v>154</v>
      </c>
      <c r="BK171" s="144">
        <f t="shared" si="39"/>
        <v>0</v>
      </c>
      <c r="BL171" s="13" t="s">
        <v>153</v>
      </c>
      <c r="BM171" s="142" t="s">
        <v>549</v>
      </c>
    </row>
    <row r="172" spans="2:65" s="1" customFormat="1" ht="24.15" customHeight="1">
      <c r="B172" s="131"/>
      <c r="C172" s="132" t="s">
        <v>332</v>
      </c>
      <c r="D172" s="132" t="s">
        <v>149</v>
      </c>
      <c r="E172" s="133" t="s">
        <v>3019</v>
      </c>
      <c r="F172" s="134" t="s">
        <v>3020</v>
      </c>
      <c r="G172" s="135" t="s">
        <v>152</v>
      </c>
      <c r="H172" s="136">
        <v>7</v>
      </c>
      <c r="I172" s="136"/>
      <c r="J172" s="136">
        <f t="shared" si="30"/>
        <v>0</v>
      </c>
      <c r="K172" s="137"/>
      <c r="L172" s="25"/>
      <c r="M172" s="138" t="s">
        <v>1</v>
      </c>
      <c r="N172" s="139" t="s">
        <v>35</v>
      </c>
      <c r="O172" s="140">
        <v>0</v>
      </c>
      <c r="P172" s="140">
        <f t="shared" si="31"/>
        <v>0</v>
      </c>
      <c r="Q172" s="140">
        <v>0</v>
      </c>
      <c r="R172" s="140">
        <f t="shared" si="32"/>
        <v>0</v>
      </c>
      <c r="S172" s="140">
        <v>0</v>
      </c>
      <c r="T172" s="141">
        <f t="shared" si="33"/>
        <v>0</v>
      </c>
      <c r="AR172" s="142" t="s">
        <v>153</v>
      </c>
      <c r="AT172" s="142" t="s">
        <v>149</v>
      </c>
      <c r="AU172" s="142" t="s">
        <v>77</v>
      </c>
      <c r="AY172" s="13" t="s">
        <v>146</v>
      </c>
      <c r="BE172" s="143">
        <f t="shared" si="34"/>
        <v>0</v>
      </c>
      <c r="BF172" s="143">
        <f t="shared" si="35"/>
        <v>0</v>
      </c>
      <c r="BG172" s="143">
        <f t="shared" si="36"/>
        <v>0</v>
      </c>
      <c r="BH172" s="143">
        <f t="shared" si="37"/>
        <v>0</v>
      </c>
      <c r="BI172" s="143">
        <f t="shared" si="38"/>
        <v>0</v>
      </c>
      <c r="BJ172" s="13" t="s">
        <v>154</v>
      </c>
      <c r="BK172" s="144">
        <f t="shared" si="39"/>
        <v>0</v>
      </c>
      <c r="BL172" s="13" t="s">
        <v>153</v>
      </c>
      <c r="BM172" s="142" t="s">
        <v>553</v>
      </c>
    </row>
    <row r="173" spans="2:65" s="1" customFormat="1" ht="24.15" customHeight="1">
      <c r="B173" s="131"/>
      <c r="C173" s="132" t="s">
        <v>262</v>
      </c>
      <c r="D173" s="132" t="s">
        <v>149</v>
      </c>
      <c r="E173" s="133" t="s">
        <v>3021</v>
      </c>
      <c r="F173" s="134" t="s">
        <v>3022</v>
      </c>
      <c r="G173" s="135" t="s">
        <v>152</v>
      </c>
      <c r="H173" s="136">
        <v>7</v>
      </c>
      <c r="I173" s="136"/>
      <c r="J173" s="136">
        <f t="shared" si="30"/>
        <v>0</v>
      </c>
      <c r="K173" s="137"/>
      <c r="L173" s="25"/>
      <c r="M173" s="138" t="s">
        <v>1</v>
      </c>
      <c r="N173" s="139" t="s">
        <v>35</v>
      </c>
      <c r="O173" s="140">
        <v>0</v>
      </c>
      <c r="P173" s="140">
        <f t="shared" si="31"/>
        <v>0</v>
      </c>
      <c r="Q173" s="140">
        <v>0</v>
      </c>
      <c r="R173" s="140">
        <f t="shared" si="32"/>
        <v>0</v>
      </c>
      <c r="S173" s="140">
        <v>0</v>
      </c>
      <c r="T173" s="141">
        <f t="shared" si="33"/>
        <v>0</v>
      </c>
      <c r="AR173" s="142" t="s">
        <v>153</v>
      </c>
      <c r="AT173" s="142" t="s">
        <v>149</v>
      </c>
      <c r="AU173" s="142" t="s">
        <v>77</v>
      </c>
      <c r="AY173" s="13" t="s">
        <v>146</v>
      </c>
      <c r="BE173" s="143">
        <f t="shared" si="34"/>
        <v>0</v>
      </c>
      <c r="BF173" s="143">
        <f t="shared" si="35"/>
        <v>0</v>
      </c>
      <c r="BG173" s="143">
        <f t="shared" si="36"/>
        <v>0</v>
      </c>
      <c r="BH173" s="143">
        <f t="shared" si="37"/>
        <v>0</v>
      </c>
      <c r="BI173" s="143">
        <f t="shared" si="38"/>
        <v>0</v>
      </c>
      <c r="BJ173" s="13" t="s">
        <v>154</v>
      </c>
      <c r="BK173" s="144">
        <f t="shared" si="39"/>
        <v>0</v>
      </c>
      <c r="BL173" s="13" t="s">
        <v>153</v>
      </c>
      <c r="BM173" s="142" t="s">
        <v>556</v>
      </c>
    </row>
    <row r="174" spans="2:65" s="1" customFormat="1" ht="37.950000000000003" customHeight="1">
      <c r="B174" s="131"/>
      <c r="C174" s="132" t="s">
        <v>341</v>
      </c>
      <c r="D174" s="132" t="s">
        <v>149</v>
      </c>
      <c r="E174" s="133" t="s">
        <v>3023</v>
      </c>
      <c r="F174" s="134" t="s">
        <v>3024</v>
      </c>
      <c r="G174" s="135" t="s">
        <v>152</v>
      </c>
      <c r="H174" s="136">
        <v>1650</v>
      </c>
      <c r="I174" s="136"/>
      <c r="J174" s="136">
        <f t="shared" si="30"/>
        <v>0</v>
      </c>
      <c r="K174" s="137"/>
      <c r="L174" s="25"/>
      <c r="M174" s="138" t="s">
        <v>1</v>
      </c>
      <c r="N174" s="139" t="s">
        <v>35</v>
      </c>
      <c r="O174" s="140">
        <v>0</v>
      </c>
      <c r="P174" s="140">
        <f t="shared" si="31"/>
        <v>0</v>
      </c>
      <c r="Q174" s="140">
        <v>0</v>
      </c>
      <c r="R174" s="140">
        <f t="shared" si="32"/>
        <v>0</v>
      </c>
      <c r="S174" s="140">
        <v>0</v>
      </c>
      <c r="T174" s="141">
        <f t="shared" si="33"/>
        <v>0</v>
      </c>
      <c r="AR174" s="142" t="s">
        <v>153</v>
      </c>
      <c r="AT174" s="142" t="s">
        <v>149</v>
      </c>
      <c r="AU174" s="142" t="s">
        <v>77</v>
      </c>
      <c r="AY174" s="13" t="s">
        <v>146</v>
      </c>
      <c r="BE174" s="143">
        <f t="shared" si="34"/>
        <v>0</v>
      </c>
      <c r="BF174" s="143">
        <f t="shared" si="35"/>
        <v>0</v>
      </c>
      <c r="BG174" s="143">
        <f t="shared" si="36"/>
        <v>0</v>
      </c>
      <c r="BH174" s="143">
        <f t="shared" si="37"/>
        <v>0</v>
      </c>
      <c r="BI174" s="143">
        <f t="shared" si="38"/>
        <v>0</v>
      </c>
      <c r="BJ174" s="13" t="s">
        <v>154</v>
      </c>
      <c r="BK174" s="144">
        <f t="shared" si="39"/>
        <v>0</v>
      </c>
      <c r="BL174" s="13" t="s">
        <v>153</v>
      </c>
      <c r="BM174" s="142" t="s">
        <v>560</v>
      </c>
    </row>
    <row r="175" spans="2:65" s="1" customFormat="1" ht="24.15" customHeight="1">
      <c r="B175" s="131"/>
      <c r="C175" s="132" t="s">
        <v>286</v>
      </c>
      <c r="D175" s="132" t="s">
        <v>149</v>
      </c>
      <c r="E175" s="133" t="s">
        <v>3025</v>
      </c>
      <c r="F175" s="134" t="s">
        <v>3026</v>
      </c>
      <c r="G175" s="135" t="s">
        <v>152</v>
      </c>
      <c r="H175" s="136">
        <v>1290</v>
      </c>
      <c r="I175" s="136"/>
      <c r="J175" s="136">
        <f t="shared" si="30"/>
        <v>0</v>
      </c>
      <c r="K175" s="137"/>
      <c r="L175" s="25"/>
      <c r="M175" s="138" t="s">
        <v>1</v>
      </c>
      <c r="N175" s="139" t="s">
        <v>35</v>
      </c>
      <c r="O175" s="140">
        <v>0</v>
      </c>
      <c r="P175" s="140">
        <f t="shared" si="31"/>
        <v>0</v>
      </c>
      <c r="Q175" s="140">
        <v>0</v>
      </c>
      <c r="R175" s="140">
        <f t="shared" si="32"/>
        <v>0</v>
      </c>
      <c r="S175" s="140">
        <v>0</v>
      </c>
      <c r="T175" s="141">
        <f t="shared" si="33"/>
        <v>0</v>
      </c>
      <c r="AR175" s="142" t="s">
        <v>153</v>
      </c>
      <c r="AT175" s="142" t="s">
        <v>149</v>
      </c>
      <c r="AU175" s="142" t="s">
        <v>77</v>
      </c>
      <c r="AY175" s="13" t="s">
        <v>146</v>
      </c>
      <c r="BE175" s="143">
        <f t="shared" si="34"/>
        <v>0</v>
      </c>
      <c r="BF175" s="143">
        <f t="shared" si="35"/>
        <v>0</v>
      </c>
      <c r="BG175" s="143">
        <f t="shared" si="36"/>
        <v>0</v>
      </c>
      <c r="BH175" s="143">
        <f t="shared" si="37"/>
        <v>0</v>
      </c>
      <c r="BI175" s="143">
        <f t="shared" si="38"/>
        <v>0</v>
      </c>
      <c r="BJ175" s="13" t="s">
        <v>154</v>
      </c>
      <c r="BK175" s="144">
        <f t="shared" si="39"/>
        <v>0</v>
      </c>
      <c r="BL175" s="13" t="s">
        <v>153</v>
      </c>
      <c r="BM175" s="142" t="s">
        <v>563</v>
      </c>
    </row>
    <row r="176" spans="2:65" s="1" customFormat="1" ht="49.2" customHeight="1">
      <c r="B176" s="131"/>
      <c r="C176" s="132" t="s">
        <v>352</v>
      </c>
      <c r="D176" s="132" t="s">
        <v>149</v>
      </c>
      <c r="E176" s="133" t="s">
        <v>3027</v>
      </c>
      <c r="F176" s="134" t="s">
        <v>3028</v>
      </c>
      <c r="G176" s="135" t="s">
        <v>152</v>
      </c>
      <c r="H176" s="136">
        <v>58</v>
      </c>
      <c r="I176" s="136"/>
      <c r="J176" s="136">
        <f t="shared" si="30"/>
        <v>0</v>
      </c>
      <c r="K176" s="137"/>
      <c r="L176" s="25"/>
      <c r="M176" s="138" t="s">
        <v>1</v>
      </c>
      <c r="N176" s="139" t="s">
        <v>35</v>
      </c>
      <c r="O176" s="140">
        <v>0</v>
      </c>
      <c r="P176" s="140">
        <f t="shared" si="31"/>
        <v>0</v>
      </c>
      <c r="Q176" s="140">
        <v>0</v>
      </c>
      <c r="R176" s="140">
        <f t="shared" si="32"/>
        <v>0</v>
      </c>
      <c r="S176" s="140">
        <v>0</v>
      </c>
      <c r="T176" s="141">
        <f t="shared" si="33"/>
        <v>0</v>
      </c>
      <c r="AR176" s="142" t="s">
        <v>153</v>
      </c>
      <c r="AT176" s="142" t="s">
        <v>149</v>
      </c>
      <c r="AU176" s="142" t="s">
        <v>77</v>
      </c>
      <c r="AY176" s="13" t="s">
        <v>146</v>
      </c>
      <c r="BE176" s="143">
        <f t="shared" si="34"/>
        <v>0</v>
      </c>
      <c r="BF176" s="143">
        <f t="shared" si="35"/>
        <v>0</v>
      </c>
      <c r="BG176" s="143">
        <f t="shared" si="36"/>
        <v>0</v>
      </c>
      <c r="BH176" s="143">
        <f t="shared" si="37"/>
        <v>0</v>
      </c>
      <c r="BI176" s="143">
        <f t="shared" si="38"/>
        <v>0</v>
      </c>
      <c r="BJ176" s="13" t="s">
        <v>154</v>
      </c>
      <c r="BK176" s="144">
        <f t="shared" si="39"/>
        <v>0</v>
      </c>
      <c r="BL176" s="13" t="s">
        <v>153</v>
      </c>
      <c r="BM176" s="142" t="s">
        <v>567</v>
      </c>
    </row>
    <row r="177" spans="2:65" s="1" customFormat="1" ht="21.75" customHeight="1">
      <c r="B177" s="131"/>
      <c r="C177" s="132" t="s">
        <v>290</v>
      </c>
      <c r="D177" s="132" t="s">
        <v>149</v>
      </c>
      <c r="E177" s="133" t="s">
        <v>3029</v>
      </c>
      <c r="F177" s="134" t="s">
        <v>3030</v>
      </c>
      <c r="G177" s="135" t="s">
        <v>227</v>
      </c>
      <c r="H177" s="136">
        <v>13.5</v>
      </c>
      <c r="I177" s="136"/>
      <c r="J177" s="136">
        <f t="shared" si="30"/>
        <v>0</v>
      </c>
      <c r="K177" s="137"/>
      <c r="L177" s="25"/>
      <c r="M177" s="138" t="s">
        <v>1</v>
      </c>
      <c r="N177" s="139" t="s">
        <v>35</v>
      </c>
      <c r="O177" s="140">
        <v>0</v>
      </c>
      <c r="P177" s="140">
        <f t="shared" si="31"/>
        <v>0</v>
      </c>
      <c r="Q177" s="140">
        <v>0</v>
      </c>
      <c r="R177" s="140">
        <f t="shared" si="32"/>
        <v>0</v>
      </c>
      <c r="S177" s="140">
        <v>0</v>
      </c>
      <c r="T177" s="141">
        <f t="shared" si="33"/>
        <v>0</v>
      </c>
      <c r="AR177" s="142" t="s">
        <v>153</v>
      </c>
      <c r="AT177" s="142" t="s">
        <v>149</v>
      </c>
      <c r="AU177" s="142" t="s">
        <v>77</v>
      </c>
      <c r="AY177" s="13" t="s">
        <v>146</v>
      </c>
      <c r="BE177" s="143">
        <f t="shared" si="34"/>
        <v>0</v>
      </c>
      <c r="BF177" s="143">
        <f t="shared" si="35"/>
        <v>0</v>
      </c>
      <c r="BG177" s="143">
        <f t="shared" si="36"/>
        <v>0</v>
      </c>
      <c r="BH177" s="143">
        <f t="shared" si="37"/>
        <v>0</v>
      </c>
      <c r="BI177" s="143">
        <f t="shared" si="38"/>
        <v>0</v>
      </c>
      <c r="BJ177" s="13" t="s">
        <v>154</v>
      </c>
      <c r="BK177" s="144">
        <f t="shared" si="39"/>
        <v>0</v>
      </c>
      <c r="BL177" s="13" t="s">
        <v>153</v>
      </c>
      <c r="BM177" s="142" t="s">
        <v>701</v>
      </c>
    </row>
    <row r="178" spans="2:65" s="1" customFormat="1" ht="33" customHeight="1">
      <c r="B178" s="131"/>
      <c r="C178" s="132" t="s">
        <v>521</v>
      </c>
      <c r="D178" s="132" t="s">
        <v>149</v>
      </c>
      <c r="E178" s="133" t="s">
        <v>3031</v>
      </c>
      <c r="F178" s="134" t="s">
        <v>3032</v>
      </c>
      <c r="G178" s="135" t="s">
        <v>227</v>
      </c>
      <c r="H178" s="136">
        <v>10</v>
      </c>
      <c r="I178" s="136"/>
      <c r="J178" s="136">
        <f t="shared" si="30"/>
        <v>0</v>
      </c>
      <c r="K178" s="137"/>
      <c r="L178" s="25"/>
      <c r="M178" s="138" t="s">
        <v>1</v>
      </c>
      <c r="N178" s="139" t="s">
        <v>35</v>
      </c>
      <c r="O178" s="140">
        <v>0</v>
      </c>
      <c r="P178" s="140">
        <f t="shared" si="31"/>
        <v>0</v>
      </c>
      <c r="Q178" s="140">
        <v>0</v>
      </c>
      <c r="R178" s="140">
        <f t="shared" si="32"/>
        <v>0</v>
      </c>
      <c r="S178" s="140">
        <v>0</v>
      </c>
      <c r="T178" s="141">
        <f t="shared" si="33"/>
        <v>0</v>
      </c>
      <c r="AR178" s="142" t="s">
        <v>153</v>
      </c>
      <c r="AT178" s="142" t="s">
        <v>149</v>
      </c>
      <c r="AU178" s="142" t="s">
        <v>77</v>
      </c>
      <c r="AY178" s="13" t="s">
        <v>146</v>
      </c>
      <c r="BE178" s="143">
        <f t="shared" si="34"/>
        <v>0</v>
      </c>
      <c r="BF178" s="143">
        <f t="shared" si="35"/>
        <v>0</v>
      </c>
      <c r="BG178" s="143">
        <f t="shared" si="36"/>
        <v>0</v>
      </c>
      <c r="BH178" s="143">
        <f t="shared" si="37"/>
        <v>0</v>
      </c>
      <c r="BI178" s="143">
        <f t="shared" si="38"/>
        <v>0</v>
      </c>
      <c r="BJ178" s="13" t="s">
        <v>154</v>
      </c>
      <c r="BK178" s="144">
        <f t="shared" si="39"/>
        <v>0</v>
      </c>
      <c r="BL178" s="13" t="s">
        <v>153</v>
      </c>
      <c r="BM178" s="142" t="s">
        <v>570</v>
      </c>
    </row>
    <row r="179" spans="2:65" s="1" customFormat="1" ht="24.15" customHeight="1">
      <c r="B179" s="131"/>
      <c r="C179" s="132" t="s">
        <v>294</v>
      </c>
      <c r="D179" s="132" t="s">
        <v>149</v>
      </c>
      <c r="E179" s="133" t="s">
        <v>3033</v>
      </c>
      <c r="F179" s="134" t="s">
        <v>3034</v>
      </c>
      <c r="G179" s="135" t="s">
        <v>152</v>
      </c>
      <c r="H179" s="136">
        <v>11</v>
      </c>
      <c r="I179" s="136"/>
      <c r="J179" s="136">
        <f t="shared" si="30"/>
        <v>0</v>
      </c>
      <c r="K179" s="137"/>
      <c r="L179" s="25"/>
      <c r="M179" s="138" t="s">
        <v>1</v>
      </c>
      <c r="N179" s="139" t="s">
        <v>35</v>
      </c>
      <c r="O179" s="140">
        <v>0</v>
      </c>
      <c r="P179" s="140">
        <f t="shared" si="31"/>
        <v>0</v>
      </c>
      <c r="Q179" s="140">
        <v>0</v>
      </c>
      <c r="R179" s="140">
        <f t="shared" si="32"/>
        <v>0</v>
      </c>
      <c r="S179" s="140">
        <v>0</v>
      </c>
      <c r="T179" s="141">
        <f t="shared" si="33"/>
        <v>0</v>
      </c>
      <c r="AR179" s="142" t="s">
        <v>153</v>
      </c>
      <c r="AT179" s="142" t="s">
        <v>149</v>
      </c>
      <c r="AU179" s="142" t="s">
        <v>77</v>
      </c>
      <c r="AY179" s="13" t="s">
        <v>146</v>
      </c>
      <c r="BE179" s="143">
        <f t="shared" si="34"/>
        <v>0</v>
      </c>
      <c r="BF179" s="143">
        <f t="shared" si="35"/>
        <v>0</v>
      </c>
      <c r="BG179" s="143">
        <f t="shared" si="36"/>
        <v>0</v>
      </c>
      <c r="BH179" s="143">
        <f t="shared" si="37"/>
        <v>0</v>
      </c>
      <c r="BI179" s="143">
        <f t="shared" si="38"/>
        <v>0</v>
      </c>
      <c r="BJ179" s="13" t="s">
        <v>154</v>
      </c>
      <c r="BK179" s="144">
        <f t="shared" si="39"/>
        <v>0</v>
      </c>
      <c r="BL179" s="13" t="s">
        <v>153</v>
      </c>
      <c r="BM179" s="142" t="s">
        <v>574</v>
      </c>
    </row>
    <row r="180" spans="2:65" s="1" customFormat="1" ht="44.25" customHeight="1">
      <c r="B180" s="131"/>
      <c r="C180" s="132" t="s">
        <v>528</v>
      </c>
      <c r="D180" s="132" t="s">
        <v>149</v>
      </c>
      <c r="E180" s="133" t="s">
        <v>3035</v>
      </c>
      <c r="F180" s="134" t="s">
        <v>3036</v>
      </c>
      <c r="G180" s="135" t="s">
        <v>152</v>
      </c>
      <c r="H180" s="136">
        <v>2</v>
      </c>
      <c r="I180" s="136"/>
      <c r="J180" s="136">
        <f t="shared" si="30"/>
        <v>0</v>
      </c>
      <c r="K180" s="137"/>
      <c r="L180" s="25"/>
      <c r="M180" s="138" t="s">
        <v>1</v>
      </c>
      <c r="N180" s="139" t="s">
        <v>35</v>
      </c>
      <c r="O180" s="140">
        <v>0</v>
      </c>
      <c r="P180" s="140">
        <f t="shared" si="31"/>
        <v>0</v>
      </c>
      <c r="Q180" s="140">
        <v>0</v>
      </c>
      <c r="R180" s="140">
        <f t="shared" si="32"/>
        <v>0</v>
      </c>
      <c r="S180" s="140">
        <v>0</v>
      </c>
      <c r="T180" s="141">
        <f t="shared" si="33"/>
        <v>0</v>
      </c>
      <c r="AR180" s="142" t="s">
        <v>153</v>
      </c>
      <c r="AT180" s="142" t="s">
        <v>149</v>
      </c>
      <c r="AU180" s="142" t="s">
        <v>77</v>
      </c>
      <c r="AY180" s="13" t="s">
        <v>146</v>
      </c>
      <c r="BE180" s="143">
        <f t="shared" si="34"/>
        <v>0</v>
      </c>
      <c r="BF180" s="143">
        <f t="shared" si="35"/>
        <v>0</v>
      </c>
      <c r="BG180" s="143">
        <f t="shared" si="36"/>
        <v>0</v>
      </c>
      <c r="BH180" s="143">
        <f t="shared" si="37"/>
        <v>0</v>
      </c>
      <c r="BI180" s="143">
        <f t="shared" si="38"/>
        <v>0</v>
      </c>
      <c r="BJ180" s="13" t="s">
        <v>154</v>
      </c>
      <c r="BK180" s="144">
        <f t="shared" si="39"/>
        <v>0</v>
      </c>
      <c r="BL180" s="13" t="s">
        <v>153</v>
      </c>
      <c r="BM180" s="142" t="s">
        <v>596</v>
      </c>
    </row>
    <row r="181" spans="2:65" s="1" customFormat="1" ht="24.15" customHeight="1">
      <c r="B181" s="131"/>
      <c r="C181" s="132" t="s">
        <v>532</v>
      </c>
      <c r="D181" s="132" t="s">
        <v>149</v>
      </c>
      <c r="E181" s="133" t="s">
        <v>3037</v>
      </c>
      <c r="F181" s="134" t="s">
        <v>3038</v>
      </c>
      <c r="G181" s="135" t="s">
        <v>169</v>
      </c>
      <c r="H181" s="136">
        <v>0.34699999999999998</v>
      </c>
      <c r="I181" s="136"/>
      <c r="J181" s="136">
        <f t="shared" si="30"/>
        <v>0</v>
      </c>
      <c r="K181" s="137"/>
      <c r="L181" s="25"/>
      <c r="M181" s="138" t="s">
        <v>1</v>
      </c>
      <c r="N181" s="139" t="s">
        <v>35</v>
      </c>
      <c r="O181" s="140">
        <v>0</v>
      </c>
      <c r="P181" s="140">
        <f t="shared" si="31"/>
        <v>0</v>
      </c>
      <c r="Q181" s="140">
        <v>0</v>
      </c>
      <c r="R181" s="140">
        <f t="shared" si="32"/>
        <v>0</v>
      </c>
      <c r="S181" s="140">
        <v>0</v>
      </c>
      <c r="T181" s="141">
        <f t="shared" si="33"/>
        <v>0</v>
      </c>
      <c r="AR181" s="142" t="s">
        <v>153</v>
      </c>
      <c r="AT181" s="142" t="s">
        <v>149</v>
      </c>
      <c r="AU181" s="142" t="s">
        <v>77</v>
      </c>
      <c r="AY181" s="13" t="s">
        <v>146</v>
      </c>
      <c r="BE181" s="143">
        <f t="shared" si="34"/>
        <v>0</v>
      </c>
      <c r="BF181" s="143">
        <f t="shared" si="35"/>
        <v>0</v>
      </c>
      <c r="BG181" s="143">
        <f t="shared" si="36"/>
        <v>0</v>
      </c>
      <c r="BH181" s="143">
        <f t="shared" si="37"/>
        <v>0</v>
      </c>
      <c r="BI181" s="143">
        <f t="shared" si="38"/>
        <v>0</v>
      </c>
      <c r="BJ181" s="13" t="s">
        <v>154</v>
      </c>
      <c r="BK181" s="144">
        <f t="shared" si="39"/>
        <v>0</v>
      </c>
      <c r="BL181" s="13" t="s">
        <v>153</v>
      </c>
      <c r="BM181" s="142" t="s">
        <v>600</v>
      </c>
    </row>
    <row r="182" spans="2:65" s="1" customFormat="1" ht="33" customHeight="1">
      <c r="B182" s="131"/>
      <c r="C182" s="132" t="s">
        <v>536</v>
      </c>
      <c r="D182" s="132" t="s">
        <v>149</v>
      </c>
      <c r="E182" s="133" t="s">
        <v>3039</v>
      </c>
      <c r="F182" s="134" t="s">
        <v>3040</v>
      </c>
      <c r="G182" s="135" t="s">
        <v>169</v>
      </c>
      <c r="H182" s="136">
        <v>4.4999999999999998E-2</v>
      </c>
      <c r="I182" s="136"/>
      <c r="J182" s="136">
        <f t="shared" si="30"/>
        <v>0</v>
      </c>
      <c r="K182" s="137"/>
      <c r="L182" s="25"/>
      <c r="M182" s="138" t="s">
        <v>1</v>
      </c>
      <c r="N182" s="139" t="s">
        <v>35</v>
      </c>
      <c r="O182" s="140">
        <v>0</v>
      </c>
      <c r="P182" s="140">
        <f t="shared" si="31"/>
        <v>0</v>
      </c>
      <c r="Q182" s="140">
        <v>0</v>
      </c>
      <c r="R182" s="140">
        <f t="shared" si="32"/>
        <v>0</v>
      </c>
      <c r="S182" s="140">
        <v>0</v>
      </c>
      <c r="T182" s="141">
        <f t="shared" si="33"/>
        <v>0</v>
      </c>
      <c r="AR182" s="142" t="s">
        <v>153</v>
      </c>
      <c r="AT182" s="142" t="s">
        <v>149</v>
      </c>
      <c r="AU182" s="142" t="s">
        <v>77</v>
      </c>
      <c r="AY182" s="13" t="s">
        <v>146</v>
      </c>
      <c r="BE182" s="143">
        <f t="shared" si="34"/>
        <v>0</v>
      </c>
      <c r="BF182" s="143">
        <f t="shared" si="35"/>
        <v>0</v>
      </c>
      <c r="BG182" s="143">
        <f t="shared" si="36"/>
        <v>0</v>
      </c>
      <c r="BH182" s="143">
        <f t="shared" si="37"/>
        <v>0</v>
      </c>
      <c r="BI182" s="143">
        <f t="shared" si="38"/>
        <v>0</v>
      </c>
      <c r="BJ182" s="13" t="s">
        <v>154</v>
      </c>
      <c r="BK182" s="144">
        <f t="shared" si="39"/>
        <v>0</v>
      </c>
      <c r="BL182" s="13" t="s">
        <v>153</v>
      </c>
      <c r="BM182" s="142" t="s">
        <v>737</v>
      </c>
    </row>
    <row r="183" spans="2:65" s="1" customFormat="1" ht="16.5" customHeight="1">
      <c r="B183" s="131"/>
      <c r="C183" s="132" t="s">
        <v>306</v>
      </c>
      <c r="D183" s="132" t="s">
        <v>149</v>
      </c>
      <c r="E183" s="133" t="s">
        <v>3041</v>
      </c>
      <c r="F183" s="134" t="s">
        <v>3042</v>
      </c>
      <c r="G183" s="135" t="s">
        <v>152</v>
      </c>
      <c r="H183" s="136">
        <v>2</v>
      </c>
      <c r="I183" s="136"/>
      <c r="J183" s="136">
        <f t="shared" si="30"/>
        <v>0</v>
      </c>
      <c r="K183" s="137"/>
      <c r="L183" s="25"/>
      <c r="M183" s="138" t="s">
        <v>1</v>
      </c>
      <c r="N183" s="139" t="s">
        <v>35</v>
      </c>
      <c r="O183" s="140">
        <v>0</v>
      </c>
      <c r="P183" s="140">
        <f t="shared" si="31"/>
        <v>0</v>
      </c>
      <c r="Q183" s="140">
        <v>0</v>
      </c>
      <c r="R183" s="140">
        <f t="shared" si="32"/>
        <v>0</v>
      </c>
      <c r="S183" s="140">
        <v>0</v>
      </c>
      <c r="T183" s="141">
        <f t="shared" si="33"/>
        <v>0</v>
      </c>
      <c r="AR183" s="142" t="s">
        <v>153</v>
      </c>
      <c r="AT183" s="142" t="s">
        <v>149</v>
      </c>
      <c r="AU183" s="142" t="s">
        <v>77</v>
      </c>
      <c r="AY183" s="13" t="s">
        <v>146</v>
      </c>
      <c r="BE183" s="143">
        <f t="shared" si="34"/>
        <v>0</v>
      </c>
      <c r="BF183" s="143">
        <f t="shared" si="35"/>
        <v>0</v>
      </c>
      <c r="BG183" s="143">
        <f t="shared" si="36"/>
        <v>0</v>
      </c>
      <c r="BH183" s="143">
        <f t="shared" si="37"/>
        <v>0</v>
      </c>
      <c r="BI183" s="143">
        <f t="shared" si="38"/>
        <v>0</v>
      </c>
      <c r="BJ183" s="13" t="s">
        <v>154</v>
      </c>
      <c r="BK183" s="144">
        <f t="shared" si="39"/>
        <v>0</v>
      </c>
      <c r="BL183" s="13" t="s">
        <v>153</v>
      </c>
      <c r="BM183" s="142" t="s">
        <v>745</v>
      </c>
    </row>
    <row r="184" spans="2:65" s="1" customFormat="1" ht="16.5" customHeight="1">
      <c r="B184" s="131"/>
      <c r="C184" s="132" t="s">
        <v>543</v>
      </c>
      <c r="D184" s="132" t="s">
        <v>149</v>
      </c>
      <c r="E184" s="133" t="s">
        <v>3043</v>
      </c>
      <c r="F184" s="134" t="s">
        <v>3044</v>
      </c>
      <c r="G184" s="135" t="s">
        <v>1345</v>
      </c>
      <c r="H184" s="136">
        <v>1</v>
      </c>
      <c r="I184" s="136"/>
      <c r="J184" s="136">
        <f t="shared" si="30"/>
        <v>0</v>
      </c>
      <c r="K184" s="137"/>
      <c r="L184" s="25"/>
      <c r="M184" s="138" t="s">
        <v>1</v>
      </c>
      <c r="N184" s="139" t="s">
        <v>35</v>
      </c>
      <c r="O184" s="140">
        <v>0</v>
      </c>
      <c r="P184" s="140">
        <f t="shared" si="31"/>
        <v>0</v>
      </c>
      <c r="Q184" s="140">
        <v>0</v>
      </c>
      <c r="R184" s="140">
        <f t="shared" si="32"/>
        <v>0</v>
      </c>
      <c r="S184" s="140">
        <v>0</v>
      </c>
      <c r="T184" s="141">
        <f t="shared" si="33"/>
        <v>0</v>
      </c>
      <c r="AR184" s="142" t="s">
        <v>153</v>
      </c>
      <c r="AT184" s="142" t="s">
        <v>149</v>
      </c>
      <c r="AU184" s="142" t="s">
        <v>77</v>
      </c>
      <c r="AY184" s="13" t="s">
        <v>146</v>
      </c>
      <c r="BE184" s="143">
        <f t="shared" si="34"/>
        <v>0</v>
      </c>
      <c r="BF184" s="143">
        <f t="shared" si="35"/>
        <v>0</v>
      </c>
      <c r="BG184" s="143">
        <f t="shared" si="36"/>
        <v>0</v>
      </c>
      <c r="BH184" s="143">
        <f t="shared" si="37"/>
        <v>0</v>
      </c>
      <c r="BI184" s="143">
        <f t="shared" si="38"/>
        <v>0</v>
      </c>
      <c r="BJ184" s="13" t="s">
        <v>154</v>
      </c>
      <c r="BK184" s="144">
        <f t="shared" si="39"/>
        <v>0</v>
      </c>
      <c r="BL184" s="13" t="s">
        <v>153</v>
      </c>
      <c r="BM184" s="142" t="s">
        <v>753</v>
      </c>
    </row>
    <row r="185" spans="2:65" s="11" customFormat="1" ht="25.95" customHeight="1">
      <c r="B185" s="120"/>
      <c r="D185" s="121" t="s">
        <v>68</v>
      </c>
      <c r="E185" s="122" t="s">
        <v>3045</v>
      </c>
      <c r="F185" s="122" t="s">
        <v>3046</v>
      </c>
      <c r="J185" s="123">
        <f>BK185</f>
        <v>0</v>
      </c>
      <c r="L185" s="120"/>
      <c r="M185" s="124"/>
      <c r="P185" s="125">
        <f>SUM(P186:P190)</f>
        <v>0</v>
      </c>
      <c r="R185" s="125">
        <f>SUM(R186:R190)</f>
        <v>0</v>
      </c>
      <c r="T185" s="126">
        <f>SUM(T186:T190)</f>
        <v>0</v>
      </c>
      <c r="AR185" s="121" t="s">
        <v>77</v>
      </c>
      <c r="AT185" s="127" t="s">
        <v>68</v>
      </c>
      <c r="AU185" s="127" t="s">
        <v>69</v>
      </c>
      <c r="AY185" s="121" t="s">
        <v>146</v>
      </c>
      <c r="BK185" s="128">
        <f>SUM(BK186:BK190)</f>
        <v>0</v>
      </c>
    </row>
    <row r="186" spans="2:65" s="1" customFormat="1" ht="16.5" customHeight="1">
      <c r="B186" s="131"/>
      <c r="C186" s="132" t="s">
        <v>310</v>
      </c>
      <c r="D186" s="132" t="s">
        <v>149</v>
      </c>
      <c r="E186" s="133" t="s">
        <v>3047</v>
      </c>
      <c r="F186" s="134" t="s">
        <v>3048</v>
      </c>
      <c r="G186" s="135" t="s">
        <v>1698</v>
      </c>
      <c r="H186" s="136">
        <v>3</v>
      </c>
      <c r="I186" s="136"/>
      <c r="J186" s="136">
        <f>ROUND(I186*H186,3)</f>
        <v>0</v>
      </c>
      <c r="K186" s="137"/>
      <c r="L186" s="25"/>
      <c r="M186" s="138" t="s">
        <v>1</v>
      </c>
      <c r="N186" s="139" t="s">
        <v>35</v>
      </c>
      <c r="O186" s="140">
        <v>0</v>
      </c>
      <c r="P186" s="140">
        <f>O186*H186</f>
        <v>0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AR186" s="142" t="s">
        <v>153</v>
      </c>
      <c r="AT186" s="142" t="s">
        <v>149</v>
      </c>
      <c r="AU186" s="142" t="s">
        <v>77</v>
      </c>
      <c r="AY186" s="13" t="s">
        <v>146</v>
      </c>
      <c r="BE186" s="143">
        <f>IF(N186="základná",J186,0)</f>
        <v>0</v>
      </c>
      <c r="BF186" s="143">
        <f>IF(N186="znížená",J186,0)</f>
        <v>0</v>
      </c>
      <c r="BG186" s="143">
        <f>IF(N186="zákl. prenesená",J186,0)</f>
        <v>0</v>
      </c>
      <c r="BH186" s="143">
        <f>IF(N186="zníž. prenesená",J186,0)</f>
        <v>0</v>
      </c>
      <c r="BI186" s="143">
        <f>IF(N186="nulová",J186,0)</f>
        <v>0</v>
      </c>
      <c r="BJ186" s="13" t="s">
        <v>154</v>
      </c>
      <c r="BK186" s="144">
        <f>ROUND(I186*H186,3)</f>
        <v>0</v>
      </c>
      <c r="BL186" s="13" t="s">
        <v>153</v>
      </c>
      <c r="BM186" s="142" t="s">
        <v>761</v>
      </c>
    </row>
    <row r="187" spans="2:65" s="1" customFormat="1" ht="16.5" customHeight="1">
      <c r="B187" s="131"/>
      <c r="C187" s="132" t="s">
        <v>550</v>
      </c>
      <c r="D187" s="132" t="s">
        <v>149</v>
      </c>
      <c r="E187" s="133" t="s">
        <v>3049</v>
      </c>
      <c r="F187" s="134" t="s">
        <v>3050</v>
      </c>
      <c r="G187" s="135" t="s">
        <v>1698</v>
      </c>
      <c r="H187" s="136">
        <v>3</v>
      </c>
      <c r="I187" s="136"/>
      <c r="J187" s="136">
        <f>ROUND(I187*H187,3)</f>
        <v>0</v>
      </c>
      <c r="K187" s="137"/>
      <c r="L187" s="25"/>
      <c r="M187" s="138" t="s">
        <v>1</v>
      </c>
      <c r="N187" s="139" t="s">
        <v>35</v>
      </c>
      <c r="O187" s="140">
        <v>0</v>
      </c>
      <c r="P187" s="140">
        <f>O187*H187</f>
        <v>0</v>
      </c>
      <c r="Q187" s="140">
        <v>0</v>
      </c>
      <c r="R187" s="140">
        <f>Q187*H187</f>
        <v>0</v>
      </c>
      <c r="S187" s="140">
        <v>0</v>
      </c>
      <c r="T187" s="141">
        <f>S187*H187</f>
        <v>0</v>
      </c>
      <c r="AR187" s="142" t="s">
        <v>153</v>
      </c>
      <c r="AT187" s="142" t="s">
        <v>149</v>
      </c>
      <c r="AU187" s="142" t="s">
        <v>77</v>
      </c>
      <c r="AY187" s="13" t="s">
        <v>146</v>
      </c>
      <c r="BE187" s="143">
        <f>IF(N187="základná",J187,0)</f>
        <v>0</v>
      </c>
      <c r="BF187" s="143">
        <f>IF(N187="znížená",J187,0)</f>
        <v>0</v>
      </c>
      <c r="BG187" s="143">
        <f>IF(N187="zákl. prenesená",J187,0)</f>
        <v>0</v>
      </c>
      <c r="BH187" s="143">
        <f>IF(N187="zníž. prenesená",J187,0)</f>
        <v>0</v>
      </c>
      <c r="BI187" s="143">
        <f>IF(N187="nulová",J187,0)</f>
        <v>0</v>
      </c>
      <c r="BJ187" s="13" t="s">
        <v>154</v>
      </c>
      <c r="BK187" s="144">
        <f>ROUND(I187*H187,3)</f>
        <v>0</v>
      </c>
      <c r="BL187" s="13" t="s">
        <v>153</v>
      </c>
      <c r="BM187" s="142" t="s">
        <v>769</v>
      </c>
    </row>
    <row r="188" spans="2:65" s="1" customFormat="1" ht="33" customHeight="1">
      <c r="B188" s="131"/>
      <c r="C188" s="132" t="s">
        <v>314</v>
      </c>
      <c r="D188" s="132" t="s">
        <v>149</v>
      </c>
      <c r="E188" s="133" t="s">
        <v>3051</v>
      </c>
      <c r="F188" s="134" t="s">
        <v>3052</v>
      </c>
      <c r="G188" s="135" t="s">
        <v>1863</v>
      </c>
      <c r="H188" s="136">
        <v>1</v>
      </c>
      <c r="I188" s="136"/>
      <c r="J188" s="136">
        <f>ROUND(I188*H188,3)</f>
        <v>0</v>
      </c>
      <c r="K188" s="137"/>
      <c r="L188" s="25"/>
      <c r="M188" s="138" t="s">
        <v>1</v>
      </c>
      <c r="N188" s="139" t="s">
        <v>35</v>
      </c>
      <c r="O188" s="140">
        <v>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153</v>
      </c>
      <c r="AT188" s="142" t="s">
        <v>149</v>
      </c>
      <c r="AU188" s="142" t="s">
        <v>77</v>
      </c>
      <c r="AY188" s="13" t="s">
        <v>146</v>
      </c>
      <c r="BE188" s="143">
        <f>IF(N188="základná",J188,0)</f>
        <v>0</v>
      </c>
      <c r="BF188" s="143">
        <f>IF(N188="znížená",J188,0)</f>
        <v>0</v>
      </c>
      <c r="BG188" s="143">
        <f>IF(N188="zákl. prenesená",J188,0)</f>
        <v>0</v>
      </c>
      <c r="BH188" s="143">
        <f>IF(N188="zníž. prenesená",J188,0)</f>
        <v>0</v>
      </c>
      <c r="BI188" s="143">
        <f>IF(N188="nulová",J188,0)</f>
        <v>0</v>
      </c>
      <c r="BJ188" s="13" t="s">
        <v>154</v>
      </c>
      <c r="BK188" s="144">
        <f>ROUND(I188*H188,3)</f>
        <v>0</v>
      </c>
      <c r="BL188" s="13" t="s">
        <v>153</v>
      </c>
      <c r="BM188" s="142" t="s">
        <v>777</v>
      </c>
    </row>
    <row r="189" spans="2:65" s="1" customFormat="1" ht="24.15" customHeight="1">
      <c r="B189" s="131"/>
      <c r="C189" s="132" t="s">
        <v>557</v>
      </c>
      <c r="D189" s="132" t="s">
        <v>149</v>
      </c>
      <c r="E189" s="133" t="s">
        <v>3053</v>
      </c>
      <c r="F189" s="134" t="s">
        <v>3054</v>
      </c>
      <c r="G189" s="135" t="s">
        <v>1345</v>
      </c>
      <c r="H189" s="136">
        <v>16</v>
      </c>
      <c r="I189" s="136"/>
      <c r="J189" s="136">
        <f>ROUND(I189*H189,3)</f>
        <v>0</v>
      </c>
      <c r="K189" s="137"/>
      <c r="L189" s="25"/>
      <c r="M189" s="138" t="s">
        <v>1</v>
      </c>
      <c r="N189" s="139" t="s">
        <v>35</v>
      </c>
      <c r="O189" s="140">
        <v>0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153</v>
      </c>
      <c r="AT189" s="142" t="s">
        <v>149</v>
      </c>
      <c r="AU189" s="142" t="s">
        <v>77</v>
      </c>
      <c r="AY189" s="13" t="s">
        <v>146</v>
      </c>
      <c r="BE189" s="143">
        <f>IF(N189="základná",J189,0)</f>
        <v>0</v>
      </c>
      <c r="BF189" s="143">
        <f>IF(N189="znížená",J189,0)</f>
        <v>0</v>
      </c>
      <c r="BG189" s="143">
        <f>IF(N189="zákl. prenesená",J189,0)</f>
        <v>0</v>
      </c>
      <c r="BH189" s="143">
        <f>IF(N189="zníž. prenesená",J189,0)</f>
        <v>0</v>
      </c>
      <c r="BI189" s="143">
        <f>IF(N189="nulová",J189,0)</f>
        <v>0</v>
      </c>
      <c r="BJ189" s="13" t="s">
        <v>154</v>
      </c>
      <c r="BK189" s="144">
        <f>ROUND(I189*H189,3)</f>
        <v>0</v>
      </c>
      <c r="BL189" s="13" t="s">
        <v>153</v>
      </c>
      <c r="BM189" s="142" t="s">
        <v>783</v>
      </c>
    </row>
    <row r="190" spans="2:65" s="1" customFormat="1" ht="21.75" customHeight="1">
      <c r="B190" s="131"/>
      <c r="C190" s="132" t="s">
        <v>318</v>
      </c>
      <c r="D190" s="132" t="s">
        <v>149</v>
      </c>
      <c r="E190" s="133" t="s">
        <v>3055</v>
      </c>
      <c r="F190" s="134" t="s">
        <v>3056</v>
      </c>
      <c r="G190" s="135" t="s">
        <v>1345</v>
      </c>
      <c r="H190" s="136">
        <v>18</v>
      </c>
      <c r="I190" s="136"/>
      <c r="J190" s="136">
        <f>ROUND(I190*H190,3)</f>
        <v>0</v>
      </c>
      <c r="K190" s="137"/>
      <c r="L190" s="25"/>
      <c r="M190" s="145" t="s">
        <v>1</v>
      </c>
      <c r="N190" s="146" t="s">
        <v>35</v>
      </c>
      <c r="O190" s="147">
        <v>0</v>
      </c>
      <c r="P190" s="147">
        <f>O190*H190</f>
        <v>0</v>
      </c>
      <c r="Q190" s="147">
        <v>0</v>
      </c>
      <c r="R190" s="147">
        <f>Q190*H190</f>
        <v>0</v>
      </c>
      <c r="S190" s="147">
        <v>0</v>
      </c>
      <c r="T190" s="148">
        <f>S190*H190</f>
        <v>0</v>
      </c>
      <c r="AR190" s="142" t="s">
        <v>153</v>
      </c>
      <c r="AT190" s="142" t="s">
        <v>149</v>
      </c>
      <c r="AU190" s="142" t="s">
        <v>77</v>
      </c>
      <c r="AY190" s="13" t="s">
        <v>146</v>
      </c>
      <c r="BE190" s="143">
        <f>IF(N190="základná",J190,0)</f>
        <v>0</v>
      </c>
      <c r="BF190" s="143">
        <f>IF(N190="znížená",J190,0)</f>
        <v>0</v>
      </c>
      <c r="BG190" s="143">
        <f>IF(N190="zákl. prenesená",J190,0)</f>
        <v>0</v>
      </c>
      <c r="BH190" s="143">
        <f>IF(N190="zníž. prenesená",J190,0)</f>
        <v>0</v>
      </c>
      <c r="BI190" s="143">
        <f>IF(N190="nulová",J190,0)</f>
        <v>0</v>
      </c>
      <c r="BJ190" s="13" t="s">
        <v>154</v>
      </c>
      <c r="BK190" s="144">
        <f>ROUND(I190*H190,3)</f>
        <v>0</v>
      </c>
      <c r="BL190" s="13" t="s">
        <v>153</v>
      </c>
      <c r="BM190" s="142" t="s">
        <v>791</v>
      </c>
    </row>
    <row r="191" spans="2:65" s="1" customFormat="1" ht="6.9" customHeight="1">
      <c r="B191" s="40"/>
      <c r="C191" s="41"/>
      <c r="D191" s="41"/>
      <c r="E191" s="41"/>
      <c r="F191" s="41"/>
      <c r="G191" s="41"/>
      <c r="H191" s="41"/>
      <c r="I191" s="41"/>
      <c r="J191" s="41"/>
      <c r="K191" s="41"/>
      <c r="L191" s="25"/>
    </row>
  </sheetData>
  <autoFilter ref="C120:K190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99"/>
  <sheetViews>
    <sheetView showGridLines="0" topLeftCell="A149" workbookViewId="0">
      <selection activeCell="W133" sqref="W13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78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111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ROUND(J131,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ROUND((SUM(BE131:BE198)),  2)</f>
        <v>0</v>
      </c>
      <c r="G33" s="88"/>
      <c r="H33" s="88"/>
      <c r="I33" s="89">
        <v>0.2</v>
      </c>
      <c r="J33" s="87">
        <f>ROUND(((SUM(BE131:BE198))*I33),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ROUND((SUM(BF131:BF198)),  2)</f>
        <v>0</v>
      </c>
      <c r="I34" s="91">
        <v>0.2</v>
      </c>
      <c r="J34" s="90">
        <f>ROUND(((SUM(BF131:BF198))*I34),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ROUND((SUM(BG131:BG198)),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ROUND((SUM(BH131:BH198)),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ROUND((SUM(BI131:BI198)),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01 - SO 01 - Budova SOŠ - búracie práce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J131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J132</f>
        <v>0</v>
      </c>
      <c r="L97" s="103"/>
    </row>
    <row r="98" spans="2:12" s="9" customFormat="1" ht="19.95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J133</f>
        <v>0</v>
      </c>
      <c r="L98" s="107"/>
    </row>
    <row r="99" spans="2:12" s="8" customFormat="1" ht="24.9" customHeight="1">
      <c r="B99" s="103"/>
      <c r="D99" s="104" t="s">
        <v>119</v>
      </c>
      <c r="E99" s="105"/>
      <c r="F99" s="105"/>
      <c r="G99" s="105"/>
      <c r="H99" s="105"/>
      <c r="I99" s="105"/>
      <c r="J99" s="106">
        <f>J163</f>
        <v>0</v>
      </c>
      <c r="L99" s="103"/>
    </row>
    <row r="100" spans="2:12" s="9" customFormat="1" ht="19.95" customHeight="1">
      <c r="B100" s="107"/>
      <c r="D100" s="108" t="s">
        <v>120</v>
      </c>
      <c r="E100" s="109"/>
      <c r="F100" s="109"/>
      <c r="G100" s="109"/>
      <c r="H100" s="109"/>
      <c r="I100" s="109"/>
      <c r="J100" s="110">
        <f>J164</f>
        <v>0</v>
      </c>
      <c r="L100" s="107"/>
    </row>
    <row r="101" spans="2:12" s="9" customFormat="1" ht="19.95" customHeight="1">
      <c r="B101" s="107"/>
      <c r="D101" s="108" t="s">
        <v>121</v>
      </c>
      <c r="E101" s="109"/>
      <c r="F101" s="109"/>
      <c r="G101" s="109"/>
      <c r="H101" s="109"/>
      <c r="I101" s="109"/>
      <c r="J101" s="110">
        <f>J172</f>
        <v>0</v>
      </c>
      <c r="L101" s="107"/>
    </row>
    <row r="102" spans="2:12" s="9" customFormat="1" ht="19.95" customHeight="1">
      <c r="B102" s="107"/>
      <c r="D102" s="108" t="s">
        <v>122</v>
      </c>
      <c r="E102" s="109"/>
      <c r="F102" s="109"/>
      <c r="G102" s="109"/>
      <c r="H102" s="109"/>
      <c r="I102" s="109"/>
      <c r="J102" s="110">
        <f>J176</f>
        <v>0</v>
      </c>
      <c r="L102" s="107"/>
    </row>
    <row r="103" spans="2:12" s="9" customFormat="1" ht="19.95" customHeight="1">
      <c r="B103" s="107"/>
      <c r="D103" s="108" t="s">
        <v>123</v>
      </c>
      <c r="E103" s="109"/>
      <c r="F103" s="109"/>
      <c r="G103" s="109"/>
      <c r="H103" s="109"/>
      <c r="I103" s="109"/>
      <c r="J103" s="110">
        <f>J178</f>
        <v>0</v>
      </c>
      <c r="L103" s="107"/>
    </row>
    <row r="104" spans="2:12" s="9" customFormat="1" ht="19.95" customHeight="1">
      <c r="B104" s="107"/>
      <c r="D104" s="108" t="s">
        <v>124</v>
      </c>
      <c r="E104" s="109"/>
      <c r="F104" s="109"/>
      <c r="G104" s="109"/>
      <c r="H104" s="109"/>
      <c r="I104" s="109"/>
      <c r="J104" s="110">
        <f>J183</f>
        <v>0</v>
      </c>
      <c r="L104" s="107"/>
    </row>
    <row r="105" spans="2:12" s="9" customFormat="1" ht="19.95" customHeight="1">
      <c r="B105" s="107"/>
      <c r="D105" s="108" t="s">
        <v>125</v>
      </c>
      <c r="E105" s="109"/>
      <c r="F105" s="109"/>
      <c r="G105" s="109"/>
      <c r="H105" s="109"/>
      <c r="I105" s="109"/>
      <c r="J105" s="110">
        <f>J185</f>
        <v>0</v>
      </c>
      <c r="L105" s="107"/>
    </row>
    <row r="106" spans="2:12" s="9" customFormat="1" ht="19.95" customHeight="1">
      <c r="B106" s="107"/>
      <c r="D106" s="108" t="s">
        <v>126</v>
      </c>
      <c r="E106" s="109"/>
      <c r="F106" s="109"/>
      <c r="G106" s="109"/>
      <c r="H106" s="109"/>
      <c r="I106" s="109"/>
      <c r="J106" s="110">
        <f>J187</f>
        <v>0</v>
      </c>
      <c r="L106" s="107"/>
    </row>
    <row r="107" spans="2:12" s="9" customFormat="1" ht="19.95" customHeight="1">
      <c r="B107" s="107"/>
      <c r="D107" s="108" t="s">
        <v>127</v>
      </c>
      <c r="E107" s="109"/>
      <c r="F107" s="109"/>
      <c r="G107" s="109"/>
      <c r="H107" s="109"/>
      <c r="I107" s="109"/>
      <c r="J107" s="110">
        <f>J190</f>
        <v>0</v>
      </c>
      <c r="L107" s="107"/>
    </row>
    <row r="108" spans="2:12" s="9" customFormat="1" ht="19.95" customHeight="1">
      <c r="B108" s="107"/>
      <c r="D108" s="108" t="s">
        <v>128</v>
      </c>
      <c r="E108" s="109"/>
      <c r="F108" s="109"/>
      <c r="G108" s="109"/>
      <c r="H108" s="109"/>
      <c r="I108" s="109"/>
      <c r="J108" s="110">
        <f>J192</f>
        <v>0</v>
      </c>
      <c r="L108" s="107"/>
    </row>
    <row r="109" spans="2:12" s="9" customFormat="1" ht="19.95" customHeight="1">
      <c r="B109" s="107"/>
      <c r="D109" s="108" t="s">
        <v>129</v>
      </c>
      <c r="E109" s="109"/>
      <c r="F109" s="109"/>
      <c r="G109" s="109"/>
      <c r="H109" s="109"/>
      <c r="I109" s="109"/>
      <c r="J109" s="110">
        <f>J194</f>
        <v>0</v>
      </c>
      <c r="L109" s="107"/>
    </row>
    <row r="110" spans="2:12" s="8" customFormat="1" ht="24.9" customHeight="1">
      <c r="B110" s="103"/>
      <c r="D110" s="104" t="s">
        <v>130</v>
      </c>
      <c r="E110" s="105"/>
      <c r="F110" s="105"/>
      <c r="G110" s="105"/>
      <c r="H110" s="105"/>
      <c r="I110" s="105"/>
      <c r="J110" s="106">
        <f>J196</f>
        <v>0</v>
      </c>
      <c r="L110" s="103"/>
    </row>
    <row r="111" spans="2:12" s="9" customFormat="1" ht="19.95" customHeight="1">
      <c r="B111" s="107"/>
      <c r="D111" s="108" t="s">
        <v>131</v>
      </c>
      <c r="E111" s="109"/>
      <c r="F111" s="109"/>
      <c r="G111" s="109"/>
      <c r="H111" s="109"/>
      <c r="I111" s="109"/>
      <c r="J111" s="110">
        <f>J197</f>
        <v>0</v>
      </c>
      <c r="L111" s="107"/>
    </row>
    <row r="112" spans="2:12" s="1" customFormat="1" ht="21.75" customHeight="1">
      <c r="B112" s="25"/>
      <c r="L112" s="25"/>
    </row>
    <row r="113" spans="2:12" s="1" customFormat="1" ht="6.9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25"/>
    </row>
    <row r="117" spans="2:12" s="1" customFormat="1" ht="6.9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25"/>
    </row>
    <row r="118" spans="2:12" s="1" customFormat="1" ht="24.9" customHeight="1">
      <c r="B118" s="25"/>
      <c r="C118" s="17" t="s">
        <v>132</v>
      </c>
      <c r="L118" s="25"/>
    </row>
    <row r="119" spans="2:12" s="1" customFormat="1" ht="6.9" customHeight="1">
      <c r="B119" s="25"/>
      <c r="L119" s="25"/>
    </row>
    <row r="120" spans="2:12" s="1" customFormat="1" ht="12" customHeight="1">
      <c r="B120" s="25"/>
      <c r="C120" s="22" t="s">
        <v>12</v>
      </c>
      <c r="L120" s="25"/>
    </row>
    <row r="121" spans="2:12" s="1" customFormat="1" ht="16.5" customHeight="1">
      <c r="B121" s="25"/>
      <c r="E121" s="196" t="str">
        <f>E7</f>
        <v>SOŠ Tornaľa - modernizácia odborného vzdelávania,  budova SOŠ</v>
      </c>
      <c r="F121" s="197"/>
      <c r="G121" s="197"/>
      <c r="H121" s="197"/>
      <c r="L121" s="25"/>
    </row>
    <row r="122" spans="2:12" s="1" customFormat="1" ht="12" customHeight="1">
      <c r="B122" s="25"/>
      <c r="C122" s="22" t="s">
        <v>110</v>
      </c>
      <c r="L122" s="25"/>
    </row>
    <row r="123" spans="2:12" s="1" customFormat="1" ht="16.5" customHeight="1">
      <c r="B123" s="25"/>
      <c r="E123" s="175" t="str">
        <f>E9</f>
        <v>01 - SO 01 - Budova SOŠ - búracie práce</v>
      </c>
      <c r="F123" s="195"/>
      <c r="G123" s="195"/>
      <c r="H123" s="195"/>
      <c r="L123" s="25"/>
    </row>
    <row r="124" spans="2:12" s="1" customFormat="1" ht="6.9" customHeight="1">
      <c r="B124" s="25"/>
      <c r="L124" s="25"/>
    </row>
    <row r="125" spans="2:12" s="1" customFormat="1" ht="12" customHeight="1">
      <c r="B125" s="25"/>
      <c r="C125" s="22" t="s">
        <v>16</v>
      </c>
      <c r="F125" s="20" t="str">
        <f>F12</f>
        <v/>
      </c>
      <c r="I125" s="22" t="s">
        <v>18</v>
      </c>
      <c r="J125" s="48" t="str">
        <f>IF(J12="","",J12)</f>
        <v>14. 7. 2024</v>
      </c>
      <c r="L125" s="25"/>
    </row>
    <row r="126" spans="2:12" s="1" customFormat="1" ht="6.9" customHeight="1">
      <c r="B126" s="25"/>
      <c r="L126" s="25"/>
    </row>
    <row r="127" spans="2:12" s="1" customFormat="1" ht="15.15" customHeight="1">
      <c r="B127" s="25"/>
      <c r="C127" s="22" t="s">
        <v>20</v>
      </c>
      <c r="F127" s="20" t="str">
        <f>E15</f>
        <v xml:space="preserve"> </v>
      </c>
      <c r="I127" s="22" t="s">
        <v>24</v>
      </c>
      <c r="J127" s="23" t="str">
        <f>E21</f>
        <v xml:space="preserve"> </v>
      </c>
      <c r="L127" s="25"/>
    </row>
    <row r="128" spans="2:12" s="1" customFormat="1" ht="15.15" customHeight="1">
      <c r="B128" s="25"/>
      <c r="C128" s="22" t="s">
        <v>23</v>
      </c>
      <c r="F128" s="20" t="str">
        <f>IF(E18="","",E18)</f>
        <v xml:space="preserve"> </v>
      </c>
      <c r="I128" s="22" t="s">
        <v>27</v>
      </c>
      <c r="J128" s="23" t="str">
        <f>E24</f>
        <v xml:space="preserve"> 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11"/>
      <c r="C130" s="112" t="s">
        <v>133</v>
      </c>
      <c r="D130" s="113" t="s">
        <v>54</v>
      </c>
      <c r="E130" s="113" t="s">
        <v>50</v>
      </c>
      <c r="F130" s="113" t="s">
        <v>51</v>
      </c>
      <c r="G130" s="113" t="s">
        <v>134</v>
      </c>
      <c r="H130" s="113" t="s">
        <v>135</v>
      </c>
      <c r="I130" s="113" t="s">
        <v>136</v>
      </c>
      <c r="J130" s="114" t="s">
        <v>114</v>
      </c>
      <c r="K130" s="115" t="s">
        <v>137</v>
      </c>
      <c r="L130" s="111"/>
      <c r="M130" s="54" t="s">
        <v>1</v>
      </c>
      <c r="N130" s="55" t="s">
        <v>33</v>
      </c>
      <c r="O130" s="55" t="s">
        <v>138</v>
      </c>
      <c r="P130" s="55" t="s">
        <v>139</v>
      </c>
      <c r="Q130" s="55" t="s">
        <v>140</v>
      </c>
      <c r="R130" s="55" t="s">
        <v>141</v>
      </c>
      <c r="S130" s="55" t="s">
        <v>142</v>
      </c>
      <c r="T130" s="56" t="s">
        <v>143</v>
      </c>
    </row>
    <row r="131" spans="2:65" s="1" customFormat="1" ht="22.95" customHeight="1">
      <c r="B131" s="25"/>
      <c r="C131" s="59" t="s">
        <v>115</v>
      </c>
      <c r="J131" s="116">
        <f>BK131</f>
        <v>0</v>
      </c>
      <c r="L131" s="25"/>
      <c r="M131" s="57"/>
      <c r="N131" s="49"/>
      <c r="O131" s="49"/>
      <c r="P131" s="117">
        <f>P132+P163+P196</f>
        <v>2756.51272316</v>
      </c>
      <c r="Q131" s="49"/>
      <c r="R131" s="117">
        <f>R132+R163+R196</f>
        <v>0.24497801011999998</v>
      </c>
      <c r="S131" s="49"/>
      <c r="T131" s="118">
        <f>T132+T163+T196</f>
        <v>424.11935384000003</v>
      </c>
      <c r="AT131" s="13" t="s">
        <v>68</v>
      </c>
      <c r="AU131" s="13" t="s">
        <v>116</v>
      </c>
      <c r="BK131" s="119">
        <f>BK132+BK163+BK196</f>
        <v>0</v>
      </c>
    </row>
    <row r="132" spans="2:65" s="11" customFormat="1" ht="25.95" customHeight="1">
      <c r="B132" s="120"/>
      <c r="D132" s="121" t="s">
        <v>68</v>
      </c>
      <c r="E132" s="122" t="s">
        <v>144</v>
      </c>
      <c r="F132" s="122" t="s">
        <v>145</v>
      </c>
      <c r="J132" s="123">
        <f>BK132</f>
        <v>0</v>
      </c>
      <c r="L132" s="120"/>
      <c r="M132" s="124"/>
      <c r="P132" s="125">
        <f>P133</f>
        <v>1532.0668015600002</v>
      </c>
      <c r="R132" s="125">
        <f>R133</f>
        <v>0.24482899999999999</v>
      </c>
      <c r="T132" s="126">
        <f>T133</f>
        <v>251.839947</v>
      </c>
      <c r="AR132" s="121" t="s">
        <v>77</v>
      </c>
      <c r="AT132" s="127" t="s">
        <v>68</v>
      </c>
      <c r="AU132" s="127" t="s">
        <v>69</v>
      </c>
      <c r="AY132" s="121" t="s">
        <v>146</v>
      </c>
      <c r="BK132" s="128">
        <f>BK133</f>
        <v>0</v>
      </c>
    </row>
    <row r="133" spans="2:65" s="11" customFormat="1" ht="22.95" customHeight="1">
      <c r="B133" s="120"/>
      <c r="D133" s="121" t="s">
        <v>68</v>
      </c>
      <c r="E133" s="129" t="s">
        <v>147</v>
      </c>
      <c r="F133" s="129" t="s">
        <v>148</v>
      </c>
      <c r="J133" s="130">
        <f>BK133</f>
        <v>0</v>
      </c>
      <c r="L133" s="120"/>
      <c r="M133" s="124"/>
      <c r="P133" s="125">
        <f>SUM(P134:P162)</f>
        <v>1532.0668015600002</v>
      </c>
      <c r="R133" s="125">
        <f>SUM(R134:R162)</f>
        <v>0.24482899999999999</v>
      </c>
      <c r="T133" s="126">
        <f>SUM(T134:T162)</f>
        <v>251.839947</v>
      </c>
      <c r="AR133" s="121" t="s">
        <v>77</v>
      </c>
      <c r="AT133" s="127" t="s">
        <v>68</v>
      </c>
      <c r="AU133" s="127" t="s">
        <v>77</v>
      </c>
      <c r="AY133" s="121" t="s">
        <v>146</v>
      </c>
      <c r="BK133" s="128">
        <f>SUM(BK134:BK162)</f>
        <v>0</v>
      </c>
    </row>
    <row r="134" spans="2:65" s="1" customFormat="1" ht="21.75" customHeight="1">
      <c r="B134" s="131"/>
      <c r="C134" s="132" t="s">
        <v>77</v>
      </c>
      <c r="D134" s="132" t="s">
        <v>149</v>
      </c>
      <c r="E134" s="133" t="s">
        <v>150</v>
      </c>
      <c r="F134" s="134" t="s">
        <v>151</v>
      </c>
      <c r="G134" s="135" t="s">
        <v>152</v>
      </c>
      <c r="H134" s="136">
        <v>4</v>
      </c>
      <c r="I134" s="136"/>
      <c r="J134" s="136">
        <f t="shared" ref="J134:J162" si="0">ROUND(I134*H134,3)</f>
        <v>0</v>
      </c>
      <c r="K134" s="137"/>
      <c r="L134" s="25"/>
      <c r="M134" s="138" t="s">
        <v>1</v>
      </c>
      <c r="N134" s="139" t="s">
        <v>35</v>
      </c>
      <c r="O134" s="140">
        <v>0</v>
      </c>
      <c r="P134" s="140">
        <f t="shared" ref="P134:P162" si="1">O134*H134</f>
        <v>0</v>
      </c>
      <c r="Q134" s="140">
        <v>0</v>
      </c>
      <c r="R134" s="140">
        <f t="shared" ref="R134:R162" si="2">Q134*H134</f>
        <v>0</v>
      </c>
      <c r="S134" s="140">
        <v>0</v>
      </c>
      <c r="T134" s="141">
        <f t="shared" ref="T134:T162" si="3">S134*H134</f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 t="shared" ref="BE134:BE162" si="4">IF(N134="základná",J134,0)</f>
        <v>0</v>
      </c>
      <c r="BF134" s="143">
        <f t="shared" ref="BF134:BF162" si="5">IF(N134="znížená",J134,0)</f>
        <v>0</v>
      </c>
      <c r="BG134" s="143">
        <f t="shared" ref="BG134:BG162" si="6">IF(N134="zákl. prenesená",J134,0)</f>
        <v>0</v>
      </c>
      <c r="BH134" s="143">
        <f t="shared" ref="BH134:BH162" si="7">IF(N134="zníž. prenesená",J134,0)</f>
        <v>0</v>
      </c>
      <c r="BI134" s="143">
        <f t="shared" ref="BI134:BI162" si="8">IF(N134="nulová",J134,0)</f>
        <v>0</v>
      </c>
      <c r="BJ134" s="13" t="s">
        <v>154</v>
      </c>
      <c r="BK134" s="144">
        <f t="shared" ref="BK134:BK162" si="9">ROUND(I134*H134,3)</f>
        <v>0</v>
      </c>
      <c r="BL134" s="13" t="s">
        <v>153</v>
      </c>
      <c r="BM134" s="142" t="s">
        <v>154</v>
      </c>
    </row>
    <row r="135" spans="2:65" s="1" customFormat="1" ht="16.5" customHeight="1">
      <c r="B135" s="131"/>
      <c r="C135" s="132" t="s">
        <v>154</v>
      </c>
      <c r="D135" s="132" t="s">
        <v>149</v>
      </c>
      <c r="E135" s="133" t="s">
        <v>155</v>
      </c>
      <c r="F135" s="134" t="s">
        <v>156</v>
      </c>
      <c r="G135" s="135" t="s">
        <v>157</v>
      </c>
      <c r="H135" s="136">
        <v>1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153</v>
      </c>
      <c r="AT135" s="142" t="s">
        <v>149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153</v>
      </c>
      <c r="BM135" s="142" t="s">
        <v>153</v>
      </c>
    </row>
    <row r="136" spans="2:65" s="1" customFormat="1" ht="16.5" customHeight="1">
      <c r="B136" s="131"/>
      <c r="C136" s="132" t="s">
        <v>158</v>
      </c>
      <c r="D136" s="132" t="s">
        <v>149</v>
      </c>
      <c r="E136" s="133" t="s">
        <v>159</v>
      </c>
      <c r="F136" s="134" t="s">
        <v>160</v>
      </c>
      <c r="G136" s="135" t="s">
        <v>152</v>
      </c>
      <c r="H136" s="136">
        <v>2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153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153</v>
      </c>
      <c r="BM136" s="142" t="s">
        <v>161</v>
      </c>
    </row>
    <row r="137" spans="2:65" s="1" customFormat="1" ht="16.5" customHeight="1">
      <c r="B137" s="131"/>
      <c r="C137" s="132" t="s">
        <v>153</v>
      </c>
      <c r="D137" s="132" t="s">
        <v>149</v>
      </c>
      <c r="E137" s="133" t="s">
        <v>162</v>
      </c>
      <c r="F137" s="134" t="s">
        <v>163</v>
      </c>
      <c r="G137" s="135" t="s">
        <v>164</v>
      </c>
      <c r="H137" s="136">
        <v>24.273</v>
      </c>
      <c r="I137" s="136"/>
      <c r="J137" s="136">
        <f t="shared" si="0"/>
        <v>0</v>
      </c>
      <c r="K137" s="137"/>
      <c r="L137" s="25"/>
      <c r="M137" s="138" t="s">
        <v>1</v>
      </c>
      <c r="N137" s="139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153</v>
      </c>
      <c r="AT137" s="142" t="s">
        <v>149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153</v>
      </c>
      <c r="BM137" s="142" t="s">
        <v>165</v>
      </c>
    </row>
    <row r="138" spans="2:65" s="1" customFormat="1" ht="37.950000000000003" customHeight="1">
      <c r="B138" s="131"/>
      <c r="C138" s="132" t="s">
        <v>166</v>
      </c>
      <c r="D138" s="132" t="s">
        <v>149</v>
      </c>
      <c r="E138" s="133" t="s">
        <v>167</v>
      </c>
      <c r="F138" s="134" t="s">
        <v>168</v>
      </c>
      <c r="G138" s="135" t="s">
        <v>169</v>
      </c>
      <c r="H138" s="136">
        <v>42.372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35</v>
      </c>
      <c r="O138" s="140">
        <v>0.16400000000000001</v>
      </c>
      <c r="P138" s="140">
        <f t="shared" si="1"/>
        <v>6.9490080000000001</v>
      </c>
      <c r="Q138" s="140">
        <v>0</v>
      </c>
      <c r="R138" s="140">
        <f t="shared" si="2"/>
        <v>0</v>
      </c>
      <c r="S138" s="140">
        <v>0.19600000000000001</v>
      </c>
      <c r="T138" s="141">
        <f t="shared" si="3"/>
        <v>8.3049119999999998</v>
      </c>
      <c r="AR138" s="142" t="s">
        <v>153</v>
      </c>
      <c r="AT138" s="142" t="s">
        <v>149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153</v>
      </c>
      <c r="BM138" s="142" t="s">
        <v>94</v>
      </c>
    </row>
    <row r="139" spans="2:65" s="1" customFormat="1" ht="24.15" customHeight="1">
      <c r="B139" s="131"/>
      <c r="C139" s="132" t="s">
        <v>161</v>
      </c>
      <c r="D139" s="132" t="s">
        <v>149</v>
      </c>
      <c r="E139" s="133" t="s">
        <v>170</v>
      </c>
      <c r="F139" s="134" t="s">
        <v>171</v>
      </c>
      <c r="G139" s="135" t="s">
        <v>164</v>
      </c>
      <c r="H139" s="136">
        <v>3.649</v>
      </c>
      <c r="I139" s="136"/>
      <c r="J139" s="136">
        <f t="shared" si="0"/>
        <v>0</v>
      </c>
      <c r="K139" s="137"/>
      <c r="L139" s="25"/>
      <c r="M139" s="138" t="s">
        <v>1</v>
      </c>
      <c r="N139" s="139" t="s">
        <v>35</v>
      </c>
      <c r="O139" s="140">
        <v>2.464</v>
      </c>
      <c r="P139" s="140">
        <f t="shared" si="1"/>
        <v>8.9911359999999991</v>
      </c>
      <c r="Q139" s="140">
        <v>0</v>
      </c>
      <c r="R139" s="140">
        <f t="shared" si="2"/>
        <v>0</v>
      </c>
      <c r="S139" s="140">
        <v>1.633</v>
      </c>
      <c r="T139" s="141">
        <f t="shared" si="3"/>
        <v>5.9588169999999998</v>
      </c>
      <c r="AR139" s="142" t="s">
        <v>153</v>
      </c>
      <c r="AT139" s="142" t="s">
        <v>149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153</v>
      </c>
      <c r="BM139" s="142" t="s">
        <v>172</v>
      </c>
    </row>
    <row r="140" spans="2:65" s="1" customFormat="1" ht="16.5" customHeight="1">
      <c r="B140" s="131"/>
      <c r="C140" s="132" t="s">
        <v>173</v>
      </c>
      <c r="D140" s="132" t="s">
        <v>149</v>
      </c>
      <c r="E140" s="133" t="s">
        <v>174</v>
      </c>
      <c r="F140" s="134" t="s">
        <v>175</v>
      </c>
      <c r="G140" s="135" t="s">
        <v>169</v>
      </c>
      <c r="H140" s="136">
        <v>906.14200000000005</v>
      </c>
      <c r="I140" s="136"/>
      <c r="J140" s="136">
        <f t="shared" si="0"/>
        <v>0</v>
      </c>
      <c r="K140" s="137"/>
      <c r="L140" s="25"/>
      <c r="M140" s="138" t="s">
        <v>1</v>
      </c>
      <c r="N140" s="139" t="s">
        <v>35</v>
      </c>
      <c r="O140" s="140">
        <v>0.13800000000000001</v>
      </c>
      <c r="P140" s="140">
        <f t="shared" si="1"/>
        <v>125.04759600000001</v>
      </c>
      <c r="Q140" s="140">
        <v>0</v>
      </c>
      <c r="R140" s="140">
        <f t="shared" si="2"/>
        <v>0</v>
      </c>
      <c r="S140" s="140">
        <v>0.122</v>
      </c>
      <c r="T140" s="141">
        <f t="shared" si="3"/>
        <v>110.549324</v>
      </c>
      <c r="AR140" s="142" t="s">
        <v>153</v>
      </c>
      <c r="AT140" s="142" t="s">
        <v>149</v>
      </c>
      <c r="AU140" s="142" t="s">
        <v>154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153</v>
      </c>
      <c r="BM140" s="142" t="s">
        <v>176</v>
      </c>
    </row>
    <row r="141" spans="2:65" s="1" customFormat="1" ht="37.950000000000003" customHeight="1">
      <c r="B141" s="131"/>
      <c r="C141" s="132" t="s">
        <v>165</v>
      </c>
      <c r="D141" s="132" t="s">
        <v>149</v>
      </c>
      <c r="E141" s="133" t="s">
        <v>177</v>
      </c>
      <c r="F141" s="134" t="s">
        <v>178</v>
      </c>
      <c r="G141" s="135" t="s">
        <v>164</v>
      </c>
      <c r="H141" s="136">
        <v>60.816000000000003</v>
      </c>
      <c r="I141" s="136"/>
      <c r="J141" s="136">
        <f t="shared" si="0"/>
        <v>0</v>
      </c>
      <c r="K141" s="137"/>
      <c r="L141" s="25"/>
      <c r="M141" s="138" t="s">
        <v>1</v>
      </c>
      <c r="N141" s="139" t="s">
        <v>35</v>
      </c>
      <c r="O141" s="140">
        <v>3.9499300000000002</v>
      </c>
      <c r="P141" s="140">
        <f t="shared" si="1"/>
        <v>240.21894288000001</v>
      </c>
      <c r="Q141" s="140">
        <v>0</v>
      </c>
      <c r="R141" s="140">
        <f t="shared" si="2"/>
        <v>0</v>
      </c>
      <c r="S141" s="140">
        <v>1.6</v>
      </c>
      <c r="T141" s="141">
        <f t="shared" si="3"/>
        <v>97.305600000000013</v>
      </c>
      <c r="AR141" s="142" t="s">
        <v>153</v>
      </c>
      <c r="AT141" s="142" t="s">
        <v>149</v>
      </c>
      <c r="AU141" s="142" t="s">
        <v>154</v>
      </c>
      <c r="AY141" s="13" t="s">
        <v>146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3" t="s">
        <v>154</v>
      </c>
      <c r="BK141" s="144">
        <f t="shared" si="9"/>
        <v>0</v>
      </c>
      <c r="BL141" s="13" t="s">
        <v>153</v>
      </c>
      <c r="BM141" s="142" t="s">
        <v>106</v>
      </c>
    </row>
    <row r="142" spans="2:65" s="1" customFormat="1" ht="37.950000000000003" customHeight="1">
      <c r="B142" s="131"/>
      <c r="C142" s="132" t="s">
        <v>147</v>
      </c>
      <c r="D142" s="132" t="s">
        <v>149</v>
      </c>
      <c r="E142" s="133" t="s">
        <v>179</v>
      </c>
      <c r="F142" s="134" t="s">
        <v>180</v>
      </c>
      <c r="G142" s="135" t="s">
        <v>164</v>
      </c>
      <c r="H142" s="136">
        <v>3.3460000000000001</v>
      </c>
      <c r="I142" s="136"/>
      <c r="J142" s="136">
        <f t="shared" si="0"/>
        <v>0</v>
      </c>
      <c r="K142" s="137"/>
      <c r="L142" s="25"/>
      <c r="M142" s="138" t="s">
        <v>1</v>
      </c>
      <c r="N142" s="139" t="s">
        <v>35</v>
      </c>
      <c r="O142" s="140">
        <v>6.6262100000000004</v>
      </c>
      <c r="P142" s="140">
        <f t="shared" si="1"/>
        <v>22.171298660000001</v>
      </c>
      <c r="Q142" s="140">
        <v>0</v>
      </c>
      <c r="R142" s="140">
        <f t="shared" si="2"/>
        <v>0</v>
      </c>
      <c r="S142" s="140">
        <v>2.2000000000000002</v>
      </c>
      <c r="T142" s="141">
        <f t="shared" si="3"/>
        <v>7.3612000000000011</v>
      </c>
      <c r="AR142" s="142" t="s">
        <v>153</v>
      </c>
      <c r="AT142" s="142" t="s">
        <v>149</v>
      </c>
      <c r="AU142" s="142" t="s">
        <v>154</v>
      </c>
      <c r="AY142" s="13" t="s">
        <v>146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3" t="s">
        <v>154</v>
      </c>
      <c r="BK142" s="144">
        <f t="shared" si="9"/>
        <v>0</v>
      </c>
      <c r="BL142" s="13" t="s">
        <v>153</v>
      </c>
      <c r="BM142" s="142" t="s">
        <v>181</v>
      </c>
    </row>
    <row r="143" spans="2:65" s="1" customFormat="1" ht="37.950000000000003" customHeight="1">
      <c r="B143" s="131"/>
      <c r="C143" s="132" t="s">
        <v>94</v>
      </c>
      <c r="D143" s="132" t="s">
        <v>149</v>
      </c>
      <c r="E143" s="133" t="s">
        <v>182</v>
      </c>
      <c r="F143" s="134" t="s">
        <v>183</v>
      </c>
      <c r="G143" s="135" t="s">
        <v>169</v>
      </c>
      <c r="H143" s="136">
        <v>137.91800000000001</v>
      </c>
      <c r="I143" s="136"/>
      <c r="J143" s="136">
        <f t="shared" si="0"/>
        <v>0</v>
      </c>
      <c r="K143" s="137"/>
      <c r="L143" s="25"/>
      <c r="M143" s="138" t="s">
        <v>1</v>
      </c>
      <c r="N143" s="139" t="s">
        <v>35</v>
      </c>
      <c r="O143" s="140">
        <v>0.29099999999999998</v>
      </c>
      <c r="P143" s="140">
        <f t="shared" si="1"/>
        <v>40.134138</v>
      </c>
      <c r="Q143" s="140">
        <v>0</v>
      </c>
      <c r="R143" s="140">
        <f t="shared" si="2"/>
        <v>0</v>
      </c>
      <c r="S143" s="140">
        <v>6.5000000000000002E-2</v>
      </c>
      <c r="T143" s="141">
        <f t="shared" si="3"/>
        <v>8.9646699999999999</v>
      </c>
      <c r="AR143" s="142" t="s">
        <v>153</v>
      </c>
      <c r="AT143" s="142" t="s">
        <v>149</v>
      </c>
      <c r="AU143" s="142" t="s">
        <v>154</v>
      </c>
      <c r="AY143" s="13" t="s">
        <v>146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154</v>
      </c>
      <c r="BK143" s="144">
        <f t="shared" si="9"/>
        <v>0</v>
      </c>
      <c r="BL143" s="13" t="s">
        <v>153</v>
      </c>
      <c r="BM143" s="142" t="s">
        <v>184</v>
      </c>
    </row>
    <row r="144" spans="2:65" s="1" customFormat="1" ht="24.15" customHeight="1">
      <c r="B144" s="131"/>
      <c r="C144" s="132" t="s">
        <v>97</v>
      </c>
      <c r="D144" s="132" t="s">
        <v>149</v>
      </c>
      <c r="E144" s="133" t="s">
        <v>185</v>
      </c>
      <c r="F144" s="134" t="s">
        <v>186</v>
      </c>
      <c r="G144" s="135" t="s">
        <v>152</v>
      </c>
      <c r="H144" s="136">
        <v>63</v>
      </c>
      <c r="I144" s="136"/>
      <c r="J144" s="136">
        <f t="shared" si="0"/>
        <v>0</v>
      </c>
      <c r="K144" s="137"/>
      <c r="L144" s="25"/>
      <c r="M144" s="138" t="s">
        <v>1</v>
      </c>
      <c r="N144" s="139" t="s">
        <v>35</v>
      </c>
      <c r="O144" s="140">
        <v>4.9000000000000002E-2</v>
      </c>
      <c r="P144" s="140">
        <f t="shared" si="1"/>
        <v>3.0870000000000002</v>
      </c>
      <c r="Q144" s="140">
        <v>0</v>
      </c>
      <c r="R144" s="140">
        <f t="shared" si="2"/>
        <v>0</v>
      </c>
      <c r="S144" s="140">
        <v>2.4E-2</v>
      </c>
      <c r="T144" s="141">
        <f t="shared" si="3"/>
        <v>1.512</v>
      </c>
      <c r="AR144" s="142" t="s">
        <v>153</v>
      </c>
      <c r="AT144" s="142" t="s">
        <v>149</v>
      </c>
      <c r="AU144" s="142" t="s">
        <v>154</v>
      </c>
      <c r="AY144" s="13" t="s">
        <v>146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154</v>
      </c>
      <c r="BK144" s="144">
        <f t="shared" si="9"/>
        <v>0</v>
      </c>
      <c r="BL144" s="13" t="s">
        <v>153</v>
      </c>
      <c r="BM144" s="142" t="s">
        <v>7</v>
      </c>
    </row>
    <row r="145" spans="2:65" s="1" customFormat="1" ht="24.15" customHeight="1">
      <c r="B145" s="131"/>
      <c r="C145" s="132" t="s">
        <v>100</v>
      </c>
      <c r="D145" s="132" t="s">
        <v>149</v>
      </c>
      <c r="E145" s="133" t="s">
        <v>187</v>
      </c>
      <c r="F145" s="134" t="s">
        <v>188</v>
      </c>
      <c r="G145" s="135" t="s">
        <v>152</v>
      </c>
      <c r="H145" s="136">
        <v>2</v>
      </c>
      <c r="I145" s="136"/>
      <c r="J145" s="136">
        <f t="shared" si="0"/>
        <v>0</v>
      </c>
      <c r="K145" s="137"/>
      <c r="L145" s="25"/>
      <c r="M145" s="138" t="s">
        <v>1</v>
      </c>
      <c r="N145" s="139" t="s">
        <v>35</v>
      </c>
      <c r="O145" s="140">
        <v>8.8999999999999996E-2</v>
      </c>
      <c r="P145" s="140">
        <f t="shared" si="1"/>
        <v>0.17799999999999999</v>
      </c>
      <c r="Q145" s="140">
        <v>0</v>
      </c>
      <c r="R145" s="140">
        <f t="shared" si="2"/>
        <v>0</v>
      </c>
      <c r="S145" s="140">
        <v>2.7E-2</v>
      </c>
      <c r="T145" s="141">
        <f t="shared" si="3"/>
        <v>5.3999999999999999E-2</v>
      </c>
      <c r="AR145" s="142" t="s">
        <v>153</v>
      </c>
      <c r="AT145" s="142" t="s">
        <v>149</v>
      </c>
      <c r="AU145" s="142" t="s">
        <v>154</v>
      </c>
      <c r="AY145" s="13" t="s">
        <v>146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154</v>
      </c>
      <c r="BK145" s="144">
        <f t="shared" si="9"/>
        <v>0</v>
      </c>
      <c r="BL145" s="13" t="s">
        <v>153</v>
      </c>
      <c r="BM145" s="142" t="s">
        <v>189</v>
      </c>
    </row>
    <row r="146" spans="2:65" s="1" customFormat="1" ht="24.15" customHeight="1">
      <c r="B146" s="131"/>
      <c r="C146" s="132" t="s">
        <v>103</v>
      </c>
      <c r="D146" s="132" t="s">
        <v>149</v>
      </c>
      <c r="E146" s="133" t="s">
        <v>190</v>
      </c>
      <c r="F146" s="134" t="s">
        <v>191</v>
      </c>
      <c r="G146" s="135" t="s">
        <v>152</v>
      </c>
      <c r="H146" s="136">
        <v>2</v>
      </c>
      <c r="I146" s="136"/>
      <c r="J146" s="136">
        <f t="shared" si="0"/>
        <v>0</v>
      </c>
      <c r="K146" s="137"/>
      <c r="L146" s="25"/>
      <c r="M146" s="138" t="s">
        <v>1</v>
      </c>
      <c r="N146" s="139" t="s">
        <v>35</v>
      </c>
      <c r="O146" s="140">
        <v>0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2.7E-2</v>
      </c>
      <c r="T146" s="141">
        <f t="shared" si="3"/>
        <v>5.3999999999999999E-2</v>
      </c>
      <c r="AR146" s="142" t="s">
        <v>153</v>
      </c>
      <c r="AT146" s="142" t="s">
        <v>149</v>
      </c>
      <c r="AU146" s="142" t="s">
        <v>154</v>
      </c>
      <c r="AY146" s="13" t="s">
        <v>146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154</v>
      </c>
      <c r="BK146" s="144">
        <f t="shared" si="9"/>
        <v>0</v>
      </c>
      <c r="BL146" s="13" t="s">
        <v>153</v>
      </c>
      <c r="BM146" s="142" t="s">
        <v>192</v>
      </c>
    </row>
    <row r="147" spans="2:65" s="1" customFormat="1" ht="24.15" customHeight="1">
      <c r="B147" s="131"/>
      <c r="C147" s="132" t="s">
        <v>106</v>
      </c>
      <c r="D147" s="132" t="s">
        <v>149</v>
      </c>
      <c r="E147" s="133" t="s">
        <v>193</v>
      </c>
      <c r="F147" s="134" t="s">
        <v>194</v>
      </c>
      <c r="G147" s="135" t="s">
        <v>169</v>
      </c>
      <c r="H147" s="136">
        <v>10.471</v>
      </c>
      <c r="I147" s="136"/>
      <c r="J147" s="136">
        <f t="shared" si="0"/>
        <v>0</v>
      </c>
      <c r="K147" s="137"/>
      <c r="L147" s="25"/>
      <c r="M147" s="138" t="s">
        <v>1</v>
      </c>
      <c r="N147" s="139" t="s">
        <v>35</v>
      </c>
      <c r="O147" s="140">
        <v>0.15709999999999999</v>
      </c>
      <c r="P147" s="140">
        <f t="shared" si="1"/>
        <v>1.6449940999999999</v>
      </c>
      <c r="Q147" s="140">
        <v>0</v>
      </c>
      <c r="R147" s="140">
        <f t="shared" si="2"/>
        <v>0</v>
      </c>
      <c r="S147" s="140">
        <v>2.4E-2</v>
      </c>
      <c r="T147" s="141">
        <f t="shared" si="3"/>
        <v>0.25130400000000003</v>
      </c>
      <c r="AR147" s="142" t="s">
        <v>153</v>
      </c>
      <c r="AT147" s="142" t="s">
        <v>149</v>
      </c>
      <c r="AU147" s="142" t="s">
        <v>154</v>
      </c>
      <c r="AY147" s="13" t="s">
        <v>146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154</v>
      </c>
      <c r="BK147" s="144">
        <f t="shared" si="9"/>
        <v>0</v>
      </c>
      <c r="BL147" s="13" t="s">
        <v>153</v>
      </c>
      <c r="BM147" s="142" t="s">
        <v>195</v>
      </c>
    </row>
    <row r="148" spans="2:65" s="1" customFormat="1" ht="24.15" customHeight="1">
      <c r="B148" s="131"/>
      <c r="C148" s="132" t="s">
        <v>196</v>
      </c>
      <c r="D148" s="132" t="s">
        <v>149</v>
      </c>
      <c r="E148" s="133" t="s">
        <v>197</v>
      </c>
      <c r="F148" s="134" t="s">
        <v>198</v>
      </c>
      <c r="G148" s="135" t="s">
        <v>169</v>
      </c>
      <c r="H148" s="136">
        <v>98.808999999999997</v>
      </c>
      <c r="I148" s="136"/>
      <c r="J148" s="136">
        <f t="shared" si="0"/>
        <v>0</v>
      </c>
      <c r="K148" s="137"/>
      <c r="L148" s="25"/>
      <c r="M148" s="138" t="s">
        <v>1</v>
      </c>
      <c r="N148" s="139" t="s">
        <v>35</v>
      </c>
      <c r="O148" s="140">
        <v>1.6</v>
      </c>
      <c r="P148" s="140">
        <f t="shared" si="1"/>
        <v>158.09440000000001</v>
      </c>
      <c r="Q148" s="140">
        <v>0</v>
      </c>
      <c r="R148" s="140">
        <f t="shared" si="2"/>
        <v>0</v>
      </c>
      <c r="S148" s="140">
        <v>7.5999999999999998E-2</v>
      </c>
      <c r="T148" s="141">
        <f t="shared" si="3"/>
        <v>7.5094839999999996</v>
      </c>
      <c r="AR148" s="142" t="s">
        <v>153</v>
      </c>
      <c r="AT148" s="142" t="s">
        <v>149</v>
      </c>
      <c r="AU148" s="142" t="s">
        <v>154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153</v>
      </c>
      <c r="BM148" s="142" t="s">
        <v>199</v>
      </c>
    </row>
    <row r="149" spans="2:65" s="1" customFormat="1" ht="24.15" customHeight="1">
      <c r="B149" s="131"/>
      <c r="C149" s="132" t="s">
        <v>181</v>
      </c>
      <c r="D149" s="132" t="s">
        <v>149</v>
      </c>
      <c r="E149" s="133" t="s">
        <v>200</v>
      </c>
      <c r="F149" s="134" t="s">
        <v>201</v>
      </c>
      <c r="G149" s="135" t="s">
        <v>152</v>
      </c>
      <c r="H149" s="136">
        <v>1</v>
      </c>
      <c r="I149" s="136"/>
      <c r="J149" s="136">
        <f t="shared" si="0"/>
        <v>0</v>
      </c>
      <c r="K149" s="137"/>
      <c r="L149" s="25"/>
      <c r="M149" s="138" t="s">
        <v>1</v>
      </c>
      <c r="N149" s="139" t="s">
        <v>35</v>
      </c>
      <c r="O149" s="140">
        <v>1.536</v>
      </c>
      <c r="P149" s="140">
        <f t="shared" si="1"/>
        <v>1.536</v>
      </c>
      <c r="Q149" s="140">
        <v>0</v>
      </c>
      <c r="R149" s="140">
        <f t="shared" si="2"/>
        <v>0</v>
      </c>
      <c r="S149" s="140">
        <v>0.219</v>
      </c>
      <c r="T149" s="141">
        <f t="shared" si="3"/>
        <v>0.219</v>
      </c>
      <c r="AR149" s="142" t="s">
        <v>153</v>
      </c>
      <c r="AT149" s="142" t="s">
        <v>149</v>
      </c>
      <c r="AU149" s="142" t="s">
        <v>154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153</v>
      </c>
      <c r="BM149" s="142" t="s">
        <v>202</v>
      </c>
    </row>
    <row r="150" spans="2:65" s="1" customFormat="1" ht="24.15" customHeight="1">
      <c r="B150" s="131"/>
      <c r="C150" s="132" t="s">
        <v>203</v>
      </c>
      <c r="D150" s="132" t="s">
        <v>149</v>
      </c>
      <c r="E150" s="133" t="s">
        <v>204</v>
      </c>
      <c r="F150" s="134" t="s">
        <v>205</v>
      </c>
      <c r="G150" s="135" t="s">
        <v>164</v>
      </c>
      <c r="H150" s="136">
        <v>0.71099999999999997</v>
      </c>
      <c r="I150" s="136"/>
      <c r="J150" s="136">
        <f t="shared" si="0"/>
        <v>0</v>
      </c>
      <c r="K150" s="137"/>
      <c r="L150" s="25"/>
      <c r="M150" s="138" t="s">
        <v>1</v>
      </c>
      <c r="N150" s="139" t="s">
        <v>35</v>
      </c>
      <c r="O150" s="140">
        <v>6.1760000000000002</v>
      </c>
      <c r="P150" s="140">
        <f t="shared" si="1"/>
        <v>4.3911359999999995</v>
      </c>
      <c r="Q150" s="140">
        <v>0</v>
      </c>
      <c r="R150" s="140">
        <f t="shared" si="2"/>
        <v>0</v>
      </c>
      <c r="S150" s="140">
        <v>1.875</v>
      </c>
      <c r="T150" s="141">
        <f t="shared" si="3"/>
        <v>1.3331249999999999</v>
      </c>
      <c r="AR150" s="142" t="s">
        <v>153</v>
      </c>
      <c r="AT150" s="142" t="s">
        <v>149</v>
      </c>
      <c r="AU150" s="142" t="s">
        <v>154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153</v>
      </c>
      <c r="BM150" s="142" t="s">
        <v>206</v>
      </c>
    </row>
    <row r="151" spans="2:65" s="1" customFormat="1" ht="33" customHeight="1">
      <c r="B151" s="131"/>
      <c r="C151" s="132" t="s">
        <v>184</v>
      </c>
      <c r="D151" s="132" t="s">
        <v>149</v>
      </c>
      <c r="E151" s="133" t="s">
        <v>207</v>
      </c>
      <c r="F151" s="134" t="s">
        <v>208</v>
      </c>
      <c r="G151" s="135" t="s">
        <v>169</v>
      </c>
      <c r="H151" s="136">
        <v>3.355</v>
      </c>
      <c r="I151" s="136"/>
      <c r="J151" s="136">
        <f t="shared" si="0"/>
        <v>0</v>
      </c>
      <c r="K151" s="137"/>
      <c r="L151" s="25"/>
      <c r="M151" s="138" t="s">
        <v>1</v>
      </c>
      <c r="N151" s="139" t="s">
        <v>35</v>
      </c>
      <c r="O151" s="140">
        <v>0.48099999999999998</v>
      </c>
      <c r="P151" s="140">
        <f t="shared" si="1"/>
        <v>1.6137549999999998</v>
      </c>
      <c r="Q151" s="140">
        <v>0</v>
      </c>
      <c r="R151" s="140">
        <f t="shared" si="2"/>
        <v>0</v>
      </c>
      <c r="S151" s="140">
        <v>5.7000000000000002E-2</v>
      </c>
      <c r="T151" s="141">
        <f t="shared" si="3"/>
        <v>0.19123500000000002</v>
      </c>
      <c r="AR151" s="142" t="s">
        <v>153</v>
      </c>
      <c r="AT151" s="142" t="s">
        <v>149</v>
      </c>
      <c r="AU151" s="142" t="s">
        <v>154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153</v>
      </c>
      <c r="BM151" s="142" t="s">
        <v>209</v>
      </c>
    </row>
    <row r="152" spans="2:65" s="1" customFormat="1" ht="24.15" customHeight="1">
      <c r="B152" s="131"/>
      <c r="C152" s="132" t="s">
        <v>210</v>
      </c>
      <c r="D152" s="132" t="s">
        <v>149</v>
      </c>
      <c r="E152" s="133" t="s">
        <v>211</v>
      </c>
      <c r="F152" s="134" t="s">
        <v>212</v>
      </c>
      <c r="G152" s="135" t="s">
        <v>169</v>
      </c>
      <c r="H152" s="136">
        <v>6.2480000000000002</v>
      </c>
      <c r="I152" s="136"/>
      <c r="J152" s="136">
        <f t="shared" si="0"/>
        <v>0</v>
      </c>
      <c r="K152" s="137"/>
      <c r="L152" s="25"/>
      <c r="M152" s="138" t="s">
        <v>1</v>
      </c>
      <c r="N152" s="139" t="s">
        <v>35</v>
      </c>
      <c r="O152" s="140">
        <v>0.22453999999999999</v>
      </c>
      <c r="P152" s="140">
        <f t="shared" si="1"/>
        <v>1.4029259199999999</v>
      </c>
      <c r="Q152" s="140">
        <v>0</v>
      </c>
      <c r="R152" s="140">
        <f t="shared" si="2"/>
        <v>0</v>
      </c>
      <c r="S152" s="140">
        <v>0.05</v>
      </c>
      <c r="T152" s="141">
        <f t="shared" si="3"/>
        <v>0.31240000000000001</v>
      </c>
      <c r="AR152" s="142" t="s">
        <v>153</v>
      </c>
      <c r="AT152" s="142" t="s">
        <v>149</v>
      </c>
      <c r="AU152" s="142" t="s">
        <v>154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153</v>
      </c>
      <c r="BM152" s="142" t="s">
        <v>213</v>
      </c>
    </row>
    <row r="153" spans="2:65" s="1" customFormat="1" ht="24.15" customHeight="1">
      <c r="B153" s="131"/>
      <c r="C153" s="132" t="s">
        <v>7</v>
      </c>
      <c r="D153" s="132" t="s">
        <v>149</v>
      </c>
      <c r="E153" s="133" t="s">
        <v>214</v>
      </c>
      <c r="F153" s="134" t="s">
        <v>215</v>
      </c>
      <c r="G153" s="135" t="s">
        <v>169</v>
      </c>
      <c r="H153" s="136">
        <v>6.2480000000000002</v>
      </c>
      <c r="I153" s="136"/>
      <c r="J153" s="136">
        <f t="shared" si="0"/>
        <v>0</v>
      </c>
      <c r="K153" s="137"/>
      <c r="L153" s="25"/>
      <c r="M153" s="138" t="s">
        <v>1</v>
      </c>
      <c r="N153" s="139" t="s">
        <v>35</v>
      </c>
      <c r="O153" s="140">
        <v>8.6999999999999994E-2</v>
      </c>
      <c r="P153" s="140">
        <f t="shared" si="1"/>
        <v>0.54357599999999995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153</v>
      </c>
      <c r="AT153" s="142" t="s">
        <v>149</v>
      </c>
      <c r="AU153" s="142" t="s">
        <v>154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153</v>
      </c>
      <c r="BM153" s="142" t="s">
        <v>216</v>
      </c>
    </row>
    <row r="154" spans="2:65" s="1" customFormat="1" ht="37.950000000000003" customHeight="1">
      <c r="B154" s="131"/>
      <c r="C154" s="132" t="s">
        <v>217</v>
      </c>
      <c r="D154" s="132" t="s">
        <v>149</v>
      </c>
      <c r="E154" s="133" t="s">
        <v>218</v>
      </c>
      <c r="F154" s="134" t="s">
        <v>219</v>
      </c>
      <c r="G154" s="135" t="s">
        <v>169</v>
      </c>
      <c r="H154" s="136">
        <v>28.806999999999999</v>
      </c>
      <c r="I154" s="136"/>
      <c r="J154" s="136">
        <f t="shared" si="0"/>
        <v>0</v>
      </c>
      <c r="K154" s="137"/>
      <c r="L154" s="25"/>
      <c r="M154" s="138" t="s">
        <v>1</v>
      </c>
      <c r="N154" s="139" t="s">
        <v>35</v>
      </c>
      <c r="O154" s="140">
        <v>0.28399999999999997</v>
      </c>
      <c r="P154" s="140">
        <f t="shared" si="1"/>
        <v>8.1811879999999988</v>
      </c>
      <c r="Q154" s="140">
        <v>0</v>
      </c>
      <c r="R154" s="140">
        <f t="shared" si="2"/>
        <v>0</v>
      </c>
      <c r="S154" s="140">
        <v>6.8000000000000005E-2</v>
      </c>
      <c r="T154" s="141">
        <f t="shared" si="3"/>
        <v>1.9588760000000001</v>
      </c>
      <c r="AR154" s="142" t="s">
        <v>153</v>
      </c>
      <c r="AT154" s="142" t="s">
        <v>149</v>
      </c>
      <c r="AU154" s="142" t="s">
        <v>154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153</v>
      </c>
      <c r="BM154" s="142" t="s">
        <v>220</v>
      </c>
    </row>
    <row r="155" spans="2:65" s="1" customFormat="1" ht="16.5" customHeight="1">
      <c r="B155" s="131"/>
      <c r="C155" s="132" t="s">
        <v>189</v>
      </c>
      <c r="D155" s="132" t="s">
        <v>149</v>
      </c>
      <c r="E155" s="133" t="s">
        <v>221</v>
      </c>
      <c r="F155" s="134" t="s">
        <v>222</v>
      </c>
      <c r="G155" s="135" t="s">
        <v>152</v>
      </c>
      <c r="H155" s="136">
        <v>2</v>
      </c>
      <c r="I155" s="136"/>
      <c r="J155" s="136">
        <f t="shared" si="0"/>
        <v>0</v>
      </c>
      <c r="K155" s="137"/>
      <c r="L155" s="25"/>
      <c r="M155" s="138" t="s">
        <v>1</v>
      </c>
      <c r="N155" s="139" t="s">
        <v>35</v>
      </c>
      <c r="O155" s="140">
        <v>0.80462</v>
      </c>
      <c r="P155" s="140">
        <f t="shared" si="1"/>
        <v>1.60924</v>
      </c>
      <c r="Q155" s="140">
        <v>0.1217216</v>
      </c>
      <c r="R155" s="140">
        <f t="shared" si="2"/>
        <v>0.2434432</v>
      </c>
      <c r="S155" s="140">
        <v>0</v>
      </c>
      <c r="T155" s="141">
        <f t="shared" si="3"/>
        <v>0</v>
      </c>
      <c r="AR155" s="142" t="s">
        <v>153</v>
      </c>
      <c r="AT155" s="142" t="s">
        <v>149</v>
      </c>
      <c r="AU155" s="142" t="s">
        <v>154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153</v>
      </c>
      <c r="BM155" s="142" t="s">
        <v>223</v>
      </c>
    </row>
    <row r="156" spans="2:65" s="1" customFormat="1" ht="16.5" customHeight="1">
      <c r="B156" s="131"/>
      <c r="C156" s="132" t="s">
        <v>224</v>
      </c>
      <c r="D156" s="132" t="s">
        <v>149</v>
      </c>
      <c r="E156" s="133" t="s">
        <v>225</v>
      </c>
      <c r="F156" s="134" t="s">
        <v>226</v>
      </c>
      <c r="G156" s="135" t="s">
        <v>227</v>
      </c>
      <c r="H156" s="136">
        <v>10</v>
      </c>
      <c r="I156" s="136"/>
      <c r="J156" s="136">
        <f t="shared" si="0"/>
        <v>0</v>
      </c>
      <c r="K156" s="137"/>
      <c r="L156" s="25"/>
      <c r="M156" s="138" t="s">
        <v>1</v>
      </c>
      <c r="N156" s="139" t="s">
        <v>35</v>
      </c>
      <c r="O156" s="140">
        <v>8.0140000000000003E-2</v>
      </c>
      <c r="P156" s="140">
        <f t="shared" si="1"/>
        <v>0.8014</v>
      </c>
      <c r="Q156" s="140">
        <v>1.3857999999999999E-4</v>
      </c>
      <c r="R156" s="140">
        <f t="shared" si="2"/>
        <v>1.3858E-3</v>
      </c>
      <c r="S156" s="140">
        <v>0</v>
      </c>
      <c r="T156" s="141">
        <f t="shared" si="3"/>
        <v>0</v>
      </c>
      <c r="AR156" s="142" t="s">
        <v>153</v>
      </c>
      <c r="AT156" s="142" t="s">
        <v>149</v>
      </c>
      <c r="AU156" s="142" t="s">
        <v>154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153</v>
      </c>
      <c r="BM156" s="142" t="s">
        <v>228</v>
      </c>
    </row>
    <row r="157" spans="2:65" s="1" customFormat="1" ht="21.75" customHeight="1">
      <c r="B157" s="131"/>
      <c r="C157" s="132" t="s">
        <v>192</v>
      </c>
      <c r="D157" s="132" t="s">
        <v>149</v>
      </c>
      <c r="E157" s="133" t="s">
        <v>229</v>
      </c>
      <c r="F157" s="134" t="s">
        <v>230</v>
      </c>
      <c r="G157" s="135" t="s">
        <v>227</v>
      </c>
      <c r="H157" s="136">
        <v>30</v>
      </c>
      <c r="I157" s="136"/>
      <c r="J157" s="136">
        <f t="shared" si="0"/>
        <v>0</v>
      </c>
      <c r="K157" s="137"/>
      <c r="L157" s="25"/>
      <c r="M157" s="138" t="s">
        <v>1</v>
      </c>
      <c r="N157" s="139" t="s">
        <v>35</v>
      </c>
      <c r="O157" s="140">
        <v>0.59299999999999997</v>
      </c>
      <c r="P157" s="140">
        <f t="shared" si="1"/>
        <v>17.79</v>
      </c>
      <c r="Q157" s="140">
        <v>0</v>
      </c>
      <c r="R157" s="140">
        <f t="shared" si="2"/>
        <v>0</v>
      </c>
      <c r="S157" s="140">
        <v>0</v>
      </c>
      <c r="T157" s="141">
        <f t="shared" si="3"/>
        <v>0</v>
      </c>
      <c r="AR157" s="142" t="s">
        <v>153</v>
      </c>
      <c r="AT157" s="142" t="s">
        <v>149</v>
      </c>
      <c r="AU157" s="142" t="s">
        <v>154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153</v>
      </c>
      <c r="BM157" s="142" t="s">
        <v>231</v>
      </c>
    </row>
    <row r="158" spans="2:65" s="1" customFormat="1" ht="21.75" customHeight="1">
      <c r="B158" s="131"/>
      <c r="C158" s="132" t="s">
        <v>232</v>
      </c>
      <c r="D158" s="132" t="s">
        <v>149</v>
      </c>
      <c r="E158" s="133" t="s">
        <v>233</v>
      </c>
      <c r="F158" s="134" t="s">
        <v>234</v>
      </c>
      <c r="G158" s="135" t="s">
        <v>235</v>
      </c>
      <c r="H158" s="136">
        <v>424.11900000000003</v>
      </c>
      <c r="I158" s="136"/>
      <c r="J158" s="136">
        <f t="shared" si="0"/>
        <v>0</v>
      </c>
      <c r="K158" s="137"/>
      <c r="L158" s="25"/>
      <c r="M158" s="138" t="s">
        <v>1</v>
      </c>
      <c r="N158" s="139" t="s">
        <v>35</v>
      </c>
      <c r="O158" s="140">
        <v>0.59799999999999998</v>
      </c>
      <c r="P158" s="140">
        <f t="shared" si="1"/>
        <v>253.62316200000001</v>
      </c>
      <c r="Q158" s="140">
        <v>0</v>
      </c>
      <c r="R158" s="140">
        <f t="shared" si="2"/>
        <v>0</v>
      </c>
      <c r="S158" s="140">
        <v>0</v>
      </c>
      <c r="T158" s="141">
        <f t="shared" si="3"/>
        <v>0</v>
      </c>
      <c r="AR158" s="142" t="s">
        <v>153</v>
      </c>
      <c r="AT158" s="142" t="s">
        <v>149</v>
      </c>
      <c r="AU158" s="142" t="s">
        <v>154</v>
      </c>
      <c r="AY158" s="13" t="s">
        <v>146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154</v>
      </c>
      <c r="BK158" s="144">
        <f t="shared" si="9"/>
        <v>0</v>
      </c>
      <c r="BL158" s="13" t="s">
        <v>153</v>
      </c>
      <c r="BM158" s="142" t="s">
        <v>236</v>
      </c>
    </row>
    <row r="159" spans="2:65" s="1" customFormat="1" ht="24.15" customHeight="1">
      <c r="B159" s="131"/>
      <c r="C159" s="132" t="s">
        <v>195</v>
      </c>
      <c r="D159" s="132" t="s">
        <v>149</v>
      </c>
      <c r="E159" s="133" t="s">
        <v>237</v>
      </c>
      <c r="F159" s="134" t="s">
        <v>238</v>
      </c>
      <c r="G159" s="135" t="s">
        <v>235</v>
      </c>
      <c r="H159" s="136">
        <v>6361.7849999999999</v>
      </c>
      <c r="I159" s="136"/>
      <c r="J159" s="136">
        <f t="shared" si="0"/>
        <v>0</v>
      </c>
      <c r="K159" s="137"/>
      <c r="L159" s="25"/>
      <c r="M159" s="138" t="s">
        <v>1</v>
      </c>
      <c r="N159" s="139" t="s">
        <v>35</v>
      </c>
      <c r="O159" s="140">
        <v>7.0000000000000001E-3</v>
      </c>
      <c r="P159" s="140">
        <f t="shared" si="1"/>
        <v>44.532494999999997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153</v>
      </c>
      <c r="AT159" s="142" t="s">
        <v>149</v>
      </c>
      <c r="AU159" s="142" t="s">
        <v>154</v>
      </c>
      <c r="AY159" s="13" t="s">
        <v>146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154</v>
      </c>
      <c r="BK159" s="144">
        <f t="shared" si="9"/>
        <v>0</v>
      </c>
      <c r="BL159" s="13" t="s">
        <v>153</v>
      </c>
      <c r="BM159" s="142" t="s">
        <v>239</v>
      </c>
    </row>
    <row r="160" spans="2:65" s="1" customFormat="1" ht="24.15" customHeight="1">
      <c r="B160" s="131"/>
      <c r="C160" s="132" t="s">
        <v>240</v>
      </c>
      <c r="D160" s="132" t="s">
        <v>149</v>
      </c>
      <c r="E160" s="133" t="s">
        <v>241</v>
      </c>
      <c r="F160" s="134" t="s">
        <v>242</v>
      </c>
      <c r="G160" s="135" t="s">
        <v>235</v>
      </c>
      <c r="H160" s="136">
        <v>424.11900000000003</v>
      </c>
      <c r="I160" s="136"/>
      <c r="J160" s="136">
        <f t="shared" si="0"/>
        <v>0</v>
      </c>
      <c r="K160" s="137"/>
      <c r="L160" s="25"/>
      <c r="M160" s="138" t="s">
        <v>1</v>
      </c>
      <c r="N160" s="139" t="s">
        <v>35</v>
      </c>
      <c r="O160" s="140">
        <v>0.89</v>
      </c>
      <c r="P160" s="140">
        <f t="shared" si="1"/>
        <v>377.46591000000001</v>
      </c>
      <c r="Q160" s="140">
        <v>0</v>
      </c>
      <c r="R160" s="140">
        <f t="shared" si="2"/>
        <v>0</v>
      </c>
      <c r="S160" s="140">
        <v>0</v>
      </c>
      <c r="T160" s="141">
        <f t="shared" si="3"/>
        <v>0</v>
      </c>
      <c r="AR160" s="142" t="s">
        <v>153</v>
      </c>
      <c r="AT160" s="142" t="s">
        <v>149</v>
      </c>
      <c r="AU160" s="142" t="s">
        <v>154</v>
      </c>
      <c r="AY160" s="13" t="s">
        <v>146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3" t="s">
        <v>154</v>
      </c>
      <c r="BK160" s="144">
        <f t="shared" si="9"/>
        <v>0</v>
      </c>
      <c r="BL160" s="13" t="s">
        <v>153</v>
      </c>
      <c r="BM160" s="142" t="s">
        <v>243</v>
      </c>
    </row>
    <row r="161" spans="2:65" s="1" customFormat="1" ht="24.15" customHeight="1">
      <c r="B161" s="131"/>
      <c r="C161" s="132" t="s">
        <v>199</v>
      </c>
      <c r="D161" s="132" t="s">
        <v>149</v>
      </c>
      <c r="E161" s="133" t="s">
        <v>244</v>
      </c>
      <c r="F161" s="134" t="s">
        <v>245</v>
      </c>
      <c r="G161" s="135" t="s">
        <v>235</v>
      </c>
      <c r="H161" s="136">
        <v>2120.5949999999998</v>
      </c>
      <c r="I161" s="136"/>
      <c r="J161" s="136">
        <f t="shared" si="0"/>
        <v>0</v>
      </c>
      <c r="K161" s="137"/>
      <c r="L161" s="25"/>
      <c r="M161" s="138" t="s">
        <v>1</v>
      </c>
      <c r="N161" s="139" t="s">
        <v>35</v>
      </c>
      <c r="O161" s="140">
        <v>0.1</v>
      </c>
      <c r="P161" s="140">
        <f t="shared" si="1"/>
        <v>212.05949999999999</v>
      </c>
      <c r="Q161" s="140">
        <v>0</v>
      </c>
      <c r="R161" s="140">
        <f t="shared" si="2"/>
        <v>0</v>
      </c>
      <c r="S161" s="140">
        <v>0</v>
      </c>
      <c r="T161" s="141">
        <f t="shared" si="3"/>
        <v>0</v>
      </c>
      <c r="AR161" s="142" t="s">
        <v>153</v>
      </c>
      <c r="AT161" s="142" t="s">
        <v>149</v>
      </c>
      <c r="AU161" s="142" t="s">
        <v>154</v>
      </c>
      <c r="AY161" s="13" t="s">
        <v>146</v>
      </c>
      <c r="BE161" s="143">
        <f t="shared" si="4"/>
        <v>0</v>
      </c>
      <c r="BF161" s="143">
        <f t="shared" si="5"/>
        <v>0</v>
      </c>
      <c r="BG161" s="143">
        <f t="shared" si="6"/>
        <v>0</v>
      </c>
      <c r="BH161" s="143">
        <f t="shared" si="7"/>
        <v>0</v>
      </c>
      <c r="BI161" s="143">
        <f t="shared" si="8"/>
        <v>0</v>
      </c>
      <c r="BJ161" s="13" t="s">
        <v>154</v>
      </c>
      <c r="BK161" s="144">
        <f t="shared" si="9"/>
        <v>0</v>
      </c>
      <c r="BL161" s="13" t="s">
        <v>153</v>
      </c>
      <c r="BM161" s="142" t="s">
        <v>246</v>
      </c>
    </row>
    <row r="162" spans="2:65" s="1" customFormat="1" ht="24.15" customHeight="1">
      <c r="B162" s="131"/>
      <c r="C162" s="132" t="s">
        <v>247</v>
      </c>
      <c r="D162" s="132" t="s">
        <v>149</v>
      </c>
      <c r="E162" s="133" t="s">
        <v>248</v>
      </c>
      <c r="F162" s="134" t="s">
        <v>249</v>
      </c>
      <c r="G162" s="135" t="s">
        <v>235</v>
      </c>
      <c r="H162" s="136">
        <v>424.11900000000003</v>
      </c>
      <c r="I162" s="136"/>
      <c r="J162" s="136">
        <f t="shared" si="0"/>
        <v>0</v>
      </c>
      <c r="K162" s="137"/>
      <c r="L162" s="25"/>
      <c r="M162" s="138" t="s">
        <v>1</v>
      </c>
      <c r="N162" s="139" t="s">
        <v>35</v>
      </c>
      <c r="O162" s="140">
        <v>0</v>
      </c>
      <c r="P162" s="140">
        <f t="shared" si="1"/>
        <v>0</v>
      </c>
      <c r="Q162" s="140">
        <v>0</v>
      </c>
      <c r="R162" s="140">
        <f t="shared" si="2"/>
        <v>0</v>
      </c>
      <c r="S162" s="140">
        <v>0</v>
      </c>
      <c r="T162" s="141">
        <f t="shared" si="3"/>
        <v>0</v>
      </c>
      <c r="AR162" s="142" t="s">
        <v>153</v>
      </c>
      <c r="AT162" s="142" t="s">
        <v>149</v>
      </c>
      <c r="AU162" s="142" t="s">
        <v>154</v>
      </c>
      <c r="AY162" s="13" t="s">
        <v>146</v>
      </c>
      <c r="BE162" s="143">
        <f t="shared" si="4"/>
        <v>0</v>
      </c>
      <c r="BF162" s="143">
        <f t="shared" si="5"/>
        <v>0</v>
      </c>
      <c r="BG162" s="143">
        <f t="shared" si="6"/>
        <v>0</v>
      </c>
      <c r="BH162" s="143">
        <f t="shared" si="7"/>
        <v>0</v>
      </c>
      <c r="BI162" s="143">
        <f t="shared" si="8"/>
        <v>0</v>
      </c>
      <c r="BJ162" s="13" t="s">
        <v>154</v>
      </c>
      <c r="BK162" s="144">
        <f t="shared" si="9"/>
        <v>0</v>
      </c>
      <c r="BL162" s="13" t="s">
        <v>153</v>
      </c>
      <c r="BM162" s="142" t="s">
        <v>250</v>
      </c>
    </row>
    <row r="163" spans="2:65" s="11" customFormat="1" ht="25.95" customHeight="1">
      <c r="B163" s="120"/>
      <c r="D163" s="121" t="s">
        <v>68</v>
      </c>
      <c r="E163" s="122" t="s">
        <v>251</v>
      </c>
      <c r="F163" s="122" t="s">
        <v>252</v>
      </c>
      <c r="J163" s="123">
        <f>BK163</f>
        <v>0</v>
      </c>
      <c r="L163" s="120"/>
      <c r="M163" s="124"/>
      <c r="P163" s="125">
        <f>P164+P172+P176+P178+P183+P185+P187+P190+P192+P194</f>
        <v>1223.6959216</v>
      </c>
      <c r="R163" s="125">
        <f>R164+R172+R176+R178+R183+R185+R187+R190+R192+R194</f>
        <v>1.4901012000000002E-4</v>
      </c>
      <c r="T163" s="126">
        <f>T164+T172+T176+T178+T183+T185+T187+T190+T192+T194</f>
        <v>172.27940684000004</v>
      </c>
      <c r="AR163" s="121" t="s">
        <v>154</v>
      </c>
      <c r="AT163" s="127" t="s">
        <v>68</v>
      </c>
      <c r="AU163" s="127" t="s">
        <v>69</v>
      </c>
      <c r="AY163" s="121" t="s">
        <v>146</v>
      </c>
      <c r="BK163" s="128">
        <f>BK164+BK172+BK176+BK178+BK183+BK185+BK187+BK190+BK192+BK194</f>
        <v>0</v>
      </c>
    </row>
    <row r="164" spans="2:65" s="11" customFormat="1" ht="22.95" customHeight="1">
      <c r="B164" s="120"/>
      <c r="D164" s="121" t="s">
        <v>68</v>
      </c>
      <c r="E164" s="129" t="s">
        <v>253</v>
      </c>
      <c r="F164" s="129" t="s">
        <v>254</v>
      </c>
      <c r="J164" s="130">
        <f>BK164</f>
        <v>0</v>
      </c>
      <c r="L164" s="120"/>
      <c r="M164" s="124"/>
      <c r="P164" s="125">
        <f>SUM(P165:P171)</f>
        <v>38.196122000000003</v>
      </c>
      <c r="R164" s="125">
        <f>SUM(R165:R171)</f>
        <v>0</v>
      </c>
      <c r="T164" s="126">
        <f>SUM(T165:T171)</f>
        <v>1.2465565999999999</v>
      </c>
      <c r="AR164" s="121" t="s">
        <v>154</v>
      </c>
      <c r="AT164" s="127" t="s">
        <v>68</v>
      </c>
      <c r="AU164" s="127" t="s">
        <v>77</v>
      </c>
      <c r="AY164" s="121" t="s">
        <v>146</v>
      </c>
      <c r="BK164" s="128">
        <f>SUM(BK165:BK171)</f>
        <v>0</v>
      </c>
    </row>
    <row r="165" spans="2:65" s="1" customFormat="1" ht="24.15" customHeight="1">
      <c r="B165" s="131"/>
      <c r="C165" s="132" t="s">
        <v>223</v>
      </c>
      <c r="D165" s="132" t="s">
        <v>149</v>
      </c>
      <c r="E165" s="133" t="s">
        <v>255</v>
      </c>
      <c r="F165" s="134" t="s">
        <v>256</v>
      </c>
      <c r="G165" s="135" t="s">
        <v>257</v>
      </c>
      <c r="H165" s="136">
        <v>12</v>
      </c>
      <c r="I165" s="136"/>
      <c r="J165" s="136">
        <f t="shared" ref="J165:J171" si="10">ROUND(I165*H165,3)</f>
        <v>0</v>
      </c>
      <c r="K165" s="137"/>
      <c r="L165" s="25"/>
      <c r="M165" s="138" t="s">
        <v>1</v>
      </c>
      <c r="N165" s="139" t="s">
        <v>35</v>
      </c>
      <c r="O165" s="140">
        <v>0.51800000000000002</v>
      </c>
      <c r="P165" s="140">
        <f t="shared" ref="P165:P171" si="11">O165*H165</f>
        <v>6.2160000000000002</v>
      </c>
      <c r="Q165" s="140">
        <v>0</v>
      </c>
      <c r="R165" s="140">
        <f t="shared" ref="R165:R171" si="12">Q165*H165</f>
        <v>0</v>
      </c>
      <c r="S165" s="140">
        <v>1.933E-2</v>
      </c>
      <c r="T165" s="141">
        <f t="shared" ref="T165:T171" si="13">S165*H165</f>
        <v>0.23196</v>
      </c>
      <c r="AR165" s="142" t="s">
        <v>181</v>
      </c>
      <c r="AT165" s="142" t="s">
        <v>149</v>
      </c>
      <c r="AU165" s="142" t="s">
        <v>154</v>
      </c>
      <c r="AY165" s="13" t="s">
        <v>146</v>
      </c>
      <c r="BE165" s="143">
        <f t="shared" ref="BE165:BE171" si="14">IF(N165="základná",J165,0)</f>
        <v>0</v>
      </c>
      <c r="BF165" s="143">
        <f t="shared" ref="BF165:BF171" si="15">IF(N165="znížená",J165,0)</f>
        <v>0</v>
      </c>
      <c r="BG165" s="143">
        <f t="shared" ref="BG165:BG171" si="16">IF(N165="zákl. prenesená",J165,0)</f>
        <v>0</v>
      </c>
      <c r="BH165" s="143">
        <f t="shared" ref="BH165:BH171" si="17">IF(N165="zníž. prenesená",J165,0)</f>
        <v>0</v>
      </c>
      <c r="BI165" s="143">
        <f t="shared" ref="BI165:BI171" si="18">IF(N165="nulová",J165,0)</f>
        <v>0</v>
      </c>
      <c r="BJ165" s="13" t="s">
        <v>154</v>
      </c>
      <c r="BK165" s="144">
        <f t="shared" ref="BK165:BK171" si="19">ROUND(I165*H165,3)</f>
        <v>0</v>
      </c>
      <c r="BL165" s="13" t="s">
        <v>181</v>
      </c>
      <c r="BM165" s="142" t="s">
        <v>258</v>
      </c>
    </row>
    <row r="166" spans="2:65" s="1" customFormat="1" ht="24.15" customHeight="1">
      <c r="B166" s="131"/>
      <c r="C166" s="132" t="s">
        <v>259</v>
      </c>
      <c r="D166" s="132" t="s">
        <v>149</v>
      </c>
      <c r="E166" s="133" t="s">
        <v>260</v>
      </c>
      <c r="F166" s="134" t="s">
        <v>261</v>
      </c>
      <c r="G166" s="135" t="s">
        <v>257</v>
      </c>
      <c r="H166" s="136">
        <v>7</v>
      </c>
      <c r="I166" s="136"/>
      <c r="J166" s="136">
        <f t="shared" si="10"/>
        <v>0</v>
      </c>
      <c r="K166" s="137"/>
      <c r="L166" s="25"/>
      <c r="M166" s="138" t="s">
        <v>1</v>
      </c>
      <c r="N166" s="139" t="s">
        <v>35</v>
      </c>
      <c r="O166" s="140">
        <v>0.34200000000000003</v>
      </c>
      <c r="P166" s="140">
        <f t="shared" si="11"/>
        <v>2.3940000000000001</v>
      </c>
      <c r="Q166" s="140">
        <v>0</v>
      </c>
      <c r="R166" s="140">
        <f t="shared" si="12"/>
        <v>0</v>
      </c>
      <c r="S166" s="140">
        <v>1.9460000000000002E-2</v>
      </c>
      <c r="T166" s="141">
        <f t="shared" si="13"/>
        <v>0.13622000000000001</v>
      </c>
      <c r="AR166" s="142" t="s">
        <v>181</v>
      </c>
      <c r="AT166" s="142" t="s">
        <v>149</v>
      </c>
      <c r="AU166" s="142" t="s">
        <v>154</v>
      </c>
      <c r="AY166" s="13" t="s">
        <v>146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154</v>
      </c>
      <c r="BK166" s="144">
        <f t="shared" si="19"/>
        <v>0</v>
      </c>
      <c r="BL166" s="13" t="s">
        <v>181</v>
      </c>
      <c r="BM166" s="142" t="s">
        <v>262</v>
      </c>
    </row>
    <row r="167" spans="2:65" s="1" customFormat="1" ht="21.75" customHeight="1">
      <c r="B167" s="131"/>
      <c r="C167" s="132" t="s">
        <v>228</v>
      </c>
      <c r="D167" s="132" t="s">
        <v>149</v>
      </c>
      <c r="E167" s="133" t="s">
        <v>263</v>
      </c>
      <c r="F167" s="134" t="s">
        <v>264</v>
      </c>
      <c r="G167" s="135" t="s">
        <v>257</v>
      </c>
      <c r="H167" s="136">
        <v>7</v>
      </c>
      <c r="I167" s="136"/>
      <c r="J167" s="136">
        <f t="shared" si="10"/>
        <v>0</v>
      </c>
      <c r="K167" s="137"/>
      <c r="L167" s="25"/>
      <c r="M167" s="138" t="s">
        <v>1</v>
      </c>
      <c r="N167" s="139" t="s">
        <v>35</v>
      </c>
      <c r="O167" s="140">
        <v>0.25</v>
      </c>
      <c r="P167" s="140">
        <f t="shared" si="11"/>
        <v>1.75</v>
      </c>
      <c r="Q167" s="140">
        <v>0</v>
      </c>
      <c r="R167" s="140">
        <f t="shared" si="12"/>
        <v>0</v>
      </c>
      <c r="S167" s="140">
        <v>2.5999999999999999E-3</v>
      </c>
      <c r="T167" s="141">
        <f t="shared" si="13"/>
        <v>1.8200000000000001E-2</v>
      </c>
      <c r="AR167" s="142" t="s">
        <v>181</v>
      </c>
      <c r="AT167" s="142" t="s">
        <v>149</v>
      </c>
      <c r="AU167" s="142" t="s">
        <v>154</v>
      </c>
      <c r="AY167" s="13" t="s">
        <v>146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154</v>
      </c>
      <c r="BK167" s="144">
        <f t="shared" si="19"/>
        <v>0</v>
      </c>
      <c r="BL167" s="13" t="s">
        <v>181</v>
      </c>
      <c r="BM167" s="142" t="s">
        <v>265</v>
      </c>
    </row>
    <row r="168" spans="2:65" s="1" customFormat="1" ht="37.950000000000003" customHeight="1">
      <c r="B168" s="131"/>
      <c r="C168" s="132" t="s">
        <v>266</v>
      </c>
      <c r="D168" s="132" t="s">
        <v>149</v>
      </c>
      <c r="E168" s="133" t="s">
        <v>267</v>
      </c>
      <c r="F168" s="134" t="s">
        <v>268</v>
      </c>
      <c r="G168" s="135" t="s">
        <v>152</v>
      </c>
      <c r="H168" s="136">
        <v>7</v>
      </c>
      <c r="I168" s="136"/>
      <c r="J168" s="136">
        <f t="shared" si="10"/>
        <v>0</v>
      </c>
      <c r="K168" s="137"/>
      <c r="L168" s="25"/>
      <c r="M168" s="138" t="s">
        <v>1</v>
      </c>
      <c r="N168" s="139" t="s">
        <v>35</v>
      </c>
      <c r="O168" s="140">
        <v>8.8999999999999996E-2</v>
      </c>
      <c r="P168" s="140">
        <f t="shared" si="11"/>
        <v>0.623</v>
      </c>
      <c r="Q168" s="140">
        <v>0</v>
      </c>
      <c r="R168" s="140">
        <f t="shared" si="12"/>
        <v>0</v>
      </c>
      <c r="S168" s="140">
        <v>8.4999999999999995E-4</v>
      </c>
      <c r="T168" s="141">
        <f t="shared" si="13"/>
        <v>5.9499999999999996E-3</v>
      </c>
      <c r="AR168" s="142" t="s">
        <v>181</v>
      </c>
      <c r="AT168" s="142" t="s">
        <v>149</v>
      </c>
      <c r="AU168" s="142" t="s">
        <v>154</v>
      </c>
      <c r="AY168" s="13" t="s">
        <v>146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154</v>
      </c>
      <c r="BK168" s="144">
        <f t="shared" si="19"/>
        <v>0</v>
      </c>
      <c r="BL168" s="13" t="s">
        <v>181</v>
      </c>
      <c r="BM168" s="142" t="s">
        <v>269</v>
      </c>
    </row>
    <row r="169" spans="2:65" s="1" customFormat="1" ht="24.15" customHeight="1">
      <c r="B169" s="131"/>
      <c r="C169" s="132" t="s">
        <v>231</v>
      </c>
      <c r="D169" s="132" t="s">
        <v>149</v>
      </c>
      <c r="E169" s="133" t="s">
        <v>270</v>
      </c>
      <c r="F169" s="134" t="s">
        <v>271</v>
      </c>
      <c r="G169" s="135" t="s">
        <v>257</v>
      </c>
      <c r="H169" s="136">
        <v>1</v>
      </c>
      <c r="I169" s="136"/>
      <c r="J169" s="136">
        <f t="shared" si="10"/>
        <v>0</v>
      </c>
      <c r="K169" s="137"/>
      <c r="L169" s="25"/>
      <c r="M169" s="138" t="s">
        <v>1</v>
      </c>
      <c r="N169" s="139" t="s">
        <v>35</v>
      </c>
      <c r="O169" s="140">
        <v>0.53800000000000003</v>
      </c>
      <c r="P169" s="140">
        <f t="shared" si="11"/>
        <v>0.53800000000000003</v>
      </c>
      <c r="Q169" s="140">
        <v>0</v>
      </c>
      <c r="R169" s="140">
        <f t="shared" si="12"/>
        <v>0</v>
      </c>
      <c r="S169" s="140">
        <v>3.4700000000000002E-2</v>
      </c>
      <c r="T169" s="141">
        <f t="shared" si="13"/>
        <v>3.4700000000000002E-2</v>
      </c>
      <c r="AR169" s="142" t="s">
        <v>181</v>
      </c>
      <c r="AT169" s="142" t="s">
        <v>149</v>
      </c>
      <c r="AU169" s="142" t="s">
        <v>154</v>
      </c>
      <c r="AY169" s="13" t="s">
        <v>146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154</v>
      </c>
      <c r="BK169" s="144">
        <f t="shared" si="19"/>
        <v>0</v>
      </c>
      <c r="BL169" s="13" t="s">
        <v>181</v>
      </c>
      <c r="BM169" s="142" t="s">
        <v>272</v>
      </c>
    </row>
    <row r="170" spans="2:65" s="1" customFormat="1" ht="16.5" customHeight="1">
      <c r="B170" s="131"/>
      <c r="C170" s="132" t="s">
        <v>273</v>
      </c>
      <c r="D170" s="132" t="s">
        <v>149</v>
      </c>
      <c r="E170" s="133" t="s">
        <v>274</v>
      </c>
      <c r="F170" s="134" t="s">
        <v>275</v>
      </c>
      <c r="G170" s="135" t="s">
        <v>152</v>
      </c>
      <c r="H170" s="136">
        <v>2</v>
      </c>
      <c r="I170" s="136"/>
      <c r="J170" s="136">
        <f t="shared" si="10"/>
        <v>0</v>
      </c>
      <c r="K170" s="137"/>
      <c r="L170" s="25"/>
      <c r="M170" s="138" t="s">
        <v>1</v>
      </c>
      <c r="N170" s="139" t="s">
        <v>35</v>
      </c>
      <c r="O170" s="140">
        <v>0.23599999999999999</v>
      </c>
      <c r="P170" s="140">
        <f t="shared" si="11"/>
        <v>0.47199999999999998</v>
      </c>
      <c r="Q170" s="140">
        <v>0</v>
      </c>
      <c r="R170" s="140">
        <f t="shared" si="12"/>
        <v>0</v>
      </c>
      <c r="S170" s="140">
        <v>1.2199999999999999E-3</v>
      </c>
      <c r="T170" s="141">
        <f t="shared" si="13"/>
        <v>2.4399999999999999E-3</v>
      </c>
      <c r="AR170" s="142" t="s">
        <v>181</v>
      </c>
      <c r="AT170" s="142" t="s">
        <v>149</v>
      </c>
      <c r="AU170" s="142" t="s">
        <v>154</v>
      </c>
      <c r="AY170" s="13" t="s">
        <v>146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154</v>
      </c>
      <c r="BK170" s="144">
        <f t="shared" si="19"/>
        <v>0</v>
      </c>
      <c r="BL170" s="13" t="s">
        <v>181</v>
      </c>
      <c r="BM170" s="142" t="s">
        <v>276</v>
      </c>
    </row>
    <row r="171" spans="2:65" s="1" customFormat="1" ht="24.15" customHeight="1">
      <c r="B171" s="131"/>
      <c r="C171" s="132" t="s">
        <v>277</v>
      </c>
      <c r="D171" s="132" t="s">
        <v>149</v>
      </c>
      <c r="E171" s="133" t="s">
        <v>278</v>
      </c>
      <c r="F171" s="134" t="s">
        <v>279</v>
      </c>
      <c r="G171" s="135" t="s">
        <v>169</v>
      </c>
      <c r="H171" s="136">
        <v>46.959000000000003</v>
      </c>
      <c r="I171" s="136"/>
      <c r="J171" s="136">
        <f t="shared" si="10"/>
        <v>0</v>
      </c>
      <c r="K171" s="137"/>
      <c r="L171" s="25"/>
      <c r="M171" s="138" t="s">
        <v>1</v>
      </c>
      <c r="N171" s="139" t="s">
        <v>35</v>
      </c>
      <c r="O171" s="140">
        <v>0.55800000000000005</v>
      </c>
      <c r="P171" s="140">
        <f t="shared" si="11"/>
        <v>26.203122000000004</v>
      </c>
      <c r="Q171" s="140">
        <v>0</v>
      </c>
      <c r="R171" s="140">
        <f t="shared" si="12"/>
        <v>0</v>
      </c>
      <c r="S171" s="140">
        <v>1.7399999999999999E-2</v>
      </c>
      <c r="T171" s="141">
        <f t="shared" si="13"/>
        <v>0.8170866</v>
      </c>
      <c r="AR171" s="142" t="s">
        <v>181</v>
      </c>
      <c r="AT171" s="142" t="s">
        <v>149</v>
      </c>
      <c r="AU171" s="142" t="s">
        <v>154</v>
      </c>
      <c r="AY171" s="13" t="s">
        <v>146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154</v>
      </c>
      <c r="BK171" s="144">
        <f t="shared" si="19"/>
        <v>0</v>
      </c>
      <c r="BL171" s="13" t="s">
        <v>181</v>
      </c>
      <c r="BM171" s="142" t="s">
        <v>280</v>
      </c>
    </row>
    <row r="172" spans="2:65" s="11" customFormat="1" ht="22.95" customHeight="1">
      <c r="B172" s="120"/>
      <c r="D172" s="121" t="s">
        <v>68</v>
      </c>
      <c r="E172" s="129" t="s">
        <v>281</v>
      </c>
      <c r="F172" s="129" t="s">
        <v>282</v>
      </c>
      <c r="J172" s="130">
        <f>BK172</f>
        <v>0</v>
      </c>
      <c r="L172" s="120"/>
      <c r="M172" s="124"/>
      <c r="P172" s="125">
        <f>SUM(P173:P175)</f>
        <v>564.91270800000007</v>
      </c>
      <c r="R172" s="125">
        <f>SUM(R173:R175)</f>
        <v>0</v>
      </c>
      <c r="T172" s="126">
        <f>SUM(T173:T175)</f>
        <v>101.03328</v>
      </c>
      <c r="AR172" s="121" t="s">
        <v>154</v>
      </c>
      <c r="AT172" s="127" t="s">
        <v>68</v>
      </c>
      <c r="AU172" s="127" t="s">
        <v>77</v>
      </c>
      <c r="AY172" s="121" t="s">
        <v>146</v>
      </c>
      <c r="BK172" s="128">
        <f>SUM(BK173:BK175)</f>
        <v>0</v>
      </c>
    </row>
    <row r="173" spans="2:65" s="1" customFormat="1" ht="33" customHeight="1">
      <c r="B173" s="131"/>
      <c r="C173" s="132" t="s">
        <v>283</v>
      </c>
      <c r="D173" s="132" t="s">
        <v>149</v>
      </c>
      <c r="E173" s="133" t="s">
        <v>284</v>
      </c>
      <c r="F173" s="134" t="s">
        <v>285</v>
      </c>
      <c r="G173" s="135" t="s">
        <v>227</v>
      </c>
      <c r="H173" s="136">
        <v>2848.7620000000002</v>
      </c>
      <c r="I173" s="136"/>
      <c r="J173" s="136">
        <f>ROUND(I173*H173,3)</f>
        <v>0</v>
      </c>
      <c r="K173" s="137"/>
      <c r="L173" s="25"/>
      <c r="M173" s="138" t="s">
        <v>1</v>
      </c>
      <c r="N173" s="139" t="s">
        <v>35</v>
      </c>
      <c r="O173" s="140">
        <v>0.17</v>
      </c>
      <c r="P173" s="140">
        <f>O173*H173</f>
        <v>484.28954000000004</v>
      </c>
      <c r="Q173" s="140">
        <v>0</v>
      </c>
      <c r="R173" s="140">
        <f>Q173*H173</f>
        <v>0</v>
      </c>
      <c r="S173" s="140">
        <v>3.2000000000000001E-2</v>
      </c>
      <c r="T173" s="141">
        <f>S173*H173</f>
        <v>91.160384000000008</v>
      </c>
      <c r="AR173" s="142" t="s">
        <v>181</v>
      </c>
      <c r="AT173" s="142" t="s">
        <v>149</v>
      </c>
      <c r="AU173" s="142" t="s">
        <v>154</v>
      </c>
      <c r="AY173" s="13" t="s">
        <v>146</v>
      </c>
      <c r="BE173" s="143">
        <f>IF(N173="základná",J173,0)</f>
        <v>0</v>
      </c>
      <c r="BF173" s="143">
        <f>IF(N173="znížená",J173,0)</f>
        <v>0</v>
      </c>
      <c r="BG173" s="143">
        <f>IF(N173="zákl. prenesená",J173,0)</f>
        <v>0</v>
      </c>
      <c r="BH173" s="143">
        <f>IF(N173="zníž. prenesená",J173,0)</f>
        <v>0</v>
      </c>
      <c r="BI173" s="143">
        <f>IF(N173="nulová",J173,0)</f>
        <v>0</v>
      </c>
      <c r="BJ173" s="13" t="s">
        <v>154</v>
      </c>
      <c r="BK173" s="144">
        <f>ROUND(I173*H173,3)</f>
        <v>0</v>
      </c>
      <c r="BL173" s="13" t="s">
        <v>181</v>
      </c>
      <c r="BM173" s="142" t="s">
        <v>286</v>
      </c>
    </row>
    <row r="174" spans="2:65" s="1" customFormat="1" ht="33" customHeight="1">
      <c r="B174" s="131"/>
      <c r="C174" s="132" t="s">
        <v>287</v>
      </c>
      <c r="D174" s="132" t="s">
        <v>149</v>
      </c>
      <c r="E174" s="133" t="s">
        <v>288</v>
      </c>
      <c r="F174" s="134" t="s">
        <v>289</v>
      </c>
      <c r="G174" s="135" t="s">
        <v>169</v>
      </c>
      <c r="H174" s="136">
        <v>1296.1279999999999</v>
      </c>
      <c r="I174" s="136"/>
      <c r="J174" s="136">
        <f>ROUND(I174*H174,3)</f>
        <v>0</v>
      </c>
      <c r="K174" s="137"/>
      <c r="L174" s="25"/>
      <c r="M174" s="138" t="s">
        <v>1</v>
      </c>
      <c r="N174" s="139" t="s">
        <v>35</v>
      </c>
      <c r="O174" s="140">
        <v>5.6000000000000001E-2</v>
      </c>
      <c r="P174" s="140">
        <f>O174*H174</f>
        <v>72.583168000000001</v>
      </c>
      <c r="Q174" s="140">
        <v>0</v>
      </c>
      <c r="R174" s="140">
        <f>Q174*H174</f>
        <v>0</v>
      </c>
      <c r="S174" s="140">
        <v>7.0000000000000001E-3</v>
      </c>
      <c r="T174" s="141">
        <f>S174*H174</f>
        <v>9.0728960000000001</v>
      </c>
      <c r="AR174" s="142" t="s">
        <v>181</v>
      </c>
      <c r="AT174" s="142" t="s">
        <v>149</v>
      </c>
      <c r="AU174" s="142" t="s">
        <v>154</v>
      </c>
      <c r="AY174" s="13" t="s">
        <v>146</v>
      </c>
      <c r="BE174" s="143">
        <f>IF(N174="základná",J174,0)</f>
        <v>0</v>
      </c>
      <c r="BF174" s="143">
        <f>IF(N174="znížená",J174,0)</f>
        <v>0</v>
      </c>
      <c r="BG174" s="143">
        <f>IF(N174="zákl. prenesená",J174,0)</f>
        <v>0</v>
      </c>
      <c r="BH174" s="143">
        <f>IF(N174="zníž. prenesená",J174,0)</f>
        <v>0</v>
      </c>
      <c r="BI174" s="143">
        <f>IF(N174="nulová",J174,0)</f>
        <v>0</v>
      </c>
      <c r="BJ174" s="13" t="s">
        <v>154</v>
      </c>
      <c r="BK174" s="144">
        <f>ROUND(I174*H174,3)</f>
        <v>0</v>
      </c>
      <c r="BL174" s="13" t="s">
        <v>181</v>
      </c>
      <c r="BM174" s="142" t="s">
        <v>290</v>
      </c>
    </row>
    <row r="175" spans="2:65" s="1" customFormat="1" ht="24.15" customHeight="1">
      <c r="B175" s="131"/>
      <c r="C175" s="132" t="s">
        <v>291</v>
      </c>
      <c r="D175" s="132" t="s">
        <v>149</v>
      </c>
      <c r="E175" s="133" t="s">
        <v>292</v>
      </c>
      <c r="F175" s="134" t="s">
        <v>293</v>
      </c>
      <c r="G175" s="135" t="s">
        <v>152</v>
      </c>
      <c r="H175" s="136">
        <v>4</v>
      </c>
      <c r="I175" s="136"/>
      <c r="J175" s="136">
        <f>ROUND(I175*H175,3)</f>
        <v>0</v>
      </c>
      <c r="K175" s="137"/>
      <c r="L175" s="25"/>
      <c r="M175" s="138" t="s">
        <v>1</v>
      </c>
      <c r="N175" s="139" t="s">
        <v>35</v>
      </c>
      <c r="O175" s="140">
        <v>2.0099999999999998</v>
      </c>
      <c r="P175" s="140">
        <f>O175*H175</f>
        <v>8.0399999999999991</v>
      </c>
      <c r="Q175" s="140">
        <v>0</v>
      </c>
      <c r="R175" s="140">
        <f>Q175*H175</f>
        <v>0</v>
      </c>
      <c r="S175" s="140">
        <v>0.2</v>
      </c>
      <c r="T175" s="141">
        <f>S175*H175</f>
        <v>0.8</v>
      </c>
      <c r="AR175" s="142" t="s">
        <v>181</v>
      </c>
      <c r="AT175" s="142" t="s">
        <v>149</v>
      </c>
      <c r="AU175" s="142" t="s">
        <v>154</v>
      </c>
      <c r="AY175" s="13" t="s">
        <v>146</v>
      </c>
      <c r="BE175" s="143">
        <f>IF(N175="základná",J175,0)</f>
        <v>0</v>
      </c>
      <c r="BF175" s="143">
        <f>IF(N175="znížená",J175,0)</f>
        <v>0</v>
      </c>
      <c r="BG175" s="143">
        <f>IF(N175="zákl. prenesená",J175,0)</f>
        <v>0</v>
      </c>
      <c r="BH175" s="143">
        <f>IF(N175="zníž. prenesená",J175,0)</f>
        <v>0</v>
      </c>
      <c r="BI175" s="143">
        <f>IF(N175="nulová",J175,0)</f>
        <v>0</v>
      </c>
      <c r="BJ175" s="13" t="s">
        <v>154</v>
      </c>
      <c r="BK175" s="144">
        <f>ROUND(I175*H175,3)</f>
        <v>0</v>
      </c>
      <c r="BL175" s="13" t="s">
        <v>181</v>
      </c>
      <c r="BM175" s="142" t="s">
        <v>294</v>
      </c>
    </row>
    <row r="176" spans="2:65" s="11" customFormat="1" ht="22.95" customHeight="1">
      <c r="B176" s="120"/>
      <c r="D176" s="121" t="s">
        <v>68</v>
      </c>
      <c r="E176" s="129" t="s">
        <v>295</v>
      </c>
      <c r="F176" s="129" t="s">
        <v>296</v>
      </c>
      <c r="J176" s="130">
        <f>BK176</f>
        <v>0</v>
      </c>
      <c r="L176" s="120"/>
      <c r="M176" s="124"/>
      <c r="P176" s="125">
        <f>P177</f>
        <v>2.1164099999999997</v>
      </c>
      <c r="R176" s="125">
        <f>R177</f>
        <v>0</v>
      </c>
      <c r="T176" s="126">
        <f>T177</f>
        <v>0.33818004000000002</v>
      </c>
      <c r="AR176" s="121" t="s">
        <v>154</v>
      </c>
      <c r="AT176" s="127" t="s">
        <v>68</v>
      </c>
      <c r="AU176" s="127" t="s">
        <v>77</v>
      </c>
      <c r="AY176" s="121" t="s">
        <v>146</v>
      </c>
      <c r="BK176" s="128">
        <f>BK177</f>
        <v>0</v>
      </c>
    </row>
    <row r="177" spans="2:65" s="1" customFormat="1" ht="24.15" customHeight="1">
      <c r="B177" s="131"/>
      <c r="C177" s="132" t="s">
        <v>297</v>
      </c>
      <c r="D177" s="132" t="s">
        <v>149</v>
      </c>
      <c r="E177" s="133" t="s">
        <v>298</v>
      </c>
      <c r="F177" s="134" t="s">
        <v>299</v>
      </c>
      <c r="G177" s="135" t="s">
        <v>169</v>
      </c>
      <c r="H177" s="136">
        <v>11.138999999999999</v>
      </c>
      <c r="I177" s="136"/>
      <c r="J177" s="136">
        <f>ROUND(I177*H177,3)</f>
        <v>0</v>
      </c>
      <c r="K177" s="137"/>
      <c r="L177" s="25"/>
      <c r="M177" s="138" t="s">
        <v>1</v>
      </c>
      <c r="N177" s="139" t="s">
        <v>35</v>
      </c>
      <c r="O177" s="140">
        <v>0.19</v>
      </c>
      <c r="P177" s="140">
        <f>O177*H177</f>
        <v>2.1164099999999997</v>
      </c>
      <c r="Q177" s="140">
        <v>0</v>
      </c>
      <c r="R177" s="140">
        <f>Q177*H177</f>
        <v>0</v>
      </c>
      <c r="S177" s="140">
        <v>3.0360000000000002E-2</v>
      </c>
      <c r="T177" s="141">
        <f>S177*H177</f>
        <v>0.33818004000000002</v>
      </c>
      <c r="AR177" s="142" t="s">
        <v>181</v>
      </c>
      <c r="AT177" s="142" t="s">
        <v>149</v>
      </c>
      <c r="AU177" s="142" t="s">
        <v>154</v>
      </c>
      <c r="AY177" s="13" t="s">
        <v>146</v>
      </c>
      <c r="BE177" s="143">
        <f>IF(N177="základná",J177,0)</f>
        <v>0</v>
      </c>
      <c r="BF177" s="143">
        <f>IF(N177="znížená",J177,0)</f>
        <v>0</v>
      </c>
      <c r="BG177" s="143">
        <f>IF(N177="zákl. prenesená",J177,0)</f>
        <v>0</v>
      </c>
      <c r="BH177" s="143">
        <f>IF(N177="zníž. prenesená",J177,0)</f>
        <v>0</v>
      </c>
      <c r="BI177" s="143">
        <f>IF(N177="nulová",J177,0)</f>
        <v>0</v>
      </c>
      <c r="BJ177" s="13" t="s">
        <v>154</v>
      </c>
      <c r="BK177" s="144">
        <f>ROUND(I177*H177,3)</f>
        <v>0</v>
      </c>
      <c r="BL177" s="13" t="s">
        <v>181</v>
      </c>
      <c r="BM177" s="142" t="s">
        <v>300</v>
      </c>
    </row>
    <row r="178" spans="2:65" s="11" customFormat="1" ht="22.95" customHeight="1">
      <c r="B178" s="120"/>
      <c r="D178" s="121" t="s">
        <v>68</v>
      </c>
      <c r="E178" s="129" t="s">
        <v>301</v>
      </c>
      <c r="F178" s="129" t="s">
        <v>302</v>
      </c>
      <c r="J178" s="130">
        <f>BK178</f>
        <v>0</v>
      </c>
      <c r="L178" s="120"/>
      <c r="M178" s="124"/>
      <c r="P178" s="125">
        <f>SUM(P179:P182)</f>
        <v>45.239110000000004</v>
      </c>
      <c r="R178" s="125">
        <f>SUM(R179:R182)</f>
        <v>0</v>
      </c>
      <c r="T178" s="126">
        <f>SUM(T179:T182)</f>
        <v>2.3034984999999999</v>
      </c>
      <c r="AR178" s="121" t="s">
        <v>154</v>
      </c>
      <c r="AT178" s="127" t="s">
        <v>68</v>
      </c>
      <c r="AU178" s="127" t="s">
        <v>77</v>
      </c>
      <c r="AY178" s="121" t="s">
        <v>146</v>
      </c>
      <c r="BK178" s="128">
        <f>SUM(BK179:BK182)</f>
        <v>0</v>
      </c>
    </row>
    <row r="179" spans="2:65" s="1" customFormat="1" ht="37.950000000000003" customHeight="1">
      <c r="B179" s="131"/>
      <c r="C179" s="132" t="s">
        <v>303</v>
      </c>
      <c r="D179" s="132" t="s">
        <v>149</v>
      </c>
      <c r="E179" s="133" t="s">
        <v>304</v>
      </c>
      <c r="F179" s="134" t="s">
        <v>305</v>
      </c>
      <c r="G179" s="135" t="s">
        <v>227</v>
      </c>
      <c r="H179" s="136">
        <v>283.06</v>
      </c>
      <c r="I179" s="136"/>
      <c r="J179" s="136">
        <f>ROUND(I179*H179,3)</f>
        <v>0</v>
      </c>
      <c r="K179" s="137"/>
      <c r="L179" s="25"/>
      <c r="M179" s="138" t="s">
        <v>1</v>
      </c>
      <c r="N179" s="139" t="s">
        <v>35</v>
      </c>
      <c r="O179" s="140">
        <v>5.6000000000000001E-2</v>
      </c>
      <c r="P179" s="140">
        <f>O179*H179</f>
        <v>15.85136</v>
      </c>
      <c r="Q179" s="140">
        <v>0</v>
      </c>
      <c r="R179" s="140">
        <f>Q179*H179</f>
        <v>0</v>
      </c>
      <c r="S179" s="140">
        <v>4.1999999999999997E-3</v>
      </c>
      <c r="T179" s="141">
        <f>S179*H179</f>
        <v>1.188852</v>
      </c>
      <c r="AR179" s="142" t="s">
        <v>181</v>
      </c>
      <c r="AT179" s="142" t="s">
        <v>149</v>
      </c>
      <c r="AU179" s="142" t="s">
        <v>154</v>
      </c>
      <c r="AY179" s="13" t="s">
        <v>146</v>
      </c>
      <c r="BE179" s="143">
        <f>IF(N179="základná",J179,0)</f>
        <v>0</v>
      </c>
      <c r="BF179" s="143">
        <f>IF(N179="znížená",J179,0)</f>
        <v>0</v>
      </c>
      <c r="BG179" s="143">
        <f>IF(N179="zákl. prenesená",J179,0)</f>
        <v>0</v>
      </c>
      <c r="BH179" s="143">
        <f>IF(N179="zníž. prenesená",J179,0)</f>
        <v>0</v>
      </c>
      <c r="BI179" s="143">
        <f>IF(N179="nulová",J179,0)</f>
        <v>0</v>
      </c>
      <c r="BJ179" s="13" t="s">
        <v>154</v>
      </c>
      <c r="BK179" s="144">
        <f>ROUND(I179*H179,3)</f>
        <v>0</v>
      </c>
      <c r="BL179" s="13" t="s">
        <v>181</v>
      </c>
      <c r="BM179" s="142" t="s">
        <v>306</v>
      </c>
    </row>
    <row r="180" spans="2:65" s="1" customFormat="1" ht="33" customHeight="1">
      <c r="B180" s="131"/>
      <c r="C180" s="132" t="s">
        <v>307</v>
      </c>
      <c r="D180" s="132" t="s">
        <v>149</v>
      </c>
      <c r="E180" s="133" t="s">
        <v>308</v>
      </c>
      <c r="F180" s="134" t="s">
        <v>309</v>
      </c>
      <c r="G180" s="135" t="s">
        <v>227</v>
      </c>
      <c r="H180" s="136">
        <v>184.95</v>
      </c>
      <c r="I180" s="136"/>
      <c r="J180" s="136">
        <f>ROUND(I180*H180,3)</f>
        <v>0</v>
      </c>
      <c r="K180" s="137"/>
      <c r="L180" s="25"/>
      <c r="M180" s="138" t="s">
        <v>1</v>
      </c>
      <c r="N180" s="139" t="s">
        <v>35</v>
      </c>
      <c r="O180" s="140">
        <v>5.6000000000000001E-2</v>
      </c>
      <c r="P180" s="140">
        <f>O180*H180</f>
        <v>10.357199999999999</v>
      </c>
      <c r="Q180" s="140">
        <v>0</v>
      </c>
      <c r="R180" s="140">
        <f>Q180*H180</f>
        <v>0</v>
      </c>
      <c r="S180" s="140">
        <v>3.3E-3</v>
      </c>
      <c r="T180" s="141">
        <f>S180*H180</f>
        <v>0.61033499999999996</v>
      </c>
      <c r="AR180" s="142" t="s">
        <v>181</v>
      </c>
      <c r="AT180" s="142" t="s">
        <v>149</v>
      </c>
      <c r="AU180" s="142" t="s">
        <v>154</v>
      </c>
      <c r="AY180" s="13" t="s">
        <v>146</v>
      </c>
      <c r="BE180" s="143">
        <f>IF(N180="základná",J180,0)</f>
        <v>0</v>
      </c>
      <c r="BF180" s="143">
        <f>IF(N180="znížená",J180,0)</f>
        <v>0</v>
      </c>
      <c r="BG180" s="143">
        <f>IF(N180="zákl. prenesená",J180,0)</f>
        <v>0</v>
      </c>
      <c r="BH180" s="143">
        <f>IF(N180="zníž. prenesená",J180,0)</f>
        <v>0</v>
      </c>
      <c r="BI180" s="143">
        <f>IF(N180="nulová",J180,0)</f>
        <v>0</v>
      </c>
      <c r="BJ180" s="13" t="s">
        <v>154</v>
      </c>
      <c r="BK180" s="144">
        <f>ROUND(I180*H180,3)</f>
        <v>0</v>
      </c>
      <c r="BL180" s="13" t="s">
        <v>181</v>
      </c>
      <c r="BM180" s="142" t="s">
        <v>310</v>
      </c>
    </row>
    <row r="181" spans="2:65" s="1" customFormat="1" ht="24.15" customHeight="1">
      <c r="B181" s="131"/>
      <c r="C181" s="132" t="s">
        <v>311</v>
      </c>
      <c r="D181" s="132" t="s">
        <v>149</v>
      </c>
      <c r="E181" s="133" t="s">
        <v>312</v>
      </c>
      <c r="F181" s="134" t="s">
        <v>313</v>
      </c>
      <c r="G181" s="135" t="s">
        <v>227</v>
      </c>
      <c r="H181" s="136">
        <v>182.05</v>
      </c>
      <c r="I181" s="136"/>
      <c r="J181" s="136">
        <f>ROUND(I181*H181,3)</f>
        <v>0</v>
      </c>
      <c r="K181" s="137"/>
      <c r="L181" s="25"/>
      <c r="M181" s="138" t="s">
        <v>1</v>
      </c>
      <c r="N181" s="139" t="s">
        <v>35</v>
      </c>
      <c r="O181" s="140">
        <v>7.4999999999999997E-2</v>
      </c>
      <c r="P181" s="140">
        <f>O181*H181</f>
        <v>13.65375</v>
      </c>
      <c r="Q181" s="140">
        <v>0</v>
      </c>
      <c r="R181" s="140">
        <f>Q181*H181</f>
        <v>0</v>
      </c>
      <c r="S181" s="140">
        <v>1.3500000000000001E-3</v>
      </c>
      <c r="T181" s="141">
        <f>S181*H181</f>
        <v>0.24576750000000003</v>
      </c>
      <c r="AR181" s="142" t="s">
        <v>181</v>
      </c>
      <c r="AT181" s="142" t="s">
        <v>149</v>
      </c>
      <c r="AU181" s="142" t="s">
        <v>154</v>
      </c>
      <c r="AY181" s="13" t="s">
        <v>146</v>
      </c>
      <c r="BE181" s="143">
        <f>IF(N181="základná",J181,0)</f>
        <v>0</v>
      </c>
      <c r="BF181" s="143">
        <f>IF(N181="znížená",J181,0)</f>
        <v>0</v>
      </c>
      <c r="BG181" s="143">
        <f>IF(N181="zákl. prenesená",J181,0)</f>
        <v>0</v>
      </c>
      <c r="BH181" s="143">
        <f>IF(N181="zníž. prenesená",J181,0)</f>
        <v>0</v>
      </c>
      <c r="BI181" s="143">
        <f>IF(N181="nulová",J181,0)</f>
        <v>0</v>
      </c>
      <c r="BJ181" s="13" t="s">
        <v>154</v>
      </c>
      <c r="BK181" s="144">
        <f>ROUND(I181*H181,3)</f>
        <v>0</v>
      </c>
      <c r="BL181" s="13" t="s">
        <v>181</v>
      </c>
      <c r="BM181" s="142" t="s">
        <v>314</v>
      </c>
    </row>
    <row r="182" spans="2:65" s="1" customFormat="1" ht="24.15" customHeight="1">
      <c r="B182" s="131"/>
      <c r="C182" s="132" t="s">
        <v>315</v>
      </c>
      <c r="D182" s="132" t="s">
        <v>149</v>
      </c>
      <c r="E182" s="133" t="s">
        <v>316</v>
      </c>
      <c r="F182" s="134" t="s">
        <v>317</v>
      </c>
      <c r="G182" s="135" t="s">
        <v>227</v>
      </c>
      <c r="H182" s="136">
        <v>114.4</v>
      </c>
      <c r="I182" s="136"/>
      <c r="J182" s="136">
        <f>ROUND(I182*H182,3)</f>
        <v>0</v>
      </c>
      <c r="K182" s="137"/>
      <c r="L182" s="25"/>
      <c r="M182" s="138" t="s">
        <v>1</v>
      </c>
      <c r="N182" s="139" t="s">
        <v>35</v>
      </c>
      <c r="O182" s="140">
        <v>4.7E-2</v>
      </c>
      <c r="P182" s="140">
        <f>O182*H182</f>
        <v>5.3768000000000002</v>
      </c>
      <c r="Q182" s="140">
        <v>0</v>
      </c>
      <c r="R182" s="140">
        <f>Q182*H182</f>
        <v>0</v>
      </c>
      <c r="S182" s="140">
        <v>2.2599999999999999E-3</v>
      </c>
      <c r="T182" s="141">
        <f>S182*H182</f>
        <v>0.258544</v>
      </c>
      <c r="AR182" s="142" t="s">
        <v>181</v>
      </c>
      <c r="AT182" s="142" t="s">
        <v>149</v>
      </c>
      <c r="AU182" s="142" t="s">
        <v>154</v>
      </c>
      <c r="AY182" s="13" t="s">
        <v>146</v>
      </c>
      <c r="BE182" s="143">
        <f>IF(N182="základná",J182,0)</f>
        <v>0</v>
      </c>
      <c r="BF182" s="143">
        <f>IF(N182="znížená",J182,0)</f>
        <v>0</v>
      </c>
      <c r="BG182" s="143">
        <f>IF(N182="zákl. prenesená",J182,0)</f>
        <v>0</v>
      </c>
      <c r="BH182" s="143">
        <f>IF(N182="zníž. prenesená",J182,0)</f>
        <v>0</v>
      </c>
      <c r="BI182" s="143">
        <f>IF(N182="nulová",J182,0)</f>
        <v>0</v>
      </c>
      <c r="BJ182" s="13" t="s">
        <v>154</v>
      </c>
      <c r="BK182" s="144">
        <f>ROUND(I182*H182,3)</f>
        <v>0</v>
      </c>
      <c r="BL182" s="13" t="s">
        <v>181</v>
      </c>
      <c r="BM182" s="142" t="s">
        <v>318</v>
      </c>
    </row>
    <row r="183" spans="2:65" s="11" customFormat="1" ht="22.95" customHeight="1">
      <c r="B183" s="120"/>
      <c r="D183" s="121" t="s">
        <v>68</v>
      </c>
      <c r="E183" s="129" t="s">
        <v>319</v>
      </c>
      <c r="F183" s="129" t="s">
        <v>320</v>
      </c>
      <c r="J183" s="130">
        <f>BK183</f>
        <v>0</v>
      </c>
      <c r="L183" s="120"/>
      <c r="M183" s="124"/>
      <c r="P183" s="125">
        <f>P184</f>
        <v>317.10720360000005</v>
      </c>
      <c r="R183" s="125">
        <f>R184</f>
        <v>0</v>
      </c>
      <c r="T183" s="126">
        <f>T184</f>
        <v>66.119100000000003</v>
      </c>
      <c r="AR183" s="121" t="s">
        <v>154</v>
      </c>
      <c r="AT183" s="127" t="s">
        <v>68</v>
      </c>
      <c r="AU183" s="127" t="s">
        <v>77</v>
      </c>
      <c r="AY183" s="121" t="s">
        <v>146</v>
      </c>
      <c r="BK183" s="128">
        <f>BK184</f>
        <v>0</v>
      </c>
    </row>
    <row r="184" spans="2:65" s="1" customFormat="1" ht="37.950000000000003" customHeight="1">
      <c r="B184" s="131"/>
      <c r="C184" s="132" t="s">
        <v>321</v>
      </c>
      <c r="D184" s="132" t="s">
        <v>149</v>
      </c>
      <c r="E184" s="133" t="s">
        <v>322</v>
      </c>
      <c r="F184" s="134" t="s">
        <v>323</v>
      </c>
      <c r="G184" s="135" t="s">
        <v>169</v>
      </c>
      <c r="H184" s="136">
        <v>1322.3820000000001</v>
      </c>
      <c r="I184" s="136"/>
      <c r="J184" s="136">
        <f>ROUND(I184*H184,3)</f>
        <v>0</v>
      </c>
      <c r="K184" s="137"/>
      <c r="L184" s="25"/>
      <c r="M184" s="138" t="s">
        <v>1</v>
      </c>
      <c r="N184" s="139" t="s">
        <v>35</v>
      </c>
      <c r="O184" s="140">
        <v>0.23980000000000001</v>
      </c>
      <c r="P184" s="140">
        <f>O184*H184</f>
        <v>317.10720360000005</v>
      </c>
      <c r="Q184" s="140">
        <v>0</v>
      </c>
      <c r="R184" s="140">
        <f>Q184*H184</f>
        <v>0</v>
      </c>
      <c r="S184" s="140">
        <v>0.05</v>
      </c>
      <c r="T184" s="141">
        <f>S184*H184</f>
        <v>66.119100000000003</v>
      </c>
      <c r="AR184" s="142" t="s">
        <v>181</v>
      </c>
      <c r="AT184" s="142" t="s">
        <v>149</v>
      </c>
      <c r="AU184" s="142" t="s">
        <v>154</v>
      </c>
      <c r="AY184" s="13" t="s">
        <v>146</v>
      </c>
      <c r="BE184" s="143">
        <f>IF(N184="základná",J184,0)</f>
        <v>0</v>
      </c>
      <c r="BF184" s="143">
        <f>IF(N184="znížená",J184,0)</f>
        <v>0</v>
      </c>
      <c r="BG184" s="143">
        <f>IF(N184="zákl. prenesená",J184,0)</f>
        <v>0</v>
      </c>
      <c r="BH184" s="143">
        <f>IF(N184="zníž. prenesená",J184,0)</f>
        <v>0</v>
      </c>
      <c r="BI184" s="143">
        <f>IF(N184="nulová",J184,0)</f>
        <v>0</v>
      </c>
      <c r="BJ184" s="13" t="s">
        <v>154</v>
      </c>
      <c r="BK184" s="144">
        <f>ROUND(I184*H184,3)</f>
        <v>0</v>
      </c>
      <c r="BL184" s="13" t="s">
        <v>181</v>
      </c>
      <c r="BM184" s="142" t="s">
        <v>324</v>
      </c>
    </row>
    <row r="185" spans="2:65" s="11" customFormat="1" ht="22.95" customHeight="1">
      <c r="B185" s="120"/>
      <c r="D185" s="121" t="s">
        <v>68</v>
      </c>
      <c r="E185" s="129" t="s">
        <v>325</v>
      </c>
      <c r="F185" s="129" t="s">
        <v>326</v>
      </c>
      <c r="J185" s="130">
        <f>BK185</f>
        <v>0</v>
      </c>
      <c r="L185" s="120"/>
      <c r="M185" s="124"/>
      <c r="P185" s="125">
        <f>P186</f>
        <v>3.1219999999999999</v>
      </c>
      <c r="R185" s="125">
        <f>R186</f>
        <v>0</v>
      </c>
      <c r="T185" s="126">
        <f>T186</f>
        <v>0</v>
      </c>
      <c r="AR185" s="121" t="s">
        <v>154</v>
      </c>
      <c r="AT185" s="127" t="s">
        <v>68</v>
      </c>
      <c r="AU185" s="127" t="s">
        <v>77</v>
      </c>
      <c r="AY185" s="121" t="s">
        <v>146</v>
      </c>
      <c r="BK185" s="128">
        <f>BK186</f>
        <v>0</v>
      </c>
    </row>
    <row r="186" spans="2:65" s="1" customFormat="1" ht="16.5" customHeight="1">
      <c r="B186" s="131"/>
      <c r="C186" s="132" t="s">
        <v>258</v>
      </c>
      <c r="D186" s="132" t="s">
        <v>149</v>
      </c>
      <c r="E186" s="133" t="s">
        <v>327</v>
      </c>
      <c r="F186" s="134" t="s">
        <v>328</v>
      </c>
      <c r="G186" s="135" t="s">
        <v>157</v>
      </c>
      <c r="H186" s="136">
        <v>2</v>
      </c>
      <c r="I186" s="136"/>
      <c r="J186" s="136">
        <f>ROUND(I186*H186,3)</f>
        <v>0</v>
      </c>
      <c r="K186" s="137"/>
      <c r="L186" s="25"/>
      <c r="M186" s="138" t="s">
        <v>1</v>
      </c>
      <c r="N186" s="139" t="s">
        <v>35</v>
      </c>
      <c r="O186" s="140">
        <v>1.5609999999999999</v>
      </c>
      <c r="P186" s="140">
        <f>O186*H186</f>
        <v>3.1219999999999999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AR186" s="142" t="s">
        <v>181</v>
      </c>
      <c r="AT186" s="142" t="s">
        <v>149</v>
      </c>
      <c r="AU186" s="142" t="s">
        <v>154</v>
      </c>
      <c r="AY186" s="13" t="s">
        <v>146</v>
      </c>
      <c r="BE186" s="143">
        <f>IF(N186="základná",J186,0)</f>
        <v>0</v>
      </c>
      <c r="BF186" s="143">
        <f>IF(N186="znížená",J186,0)</f>
        <v>0</v>
      </c>
      <c r="BG186" s="143">
        <f>IF(N186="zákl. prenesená",J186,0)</f>
        <v>0</v>
      </c>
      <c r="BH186" s="143">
        <f>IF(N186="zníž. prenesená",J186,0)</f>
        <v>0</v>
      </c>
      <c r="BI186" s="143">
        <f>IF(N186="nulová",J186,0)</f>
        <v>0</v>
      </c>
      <c r="BJ186" s="13" t="s">
        <v>154</v>
      </c>
      <c r="BK186" s="144">
        <f>ROUND(I186*H186,3)</f>
        <v>0</v>
      </c>
      <c r="BL186" s="13" t="s">
        <v>181</v>
      </c>
      <c r="BM186" s="142" t="s">
        <v>329</v>
      </c>
    </row>
    <row r="187" spans="2:65" s="11" customFormat="1" ht="22.95" customHeight="1">
      <c r="B187" s="120"/>
      <c r="D187" s="121" t="s">
        <v>68</v>
      </c>
      <c r="E187" s="129" t="s">
        <v>330</v>
      </c>
      <c r="F187" s="129" t="s">
        <v>331</v>
      </c>
      <c r="J187" s="130">
        <f>BK187</f>
        <v>0</v>
      </c>
      <c r="L187" s="120"/>
      <c r="M187" s="124"/>
      <c r="P187" s="125">
        <f>SUM(P188:P189)</f>
        <v>0</v>
      </c>
      <c r="R187" s="125">
        <f>SUM(R188:R189)</f>
        <v>0</v>
      </c>
      <c r="T187" s="126">
        <f>SUM(T188:T189)</f>
        <v>0</v>
      </c>
      <c r="AR187" s="121" t="s">
        <v>154</v>
      </c>
      <c r="AT187" s="127" t="s">
        <v>68</v>
      </c>
      <c r="AU187" s="127" t="s">
        <v>77</v>
      </c>
      <c r="AY187" s="121" t="s">
        <v>146</v>
      </c>
      <c r="BK187" s="128">
        <f>SUM(BK188:BK189)</f>
        <v>0</v>
      </c>
    </row>
    <row r="188" spans="2:65" s="1" customFormat="1" ht="16.5" customHeight="1">
      <c r="B188" s="131"/>
      <c r="C188" s="132" t="s">
        <v>332</v>
      </c>
      <c r="D188" s="132" t="s">
        <v>149</v>
      </c>
      <c r="E188" s="133" t="s">
        <v>333</v>
      </c>
      <c r="F188" s="134" t="s">
        <v>334</v>
      </c>
      <c r="G188" s="135" t="s">
        <v>157</v>
      </c>
      <c r="H188" s="136">
        <v>1</v>
      </c>
      <c r="I188" s="136"/>
      <c r="J188" s="136">
        <f>ROUND(I188*H188,3)</f>
        <v>0</v>
      </c>
      <c r="K188" s="137"/>
      <c r="L188" s="25"/>
      <c r="M188" s="138" t="s">
        <v>1</v>
      </c>
      <c r="N188" s="139" t="s">
        <v>35</v>
      </c>
      <c r="O188" s="140">
        <v>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181</v>
      </c>
      <c r="AT188" s="142" t="s">
        <v>149</v>
      </c>
      <c r="AU188" s="142" t="s">
        <v>154</v>
      </c>
      <c r="AY188" s="13" t="s">
        <v>146</v>
      </c>
      <c r="BE188" s="143">
        <f>IF(N188="základná",J188,0)</f>
        <v>0</v>
      </c>
      <c r="BF188" s="143">
        <f>IF(N188="znížená",J188,0)</f>
        <v>0</v>
      </c>
      <c r="BG188" s="143">
        <f>IF(N188="zákl. prenesená",J188,0)</f>
        <v>0</v>
      </c>
      <c r="BH188" s="143">
        <f>IF(N188="zníž. prenesená",J188,0)</f>
        <v>0</v>
      </c>
      <c r="BI188" s="143">
        <f>IF(N188="nulová",J188,0)</f>
        <v>0</v>
      </c>
      <c r="BJ188" s="13" t="s">
        <v>154</v>
      </c>
      <c r="BK188" s="144">
        <f>ROUND(I188*H188,3)</f>
        <v>0</v>
      </c>
      <c r="BL188" s="13" t="s">
        <v>181</v>
      </c>
      <c r="BM188" s="142" t="s">
        <v>335</v>
      </c>
    </row>
    <row r="189" spans="2:65" s="1" customFormat="1" ht="21.75" customHeight="1">
      <c r="B189" s="131"/>
      <c r="C189" s="132" t="s">
        <v>262</v>
      </c>
      <c r="D189" s="132" t="s">
        <v>149</v>
      </c>
      <c r="E189" s="133" t="s">
        <v>336</v>
      </c>
      <c r="F189" s="134" t="s">
        <v>337</v>
      </c>
      <c r="G189" s="135" t="s">
        <v>157</v>
      </c>
      <c r="H189" s="136">
        <v>1</v>
      </c>
      <c r="I189" s="136"/>
      <c r="J189" s="136">
        <f>ROUND(I189*H189,3)</f>
        <v>0</v>
      </c>
      <c r="K189" s="137"/>
      <c r="L189" s="25"/>
      <c r="M189" s="138" t="s">
        <v>1</v>
      </c>
      <c r="N189" s="139" t="s">
        <v>35</v>
      </c>
      <c r="O189" s="140">
        <v>0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181</v>
      </c>
      <c r="AT189" s="142" t="s">
        <v>149</v>
      </c>
      <c r="AU189" s="142" t="s">
        <v>154</v>
      </c>
      <c r="AY189" s="13" t="s">
        <v>146</v>
      </c>
      <c r="BE189" s="143">
        <f>IF(N189="základná",J189,0)</f>
        <v>0</v>
      </c>
      <c r="BF189" s="143">
        <f>IF(N189="znížená",J189,0)</f>
        <v>0</v>
      </c>
      <c r="BG189" s="143">
        <f>IF(N189="zákl. prenesená",J189,0)</f>
        <v>0</v>
      </c>
      <c r="BH189" s="143">
        <f>IF(N189="zníž. prenesená",J189,0)</f>
        <v>0</v>
      </c>
      <c r="BI189" s="143">
        <f>IF(N189="nulová",J189,0)</f>
        <v>0</v>
      </c>
      <c r="BJ189" s="13" t="s">
        <v>154</v>
      </c>
      <c r="BK189" s="144">
        <f>ROUND(I189*H189,3)</f>
        <v>0</v>
      </c>
      <c r="BL189" s="13" t="s">
        <v>181</v>
      </c>
      <c r="BM189" s="142" t="s">
        <v>338</v>
      </c>
    </row>
    <row r="190" spans="2:65" s="11" customFormat="1" ht="22.95" customHeight="1">
      <c r="B190" s="120"/>
      <c r="D190" s="121" t="s">
        <v>68</v>
      </c>
      <c r="E190" s="129" t="s">
        <v>339</v>
      </c>
      <c r="F190" s="129" t="s">
        <v>340</v>
      </c>
      <c r="J190" s="130">
        <f>BK190</f>
        <v>0</v>
      </c>
      <c r="L190" s="120"/>
      <c r="M190" s="124"/>
      <c r="P190" s="125">
        <f>P191</f>
        <v>1.9451999999999998</v>
      </c>
      <c r="R190" s="125">
        <f>R191</f>
        <v>0</v>
      </c>
      <c r="T190" s="126">
        <f>T191</f>
        <v>0.19452</v>
      </c>
      <c r="AR190" s="121" t="s">
        <v>154</v>
      </c>
      <c r="AT190" s="127" t="s">
        <v>68</v>
      </c>
      <c r="AU190" s="127" t="s">
        <v>77</v>
      </c>
      <c r="AY190" s="121" t="s">
        <v>146</v>
      </c>
      <c r="BK190" s="128">
        <f>BK191</f>
        <v>0</v>
      </c>
    </row>
    <row r="191" spans="2:65" s="1" customFormat="1" ht="37.950000000000003" customHeight="1">
      <c r="B191" s="131"/>
      <c r="C191" s="132" t="s">
        <v>341</v>
      </c>
      <c r="D191" s="132" t="s">
        <v>149</v>
      </c>
      <c r="E191" s="133" t="s">
        <v>342</v>
      </c>
      <c r="F191" s="134" t="s">
        <v>343</v>
      </c>
      <c r="G191" s="135" t="s">
        <v>169</v>
      </c>
      <c r="H191" s="136">
        <v>12.968</v>
      </c>
      <c r="I191" s="136"/>
      <c r="J191" s="136">
        <f>ROUND(I191*H191,3)</f>
        <v>0</v>
      </c>
      <c r="K191" s="137"/>
      <c r="L191" s="25"/>
      <c r="M191" s="138" t="s">
        <v>1</v>
      </c>
      <c r="N191" s="139" t="s">
        <v>35</v>
      </c>
      <c r="O191" s="140">
        <v>0.15</v>
      </c>
      <c r="P191" s="140">
        <f>O191*H191</f>
        <v>1.9451999999999998</v>
      </c>
      <c r="Q191" s="140">
        <v>0</v>
      </c>
      <c r="R191" s="140">
        <f>Q191*H191</f>
        <v>0</v>
      </c>
      <c r="S191" s="140">
        <v>1.4999999999999999E-2</v>
      </c>
      <c r="T191" s="141">
        <f>S191*H191</f>
        <v>0.19452</v>
      </c>
      <c r="AR191" s="142" t="s">
        <v>181</v>
      </c>
      <c r="AT191" s="142" t="s">
        <v>149</v>
      </c>
      <c r="AU191" s="142" t="s">
        <v>154</v>
      </c>
      <c r="AY191" s="13" t="s">
        <v>146</v>
      </c>
      <c r="BE191" s="143">
        <f>IF(N191="základná",J191,0)</f>
        <v>0</v>
      </c>
      <c r="BF191" s="143">
        <f>IF(N191="znížená",J191,0)</f>
        <v>0</v>
      </c>
      <c r="BG191" s="143">
        <f>IF(N191="zákl. prenesená",J191,0)</f>
        <v>0</v>
      </c>
      <c r="BH191" s="143">
        <f>IF(N191="zníž. prenesená",J191,0)</f>
        <v>0</v>
      </c>
      <c r="BI191" s="143">
        <f>IF(N191="nulová",J191,0)</f>
        <v>0</v>
      </c>
      <c r="BJ191" s="13" t="s">
        <v>154</v>
      </c>
      <c r="BK191" s="144">
        <f>ROUND(I191*H191,3)</f>
        <v>0</v>
      </c>
      <c r="BL191" s="13" t="s">
        <v>181</v>
      </c>
      <c r="BM191" s="142" t="s">
        <v>344</v>
      </c>
    </row>
    <row r="192" spans="2:65" s="11" customFormat="1" ht="22.95" customHeight="1">
      <c r="B192" s="120"/>
      <c r="D192" s="121" t="s">
        <v>68</v>
      </c>
      <c r="E192" s="129" t="s">
        <v>345</v>
      </c>
      <c r="F192" s="129" t="s">
        <v>346</v>
      </c>
      <c r="J192" s="130">
        <f>BK192</f>
        <v>0</v>
      </c>
      <c r="L192" s="120"/>
      <c r="M192" s="124"/>
      <c r="P192" s="125">
        <f>P193</f>
        <v>248.57366599999997</v>
      </c>
      <c r="R192" s="125">
        <f>R193</f>
        <v>0</v>
      </c>
      <c r="T192" s="126">
        <f>T193</f>
        <v>1.031426</v>
      </c>
      <c r="AR192" s="121" t="s">
        <v>154</v>
      </c>
      <c r="AT192" s="127" t="s">
        <v>68</v>
      </c>
      <c r="AU192" s="127" t="s">
        <v>77</v>
      </c>
      <c r="AY192" s="121" t="s">
        <v>146</v>
      </c>
      <c r="BK192" s="128">
        <f>BK193</f>
        <v>0</v>
      </c>
    </row>
    <row r="193" spans="2:65" s="1" customFormat="1" ht="24.15" customHeight="1">
      <c r="B193" s="131"/>
      <c r="C193" s="132" t="s">
        <v>286</v>
      </c>
      <c r="D193" s="132" t="s">
        <v>149</v>
      </c>
      <c r="E193" s="133" t="s">
        <v>347</v>
      </c>
      <c r="F193" s="134" t="s">
        <v>348</v>
      </c>
      <c r="G193" s="135" t="s">
        <v>169</v>
      </c>
      <c r="H193" s="136">
        <v>1031.4259999999999</v>
      </c>
      <c r="I193" s="136"/>
      <c r="J193" s="136">
        <f>ROUND(I193*H193,3)</f>
        <v>0</v>
      </c>
      <c r="K193" s="137"/>
      <c r="L193" s="25"/>
      <c r="M193" s="138" t="s">
        <v>1</v>
      </c>
      <c r="N193" s="139" t="s">
        <v>35</v>
      </c>
      <c r="O193" s="140">
        <v>0.24099999999999999</v>
      </c>
      <c r="P193" s="140">
        <f>O193*H193</f>
        <v>248.57366599999997</v>
      </c>
      <c r="Q193" s="140">
        <v>0</v>
      </c>
      <c r="R193" s="140">
        <f>Q193*H193</f>
        <v>0</v>
      </c>
      <c r="S193" s="140">
        <v>1E-3</v>
      </c>
      <c r="T193" s="141">
        <f>S193*H193</f>
        <v>1.031426</v>
      </c>
      <c r="AR193" s="142" t="s">
        <v>181</v>
      </c>
      <c r="AT193" s="142" t="s">
        <v>149</v>
      </c>
      <c r="AU193" s="142" t="s">
        <v>154</v>
      </c>
      <c r="AY193" s="13" t="s">
        <v>146</v>
      </c>
      <c r="BE193" s="143">
        <f>IF(N193="základná",J193,0)</f>
        <v>0</v>
      </c>
      <c r="BF193" s="143">
        <f>IF(N193="znížená",J193,0)</f>
        <v>0</v>
      </c>
      <c r="BG193" s="143">
        <f>IF(N193="zákl. prenesená",J193,0)</f>
        <v>0</v>
      </c>
      <c r="BH193" s="143">
        <f>IF(N193="zníž. prenesená",J193,0)</f>
        <v>0</v>
      </c>
      <c r="BI193" s="143">
        <f>IF(N193="nulová",J193,0)</f>
        <v>0</v>
      </c>
      <c r="BJ193" s="13" t="s">
        <v>154</v>
      </c>
      <c r="BK193" s="144">
        <f>ROUND(I193*H193,3)</f>
        <v>0</v>
      </c>
      <c r="BL193" s="13" t="s">
        <v>181</v>
      </c>
      <c r="BM193" s="142" t="s">
        <v>349</v>
      </c>
    </row>
    <row r="194" spans="2:65" s="11" customFormat="1" ht="22.95" customHeight="1">
      <c r="B194" s="120"/>
      <c r="D194" s="121" t="s">
        <v>68</v>
      </c>
      <c r="E194" s="129" t="s">
        <v>350</v>
      </c>
      <c r="F194" s="129" t="s">
        <v>351</v>
      </c>
      <c r="J194" s="130">
        <f>BK194</f>
        <v>0</v>
      </c>
      <c r="L194" s="120"/>
      <c r="M194" s="124"/>
      <c r="P194" s="125">
        <f>P195</f>
        <v>2.4835020000000001</v>
      </c>
      <c r="R194" s="125">
        <f>R195</f>
        <v>1.4901012000000002E-4</v>
      </c>
      <c r="T194" s="126">
        <f>T195</f>
        <v>1.28457E-2</v>
      </c>
      <c r="AR194" s="121" t="s">
        <v>154</v>
      </c>
      <c r="AT194" s="127" t="s">
        <v>68</v>
      </c>
      <c r="AU194" s="127" t="s">
        <v>77</v>
      </c>
      <c r="AY194" s="121" t="s">
        <v>146</v>
      </c>
      <c r="BK194" s="128">
        <f>BK195</f>
        <v>0</v>
      </c>
    </row>
    <row r="195" spans="2:65" s="1" customFormat="1" ht="24.15" customHeight="1">
      <c r="B195" s="131"/>
      <c r="C195" s="132" t="s">
        <v>352</v>
      </c>
      <c r="D195" s="132" t="s">
        <v>149</v>
      </c>
      <c r="E195" s="133" t="s">
        <v>353</v>
      </c>
      <c r="F195" s="134" t="s">
        <v>354</v>
      </c>
      <c r="G195" s="135" t="s">
        <v>169</v>
      </c>
      <c r="H195" s="136">
        <v>42.819000000000003</v>
      </c>
      <c r="I195" s="136"/>
      <c r="J195" s="136">
        <f>ROUND(I195*H195,3)</f>
        <v>0</v>
      </c>
      <c r="K195" s="137"/>
      <c r="L195" s="25"/>
      <c r="M195" s="138" t="s">
        <v>1</v>
      </c>
      <c r="N195" s="139" t="s">
        <v>35</v>
      </c>
      <c r="O195" s="140">
        <v>5.8000000000000003E-2</v>
      </c>
      <c r="P195" s="140">
        <f>O195*H195</f>
        <v>2.4835020000000001</v>
      </c>
      <c r="Q195" s="140">
        <v>3.4800000000000001E-6</v>
      </c>
      <c r="R195" s="140">
        <f>Q195*H195</f>
        <v>1.4901012000000002E-4</v>
      </c>
      <c r="S195" s="140">
        <v>2.9999999999999997E-4</v>
      </c>
      <c r="T195" s="141">
        <f>S195*H195</f>
        <v>1.28457E-2</v>
      </c>
      <c r="AR195" s="142" t="s">
        <v>181</v>
      </c>
      <c r="AT195" s="142" t="s">
        <v>149</v>
      </c>
      <c r="AU195" s="142" t="s">
        <v>154</v>
      </c>
      <c r="AY195" s="13" t="s">
        <v>146</v>
      </c>
      <c r="BE195" s="143">
        <f>IF(N195="základná",J195,0)</f>
        <v>0</v>
      </c>
      <c r="BF195" s="143">
        <f>IF(N195="znížená",J195,0)</f>
        <v>0</v>
      </c>
      <c r="BG195" s="143">
        <f>IF(N195="zákl. prenesená",J195,0)</f>
        <v>0</v>
      </c>
      <c r="BH195" s="143">
        <f>IF(N195="zníž. prenesená",J195,0)</f>
        <v>0</v>
      </c>
      <c r="BI195" s="143">
        <f>IF(N195="nulová",J195,0)</f>
        <v>0</v>
      </c>
      <c r="BJ195" s="13" t="s">
        <v>154</v>
      </c>
      <c r="BK195" s="144">
        <f>ROUND(I195*H195,3)</f>
        <v>0</v>
      </c>
      <c r="BL195" s="13" t="s">
        <v>181</v>
      </c>
      <c r="BM195" s="142" t="s">
        <v>355</v>
      </c>
    </row>
    <row r="196" spans="2:65" s="11" customFormat="1" ht="25.95" customHeight="1">
      <c r="B196" s="120"/>
      <c r="D196" s="121" t="s">
        <v>68</v>
      </c>
      <c r="E196" s="122" t="s">
        <v>356</v>
      </c>
      <c r="F196" s="122" t="s">
        <v>357</v>
      </c>
      <c r="J196" s="123">
        <f>BK196</f>
        <v>0</v>
      </c>
      <c r="L196" s="120"/>
      <c r="M196" s="124"/>
      <c r="P196" s="125">
        <f>P197</f>
        <v>0.75</v>
      </c>
      <c r="R196" s="125">
        <f>R197</f>
        <v>0</v>
      </c>
      <c r="T196" s="126">
        <f>T197</f>
        <v>0</v>
      </c>
      <c r="AR196" s="121" t="s">
        <v>158</v>
      </c>
      <c r="AT196" s="127" t="s">
        <v>68</v>
      </c>
      <c r="AU196" s="127" t="s">
        <v>69</v>
      </c>
      <c r="AY196" s="121" t="s">
        <v>146</v>
      </c>
      <c r="BK196" s="128">
        <f>BK197</f>
        <v>0</v>
      </c>
    </row>
    <row r="197" spans="2:65" s="11" customFormat="1" ht="22.95" customHeight="1">
      <c r="B197" s="120"/>
      <c r="D197" s="121" t="s">
        <v>68</v>
      </c>
      <c r="E197" s="129" t="s">
        <v>358</v>
      </c>
      <c r="F197" s="129" t="s">
        <v>359</v>
      </c>
      <c r="J197" s="130">
        <f>BK197</f>
        <v>0</v>
      </c>
      <c r="L197" s="120"/>
      <c r="M197" s="124"/>
      <c r="P197" s="125">
        <f>P198</f>
        <v>0.75</v>
      </c>
      <c r="R197" s="125">
        <f>R198</f>
        <v>0</v>
      </c>
      <c r="T197" s="126">
        <f>T198</f>
        <v>0</v>
      </c>
      <c r="AR197" s="121" t="s">
        <v>158</v>
      </c>
      <c r="AT197" s="127" t="s">
        <v>68</v>
      </c>
      <c r="AU197" s="127" t="s">
        <v>77</v>
      </c>
      <c r="AY197" s="121" t="s">
        <v>146</v>
      </c>
      <c r="BK197" s="128">
        <f>BK198</f>
        <v>0</v>
      </c>
    </row>
    <row r="198" spans="2:65" s="1" customFormat="1" ht="16.5" customHeight="1">
      <c r="B198" s="131"/>
      <c r="C198" s="132" t="s">
        <v>290</v>
      </c>
      <c r="D198" s="132" t="s">
        <v>149</v>
      </c>
      <c r="E198" s="133" t="s">
        <v>360</v>
      </c>
      <c r="F198" s="134" t="s">
        <v>361</v>
      </c>
      <c r="G198" s="135" t="s">
        <v>152</v>
      </c>
      <c r="H198" s="136">
        <v>3</v>
      </c>
      <c r="I198" s="136"/>
      <c r="J198" s="136">
        <f>ROUND(I198*H198,3)</f>
        <v>0</v>
      </c>
      <c r="K198" s="137"/>
      <c r="L198" s="25"/>
      <c r="M198" s="145" t="s">
        <v>1</v>
      </c>
      <c r="N198" s="146" t="s">
        <v>35</v>
      </c>
      <c r="O198" s="147">
        <v>0.25</v>
      </c>
      <c r="P198" s="147">
        <f>O198*H198</f>
        <v>0.75</v>
      </c>
      <c r="Q198" s="147">
        <v>0</v>
      </c>
      <c r="R198" s="147">
        <f>Q198*H198</f>
        <v>0</v>
      </c>
      <c r="S198" s="147">
        <v>0</v>
      </c>
      <c r="T198" s="148">
        <f>S198*H198</f>
        <v>0</v>
      </c>
      <c r="AR198" s="142" t="s">
        <v>318</v>
      </c>
      <c r="AT198" s="142" t="s">
        <v>149</v>
      </c>
      <c r="AU198" s="142" t="s">
        <v>154</v>
      </c>
      <c r="AY198" s="13" t="s">
        <v>146</v>
      </c>
      <c r="BE198" s="143">
        <f>IF(N198="základná",J198,0)</f>
        <v>0</v>
      </c>
      <c r="BF198" s="143">
        <f>IF(N198="znížená",J198,0)</f>
        <v>0</v>
      </c>
      <c r="BG198" s="143">
        <f>IF(N198="zákl. prenesená",J198,0)</f>
        <v>0</v>
      </c>
      <c r="BH198" s="143">
        <f>IF(N198="zníž. prenesená",J198,0)</f>
        <v>0</v>
      </c>
      <c r="BI198" s="143">
        <f>IF(N198="nulová",J198,0)</f>
        <v>0</v>
      </c>
      <c r="BJ198" s="13" t="s">
        <v>154</v>
      </c>
      <c r="BK198" s="144">
        <f>ROUND(I198*H198,3)</f>
        <v>0</v>
      </c>
      <c r="BL198" s="13" t="s">
        <v>318</v>
      </c>
      <c r="BM198" s="142" t="s">
        <v>362</v>
      </c>
    </row>
    <row r="199" spans="2:65" s="1" customFormat="1" ht="6.9" customHeight="1">
      <c r="B199" s="40"/>
      <c r="C199" s="41"/>
      <c r="D199" s="41"/>
      <c r="E199" s="41"/>
      <c r="F199" s="41"/>
      <c r="G199" s="41"/>
      <c r="H199" s="41"/>
      <c r="I199" s="41"/>
      <c r="J199" s="41"/>
      <c r="K199" s="41"/>
      <c r="L199" s="25"/>
    </row>
  </sheetData>
  <autoFilter ref="C130:K198"/>
  <mergeCells count="9">
    <mergeCell ref="L2:V2"/>
    <mergeCell ref="E87:H87"/>
    <mergeCell ref="E121:H121"/>
    <mergeCell ref="E123:H12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449"/>
  <sheetViews>
    <sheetView showGridLines="0" tabSelected="1" topLeftCell="A199" workbookViewId="0">
      <selection activeCell="H215" sqref="H215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81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363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ROUND(J144,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ROUND((SUM(BE144:BE448)),  2)</f>
        <v>0</v>
      </c>
      <c r="G33" s="88"/>
      <c r="H33" s="88"/>
      <c r="I33" s="89">
        <v>0.2</v>
      </c>
      <c r="J33" s="87">
        <f>ROUND(((SUM(BE144:BE448))*I33),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ROUND((SUM(BF144:BF448)),  2)</f>
        <v>0</v>
      </c>
      <c r="I34" s="91">
        <v>0.2</v>
      </c>
      <c r="J34" s="90">
        <f>ROUND(((SUM(BF144:BF448))*I34),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ROUND((SUM(BG144:BG448)),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ROUND((SUM(BH144:BH448)),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ROUND((SUM(BI144:BI448)),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02 - SO 01 - Budova SOŠ - architektúra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J144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J145</f>
        <v>0</v>
      </c>
      <c r="L97" s="103"/>
    </row>
    <row r="98" spans="2:12" s="9" customFormat="1" ht="19.95" customHeight="1">
      <c r="B98" s="107"/>
      <c r="D98" s="108" t="s">
        <v>364</v>
      </c>
      <c r="E98" s="109"/>
      <c r="F98" s="109"/>
      <c r="G98" s="109"/>
      <c r="H98" s="109"/>
      <c r="I98" s="109"/>
      <c r="J98" s="110">
        <f>J146</f>
        <v>0</v>
      </c>
      <c r="L98" s="107"/>
    </row>
    <row r="99" spans="2:12" s="9" customFormat="1" ht="19.95" customHeight="1">
      <c r="B99" s="107"/>
      <c r="D99" s="108" t="s">
        <v>365</v>
      </c>
      <c r="E99" s="109"/>
      <c r="F99" s="109"/>
      <c r="G99" s="109"/>
      <c r="H99" s="109"/>
      <c r="I99" s="109"/>
      <c r="J99" s="110">
        <f>J158</f>
        <v>0</v>
      </c>
      <c r="L99" s="107"/>
    </row>
    <row r="100" spans="2:12" s="9" customFormat="1" ht="19.95" customHeight="1">
      <c r="B100" s="107"/>
      <c r="D100" s="108" t="s">
        <v>366</v>
      </c>
      <c r="E100" s="109"/>
      <c r="F100" s="109"/>
      <c r="G100" s="109"/>
      <c r="H100" s="109"/>
      <c r="I100" s="109"/>
      <c r="J100" s="110">
        <f>J164</f>
        <v>0</v>
      </c>
      <c r="L100" s="107"/>
    </row>
    <row r="101" spans="2:12" s="9" customFormat="1" ht="19.95" customHeight="1">
      <c r="B101" s="107"/>
      <c r="D101" s="108" t="s">
        <v>367</v>
      </c>
      <c r="E101" s="109"/>
      <c r="F101" s="109"/>
      <c r="G101" s="109"/>
      <c r="H101" s="109"/>
      <c r="I101" s="109"/>
      <c r="J101" s="110">
        <f>J175</f>
        <v>0</v>
      </c>
      <c r="L101" s="107"/>
    </row>
    <row r="102" spans="2:12" s="9" customFormat="1" ht="19.95" customHeight="1">
      <c r="B102" s="107"/>
      <c r="D102" s="108" t="s">
        <v>118</v>
      </c>
      <c r="E102" s="109"/>
      <c r="F102" s="109"/>
      <c r="G102" s="109"/>
      <c r="H102" s="109"/>
      <c r="I102" s="109"/>
      <c r="J102" s="110">
        <f>J209</f>
        <v>0</v>
      </c>
      <c r="L102" s="107"/>
    </row>
    <row r="103" spans="2:12" s="9" customFormat="1" ht="19.95" customHeight="1">
      <c r="B103" s="107"/>
      <c r="D103" s="108" t="s">
        <v>368</v>
      </c>
      <c r="E103" s="109"/>
      <c r="F103" s="109"/>
      <c r="G103" s="109"/>
      <c r="H103" s="109"/>
      <c r="I103" s="109"/>
      <c r="J103" s="110">
        <f>J226</f>
        <v>0</v>
      </c>
      <c r="L103" s="107"/>
    </row>
    <row r="104" spans="2:12" s="8" customFormat="1" ht="24.9" customHeight="1">
      <c r="B104" s="103"/>
      <c r="D104" s="104" t="s">
        <v>119</v>
      </c>
      <c r="E104" s="105"/>
      <c r="F104" s="105"/>
      <c r="G104" s="105"/>
      <c r="H104" s="105"/>
      <c r="I104" s="105"/>
      <c r="J104" s="106">
        <f>J228</f>
        <v>0</v>
      </c>
      <c r="L104" s="103"/>
    </row>
    <row r="105" spans="2:12" s="9" customFormat="1" ht="19.95" customHeight="1">
      <c r="B105" s="107"/>
      <c r="D105" s="108" t="s">
        <v>369</v>
      </c>
      <c r="E105" s="109"/>
      <c r="F105" s="109"/>
      <c r="G105" s="109"/>
      <c r="H105" s="109"/>
      <c r="I105" s="109"/>
      <c r="J105" s="110">
        <f>J229</f>
        <v>0</v>
      </c>
      <c r="L105" s="107"/>
    </row>
    <row r="106" spans="2:12" s="9" customFormat="1" ht="19.95" customHeight="1">
      <c r="B106" s="107"/>
      <c r="D106" s="108" t="s">
        <v>370</v>
      </c>
      <c r="E106" s="109"/>
      <c r="F106" s="109"/>
      <c r="G106" s="109"/>
      <c r="H106" s="109"/>
      <c r="I106" s="109"/>
      <c r="J106" s="110">
        <f>J236</f>
        <v>0</v>
      </c>
      <c r="L106" s="107"/>
    </row>
    <row r="107" spans="2:12" s="9" customFormat="1" ht="19.95" customHeight="1">
      <c r="B107" s="107"/>
      <c r="D107" s="108" t="s">
        <v>371</v>
      </c>
      <c r="E107" s="109"/>
      <c r="F107" s="109"/>
      <c r="G107" s="109"/>
      <c r="H107" s="109"/>
      <c r="I107" s="109"/>
      <c r="J107" s="110">
        <f>J255</f>
        <v>0</v>
      </c>
      <c r="L107" s="107"/>
    </row>
    <row r="108" spans="2:12" s="9" customFormat="1" ht="19.95" customHeight="1">
      <c r="B108" s="107"/>
      <c r="D108" s="108" t="s">
        <v>120</v>
      </c>
      <c r="E108" s="109"/>
      <c r="F108" s="109"/>
      <c r="G108" s="109"/>
      <c r="H108" s="109"/>
      <c r="I108" s="109"/>
      <c r="J108" s="110">
        <f>J261</f>
        <v>0</v>
      </c>
      <c r="L108" s="107"/>
    </row>
    <row r="109" spans="2:12" s="9" customFormat="1" ht="19.95" customHeight="1">
      <c r="B109" s="107"/>
      <c r="D109" s="108" t="s">
        <v>121</v>
      </c>
      <c r="E109" s="109"/>
      <c r="F109" s="109"/>
      <c r="G109" s="109"/>
      <c r="H109" s="109"/>
      <c r="I109" s="109"/>
      <c r="J109" s="110">
        <f>J267</f>
        <v>0</v>
      </c>
      <c r="L109" s="107"/>
    </row>
    <row r="110" spans="2:12" s="9" customFormat="1" ht="19.95" customHeight="1">
      <c r="B110" s="107"/>
      <c r="D110" s="108" t="s">
        <v>122</v>
      </c>
      <c r="E110" s="109"/>
      <c r="F110" s="109"/>
      <c r="G110" s="109"/>
      <c r="H110" s="109"/>
      <c r="I110" s="109"/>
      <c r="J110" s="110">
        <f>J283</f>
        <v>0</v>
      </c>
      <c r="L110" s="107"/>
    </row>
    <row r="111" spans="2:12" s="9" customFormat="1" ht="19.95" customHeight="1">
      <c r="B111" s="107"/>
      <c r="D111" s="108" t="s">
        <v>123</v>
      </c>
      <c r="E111" s="109"/>
      <c r="F111" s="109"/>
      <c r="G111" s="109"/>
      <c r="H111" s="109"/>
      <c r="I111" s="109"/>
      <c r="J111" s="110">
        <f>J312</f>
        <v>0</v>
      </c>
      <c r="L111" s="107"/>
    </row>
    <row r="112" spans="2:12" s="9" customFormat="1" ht="19.95" customHeight="1">
      <c r="B112" s="107"/>
      <c r="D112" s="108" t="s">
        <v>124</v>
      </c>
      <c r="E112" s="109"/>
      <c r="F112" s="109"/>
      <c r="G112" s="109"/>
      <c r="H112" s="109"/>
      <c r="I112" s="109"/>
      <c r="J112" s="110">
        <f>J332</f>
        <v>0</v>
      </c>
      <c r="L112" s="107"/>
    </row>
    <row r="113" spans="2:12" s="9" customFormat="1" ht="19.95" customHeight="1">
      <c r="B113" s="107"/>
      <c r="D113" s="108" t="s">
        <v>125</v>
      </c>
      <c r="E113" s="109"/>
      <c r="F113" s="109"/>
      <c r="G113" s="109"/>
      <c r="H113" s="109"/>
      <c r="I113" s="109"/>
      <c r="J113" s="110">
        <f>J344</f>
        <v>0</v>
      </c>
      <c r="L113" s="107"/>
    </row>
    <row r="114" spans="2:12" s="9" customFormat="1" ht="19.95" customHeight="1">
      <c r="B114" s="107"/>
      <c r="D114" s="108" t="s">
        <v>126</v>
      </c>
      <c r="E114" s="109"/>
      <c r="F114" s="109"/>
      <c r="G114" s="109"/>
      <c r="H114" s="109"/>
      <c r="I114" s="109"/>
      <c r="J114" s="110">
        <f>J374</f>
        <v>0</v>
      </c>
      <c r="L114" s="107"/>
    </row>
    <row r="115" spans="2:12" s="9" customFormat="1" ht="19.95" customHeight="1">
      <c r="B115" s="107"/>
      <c r="D115" s="108" t="s">
        <v>372</v>
      </c>
      <c r="E115" s="109"/>
      <c r="F115" s="109"/>
      <c r="G115" s="109"/>
      <c r="H115" s="109"/>
      <c r="I115" s="109"/>
      <c r="J115" s="110">
        <f>J403</f>
        <v>0</v>
      </c>
      <c r="L115" s="107"/>
    </row>
    <row r="116" spans="2:12" s="9" customFormat="1" ht="19.95" customHeight="1">
      <c r="B116" s="107"/>
      <c r="D116" s="108" t="s">
        <v>127</v>
      </c>
      <c r="E116" s="109"/>
      <c r="F116" s="109"/>
      <c r="G116" s="109"/>
      <c r="H116" s="109"/>
      <c r="I116" s="109"/>
      <c r="J116" s="110">
        <f>J407</f>
        <v>0</v>
      </c>
      <c r="L116" s="107"/>
    </row>
    <row r="117" spans="2:12" s="9" customFormat="1" ht="19.95" customHeight="1">
      <c r="B117" s="107"/>
      <c r="D117" s="108" t="s">
        <v>128</v>
      </c>
      <c r="E117" s="109"/>
      <c r="F117" s="109"/>
      <c r="G117" s="109"/>
      <c r="H117" s="109"/>
      <c r="I117" s="109"/>
      <c r="J117" s="110">
        <f>J417</f>
        <v>0</v>
      </c>
      <c r="L117" s="107"/>
    </row>
    <row r="118" spans="2:12" s="9" customFormat="1" ht="19.95" customHeight="1">
      <c r="B118" s="107"/>
      <c r="D118" s="108" t="s">
        <v>373</v>
      </c>
      <c r="E118" s="109"/>
      <c r="F118" s="109"/>
      <c r="G118" s="109"/>
      <c r="H118" s="109"/>
      <c r="I118" s="109"/>
      <c r="J118" s="110">
        <f>J426</f>
        <v>0</v>
      </c>
      <c r="L118" s="107"/>
    </row>
    <row r="119" spans="2:12" s="9" customFormat="1" ht="19.95" customHeight="1">
      <c r="B119" s="107"/>
      <c r="D119" s="108" t="s">
        <v>374</v>
      </c>
      <c r="E119" s="109"/>
      <c r="F119" s="109"/>
      <c r="G119" s="109"/>
      <c r="H119" s="109"/>
      <c r="I119" s="109"/>
      <c r="J119" s="110">
        <f>J429</f>
        <v>0</v>
      </c>
      <c r="L119" s="107"/>
    </row>
    <row r="120" spans="2:12" s="9" customFormat="1" ht="19.95" customHeight="1">
      <c r="B120" s="107"/>
      <c r="D120" s="108" t="s">
        <v>129</v>
      </c>
      <c r="E120" s="109"/>
      <c r="F120" s="109"/>
      <c r="G120" s="109"/>
      <c r="H120" s="109"/>
      <c r="I120" s="109"/>
      <c r="J120" s="110">
        <f>J433</f>
        <v>0</v>
      </c>
      <c r="L120" s="107"/>
    </row>
    <row r="121" spans="2:12" s="9" customFormat="1" ht="19.95" customHeight="1">
      <c r="B121" s="107"/>
      <c r="D121" s="108" t="s">
        <v>375</v>
      </c>
      <c r="E121" s="109"/>
      <c r="F121" s="109"/>
      <c r="G121" s="109"/>
      <c r="H121" s="109"/>
      <c r="I121" s="109"/>
      <c r="J121" s="110">
        <f>J436</f>
        <v>0</v>
      </c>
      <c r="L121" s="107"/>
    </row>
    <row r="122" spans="2:12" s="8" customFormat="1" ht="24.9" customHeight="1">
      <c r="B122" s="103"/>
      <c r="D122" s="104" t="s">
        <v>376</v>
      </c>
      <c r="E122" s="105"/>
      <c r="F122" s="105"/>
      <c r="G122" s="105"/>
      <c r="H122" s="105"/>
      <c r="I122" s="105"/>
      <c r="J122" s="106">
        <f>J441</f>
        <v>0</v>
      </c>
      <c r="L122" s="103"/>
    </row>
    <row r="123" spans="2:12" s="8" customFormat="1" ht="24.9" customHeight="1">
      <c r="B123" s="103"/>
      <c r="D123" s="104" t="s">
        <v>377</v>
      </c>
      <c r="E123" s="105"/>
      <c r="F123" s="105"/>
      <c r="G123" s="105"/>
      <c r="H123" s="105"/>
      <c r="I123" s="105"/>
      <c r="J123" s="106">
        <f>J443</f>
        <v>0</v>
      </c>
      <c r="L123" s="103"/>
    </row>
    <row r="124" spans="2:12" s="9" customFormat="1" ht="19.95" customHeight="1">
      <c r="B124" s="107"/>
      <c r="D124" s="108" t="s">
        <v>378</v>
      </c>
      <c r="E124" s="109"/>
      <c r="F124" s="109"/>
      <c r="G124" s="109"/>
      <c r="H124" s="109"/>
      <c r="I124" s="109"/>
      <c r="J124" s="110">
        <f>J447</f>
        <v>0</v>
      </c>
      <c r="L124" s="107"/>
    </row>
    <row r="125" spans="2:12" s="1" customFormat="1" ht="21.75" customHeight="1">
      <c r="B125" s="25"/>
      <c r="L125" s="25"/>
    </row>
    <row r="126" spans="2:12" s="1" customFormat="1" ht="6.9" customHeight="1"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25"/>
    </row>
    <row r="130" spans="2:63" s="1" customFormat="1" ht="6.9" customHeight="1">
      <c r="B130" s="42"/>
      <c r="C130" s="43"/>
      <c r="D130" s="43"/>
      <c r="E130" s="43"/>
      <c r="F130" s="43"/>
      <c r="G130" s="43"/>
      <c r="H130" s="43"/>
      <c r="I130" s="43"/>
      <c r="J130" s="43"/>
      <c r="K130" s="43"/>
      <c r="L130" s="25"/>
    </row>
    <row r="131" spans="2:63" s="1" customFormat="1" ht="24.9" customHeight="1">
      <c r="B131" s="25"/>
      <c r="C131" s="17" t="s">
        <v>132</v>
      </c>
      <c r="L131" s="25"/>
    </row>
    <row r="132" spans="2:63" s="1" customFormat="1" ht="6.9" customHeight="1">
      <c r="B132" s="25"/>
      <c r="L132" s="25"/>
    </row>
    <row r="133" spans="2:63" s="1" customFormat="1" ht="12" customHeight="1">
      <c r="B133" s="25"/>
      <c r="C133" s="22" t="s">
        <v>12</v>
      </c>
      <c r="L133" s="25"/>
    </row>
    <row r="134" spans="2:63" s="1" customFormat="1" ht="16.5" customHeight="1">
      <c r="B134" s="25"/>
      <c r="E134" s="196" t="str">
        <f>E7</f>
        <v>SOŠ Tornaľa - modernizácia odborného vzdelávania,  budova SOŠ</v>
      </c>
      <c r="F134" s="197"/>
      <c r="G134" s="197"/>
      <c r="H134" s="197"/>
      <c r="L134" s="25"/>
    </row>
    <row r="135" spans="2:63" s="1" customFormat="1" ht="12" customHeight="1">
      <c r="B135" s="25"/>
      <c r="C135" s="22" t="s">
        <v>110</v>
      </c>
      <c r="L135" s="25"/>
    </row>
    <row r="136" spans="2:63" s="1" customFormat="1" ht="16.5" customHeight="1">
      <c r="B136" s="25"/>
      <c r="E136" s="175" t="str">
        <f>E9</f>
        <v>02 - SO 01 - Budova SOŠ - architektúra</v>
      </c>
      <c r="F136" s="195"/>
      <c r="G136" s="195"/>
      <c r="H136" s="195"/>
      <c r="L136" s="25"/>
    </row>
    <row r="137" spans="2:63" s="1" customFormat="1" ht="6.9" customHeight="1">
      <c r="B137" s="25"/>
      <c r="L137" s="25"/>
    </row>
    <row r="138" spans="2:63" s="1" customFormat="1" ht="12" customHeight="1">
      <c r="B138" s="25"/>
      <c r="C138" s="22" t="s">
        <v>16</v>
      </c>
      <c r="F138" s="20" t="str">
        <f>F12</f>
        <v/>
      </c>
      <c r="I138" s="22" t="s">
        <v>18</v>
      </c>
      <c r="J138" s="48" t="str">
        <f>IF(J12="","",J12)</f>
        <v>14. 7. 2024</v>
      </c>
      <c r="L138" s="25"/>
    </row>
    <row r="139" spans="2:63" s="1" customFormat="1" ht="6.9" customHeight="1">
      <c r="B139" s="25"/>
      <c r="L139" s="25"/>
    </row>
    <row r="140" spans="2:63" s="1" customFormat="1" ht="15.15" customHeight="1">
      <c r="B140" s="25"/>
      <c r="C140" s="22" t="s">
        <v>20</v>
      </c>
      <c r="F140" s="20" t="str">
        <f>E15</f>
        <v xml:space="preserve"> </v>
      </c>
      <c r="I140" s="22" t="s">
        <v>24</v>
      </c>
      <c r="J140" s="23" t="str">
        <f>E21</f>
        <v xml:space="preserve"> </v>
      </c>
      <c r="L140" s="25"/>
    </row>
    <row r="141" spans="2:63" s="1" customFormat="1" ht="15.15" customHeight="1">
      <c r="B141" s="25"/>
      <c r="C141" s="22" t="s">
        <v>23</v>
      </c>
      <c r="F141" s="20" t="str">
        <f>IF(E18="","",E18)</f>
        <v xml:space="preserve"> </v>
      </c>
      <c r="I141" s="22" t="s">
        <v>27</v>
      </c>
      <c r="J141" s="23" t="str">
        <f>E24</f>
        <v xml:space="preserve"> </v>
      </c>
      <c r="L141" s="25"/>
    </row>
    <row r="142" spans="2:63" s="1" customFormat="1" ht="10.35" customHeight="1">
      <c r="B142" s="25"/>
      <c r="L142" s="25"/>
    </row>
    <row r="143" spans="2:63" s="10" customFormat="1" ht="29.25" customHeight="1">
      <c r="B143" s="111"/>
      <c r="C143" s="112" t="s">
        <v>133</v>
      </c>
      <c r="D143" s="113" t="s">
        <v>54</v>
      </c>
      <c r="E143" s="113" t="s">
        <v>50</v>
      </c>
      <c r="F143" s="113" t="s">
        <v>51</v>
      </c>
      <c r="G143" s="113" t="s">
        <v>134</v>
      </c>
      <c r="H143" s="113" t="s">
        <v>135</v>
      </c>
      <c r="I143" s="113" t="s">
        <v>136</v>
      </c>
      <c r="J143" s="114" t="s">
        <v>114</v>
      </c>
      <c r="K143" s="115" t="s">
        <v>137</v>
      </c>
      <c r="L143" s="111"/>
      <c r="M143" s="54" t="s">
        <v>1</v>
      </c>
      <c r="N143" s="55" t="s">
        <v>33</v>
      </c>
      <c r="O143" s="55" t="s">
        <v>138</v>
      </c>
      <c r="P143" s="55" t="s">
        <v>139</v>
      </c>
      <c r="Q143" s="55" t="s">
        <v>140</v>
      </c>
      <c r="R143" s="55" t="s">
        <v>141</v>
      </c>
      <c r="S143" s="55" t="s">
        <v>142</v>
      </c>
      <c r="T143" s="56" t="s">
        <v>143</v>
      </c>
    </row>
    <row r="144" spans="2:63" s="1" customFormat="1" ht="22.95" customHeight="1">
      <c r="B144" s="25"/>
      <c r="C144" s="59" t="s">
        <v>115</v>
      </c>
      <c r="J144" s="116">
        <f>BK144</f>
        <v>0</v>
      </c>
      <c r="L144" s="25"/>
      <c r="M144" s="57"/>
      <c r="N144" s="49"/>
      <c r="O144" s="49"/>
      <c r="P144" s="117">
        <f>P145+P228+P441+P443</f>
        <v>17342.450648042002</v>
      </c>
      <c r="Q144" s="49"/>
      <c r="R144" s="117">
        <f>R145+R228+R441+R443</f>
        <v>799.17871498353998</v>
      </c>
      <c r="S144" s="49"/>
      <c r="T144" s="118">
        <f>T145+T228+T441+T443</f>
        <v>11.267385000000001</v>
      </c>
      <c r="AT144" s="13" t="s">
        <v>68</v>
      </c>
      <c r="AU144" s="13" t="s">
        <v>116</v>
      </c>
      <c r="BK144" s="119">
        <f>BK145+BK228+BK441+BK443</f>
        <v>0</v>
      </c>
    </row>
    <row r="145" spans="2:65" s="11" customFormat="1" ht="25.95" customHeight="1">
      <c r="B145" s="120"/>
      <c r="D145" s="121" t="s">
        <v>68</v>
      </c>
      <c r="E145" s="122" t="s">
        <v>144</v>
      </c>
      <c r="F145" s="122" t="s">
        <v>145</v>
      </c>
      <c r="J145" s="123">
        <f>BK145</f>
        <v>0</v>
      </c>
      <c r="L145" s="120"/>
      <c r="M145" s="124"/>
      <c r="P145" s="125">
        <f>P146+P158+P164+P175+P209+P226</f>
        <v>6154.2988229999992</v>
      </c>
      <c r="R145" s="125">
        <f>R146+R158+R164+R175+R209+R226</f>
        <v>570.15688128664999</v>
      </c>
      <c r="T145" s="126">
        <f>T146+T158+T164+T175+T209+T226</f>
        <v>11.267385000000001</v>
      </c>
      <c r="AR145" s="121" t="s">
        <v>77</v>
      </c>
      <c r="AT145" s="127" t="s">
        <v>68</v>
      </c>
      <c r="AU145" s="127" t="s">
        <v>69</v>
      </c>
      <c r="AY145" s="121" t="s">
        <v>146</v>
      </c>
      <c r="BK145" s="128">
        <f>BK146+BK158+BK164+BK175+BK209+BK226</f>
        <v>0</v>
      </c>
    </row>
    <row r="146" spans="2:65" s="11" customFormat="1" ht="22.95" customHeight="1">
      <c r="B146" s="120"/>
      <c r="D146" s="121" t="s">
        <v>68</v>
      </c>
      <c r="E146" s="129" t="s">
        <v>77</v>
      </c>
      <c r="F146" s="129" t="s">
        <v>379</v>
      </c>
      <c r="J146" s="130">
        <f>BK146</f>
        <v>0</v>
      </c>
      <c r="L146" s="120"/>
      <c r="M146" s="124"/>
      <c r="P146" s="125">
        <f>SUM(P147:P157)</f>
        <v>511.47711800000002</v>
      </c>
      <c r="R146" s="125">
        <f>SUM(R147:R157)</f>
        <v>53.445</v>
      </c>
      <c r="T146" s="126">
        <f>SUM(T147:T157)</f>
        <v>0</v>
      </c>
      <c r="AR146" s="121" t="s">
        <v>77</v>
      </c>
      <c r="AT146" s="127" t="s">
        <v>68</v>
      </c>
      <c r="AU146" s="127" t="s">
        <v>77</v>
      </c>
      <c r="AY146" s="121" t="s">
        <v>146</v>
      </c>
      <c r="BK146" s="128">
        <f>SUM(BK147:BK157)</f>
        <v>0</v>
      </c>
    </row>
    <row r="147" spans="2:65" s="1" customFormat="1" ht="24.15" customHeight="1">
      <c r="B147" s="131"/>
      <c r="C147" s="132" t="s">
        <v>77</v>
      </c>
      <c r="D147" s="132" t="s">
        <v>149</v>
      </c>
      <c r="E147" s="133" t="s">
        <v>380</v>
      </c>
      <c r="F147" s="134" t="s">
        <v>381</v>
      </c>
      <c r="G147" s="135" t="s">
        <v>164</v>
      </c>
      <c r="H147" s="136">
        <v>80.165999999999997</v>
      </c>
      <c r="I147" s="136"/>
      <c r="J147" s="136">
        <f t="shared" ref="J147:J157" si="0">ROUND(I147*H147,3)</f>
        <v>0</v>
      </c>
      <c r="K147" s="137"/>
      <c r="L147" s="25"/>
      <c r="M147" s="138" t="s">
        <v>1</v>
      </c>
      <c r="N147" s="139" t="s">
        <v>35</v>
      </c>
      <c r="O147" s="140">
        <v>4.9480000000000004</v>
      </c>
      <c r="P147" s="140">
        <f t="shared" ref="P147:P157" si="1">O147*H147</f>
        <v>396.66136800000004</v>
      </c>
      <c r="Q147" s="140">
        <v>0</v>
      </c>
      <c r="R147" s="140">
        <f t="shared" ref="R147:R157" si="2">Q147*H147</f>
        <v>0</v>
      </c>
      <c r="S147" s="140">
        <v>0</v>
      </c>
      <c r="T147" s="141">
        <f t="shared" ref="T147:T157" si="3">S147*H147</f>
        <v>0</v>
      </c>
      <c r="AR147" s="142" t="s">
        <v>153</v>
      </c>
      <c r="AT147" s="142" t="s">
        <v>149</v>
      </c>
      <c r="AU147" s="142" t="s">
        <v>154</v>
      </c>
      <c r="AY147" s="13" t="s">
        <v>146</v>
      </c>
      <c r="BE147" s="143">
        <f t="shared" ref="BE147:BE157" si="4">IF(N147="základná",J147,0)</f>
        <v>0</v>
      </c>
      <c r="BF147" s="143">
        <f t="shared" ref="BF147:BF157" si="5">IF(N147="znížená",J147,0)</f>
        <v>0</v>
      </c>
      <c r="BG147" s="143">
        <f t="shared" ref="BG147:BG157" si="6">IF(N147="zákl. prenesená",J147,0)</f>
        <v>0</v>
      </c>
      <c r="BH147" s="143">
        <f t="shared" ref="BH147:BH157" si="7">IF(N147="zníž. prenesená",J147,0)</f>
        <v>0</v>
      </c>
      <c r="BI147" s="143">
        <f t="shared" ref="BI147:BI157" si="8">IF(N147="nulová",J147,0)</f>
        <v>0</v>
      </c>
      <c r="BJ147" s="13" t="s">
        <v>154</v>
      </c>
      <c r="BK147" s="144">
        <f t="shared" ref="BK147:BK157" si="9">ROUND(I147*H147,3)</f>
        <v>0</v>
      </c>
      <c r="BL147" s="13" t="s">
        <v>153</v>
      </c>
      <c r="BM147" s="142" t="s">
        <v>382</v>
      </c>
    </row>
    <row r="148" spans="2:65" s="1" customFormat="1" ht="24.15" customHeight="1">
      <c r="B148" s="131"/>
      <c r="C148" s="132" t="s">
        <v>154</v>
      </c>
      <c r="D148" s="132" t="s">
        <v>149</v>
      </c>
      <c r="E148" s="133" t="s">
        <v>383</v>
      </c>
      <c r="F148" s="134" t="s">
        <v>384</v>
      </c>
      <c r="G148" s="135" t="s">
        <v>164</v>
      </c>
      <c r="H148" s="136">
        <v>80.165999999999997</v>
      </c>
      <c r="I148" s="136"/>
      <c r="J148" s="136">
        <f t="shared" si="0"/>
        <v>0</v>
      </c>
      <c r="K148" s="137"/>
      <c r="L148" s="25"/>
      <c r="M148" s="138" t="s">
        <v>1</v>
      </c>
      <c r="N148" s="139" t="s">
        <v>35</v>
      </c>
      <c r="O148" s="140">
        <v>0.98909999999999998</v>
      </c>
      <c r="P148" s="140">
        <f t="shared" si="1"/>
        <v>79.292190599999998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153</v>
      </c>
      <c r="AT148" s="142" t="s">
        <v>149</v>
      </c>
      <c r="AU148" s="142" t="s">
        <v>154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153</v>
      </c>
      <c r="BM148" s="142" t="s">
        <v>385</v>
      </c>
    </row>
    <row r="149" spans="2:65" s="1" customFormat="1" ht="33" customHeight="1">
      <c r="B149" s="131"/>
      <c r="C149" s="132" t="s">
        <v>158</v>
      </c>
      <c r="D149" s="132" t="s">
        <v>149</v>
      </c>
      <c r="E149" s="133" t="s">
        <v>386</v>
      </c>
      <c r="F149" s="134" t="s">
        <v>387</v>
      </c>
      <c r="G149" s="135" t="s">
        <v>164</v>
      </c>
      <c r="H149" s="136">
        <v>33.402000000000001</v>
      </c>
      <c r="I149" s="136"/>
      <c r="J149" s="136">
        <f t="shared" si="0"/>
        <v>0</v>
      </c>
      <c r="K149" s="137"/>
      <c r="L149" s="25"/>
      <c r="M149" s="138" t="s">
        <v>1</v>
      </c>
      <c r="N149" s="139" t="s">
        <v>35</v>
      </c>
      <c r="O149" s="140">
        <v>7.0999999999999994E-2</v>
      </c>
      <c r="P149" s="140">
        <f t="shared" si="1"/>
        <v>2.3715419999999998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153</v>
      </c>
      <c r="AT149" s="142" t="s">
        <v>149</v>
      </c>
      <c r="AU149" s="142" t="s">
        <v>154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153</v>
      </c>
      <c r="BM149" s="142" t="s">
        <v>165</v>
      </c>
    </row>
    <row r="150" spans="2:65" s="1" customFormat="1" ht="37.950000000000003" customHeight="1">
      <c r="B150" s="131"/>
      <c r="C150" s="132" t="s">
        <v>153</v>
      </c>
      <c r="D150" s="132" t="s">
        <v>149</v>
      </c>
      <c r="E150" s="133" t="s">
        <v>388</v>
      </c>
      <c r="F150" s="134" t="s">
        <v>389</v>
      </c>
      <c r="G150" s="135" t="s">
        <v>164</v>
      </c>
      <c r="H150" s="136">
        <v>334.02</v>
      </c>
      <c r="I150" s="136"/>
      <c r="J150" s="136">
        <f t="shared" si="0"/>
        <v>0</v>
      </c>
      <c r="K150" s="137"/>
      <c r="L150" s="25"/>
      <c r="M150" s="138" t="s">
        <v>1</v>
      </c>
      <c r="N150" s="139" t="s">
        <v>35</v>
      </c>
      <c r="O150" s="140">
        <v>7.3699999999999998E-3</v>
      </c>
      <c r="P150" s="140">
        <f t="shared" si="1"/>
        <v>2.4617274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153</v>
      </c>
      <c r="AT150" s="142" t="s">
        <v>149</v>
      </c>
      <c r="AU150" s="142" t="s">
        <v>154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153</v>
      </c>
      <c r="BM150" s="142" t="s">
        <v>94</v>
      </c>
    </row>
    <row r="151" spans="2:65" s="1" customFormat="1" ht="24.15" customHeight="1">
      <c r="B151" s="131"/>
      <c r="C151" s="132" t="s">
        <v>166</v>
      </c>
      <c r="D151" s="132" t="s">
        <v>149</v>
      </c>
      <c r="E151" s="133" t="s">
        <v>390</v>
      </c>
      <c r="F151" s="134" t="s">
        <v>391</v>
      </c>
      <c r="G151" s="135" t="s">
        <v>164</v>
      </c>
      <c r="H151" s="136">
        <v>33.402000000000001</v>
      </c>
      <c r="I151" s="136"/>
      <c r="J151" s="136">
        <f t="shared" si="0"/>
        <v>0</v>
      </c>
      <c r="K151" s="137"/>
      <c r="L151" s="25"/>
      <c r="M151" s="138" t="s">
        <v>1</v>
      </c>
      <c r="N151" s="139" t="s">
        <v>35</v>
      </c>
      <c r="O151" s="140">
        <v>0.24199999999999999</v>
      </c>
      <c r="P151" s="140">
        <f t="shared" si="1"/>
        <v>8.0832840000000008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153</v>
      </c>
      <c r="AT151" s="142" t="s">
        <v>149</v>
      </c>
      <c r="AU151" s="142" t="s">
        <v>154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153</v>
      </c>
      <c r="BM151" s="142" t="s">
        <v>100</v>
      </c>
    </row>
    <row r="152" spans="2:65" s="1" customFormat="1" ht="24.15" customHeight="1">
      <c r="B152" s="131"/>
      <c r="C152" s="132" t="s">
        <v>161</v>
      </c>
      <c r="D152" s="132" t="s">
        <v>149</v>
      </c>
      <c r="E152" s="133" t="s">
        <v>392</v>
      </c>
      <c r="F152" s="134" t="s">
        <v>393</v>
      </c>
      <c r="G152" s="135" t="s">
        <v>164</v>
      </c>
      <c r="H152" s="136">
        <v>33.402000000000001</v>
      </c>
      <c r="I152" s="136"/>
      <c r="J152" s="136">
        <f t="shared" si="0"/>
        <v>0</v>
      </c>
      <c r="K152" s="137"/>
      <c r="L152" s="25"/>
      <c r="M152" s="138" t="s">
        <v>1</v>
      </c>
      <c r="N152" s="139" t="s">
        <v>35</v>
      </c>
      <c r="O152" s="140">
        <v>8.6999999999999994E-2</v>
      </c>
      <c r="P152" s="140">
        <f t="shared" si="1"/>
        <v>2.9059740000000001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153</v>
      </c>
      <c r="AT152" s="142" t="s">
        <v>149</v>
      </c>
      <c r="AU152" s="142" t="s">
        <v>154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153</v>
      </c>
      <c r="BM152" s="142" t="s">
        <v>106</v>
      </c>
    </row>
    <row r="153" spans="2:65" s="1" customFormat="1" ht="16.5" customHeight="1">
      <c r="B153" s="131"/>
      <c r="C153" s="132" t="s">
        <v>173</v>
      </c>
      <c r="D153" s="132" t="s">
        <v>149</v>
      </c>
      <c r="E153" s="133" t="s">
        <v>394</v>
      </c>
      <c r="F153" s="134" t="s">
        <v>395</v>
      </c>
      <c r="G153" s="135" t="s">
        <v>164</v>
      </c>
      <c r="H153" s="136">
        <v>33.402000000000001</v>
      </c>
      <c r="I153" s="136"/>
      <c r="J153" s="136">
        <f t="shared" si="0"/>
        <v>0</v>
      </c>
      <c r="K153" s="137"/>
      <c r="L153" s="25"/>
      <c r="M153" s="138" t="s">
        <v>1</v>
      </c>
      <c r="N153" s="139" t="s">
        <v>35</v>
      </c>
      <c r="O153" s="140">
        <v>8.9999999999999993E-3</v>
      </c>
      <c r="P153" s="140">
        <f t="shared" si="1"/>
        <v>0.300618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153</v>
      </c>
      <c r="AT153" s="142" t="s">
        <v>149</v>
      </c>
      <c r="AU153" s="142" t="s">
        <v>154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153</v>
      </c>
      <c r="BM153" s="142" t="s">
        <v>396</v>
      </c>
    </row>
    <row r="154" spans="2:65" s="1" customFormat="1" ht="24.15" customHeight="1">
      <c r="B154" s="131"/>
      <c r="C154" s="132" t="s">
        <v>165</v>
      </c>
      <c r="D154" s="132" t="s">
        <v>149</v>
      </c>
      <c r="E154" s="133" t="s">
        <v>397</v>
      </c>
      <c r="F154" s="134" t="s">
        <v>398</v>
      </c>
      <c r="G154" s="135" t="s">
        <v>235</v>
      </c>
      <c r="H154" s="136">
        <v>33.402000000000001</v>
      </c>
      <c r="I154" s="136"/>
      <c r="J154" s="136">
        <f t="shared" si="0"/>
        <v>0</v>
      </c>
      <c r="K154" s="137"/>
      <c r="L154" s="25"/>
      <c r="M154" s="138" t="s">
        <v>1</v>
      </c>
      <c r="N154" s="139" t="s">
        <v>35</v>
      </c>
      <c r="O154" s="140">
        <v>0</v>
      </c>
      <c r="P154" s="140">
        <f t="shared" si="1"/>
        <v>0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153</v>
      </c>
      <c r="AT154" s="142" t="s">
        <v>149</v>
      </c>
      <c r="AU154" s="142" t="s">
        <v>154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153</v>
      </c>
      <c r="BM154" s="142" t="s">
        <v>184</v>
      </c>
    </row>
    <row r="155" spans="2:65" s="1" customFormat="1" ht="37.950000000000003" customHeight="1">
      <c r="B155" s="131"/>
      <c r="C155" s="132" t="s">
        <v>147</v>
      </c>
      <c r="D155" s="132" t="s">
        <v>149</v>
      </c>
      <c r="E155" s="133" t="s">
        <v>399</v>
      </c>
      <c r="F155" s="134" t="s">
        <v>400</v>
      </c>
      <c r="G155" s="135" t="s">
        <v>164</v>
      </c>
      <c r="H155" s="136">
        <v>46.764000000000003</v>
      </c>
      <c r="I155" s="136"/>
      <c r="J155" s="136">
        <f t="shared" si="0"/>
        <v>0</v>
      </c>
      <c r="K155" s="137"/>
      <c r="L155" s="25"/>
      <c r="M155" s="138" t="s">
        <v>1</v>
      </c>
      <c r="N155" s="139" t="s">
        <v>35</v>
      </c>
      <c r="O155" s="140">
        <v>0.24199999999999999</v>
      </c>
      <c r="P155" s="140">
        <f t="shared" si="1"/>
        <v>11.316888000000001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153</v>
      </c>
      <c r="AT155" s="142" t="s">
        <v>149</v>
      </c>
      <c r="AU155" s="142" t="s">
        <v>154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153</v>
      </c>
      <c r="BM155" s="142" t="s">
        <v>7</v>
      </c>
    </row>
    <row r="156" spans="2:65" s="1" customFormat="1" ht="37.950000000000003" customHeight="1">
      <c r="B156" s="131"/>
      <c r="C156" s="132" t="s">
        <v>94</v>
      </c>
      <c r="D156" s="132" t="s">
        <v>149</v>
      </c>
      <c r="E156" s="133" t="s">
        <v>401</v>
      </c>
      <c r="F156" s="134" t="s">
        <v>402</v>
      </c>
      <c r="G156" s="135" t="s">
        <v>164</v>
      </c>
      <c r="H156" s="136">
        <v>33.402999999999999</v>
      </c>
      <c r="I156" s="136"/>
      <c r="J156" s="136">
        <f t="shared" si="0"/>
        <v>0</v>
      </c>
      <c r="K156" s="137"/>
      <c r="L156" s="25"/>
      <c r="M156" s="138" t="s">
        <v>1</v>
      </c>
      <c r="N156" s="139" t="s">
        <v>35</v>
      </c>
      <c r="O156" s="140">
        <v>0.24199999999999999</v>
      </c>
      <c r="P156" s="140">
        <f t="shared" si="1"/>
        <v>8.0835259999999991</v>
      </c>
      <c r="Q156" s="140">
        <v>0</v>
      </c>
      <c r="R156" s="140">
        <f t="shared" si="2"/>
        <v>0</v>
      </c>
      <c r="S156" s="140">
        <v>0</v>
      </c>
      <c r="T156" s="141">
        <f t="shared" si="3"/>
        <v>0</v>
      </c>
      <c r="AR156" s="142" t="s">
        <v>153</v>
      </c>
      <c r="AT156" s="142" t="s">
        <v>149</v>
      </c>
      <c r="AU156" s="142" t="s">
        <v>154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153</v>
      </c>
      <c r="BM156" s="142" t="s">
        <v>189</v>
      </c>
    </row>
    <row r="157" spans="2:65" s="1" customFormat="1" ht="16.5" customHeight="1">
      <c r="B157" s="131"/>
      <c r="C157" s="149" t="s">
        <v>97</v>
      </c>
      <c r="D157" s="149" t="s">
        <v>356</v>
      </c>
      <c r="E157" s="150" t="s">
        <v>403</v>
      </c>
      <c r="F157" s="151" t="s">
        <v>404</v>
      </c>
      <c r="G157" s="152" t="s">
        <v>235</v>
      </c>
      <c r="H157" s="153">
        <v>53.445</v>
      </c>
      <c r="I157" s="153"/>
      <c r="J157" s="153">
        <f t="shared" si="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1"/>
        <v>0</v>
      </c>
      <c r="Q157" s="140">
        <v>1</v>
      </c>
      <c r="R157" s="140">
        <f t="shared" si="2"/>
        <v>53.445</v>
      </c>
      <c r="S157" s="140">
        <v>0</v>
      </c>
      <c r="T157" s="141">
        <f t="shared" si="3"/>
        <v>0</v>
      </c>
      <c r="AR157" s="142" t="s">
        <v>165</v>
      </c>
      <c r="AT157" s="142" t="s">
        <v>356</v>
      </c>
      <c r="AU157" s="142" t="s">
        <v>154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153</v>
      </c>
      <c r="BM157" s="142" t="s">
        <v>192</v>
      </c>
    </row>
    <row r="158" spans="2:65" s="11" customFormat="1" ht="22.95" customHeight="1">
      <c r="B158" s="120"/>
      <c r="D158" s="121" t="s">
        <v>68</v>
      </c>
      <c r="E158" s="129" t="s">
        <v>158</v>
      </c>
      <c r="F158" s="129" t="s">
        <v>405</v>
      </c>
      <c r="J158" s="130">
        <f>BK158</f>
        <v>0</v>
      </c>
      <c r="L158" s="120"/>
      <c r="M158" s="124"/>
      <c r="P158" s="125">
        <f>SUM(P159:P163)</f>
        <v>27.917480719999997</v>
      </c>
      <c r="R158" s="125">
        <f>SUM(R159:R163)</f>
        <v>6.1445271469999998</v>
      </c>
      <c r="T158" s="126">
        <f>SUM(T159:T163)</f>
        <v>0</v>
      </c>
      <c r="AR158" s="121" t="s">
        <v>77</v>
      </c>
      <c r="AT158" s="127" t="s">
        <v>68</v>
      </c>
      <c r="AU158" s="127" t="s">
        <v>77</v>
      </c>
      <c r="AY158" s="121" t="s">
        <v>146</v>
      </c>
      <c r="BK158" s="128">
        <f>SUM(BK159:BK163)</f>
        <v>0</v>
      </c>
    </row>
    <row r="159" spans="2:65" s="1" customFormat="1" ht="24.15" customHeight="1">
      <c r="B159" s="131"/>
      <c r="C159" s="132" t="s">
        <v>100</v>
      </c>
      <c r="D159" s="132" t="s">
        <v>149</v>
      </c>
      <c r="E159" s="133" t="s">
        <v>406</v>
      </c>
      <c r="F159" s="134" t="s">
        <v>407</v>
      </c>
      <c r="G159" s="135" t="s">
        <v>152</v>
      </c>
      <c r="H159" s="136">
        <v>6</v>
      </c>
      <c r="I159" s="136"/>
      <c r="J159" s="136">
        <f>ROUND(I159*H159,3)</f>
        <v>0</v>
      </c>
      <c r="K159" s="137"/>
      <c r="L159" s="25"/>
      <c r="M159" s="138" t="s">
        <v>1</v>
      </c>
      <c r="N159" s="139" t="s">
        <v>35</v>
      </c>
      <c r="O159" s="140">
        <v>0.33113999999999999</v>
      </c>
      <c r="P159" s="140">
        <f>O159*H159</f>
        <v>1.9868399999999999</v>
      </c>
      <c r="Q159" s="140">
        <v>4.6302999999999997E-2</v>
      </c>
      <c r="R159" s="140">
        <f>Q159*H159</f>
        <v>0.27781800000000001</v>
      </c>
      <c r="S159" s="140">
        <v>0</v>
      </c>
      <c r="T159" s="141">
        <f>S159*H159</f>
        <v>0</v>
      </c>
      <c r="AR159" s="142" t="s">
        <v>153</v>
      </c>
      <c r="AT159" s="142" t="s">
        <v>149</v>
      </c>
      <c r="AU159" s="142" t="s">
        <v>154</v>
      </c>
      <c r="AY159" s="13" t="s">
        <v>146</v>
      </c>
      <c r="BE159" s="143">
        <f>IF(N159="základná",J159,0)</f>
        <v>0</v>
      </c>
      <c r="BF159" s="143">
        <f>IF(N159="znížená",J159,0)</f>
        <v>0</v>
      </c>
      <c r="BG159" s="143">
        <f>IF(N159="zákl. prenesená",J159,0)</f>
        <v>0</v>
      </c>
      <c r="BH159" s="143">
        <f>IF(N159="zníž. prenesená",J159,0)</f>
        <v>0</v>
      </c>
      <c r="BI159" s="143">
        <f>IF(N159="nulová",J159,0)</f>
        <v>0</v>
      </c>
      <c r="BJ159" s="13" t="s">
        <v>154</v>
      </c>
      <c r="BK159" s="144">
        <f>ROUND(I159*H159,3)</f>
        <v>0</v>
      </c>
      <c r="BL159" s="13" t="s">
        <v>153</v>
      </c>
      <c r="BM159" s="142" t="s">
        <v>408</v>
      </c>
    </row>
    <row r="160" spans="2:65" s="1" customFormat="1" ht="24.15" customHeight="1">
      <c r="B160" s="131"/>
      <c r="C160" s="132" t="s">
        <v>103</v>
      </c>
      <c r="D160" s="132" t="s">
        <v>149</v>
      </c>
      <c r="E160" s="133" t="s">
        <v>409</v>
      </c>
      <c r="F160" s="134" t="s">
        <v>410</v>
      </c>
      <c r="G160" s="135" t="s">
        <v>152</v>
      </c>
      <c r="H160" s="136">
        <v>12</v>
      </c>
      <c r="I160" s="136"/>
      <c r="J160" s="136">
        <f>ROUND(I160*H160,3)</f>
        <v>0</v>
      </c>
      <c r="K160" s="137"/>
      <c r="L160" s="25"/>
      <c r="M160" s="138" t="s">
        <v>1</v>
      </c>
      <c r="N160" s="139" t="s">
        <v>35</v>
      </c>
      <c r="O160" s="140">
        <v>0.32335999999999998</v>
      </c>
      <c r="P160" s="140">
        <f>O160*H160</f>
        <v>3.8803199999999998</v>
      </c>
      <c r="Q160" s="140">
        <v>5.5482999999999998E-2</v>
      </c>
      <c r="R160" s="140">
        <f>Q160*H160</f>
        <v>0.66579599999999994</v>
      </c>
      <c r="S160" s="140">
        <v>0</v>
      </c>
      <c r="T160" s="141">
        <f>S160*H160</f>
        <v>0</v>
      </c>
      <c r="AR160" s="142" t="s">
        <v>153</v>
      </c>
      <c r="AT160" s="142" t="s">
        <v>149</v>
      </c>
      <c r="AU160" s="142" t="s">
        <v>154</v>
      </c>
      <c r="AY160" s="13" t="s">
        <v>146</v>
      </c>
      <c r="BE160" s="143">
        <f>IF(N160="základná",J160,0)</f>
        <v>0</v>
      </c>
      <c r="BF160" s="143">
        <f>IF(N160="znížená",J160,0)</f>
        <v>0</v>
      </c>
      <c r="BG160" s="143">
        <f>IF(N160="zákl. prenesená",J160,0)</f>
        <v>0</v>
      </c>
      <c r="BH160" s="143">
        <f>IF(N160="zníž. prenesená",J160,0)</f>
        <v>0</v>
      </c>
      <c r="BI160" s="143">
        <f>IF(N160="nulová",J160,0)</f>
        <v>0</v>
      </c>
      <c r="BJ160" s="13" t="s">
        <v>154</v>
      </c>
      <c r="BK160" s="144">
        <f>ROUND(I160*H160,3)</f>
        <v>0</v>
      </c>
      <c r="BL160" s="13" t="s">
        <v>153</v>
      </c>
      <c r="BM160" s="142" t="s">
        <v>411</v>
      </c>
    </row>
    <row r="161" spans="2:65" s="1" customFormat="1" ht="24.15" customHeight="1">
      <c r="B161" s="131"/>
      <c r="C161" s="132" t="s">
        <v>106</v>
      </c>
      <c r="D161" s="132" t="s">
        <v>149</v>
      </c>
      <c r="E161" s="133" t="s">
        <v>412</v>
      </c>
      <c r="F161" s="134" t="s">
        <v>413</v>
      </c>
      <c r="G161" s="135" t="s">
        <v>152</v>
      </c>
      <c r="H161" s="136">
        <v>48</v>
      </c>
      <c r="I161" s="136"/>
      <c r="J161" s="136">
        <f>ROUND(I161*H161,3)</f>
        <v>0</v>
      </c>
      <c r="K161" s="137"/>
      <c r="L161" s="25"/>
      <c r="M161" s="138" t="s">
        <v>1</v>
      </c>
      <c r="N161" s="139" t="s">
        <v>35</v>
      </c>
      <c r="O161" s="140">
        <v>0.35082000000000002</v>
      </c>
      <c r="P161" s="140">
        <f>O161*H161</f>
        <v>16.839359999999999</v>
      </c>
      <c r="Q161" s="140">
        <v>7.4082999999999996E-2</v>
      </c>
      <c r="R161" s="140">
        <f>Q161*H161</f>
        <v>3.5559839999999996</v>
      </c>
      <c r="S161" s="140">
        <v>0</v>
      </c>
      <c r="T161" s="141">
        <f>S161*H161</f>
        <v>0</v>
      </c>
      <c r="AR161" s="142" t="s">
        <v>153</v>
      </c>
      <c r="AT161" s="142" t="s">
        <v>149</v>
      </c>
      <c r="AU161" s="142" t="s">
        <v>154</v>
      </c>
      <c r="AY161" s="13" t="s">
        <v>146</v>
      </c>
      <c r="BE161" s="143">
        <f>IF(N161="základná",J161,0)</f>
        <v>0</v>
      </c>
      <c r="BF161" s="143">
        <f>IF(N161="znížená",J161,0)</f>
        <v>0</v>
      </c>
      <c r="BG161" s="143">
        <f>IF(N161="zákl. prenesená",J161,0)</f>
        <v>0</v>
      </c>
      <c r="BH161" s="143">
        <f>IF(N161="zníž. prenesená",J161,0)</f>
        <v>0</v>
      </c>
      <c r="BI161" s="143">
        <f>IF(N161="nulová",J161,0)</f>
        <v>0</v>
      </c>
      <c r="BJ161" s="13" t="s">
        <v>154</v>
      </c>
      <c r="BK161" s="144">
        <f>ROUND(I161*H161,3)</f>
        <v>0</v>
      </c>
      <c r="BL161" s="13" t="s">
        <v>153</v>
      </c>
      <c r="BM161" s="142" t="s">
        <v>414</v>
      </c>
    </row>
    <row r="162" spans="2:65" s="1" customFormat="1" ht="24.15" customHeight="1">
      <c r="B162" s="131"/>
      <c r="C162" s="132" t="s">
        <v>196</v>
      </c>
      <c r="D162" s="132" t="s">
        <v>149</v>
      </c>
      <c r="E162" s="133" t="s">
        <v>415</v>
      </c>
      <c r="F162" s="134" t="s">
        <v>416</v>
      </c>
      <c r="G162" s="135" t="s">
        <v>169</v>
      </c>
      <c r="H162" s="136">
        <v>6.5419999999999998</v>
      </c>
      <c r="I162" s="136"/>
      <c r="J162" s="136">
        <f>ROUND(I162*H162,3)</f>
        <v>0</v>
      </c>
      <c r="K162" s="137"/>
      <c r="L162" s="25"/>
      <c r="M162" s="138" t="s">
        <v>1</v>
      </c>
      <c r="N162" s="139" t="s">
        <v>35</v>
      </c>
      <c r="O162" s="140">
        <v>0.63285999999999998</v>
      </c>
      <c r="P162" s="140">
        <f>O162*H162</f>
        <v>4.1401701199999996</v>
      </c>
      <c r="Q162" s="140">
        <v>0.21689849999999999</v>
      </c>
      <c r="R162" s="140">
        <f>Q162*H162</f>
        <v>1.418949987</v>
      </c>
      <c r="S162" s="140">
        <v>0</v>
      </c>
      <c r="T162" s="141">
        <f>S162*H162</f>
        <v>0</v>
      </c>
      <c r="AR162" s="142" t="s">
        <v>153</v>
      </c>
      <c r="AT162" s="142" t="s">
        <v>149</v>
      </c>
      <c r="AU162" s="142" t="s">
        <v>154</v>
      </c>
      <c r="AY162" s="13" t="s">
        <v>146</v>
      </c>
      <c r="BE162" s="143">
        <f>IF(N162="základná",J162,0)</f>
        <v>0</v>
      </c>
      <c r="BF162" s="143">
        <f>IF(N162="znížená",J162,0)</f>
        <v>0</v>
      </c>
      <c r="BG162" s="143">
        <f>IF(N162="zákl. prenesená",J162,0)</f>
        <v>0</v>
      </c>
      <c r="BH162" s="143">
        <f>IF(N162="zníž. prenesená",J162,0)</f>
        <v>0</v>
      </c>
      <c r="BI162" s="143">
        <f>IF(N162="nulová",J162,0)</f>
        <v>0</v>
      </c>
      <c r="BJ162" s="13" t="s">
        <v>154</v>
      </c>
      <c r="BK162" s="144">
        <f>ROUND(I162*H162,3)</f>
        <v>0</v>
      </c>
      <c r="BL162" s="13" t="s">
        <v>153</v>
      </c>
      <c r="BM162" s="142" t="s">
        <v>417</v>
      </c>
    </row>
    <row r="163" spans="2:65" s="1" customFormat="1" ht="24.15" customHeight="1">
      <c r="B163" s="131"/>
      <c r="C163" s="132" t="s">
        <v>181</v>
      </c>
      <c r="D163" s="132" t="s">
        <v>149</v>
      </c>
      <c r="E163" s="133" t="s">
        <v>418</v>
      </c>
      <c r="F163" s="134" t="s">
        <v>419</v>
      </c>
      <c r="G163" s="135" t="s">
        <v>169</v>
      </c>
      <c r="H163" s="136">
        <v>2.09</v>
      </c>
      <c r="I163" s="136"/>
      <c r="J163" s="136">
        <f>ROUND(I163*H163,3)</f>
        <v>0</v>
      </c>
      <c r="K163" s="137"/>
      <c r="L163" s="25"/>
      <c r="M163" s="138" t="s">
        <v>1</v>
      </c>
      <c r="N163" s="139" t="s">
        <v>35</v>
      </c>
      <c r="O163" s="140">
        <v>0.51234000000000002</v>
      </c>
      <c r="P163" s="140">
        <f>O163*H163</f>
        <v>1.0707906</v>
      </c>
      <c r="Q163" s="140">
        <v>0.108124</v>
      </c>
      <c r="R163" s="140">
        <f>Q163*H163</f>
        <v>0.22597915999999998</v>
      </c>
      <c r="S163" s="140">
        <v>0</v>
      </c>
      <c r="T163" s="141">
        <f>S163*H163</f>
        <v>0</v>
      </c>
      <c r="AR163" s="142" t="s">
        <v>153</v>
      </c>
      <c r="AT163" s="142" t="s">
        <v>149</v>
      </c>
      <c r="AU163" s="142" t="s">
        <v>154</v>
      </c>
      <c r="AY163" s="13" t="s">
        <v>146</v>
      </c>
      <c r="BE163" s="143">
        <f>IF(N163="základná",J163,0)</f>
        <v>0</v>
      </c>
      <c r="BF163" s="143">
        <f>IF(N163="znížená",J163,0)</f>
        <v>0</v>
      </c>
      <c r="BG163" s="143">
        <f>IF(N163="zákl. prenesená",J163,0)</f>
        <v>0</v>
      </c>
      <c r="BH163" s="143">
        <f>IF(N163="zníž. prenesená",J163,0)</f>
        <v>0</v>
      </c>
      <c r="BI163" s="143">
        <f>IF(N163="nulová",J163,0)</f>
        <v>0</v>
      </c>
      <c r="BJ163" s="13" t="s">
        <v>154</v>
      </c>
      <c r="BK163" s="144">
        <f>ROUND(I163*H163,3)</f>
        <v>0</v>
      </c>
      <c r="BL163" s="13" t="s">
        <v>153</v>
      </c>
      <c r="BM163" s="142" t="s">
        <v>420</v>
      </c>
    </row>
    <row r="164" spans="2:65" s="11" customFormat="1" ht="22.95" customHeight="1">
      <c r="B164" s="120"/>
      <c r="D164" s="121" t="s">
        <v>68</v>
      </c>
      <c r="E164" s="129" t="s">
        <v>153</v>
      </c>
      <c r="F164" s="129" t="s">
        <v>421</v>
      </c>
      <c r="J164" s="130">
        <f>BK164</f>
        <v>0</v>
      </c>
      <c r="L164" s="120"/>
      <c r="M164" s="124"/>
      <c r="P164" s="125">
        <f>SUM(P165:P174)</f>
        <v>305.74578216999998</v>
      </c>
      <c r="R164" s="125">
        <f>SUM(R165:R174)</f>
        <v>70.510023474739995</v>
      </c>
      <c r="T164" s="126">
        <f>SUM(T165:T174)</f>
        <v>0</v>
      </c>
      <c r="AR164" s="121" t="s">
        <v>77</v>
      </c>
      <c r="AT164" s="127" t="s">
        <v>68</v>
      </c>
      <c r="AU164" s="127" t="s">
        <v>77</v>
      </c>
      <c r="AY164" s="121" t="s">
        <v>146</v>
      </c>
      <c r="BK164" s="128">
        <f>SUM(BK165:BK174)</f>
        <v>0</v>
      </c>
    </row>
    <row r="165" spans="2:65" s="1" customFormat="1" ht="21.75" customHeight="1">
      <c r="B165" s="131"/>
      <c r="C165" s="132" t="s">
        <v>203</v>
      </c>
      <c r="D165" s="132" t="s">
        <v>149</v>
      </c>
      <c r="E165" s="133" t="s">
        <v>422</v>
      </c>
      <c r="F165" s="134" t="s">
        <v>423</v>
      </c>
      <c r="G165" s="135" t="s">
        <v>164</v>
      </c>
      <c r="H165" s="136">
        <v>22.244</v>
      </c>
      <c r="I165" s="136"/>
      <c r="J165" s="136">
        <f t="shared" ref="J165:J174" si="10">ROUND(I165*H165,3)</f>
        <v>0</v>
      </c>
      <c r="K165" s="137"/>
      <c r="L165" s="25"/>
      <c r="M165" s="138" t="s">
        <v>1</v>
      </c>
      <c r="N165" s="139" t="s">
        <v>35</v>
      </c>
      <c r="O165" s="140">
        <v>1.5803499999999999</v>
      </c>
      <c r="P165" s="140">
        <f t="shared" ref="P165:P174" si="11">O165*H165</f>
        <v>35.153305400000001</v>
      </c>
      <c r="Q165" s="140">
        <v>2.4018647999999998</v>
      </c>
      <c r="R165" s="140">
        <f t="shared" ref="R165:R174" si="12">Q165*H165</f>
        <v>53.427080611199997</v>
      </c>
      <c r="S165" s="140">
        <v>0</v>
      </c>
      <c r="T165" s="141">
        <f t="shared" ref="T165:T174" si="13">S165*H165</f>
        <v>0</v>
      </c>
      <c r="AR165" s="142" t="s">
        <v>153</v>
      </c>
      <c r="AT165" s="142" t="s">
        <v>149</v>
      </c>
      <c r="AU165" s="142" t="s">
        <v>154</v>
      </c>
      <c r="AY165" s="13" t="s">
        <v>146</v>
      </c>
      <c r="BE165" s="143">
        <f t="shared" ref="BE165:BE174" si="14">IF(N165="základná",J165,0)</f>
        <v>0</v>
      </c>
      <c r="BF165" s="143">
        <f t="shared" ref="BF165:BF174" si="15">IF(N165="znížená",J165,0)</f>
        <v>0</v>
      </c>
      <c r="BG165" s="143">
        <f t="shared" ref="BG165:BG174" si="16">IF(N165="zákl. prenesená",J165,0)</f>
        <v>0</v>
      </c>
      <c r="BH165" s="143">
        <f t="shared" ref="BH165:BH174" si="17">IF(N165="zníž. prenesená",J165,0)</f>
        <v>0</v>
      </c>
      <c r="BI165" s="143">
        <f t="shared" ref="BI165:BI174" si="18">IF(N165="nulová",J165,0)</f>
        <v>0</v>
      </c>
      <c r="BJ165" s="13" t="s">
        <v>154</v>
      </c>
      <c r="BK165" s="144">
        <f t="shared" ref="BK165:BK174" si="19">ROUND(I165*H165,3)</f>
        <v>0</v>
      </c>
      <c r="BL165" s="13" t="s">
        <v>153</v>
      </c>
      <c r="BM165" s="142" t="s">
        <v>223</v>
      </c>
    </row>
    <row r="166" spans="2:65" s="1" customFormat="1" ht="24.15" customHeight="1">
      <c r="B166" s="131"/>
      <c r="C166" s="132" t="s">
        <v>184</v>
      </c>
      <c r="D166" s="132" t="s">
        <v>149</v>
      </c>
      <c r="E166" s="133" t="s">
        <v>424</v>
      </c>
      <c r="F166" s="134" t="s">
        <v>425</v>
      </c>
      <c r="G166" s="135" t="s">
        <v>169</v>
      </c>
      <c r="H166" s="136">
        <v>128.934</v>
      </c>
      <c r="I166" s="136"/>
      <c r="J166" s="136">
        <f t="shared" si="10"/>
        <v>0</v>
      </c>
      <c r="K166" s="137"/>
      <c r="L166" s="25"/>
      <c r="M166" s="138" t="s">
        <v>1</v>
      </c>
      <c r="N166" s="139" t="s">
        <v>35</v>
      </c>
      <c r="O166" s="140">
        <v>0.68327000000000004</v>
      </c>
      <c r="P166" s="140">
        <f t="shared" si="11"/>
        <v>88.096734179999999</v>
      </c>
      <c r="Q166" s="140">
        <v>1.6892259999999999E-2</v>
      </c>
      <c r="R166" s="140">
        <f t="shared" si="12"/>
        <v>2.1779866508399999</v>
      </c>
      <c r="S166" s="140">
        <v>0</v>
      </c>
      <c r="T166" s="141">
        <f t="shared" si="13"/>
        <v>0</v>
      </c>
      <c r="AR166" s="142" t="s">
        <v>153</v>
      </c>
      <c r="AT166" s="142" t="s">
        <v>149</v>
      </c>
      <c r="AU166" s="142" t="s">
        <v>154</v>
      </c>
      <c r="AY166" s="13" t="s">
        <v>146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154</v>
      </c>
      <c r="BK166" s="144">
        <f t="shared" si="19"/>
        <v>0</v>
      </c>
      <c r="BL166" s="13" t="s">
        <v>153</v>
      </c>
      <c r="BM166" s="142" t="s">
        <v>228</v>
      </c>
    </row>
    <row r="167" spans="2:65" s="1" customFormat="1" ht="24.15" customHeight="1">
      <c r="B167" s="131"/>
      <c r="C167" s="132" t="s">
        <v>210</v>
      </c>
      <c r="D167" s="132" t="s">
        <v>149</v>
      </c>
      <c r="E167" s="133" t="s">
        <v>426</v>
      </c>
      <c r="F167" s="134" t="s">
        <v>427</v>
      </c>
      <c r="G167" s="135" t="s">
        <v>169</v>
      </c>
      <c r="H167" s="136">
        <v>128.934</v>
      </c>
      <c r="I167" s="136"/>
      <c r="J167" s="136">
        <f t="shared" si="10"/>
        <v>0</v>
      </c>
      <c r="K167" s="137"/>
      <c r="L167" s="25"/>
      <c r="M167" s="138" t="s">
        <v>1</v>
      </c>
      <c r="N167" s="139" t="s">
        <v>35</v>
      </c>
      <c r="O167" s="140">
        <v>0.25</v>
      </c>
      <c r="P167" s="140">
        <f t="shared" si="11"/>
        <v>32.233499999999999</v>
      </c>
      <c r="Q167" s="140">
        <v>0</v>
      </c>
      <c r="R167" s="140">
        <f t="shared" si="12"/>
        <v>0</v>
      </c>
      <c r="S167" s="140">
        <v>0</v>
      </c>
      <c r="T167" s="141">
        <f t="shared" si="13"/>
        <v>0</v>
      </c>
      <c r="AR167" s="142" t="s">
        <v>153</v>
      </c>
      <c r="AT167" s="142" t="s">
        <v>149</v>
      </c>
      <c r="AU167" s="142" t="s">
        <v>154</v>
      </c>
      <c r="AY167" s="13" t="s">
        <v>146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154</v>
      </c>
      <c r="BK167" s="144">
        <f t="shared" si="19"/>
        <v>0</v>
      </c>
      <c r="BL167" s="13" t="s">
        <v>153</v>
      </c>
      <c r="BM167" s="142" t="s">
        <v>231</v>
      </c>
    </row>
    <row r="168" spans="2:65" s="1" customFormat="1" ht="24.15" customHeight="1">
      <c r="B168" s="131"/>
      <c r="C168" s="132" t="s">
        <v>7</v>
      </c>
      <c r="D168" s="132" t="s">
        <v>149</v>
      </c>
      <c r="E168" s="133" t="s">
        <v>428</v>
      </c>
      <c r="F168" s="134" t="s">
        <v>429</v>
      </c>
      <c r="G168" s="135" t="s">
        <v>235</v>
      </c>
      <c r="H168" s="136">
        <v>2.1349999999999998</v>
      </c>
      <c r="I168" s="136"/>
      <c r="J168" s="136">
        <f t="shared" si="10"/>
        <v>0</v>
      </c>
      <c r="K168" s="137"/>
      <c r="L168" s="25"/>
      <c r="M168" s="138" t="s">
        <v>1</v>
      </c>
      <c r="N168" s="139" t="s">
        <v>35</v>
      </c>
      <c r="O168" s="140">
        <v>35.619</v>
      </c>
      <c r="P168" s="140">
        <f t="shared" si="11"/>
        <v>76.046564999999987</v>
      </c>
      <c r="Q168" s="140">
        <v>1.0165900000000001</v>
      </c>
      <c r="R168" s="140">
        <f t="shared" si="12"/>
        <v>2.1704196499999999</v>
      </c>
      <c r="S168" s="140">
        <v>0</v>
      </c>
      <c r="T168" s="141">
        <f t="shared" si="13"/>
        <v>0</v>
      </c>
      <c r="AR168" s="142" t="s">
        <v>153</v>
      </c>
      <c r="AT168" s="142" t="s">
        <v>149</v>
      </c>
      <c r="AU168" s="142" t="s">
        <v>154</v>
      </c>
      <c r="AY168" s="13" t="s">
        <v>146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154</v>
      </c>
      <c r="BK168" s="144">
        <f t="shared" si="19"/>
        <v>0</v>
      </c>
      <c r="BL168" s="13" t="s">
        <v>153</v>
      </c>
      <c r="BM168" s="142" t="s">
        <v>430</v>
      </c>
    </row>
    <row r="169" spans="2:65" s="1" customFormat="1" ht="33" customHeight="1">
      <c r="B169" s="131"/>
      <c r="C169" s="132" t="s">
        <v>217</v>
      </c>
      <c r="D169" s="132" t="s">
        <v>149</v>
      </c>
      <c r="E169" s="133" t="s">
        <v>431</v>
      </c>
      <c r="F169" s="134" t="s">
        <v>432</v>
      </c>
      <c r="G169" s="135" t="s">
        <v>169</v>
      </c>
      <c r="H169" s="136">
        <v>55.609000000000002</v>
      </c>
      <c r="I169" s="136"/>
      <c r="J169" s="136">
        <f t="shared" si="10"/>
        <v>0</v>
      </c>
      <c r="K169" s="137"/>
      <c r="L169" s="25"/>
      <c r="M169" s="138" t="s">
        <v>1</v>
      </c>
      <c r="N169" s="139" t="s">
        <v>35</v>
      </c>
      <c r="O169" s="140">
        <v>0.20014999999999999</v>
      </c>
      <c r="P169" s="140">
        <f t="shared" si="11"/>
        <v>11.130141350000001</v>
      </c>
      <c r="Q169" s="140">
        <v>1.4999999999999999E-4</v>
      </c>
      <c r="R169" s="140">
        <f t="shared" si="12"/>
        <v>8.3413499999999991E-3</v>
      </c>
      <c r="S169" s="140">
        <v>0</v>
      </c>
      <c r="T169" s="141">
        <f t="shared" si="13"/>
        <v>0</v>
      </c>
      <c r="AR169" s="142" t="s">
        <v>153</v>
      </c>
      <c r="AT169" s="142" t="s">
        <v>149</v>
      </c>
      <c r="AU169" s="142" t="s">
        <v>154</v>
      </c>
      <c r="AY169" s="13" t="s">
        <v>146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154</v>
      </c>
      <c r="BK169" s="144">
        <f t="shared" si="19"/>
        <v>0</v>
      </c>
      <c r="BL169" s="13" t="s">
        <v>153</v>
      </c>
      <c r="BM169" s="142" t="s">
        <v>433</v>
      </c>
    </row>
    <row r="170" spans="2:65" s="1" customFormat="1" ht="24.15" customHeight="1">
      <c r="B170" s="131"/>
      <c r="C170" s="149" t="s">
        <v>189</v>
      </c>
      <c r="D170" s="149" t="s">
        <v>356</v>
      </c>
      <c r="E170" s="150" t="s">
        <v>434</v>
      </c>
      <c r="F170" s="151" t="s">
        <v>435</v>
      </c>
      <c r="G170" s="152" t="s">
        <v>169</v>
      </c>
      <c r="H170" s="153">
        <v>58.389000000000003</v>
      </c>
      <c r="I170" s="153"/>
      <c r="J170" s="153">
        <f t="shared" si="10"/>
        <v>0</v>
      </c>
      <c r="K170" s="154"/>
      <c r="L170" s="155"/>
      <c r="M170" s="156" t="s">
        <v>1</v>
      </c>
      <c r="N170" s="157" t="s">
        <v>35</v>
      </c>
      <c r="O170" s="140">
        <v>0</v>
      </c>
      <c r="P170" s="140">
        <f t="shared" si="11"/>
        <v>0</v>
      </c>
      <c r="Q170" s="140">
        <v>1.5E-3</v>
      </c>
      <c r="R170" s="140">
        <f t="shared" si="12"/>
        <v>8.7583500000000009E-2</v>
      </c>
      <c r="S170" s="140">
        <v>0</v>
      </c>
      <c r="T170" s="141">
        <f t="shared" si="13"/>
        <v>0</v>
      </c>
      <c r="AR170" s="142" t="s">
        <v>165</v>
      </c>
      <c r="AT170" s="142" t="s">
        <v>356</v>
      </c>
      <c r="AU170" s="142" t="s">
        <v>154</v>
      </c>
      <c r="AY170" s="13" t="s">
        <v>146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154</v>
      </c>
      <c r="BK170" s="144">
        <f t="shared" si="19"/>
        <v>0</v>
      </c>
      <c r="BL170" s="13" t="s">
        <v>153</v>
      </c>
      <c r="BM170" s="142" t="s">
        <v>436</v>
      </c>
    </row>
    <row r="171" spans="2:65" s="1" customFormat="1" ht="21.75" customHeight="1">
      <c r="B171" s="131"/>
      <c r="C171" s="132" t="s">
        <v>224</v>
      </c>
      <c r="D171" s="132" t="s">
        <v>149</v>
      </c>
      <c r="E171" s="133" t="s">
        <v>437</v>
      </c>
      <c r="F171" s="134" t="s">
        <v>438</v>
      </c>
      <c r="G171" s="135" t="s">
        <v>164</v>
      </c>
      <c r="H171" s="136">
        <v>4.5750000000000002</v>
      </c>
      <c r="I171" s="136"/>
      <c r="J171" s="136">
        <f t="shared" si="10"/>
        <v>0</v>
      </c>
      <c r="K171" s="137"/>
      <c r="L171" s="25"/>
      <c r="M171" s="138" t="s">
        <v>1</v>
      </c>
      <c r="N171" s="139" t="s">
        <v>35</v>
      </c>
      <c r="O171" s="140">
        <v>2.6435599999999999</v>
      </c>
      <c r="P171" s="140">
        <f t="shared" si="11"/>
        <v>12.094287</v>
      </c>
      <c r="Q171" s="140">
        <v>2.4157937399999998</v>
      </c>
      <c r="R171" s="140">
        <f t="shared" si="12"/>
        <v>11.052256360499999</v>
      </c>
      <c r="S171" s="140">
        <v>0</v>
      </c>
      <c r="T171" s="141">
        <f t="shared" si="13"/>
        <v>0</v>
      </c>
      <c r="AR171" s="142" t="s">
        <v>153</v>
      </c>
      <c r="AT171" s="142" t="s">
        <v>149</v>
      </c>
      <c r="AU171" s="142" t="s">
        <v>154</v>
      </c>
      <c r="AY171" s="13" t="s">
        <v>146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154</v>
      </c>
      <c r="BK171" s="144">
        <f t="shared" si="19"/>
        <v>0</v>
      </c>
      <c r="BL171" s="13" t="s">
        <v>153</v>
      </c>
      <c r="BM171" s="142" t="s">
        <v>287</v>
      </c>
    </row>
    <row r="172" spans="2:65" s="1" customFormat="1" ht="24.15" customHeight="1">
      <c r="B172" s="131"/>
      <c r="C172" s="132" t="s">
        <v>192</v>
      </c>
      <c r="D172" s="132" t="s">
        <v>149</v>
      </c>
      <c r="E172" s="133" t="s">
        <v>439</v>
      </c>
      <c r="F172" s="134" t="s">
        <v>440</v>
      </c>
      <c r="G172" s="135" t="s">
        <v>235</v>
      </c>
      <c r="H172" s="136">
        <v>0.70199999999999996</v>
      </c>
      <c r="I172" s="136"/>
      <c r="J172" s="136">
        <f t="shared" si="10"/>
        <v>0</v>
      </c>
      <c r="K172" s="137"/>
      <c r="L172" s="25"/>
      <c r="M172" s="138" t="s">
        <v>1</v>
      </c>
      <c r="N172" s="139" t="s">
        <v>35</v>
      </c>
      <c r="O172" s="140">
        <v>40.198599999999999</v>
      </c>
      <c r="P172" s="140">
        <f t="shared" si="11"/>
        <v>28.219417199999999</v>
      </c>
      <c r="Q172" s="140">
        <v>1.0165683299999999</v>
      </c>
      <c r="R172" s="140">
        <f t="shared" si="12"/>
        <v>0.71363096765999989</v>
      </c>
      <c r="S172" s="140">
        <v>0</v>
      </c>
      <c r="T172" s="141">
        <f t="shared" si="13"/>
        <v>0</v>
      </c>
      <c r="AR172" s="142" t="s">
        <v>153</v>
      </c>
      <c r="AT172" s="142" t="s">
        <v>149</v>
      </c>
      <c r="AU172" s="142" t="s">
        <v>154</v>
      </c>
      <c r="AY172" s="13" t="s">
        <v>146</v>
      </c>
      <c r="BE172" s="143">
        <f t="shared" si="14"/>
        <v>0</v>
      </c>
      <c r="BF172" s="143">
        <f t="shared" si="15"/>
        <v>0</v>
      </c>
      <c r="BG172" s="143">
        <f t="shared" si="16"/>
        <v>0</v>
      </c>
      <c r="BH172" s="143">
        <f t="shared" si="17"/>
        <v>0</v>
      </c>
      <c r="BI172" s="143">
        <f t="shared" si="18"/>
        <v>0</v>
      </c>
      <c r="BJ172" s="13" t="s">
        <v>154</v>
      </c>
      <c r="BK172" s="144">
        <f t="shared" si="19"/>
        <v>0</v>
      </c>
      <c r="BL172" s="13" t="s">
        <v>153</v>
      </c>
      <c r="BM172" s="142" t="s">
        <v>441</v>
      </c>
    </row>
    <row r="173" spans="2:65" s="1" customFormat="1" ht="33" customHeight="1">
      <c r="B173" s="131"/>
      <c r="C173" s="132" t="s">
        <v>232</v>
      </c>
      <c r="D173" s="132" t="s">
        <v>149</v>
      </c>
      <c r="E173" s="133" t="s">
        <v>442</v>
      </c>
      <c r="F173" s="134" t="s">
        <v>443</v>
      </c>
      <c r="G173" s="135" t="s">
        <v>169</v>
      </c>
      <c r="H173" s="136">
        <v>14.103</v>
      </c>
      <c r="I173" s="136"/>
      <c r="J173" s="136">
        <f t="shared" si="10"/>
        <v>0</v>
      </c>
      <c r="K173" s="137"/>
      <c r="L173" s="25"/>
      <c r="M173" s="138" t="s">
        <v>1</v>
      </c>
      <c r="N173" s="139" t="s">
        <v>35</v>
      </c>
      <c r="O173" s="140">
        <v>1.27868</v>
      </c>
      <c r="P173" s="140">
        <f t="shared" si="11"/>
        <v>18.03322404</v>
      </c>
      <c r="Q173" s="140">
        <v>6.1882180000000002E-2</v>
      </c>
      <c r="R173" s="140">
        <f t="shared" si="12"/>
        <v>0.87272438454000001</v>
      </c>
      <c r="S173" s="140">
        <v>0</v>
      </c>
      <c r="T173" s="141">
        <f t="shared" si="13"/>
        <v>0</v>
      </c>
      <c r="AR173" s="142" t="s">
        <v>153</v>
      </c>
      <c r="AT173" s="142" t="s">
        <v>149</v>
      </c>
      <c r="AU173" s="142" t="s">
        <v>154</v>
      </c>
      <c r="AY173" s="13" t="s">
        <v>146</v>
      </c>
      <c r="BE173" s="143">
        <f t="shared" si="14"/>
        <v>0</v>
      </c>
      <c r="BF173" s="143">
        <f t="shared" si="15"/>
        <v>0</v>
      </c>
      <c r="BG173" s="143">
        <f t="shared" si="16"/>
        <v>0</v>
      </c>
      <c r="BH173" s="143">
        <f t="shared" si="17"/>
        <v>0</v>
      </c>
      <c r="BI173" s="143">
        <f t="shared" si="18"/>
        <v>0</v>
      </c>
      <c r="BJ173" s="13" t="s">
        <v>154</v>
      </c>
      <c r="BK173" s="144">
        <f t="shared" si="19"/>
        <v>0</v>
      </c>
      <c r="BL173" s="13" t="s">
        <v>153</v>
      </c>
      <c r="BM173" s="142" t="s">
        <v>307</v>
      </c>
    </row>
    <row r="174" spans="2:65" s="1" customFormat="1" ht="33" customHeight="1">
      <c r="B174" s="131"/>
      <c r="C174" s="132" t="s">
        <v>195</v>
      </c>
      <c r="D174" s="132" t="s">
        <v>149</v>
      </c>
      <c r="E174" s="133" t="s">
        <v>444</v>
      </c>
      <c r="F174" s="134" t="s">
        <v>445</v>
      </c>
      <c r="G174" s="135" t="s">
        <v>169</v>
      </c>
      <c r="H174" s="136">
        <v>14.103</v>
      </c>
      <c r="I174" s="136"/>
      <c r="J174" s="136">
        <f t="shared" si="10"/>
        <v>0</v>
      </c>
      <c r="K174" s="137"/>
      <c r="L174" s="25"/>
      <c r="M174" s="138" t="s">
        <v>1</v>
      </c>
      <c r="N174" s="139" t="s">
        <v>35</v>
      </c>
      <c r="O174" s="140">
        <v>0.33600000000000002</v>
      </c>
      <c r="P174" s="140">
        <f t="shared" si="11"/>
        <v>4.7386080000000002</v>
      </c>
      <c r="Q174" s="140">
        <v>0</v>
      </c>
      <c r="R174" s="140">
        <f t="shared" si="12"/>
        <v>0</v>
      </c>
      <c r="S174" s="140">
        <v>0</v>
      </c>
      <c r="T174" s="141">
        <f t="shared" si="13"/>
        <v>0</v>
      </c>
      <c r="AR174" s="142" t="s">
        <v>153</v>
      </c>
      <c r="AT174" s="142" t="s">
        <v>149</v>
      </c>
      <c r="AU174" s="142" t="s">
        <v>154</v>
      </c>
      <c r="AY174" s="13" t="s">
        <v>146</v>
      </c>
      <c r="BE174" s="143">
        <f t="shared" si="14"/>
        <v>0</v>
      </c>
      <c r="BF174" s="143">
        <f t="shared" si="15"/>
        <v>0</v>
      </c>
      <c r="BG174" s="143">
        <f t="shared" si="16"/>
        <v>0</v>
      </c>
      <c r="BH174" s="143">
        <f t="shared" si="17"/>
        <v>0</v>
      </c>
      <c r="BI174" s="143">
        <f t="shared" si="18"/>
        <v>0</v>
      </c>
      <c r="BJ174" s="13" t="s">
        <v>154</v>
      </c>
      <c r="BK174" s="144">
        <f t="shared" si="19"/>
        <v>0</v>
      </c>
      <c r="BL174" s="13" t="s">
        <v>153</v>
      </c>
      <c r="BM174" s="142" t="s">
        <v>315</v>
      </c>
    </row>
    <row r="175" spans="2:65" s="11" customFormat="1" ht="22.95" customHeight="1">
      <c r="B175" s="120"/>
      <c r="D175" s="121" t="s">
        <v>68</v>
      </c>
      <c r="E175" s="129" t="s">
        <v>161</v>
      </c>
      <c r="F175" s="129" t="s">
        <v>446</v>
      </c>
      <c r="J175" s="130">
        <f>BK175</f>
        <v>0</v>
      </c>
      <c r="L175" s="120"/>
      <c r="M175" s="124"/>
      <c r="P175" s="125">
        <f>SUM(P176:P208)</f>
        <v>4200.4791604900001</v>
      </c>
      <c r="R175" s="125">
        <f>SUM(R176:R208)</f>
        <v>276.25945837313003</v>
      </c>
      <c r="T175" s="126">
        <f>SUM(T176:T208)</f>
        <v>0</v>
      </c>
      <c r="AR175" s="121" t="s">
        <v>77</v>
      </c>
      <c r="AT175" s="127" t="s">
        <v>68</v>
      </c>
      <c r="AU175" s="127" t="s">
        <v>77</v>
      </c>
      <c r="AY175" s="121" t="s">
        <v>146</v>
      </c>
      <c r="BK175" s="128">
        <f>SUM(BK176:BK208)</f>
        <v>0</v>
      </c>
    </row>
    <row r="176" spans="2:65" s="1" customFormat="1" ht="24.15" customHeight="1">
      <c r="B176" s="131"/>
      <c r="C176" s="132" t="s">
        <v>240</v>
      </c>
      <c r="D176" s="132" t="s">
        <v>149</v>
      </c>
      <c r="E176" s="133" t="s">
        <v>447</v>
      </c>
      <c r="F176" s="134" t="s">
        <v>448</v>
      </c>
      <c r="G176" s="135" t="s">
        <v>169</v>
      </c>
      <c r="H176" s="136">
        <v>496.86500000000001</v>
      </c>
      <c r="I176" s="136"/>
      <c r="J176" s="136">
        <f t="shared" ref="J176:J208" si="20">ROUND(I176*H176,3)</f>
        <v>0</v>
      </c>
      <c r="K176" s="137"/>
      <c r="L176" s="25"/>
      <c r="M176" s="138" t="s">
        <v>1</v>
      </c>
      <c r="N176" s="139" t="s">
        <v>35</v>
      </c>
      <c r="O176" s="140">
        <v>8.2040000000000002E-2</v>
      </c>
      <c r="P176" s="140">
        <f t="shared" ref="P176:P208" si="21">O176*H176</f>
        <v>40.762804600000003</v>
      </c>
      <c r="Q176" s="140">
        <v>1.9136000000000001E-4</v>
      </c>
      <c r="R176" s="140">
        <f t="shared" ref="R176:R208" si="22">Q176*H176</f>
        <v>9.5080086400000013E-2</v>
      </c>
      <c r="S176" s="140">
        <v>0</v>
      </c>
      <c r="T176" s="141">
        <f t="shared" ref="T176:T208" si="23">S176*H176</f>
        <v>0</v>
      </c>
      <c r="AR176" s="142" t="s">
        <v>153</v>
      </c>
      <c r="AT176" s="142" t="s">
        <v>149</v>
      </c>
      <c r="AU176" s="142" t="s">
        <v>154</v>
      </c>
      <c r="AY176" s="13" t="s">
        <v>146</v>
      </c>
      <c r="BE176" s="143">
        <f t="shared" ref="BE176:BE208" si="24">IF(N176="základná",J176,0)</f>
        <v>0</v>
      </c>
      <c r="BF176" s="143">
        <f t="shared" ref="BF176:BF208" si="25">IF(N176="znížená",J176,0)</f>
        <v>0</v>
      </c>
      <c r="BG176" s="143">
        <f t="shared" ref="BG176:BG208" si="26">IF(N176="zákl. prenesená",J176,0)</f>
        <v>0</v>
      </c>
      <c r="BH176" s="143">
        <f t="shared" ref="BH176:BH208" si="27">IF(N176="zníž. prenesená",J176,0)</f>
        <v>0</v>
      </c>
      <c r="BI176" s="143">
        <f t="shared" ref="BI176:BI208" si="28">IF(N176="nulová",J176,0)</f>
        <v>0</v>
      </c>
      <c r="BJ176" s="13" t="s">
        <v>154</v>
      </c>
      <c r="BK176" s="144">
        <f t="shared" ref="BK176:BK208" si="29">ROUND(I176*H176,3)</f>
        <v>0</v>
      </c>
      <c r="BL176" s="13" t="s">
        <v>153</v>
      </c>
      <c r="BM176" s="142" t="s">
        <v>449</v>
      </c>
    </row>
    <row r="177" spans="2:65" s="1" customFormat="1" ht="24.15" customHeight="1">
      <c r="B177" s="131"/>
      <c r="C177" s="132" t="s">
        <v>199</v>
      </c>
      <c r="D177" s="132" t="s">
        <v>149</v>
      </c>
      <c r="E177" s="133" t="s">
        <v>450</v>
      </c>
      <c r="F177" s="134" t="s">
        <v>451</v>
      </c>
      <c r="G177" s="135" t="s">
        <v>169</v>
      </c>
      <c r="H177" s="136">
        <v>110.27200000000001</v>
      </c>
      <c r="I177" s="136"/>
      <c r="J177" s="136">
        <f t="shared" si="20"/>
        <v>0</v>
      </c>
      <c r="K177" s="137"/>
      <c r="L177" s="25"/>
      <c r="M177" s="138" t="s">
        <v>1</v>
      </c>
      <c r="N177" s="139" t="s">
        <v>35</v>
      </c>
      <c r="O177" s="140">
        <v>5.2080000000000001E-2</v>
      </c>
      <c r="P177" s="140">
        <f t="shared" si="21"/>
        <v>5.7429657600000006</v>
      </c>
      <c r="Q177" s="140">
        <v>4.0000000000000002E-4</v>
      </c>
      <c r="R177" s="140">
        <f t="shared" si="22"/>
        <v>4.4108800000000004E-2</v>
      </c>
      <c r="S177" s="140">
        <v>0</v>
      </c>
      <c r="T177" s="141">
        <f t="shared" si="23"/>
        <v>0</v>
      </c>
      <c r="AR177" s="142" t="s">
        <v>153</v>
      </c>
      <c r="AT177" s="142" t="s">
        <v>149</v>
      </c>
      <c r="AU177" s="142" t="s">
        <v>154</v>
      </c>
      <c r="AY177" s="13" t="s">
        <v>146</v>
      </c>
      <c r="BE177" s="143">
        <f t="shared" si="24"/>
        <v>0</v>
      </c>
      <c r="BF177" s="143">
        <f t="shared" si="25"/>
        <v>0</v>
      </c>
      <c r="BG177" s="143">
        <f t="shared" si="26"/>
        <v>0</v>
      </c>
      <c r="BH177" s="143">
        <f t="shared" si="27"/>
        <v>0</v>
      </c>
      <c r="BI177" s="143">
        <f t="shared" si="28"/>
        <v>0</v>
      </c>
      <c r="BJ177" s="13" t="s">
        <v>154</v>
      </c>
      <c r="BK177" s="144">
        <f t="shared" si="29"/>
        <v>0</v>
      </c>
      <c r="BL177" s="13" t="s">
        <v>153</v>
      </c>
      <c r="BM177" s="142" t="s">
        <v>258</v>
      </c>
    </row>
    <row r="178" spans="2:65" s="1" customFormat="1" ht="24.15" customHeight="1">
      <c r="B178" s="131"/>
      <c r="C178" s="132" t="s">
        <v>247</v>
      </c>
      <c r="D178" s="132" t="s">
        <v>149</v>
      </c>
      <c r="E178" s="133" t="s">
        <v>452</v>
      </c>
      <c r="F178" s="134" t="s">
        <v>453</v>
      </c>
      <c r="G178" s="135" t="s">
        <v>169</v>
      </c>
      <c r="H178" s="136">
        <v>110.27200000000001</v>
      </c>
      <c r="I178" s="136"/>
      <c r="J178" s="136">
        <f t="shared" si="20"/>
        <v>0</v>
      </c>
      <c r="K178" s="137"/>
      <c r="L178" s="25"/>
      <c r="M178" s="138" t="s">
        <v>1</v>
      </c>
      <c r="N178" s="139" t="s">
        <v>35</v>
      </c>
      <c r="O178" s="140">
        <v>0.34761999999999998</v>
      </c>
      <c r="P178" s="140">
        <f t="shared" si="21"/>
        <v>38.332752640000002</v>
      </c>
      <c r="Q178" s="140">
        <v>7.8750000000000001E-3</v>
      </c>
      <c r="R178" s="140">
        <f t="shared" si="22"/>
        <v>0.86839200000000005</v>
      </c>
      <c r="S178" s="140">
        <v>0</v>
      </c>
      <c r="T178" s="141">
        <f t="shared" si="23"/>
        <v>0</v>
      </c>
      <c r="AR178" s="142" t="s">
        <v>153</v>
      </c>
      <c r="AT178" s="142" t="s">
        <v>149</v>
      </c>
      <c r="AU178" s="142" t="s">
        <v>154</v>
      </c>
      <c r="AY178" s="13" t="s">
        <v>146</v>
      </c>
      <c r="BE178" s="143">
        <f t="shared" si="24"/>
        <v>0</v>
      </c>
      <c r="BF178" s="143">
        <f t="shared" si="25"/>
        <v>0</v>
      </c>
      <c r="BG178" s="143">
        <f t="shared" si="26"/>
        <v>0</v>
      </c>
      <c r="BH178" s="143">
        <f t="shared" si="27"/>
        <v>0</v>
      </c>
      <c r="BI178" s="143">
        <f t="shared" si="28"/>
        <v>0</v>
      </c>
      <c r="BJ178" s="13" t="s">
        <v>154</v>
      </c>
      <c r="BK178" s="144">
        <f t="shared" si="29"/>
        <v>0</v>
      </c>
      <c r="BL178" s="13" t="s">
        <v>153</v>
      </c>
      <c r="BM178" s="142" t="s">
        <v>262</v>
      </c>
    </row>
    <row r="179" spans="2:65" s="1" customFormat="1" ht="24.15" customHeight="1">
      <c r="B179" s="131"/>
      <c r="C179" s="132" t="s">
        <v>223</v>
      </c>
      <c r="D179" s="132" t="s">
        <v>149</v>
      </c>
      <c r="E179" s="133" t="s">
        <v>454</v>
      </c>
      <c r="F179" s="134" t="s">
        <v>455</v>
      </c>
      <c r="G179" s="135" t="s">
        <v>169</v>
      </c>
      <c r="H179" s="136">
        <v>110.27200000000001</v>
      </c>
      <c r="I179" s="136"/>
      <c r="J179" s="136">
        <f t="shared" si="20"/>
        <v>0</v>
      </c>
      <c r="K179" s="137"/>
      <c r="L179" s="25"/>
      <c r="M179" s="138" t="s">
        <v>1</v>
      </c>
      <c r="N179" s="139" t="s">
        <v>35</v>
      </c>
      <c r="O179" s="140">
        <v>0.19106000000000001</v>
      </c>
      <c r="P179" s="140">
        <f t="shared" si="21"/>
        <v>21.068568320000001</v>
      </c>
      <c r="Q179" s="140">
        <v>5.1539999999999997E-3</v>
      </c>
      <c r="R179" s="140">
        <f t="shared" si="22"/>
        <v>0.56834188799999996</v>
      </c>
      <c r="S179" s="140">
        <v>0</v>
      </c>
      <c r="T179" s="141">
        <f t="shared" si="23"/>
        <v>0</v>
      </c>
      <c r="AR179" s="142" t="s">
        <v>153</v>
      </c>
      <c r="AT179" s="142" t="s">
        <v>149</v>
      </c>
      <c r="AU179" s="142" t="s">
        <v>154</v>
      </c>
      <c r="AY179" s="13" t="s">
        <v>146</v>
      </c>
      <c r="BE179" s="143">
        <f t="shared" si="24"/>
        <v>0</v>
      </c>
      <c r="BF179" s="143">
        <f t="shared" si="25"/>
        <v>0</v>
      </c>
      <c r="BG179" s="143">
        <f t="shared" si="26"/>
        <v>0</v>
      </c>
      <c r="BH179" s="143">
        <f t="shared" si="27"/>
        <v>0</v>
      </c>
      <c r="BI179" s="143">
        <f t="shared" si="28"/>
        <v>0</v>
      </c>
      <c r="BJ179" s="13" t="s">
        <v>154</v>
      </c>
      <c r="BK179" s="144">
        <f t="shared" si="29"/>
        <v>0</v>
      </c>
      <c r="BL179" s="13" t="s">
        <v>153</v>
      </c>
      <c r="BM179" s="142" t="s">
        <v>286</v>
      </c>
    </row>
    <row r="180" spans="2:65" s="1" customFormat="1" ht="24.15" customHeight="1">
      <c r="B180" s="131"/>
      <c r="C180" s="132" t="s">
        <v>259</v>
      </c>
      <c r="D180" s="132" t="s">
        <v>149</v>
      </c>
      <c r="E180" s="133" t="s">
        <v>456</v>
      </c>
      <c r="F180" s="134" t="s">
        <v>457</v>
      </c>
      <c r="G180" s="135" t="s">
        <v>169</v>
      </c>
      <c r="H180" s="136">
        <v>23.477</v>
      </c>
      <c r="I180" s="136"/>
      <c r="J180" s="136">
        <f t="shared" si="20"/>
        <v>0</v>
      </c>
      <c r="K180" s="137"/>
      <c r="L180" s="25"/>
      <c r="M180" s="138" t="s">
        <v>1</v>
      </c>
      <c r="N180" s="139" t="s">
        <v>35</v>
      </c>
      <c r="O180" s="140">
        <v>0.34761999999999998</v>
      </c>
      <c r="P180" s="140">
        <f t="shared" si="21"/>
        <v>8.1610747400000001</v>
      </c>
      <c r="Q180" s="140">
        <v>7.8750000000000001E-3</v>
      </c>
      <c r="R180" s="140">
        <f t="shared" si="22"/>
        <v>0.18488137500000001</v>
      </c>
      <c r="S180" s="140">
        <v>0</v>
      </c>
      <c r="T180" s="141">
        <f t="shared" si="23"/>
        <v>0</v>
      </c>
      <c r="AR180" s="142" t="s">
        <v>153</v>
      </c>
      <c r="AT180" s="142" t="s">
        <v>149</v>
      </c>
      <c r="AU180" s="142" t="s">
        <v>154</v>
      </c>
      <c r="AY180" s="13" t="s">
        <v>146</v>
      </c>
      <c r="BE180" s="143">
        <f t="shared" si="24"/>
        <v>0</v>
      </c>
      <c r="BF180" s="143">
        <f t="shared" si="25"/>
        <v>0</v>
      </c>
      <c r="BG180" s="143">
        <f t="shared" si="26"/>
        <v>0</v>
      </c>
      <c r="BH180" s="143">
        <f t="shared" si="27"/>
        <v>0</v>
      </c>
      <c r="BI180" s="143">
        <f t="shared" si="28"/>
        <v>0</v>
      </c>
      <c r="BJ180" s="13" t="s">
        <v>154</v>
      </c>
      <c r="BK180" s="144">
        <f t="shared" si="29"/>
        <v>0</v>
      </c>
      <c r="BL180" s="13" t="s">
        <v>153</v>
      </c>
      <c r="BM180" s="142" t="s">
        <v>458</v>
      </c>
    </row>
    <row r="181" spans="2:65" s="1" customFormat="1" ht="24.15" customHeight="1">
      <c r="B181" s="131"/>
      <c r="C181" s="132" t="s">
        <v>228</v>
      </c>
      <c r="D181" s="132" t="s">
        <v>149</v>
      </c>
      <c r="E181" s="133" t="s">
        <v>459</v>
      </c>
      <c r="F181" s="134" t="s">
        <v>460</v>
      </c>
      <c r="G181" s="135" t="s">
        <v>169</v>
      </c>
      <c r="H181" s="136">
        <v>23.477</v>
      </c>
      <c r="I181" s="136"/>
      <c r="J181" s="136">
        <f t="shared" si="20"/>
        <v>0</v>
      </c>
      <c r="K181" s="137"/>
      <c r="L181" s="25"/>
      <c r="M181" s="138" t="s">
        <v>1</v>
      </c>
      <c r="N181" s="139" t="s">
        <v>35</v>
      </c>
      <c r="O181" s="140">
        <v>5.2080000000000001E-2</v>
      </c>
      <c r="P181" s="140">
        <f t="shared" si="21"/>
        <v>1.22268216</v>
      </c>
      <c r="Q181" s="140">
        <v>4.0000000000000002E-4</v>
      </c>
      <c r="R181" s="140">
        <f t="shared" si="22"/>
        <v>9.3908000000000012E-3</v>
      </c>
      <c r="S181" s="140">
        <v>0</v>
      </c>
      <c r="T181" s="141">
        <f t="shared" si="23"/>
        <v>0</v>
      </c>
      <c r="AR181" s="142" t="s">
        <v>153</v>
      </c>
      <c r="AT181" s="142" t="s">
        <v>149</v>
      </c>
      <c r="AU181" s="142" t="s">
        <v>154</v>
      </c>
      <c r="AY181" s="13" t="s">
        <v>146</v>
      </c>
      <c r="BE181" s="143">
        <f t="shared" si="24"/>
        <v>0</v>
      </c>
      <c r="BF181" s="143">
        <f t="shared" si="25"/>
        <v>0</v>
      </c>
      <c r="BG181" s="143">
        <f t="shared" si="26"/>
        <v>0</v>
      </c>
      <c r="BH181" s="143">
        <f t="shared" si="27"/>
        <v>0</v>
      </c>
      <c r="BI181" s="143">
        <f t="shared" si="28"/>
        <v>0</v>
      </c>
      <c r="BJ181" s="13" t="s">
        <v>154</v>
      </c>
      <c r="BK181" s="144">
        <f t="shared" si="29"/>
        <v>0</v>
      </c>
      <c r="BL181" s="13" t="s">
        <v>153</v>
      </c>
      <c r="BM181" s="142" t="s">
        <v>461</v>
      </c>
    </row>
    <row r="182" spans="2:65" s="1" customFormat="1" ht="33" customHeight="1">
      <c r="B182" s="131"/>
      <c r="C182" s="132" t="s">
        <v>266</v>
      </c>
      <c r="D182" s="132" t="s">
        <v>149</v>
      </c>
      <c r="E182" s="133" t="s">
        <v>462</v>
      </c>
      <c r="F182" s="134" t="s">
        <v>463</v>
      </c>
      <c r="G182" s="135" t="s">
        <v>169</v>
      </c>
      <c r="H182" s="136">
        <v>42.819000000000003</v>
      </c>
      <c r="I182" s="136"/>
      <c r="J182" s="136">
        <f t="shared" si="20"/>
        <v>0</v>
      </c>
      <c r="K182" s="137"/>
      <c r="L182" s="25"/>
      <c r="M182" s="138" t="s">
        <v>1</v>
      </c>
      <c r="N182" s="139" t="s">
        <v>35</v>
      </c>
      <c r="O182" s="140">
        <v>0.156</v>
      </c>
      <c r="P182" s="140">
        <f t="shared" si="21"/>
        <v>6.6797640000000005</v>
      </c>
      <c r="Q182" s="140">
        <v>1.08816E-2</v>
      </c>
      <c r="R182" s="140">
        <f t="shared" si="22"/>
        <v>0.46593923040000002</v>
      </c>
      <c r="S182" s="140">
        <v>0</v>
      </c>
      <c r="T182" s="141">
        <f t="shared" si="23"/>
        <v>0</v>
      </c>
      <c r="AR182" s="142" t="s">
        <v>153</v>
      </c>
      <c r="AT182" s="142" t="s">
        <v>149</v>
      </c>
      <c r="AU182" s="142" t="s">
        <v>154</v>
      </c>
      <c r="AY182" s="13" t="s">
        <v>146</v>
      </c>
      <c r="BE182" s="143">
        <f t="shared" si="24"/>
        <v>0</v>
      </c>
      <c r="BF182" s="143">
        <f t="shared" si="25"/>
        <v>0</v>
      </c>
      <c r="BG182" s="143">
        <f t="shared" si="26"/>
        <v>0</v>
      </c>
      <c r="BH182" s="143">
        <f t="shared" si="27"/>
        <v>0</v>
      </c>
      <c r="BI182" s="143">
        <f t="shared" si="28"/>
        <v>0</v>
      </c>
      <c r="BJ182" s="13" t="s">
        <v>154</v>
      </c>
      <c r="BK182" s="144">
        <f t="shared" si="29"/>
        <v>0</v>
      </c>
      <c r="BL182" s="13" t="s">
        <v>153</v>
      </c>
      <c r="BM182" s="142" t="s">
        <v>464</v>
      </c>
    </row>
    <row r="183" spans="2:65" s="1" customFormat="1" ht="37.950000000000003" customHeight="1">
      <c r="B183" s="131"/>
      <c r="C183" s="132" t="s">
        <v>231</v>
      </c>
      <c r="D183" s="132" t="s">
        <v>149</v>
      </c>
      <c r="E183" s="133" t="s">
        <v>465</v>
      </c>
      <c r="F183" s="134" t="s">
        <v>466</v>
      </c>
      <c r="G183" s="135" t="s">
        <v>169</v>
      </c>
      <c r="H183" s="136">
        <v>419.55099999999999</v>
      </c>
      <c r="I183" s="136"/>
      <c r="J183" s="136">
        <f t="shared" si="20"/>
        <v>0</v>
      </c>
      <c r="K183" s="137"/>
      <c r="L183" s="25"/>
      <c r="M183" s="138" t="s">
        <v>1</v>
      </c>
      <c r="N183" s="139" t="s">
        <v>35</v>
      </c>
      <c r="O183" s="140">
        <v>8.2040000000000002E-2</v>
      </c>
      <c r="P183" s="140">
        <f t="shared" si="21"/>
        <v>34.419964039999996</v>
      </c>
      <c r="Q183" s="140">
        <v>1.9236000000000001E-4</v>
      </c>
      <c r="R183" s="140">
        <f t="shared" si="22"/>
        <v>8.0704830360000007E-2</v>
      </c>
      <c r="S183" s="140">
        <v>0</v>
      </c>
      <c r="T183" s="141">
        <f t="shared" si="23"/>
        <v>0</v>
      </c>
      <c r="AR183" s="142" t="s">
        <v>153</v>
      </c>
      <c r="AT183" s="142" t="s">
        <v>149</v>
      </c>
      <c r="AU183" s="142" t="s">
        <v>154</v>
      </c>
      <c r="AY183" s="13" t="s">
        <v>146</v>
      </c>
      <c r="BE183" s="143">
        <f t="shared" si="24"/>
        <v>0</v>
      </c>
      <c r="BF183" s="143">
        <f t="shared" si="25"/>
        <v>0</v>
      </c>
      <c r="BG183" s="143">
        <f t="shared" si="26"/>
        <v>0</v>
      </c>
      <c r="BH183" s="143">
        <f t="shared" si="27"/>
        <v>0</v>
      </c>
      <c r="BI183" s="143">
        <f t="shared" si="28"/>
        <v>0</v>
      </c>
      <c r="BJ183" s="13" t="s">
        <v>154</v>
      </c>
      <c r="BK183" s="144">
        <f t="shared" si="29"/>
        <v>0</v>
      </c>
      <c r="BL183" s="13" t="s">
        <v>153</v>
      </c>
      <c r="BM183" s="142" t="s">
        <v>467</v>
      </c>
    </row>
    <row r="184" spans="2:65" s="1" customFormat="1" ht="24.15" customHeight="1">
      <c r="B184" s="131"/>
      <c r="C184" s="132" t="s">
        <v>273</v>
      </c>
      <c r="D184" s="132" t="s">
        <v>149</v>
      </c>
      <c r="E184" s="133" t="s">
        <v>468</v>
      </c>
      <c r="F184" s="134" t="s">
        <v>469</v>
      </c>
      <c r="G184" s="135" t="s">
        <v>169</v>
      </c>
      <c r="H184" s="136">
        <v>2227.489</v>
      </c>
      <c r="I184" s="136"/>
      <c r="J184" s="136">
        <f t="shared" si="20"/>
        <v>0</v>
      </c>
      <c r="K184" s="137"/>
      <c r="L184" s="25"/>
      <c r="M184" s="138" t="s">
        <v>1</v>
      </c>
      <c r="N184" s="139" t="s">
        <v>35</v>
      </c>
      <c r="O184" s="140">
        <v>9.2079999999999995E-2</v>
      </c>
      <c r="P184" s="140">
        <f t="shared" si="21"/>
        <v>205.10718711999999</v>
      </c>
      <c r="Q184" s="140">
        <v>4.0000000000000002E-4</v>
      </c>
      <c r="R184" s="140">
        <f t="shared" si="22"/>
        <v>0.89099560000000011</v>
      </c>
      <c r="S184" s="140">
        <v>0</v>
      </c>
      <c r="T184" s="141">
        <f t="shared" si="23"/>
        <v>0</v>
      </c>
      <c r="AR184" s="142" t="s">
        <v>153</v>
      </c>
      <c r="AT184" s="142" t="s">
        <v>149</v>
      </c>
      <c r="AU184" s="142" t="s">
        <v>154</v>
      </c>
      <c r="AY184" s="13" t="s">
        <v>146</v>
      </c>
      <c r="BE184" s="143">
        <f t="shared" si="24"/>
        <v>0</v>
      </c>
      <c r="BF184" s="143">
        <f t="shared" si="25"/>
        <v>0</v>
      </c>
      <c r="BG184" s="143">
        <f t="shared" si="26"/>
        <v>0</v>
      </c>
      <c r="BH184" s="143">
        <f t="shared" si="27"/>
        <v>0</v>
      </c>
      <c r="BI184" s="143">
        <f t="shared" si="28"/>
        <v>0</v>
      </c>
      <c r="BJ184" s="13" t="s">
        <v>154</v>
      </c>
      <c r="BK184" s="144">
        <f t="shared" si="29"/>
        <v>0</v>
      </c>
      <c r="BL184" s="13" t="s">
        <v>153</v>
      </c>
      <c r="BM184" s="142" t="s">
        <v>290</v>
      </c>
    </row>
    <row r="185" spans="2:65" s="1" customFormat="1" ht="24.15" customHeight="1">
      <c r="B185" s="131"/>
      <c r="C185" s="132" t="s">
        <v>277</v>
      </c>
      <c r="D185" s="132" t="s">
        <v>149</v>
      </c>
      <c r="E185" s="133" t="s">
        <v>470</v>
      </c>
      <c r="F185" s="134" t="s">
        <v>471</v>
      </c>
      <c r="G185" s="135" t="s">
        <v>169</v>
      </c>
      <c r="H185" s="136">
        <v>1716.8779999999999</v>
      </c>
      <c r="I185" s="136"/>
      <c r="J185" s="136">
        <f t="shared" si="20"/>
        <v>0</v>
      </c>
      <c r="K185" s="137"/>
      <c r="L185" s="25"/>
      <c r="M185" s="138" t="s">
        <v>1</v>
      </c>
      <c r="N185" s="139" t="s">
        <v>35</v>
      </c>
      <c r="O185" s="140">
        <v>1.0149999999999999</v>
      </c>
      <c r="P185" s="140">
        <f t="shared" si="21"/>
        <v>1742.6311699999997</v>
      </c>
      <c r="Q185" s="140">
        <v>4.2049999999999997E-2</v>
      </c>
      <c r="R185" s="140">
        <f t="shared" si="22"/>
        <v>72.194719899999996</v>
      </c>
      <c r="S185" s="140">
        <v>0</v>
      </c>
      <c r="T185" s="141">
        <f t="shared" si="23"/>
        <v>0</v>
      </c>
      <c r="AR185" s="142" t="s">
        <v>153</v>
      </c>
      <c r="AT185" s="142" t="s">
        <v>149</v>
      </c>
      <c r="AU185" s="142" t="s">
        <v>154</v>
      </c>
      <c r="AY185" s="13" t="s">
        <v>146</v>
      </c>
      <c r="BE185" s="143">
        <f t="shared" si="24"/>
        <v>0</v>
      </c>
      <c r="BF185" s="143">
        <f t="shared" si="25"/>
        <v>0</v>
      </c>
      <c r="BG185" s="143">
        <f t="shared" si="26"/>
        <v>0</v>
      </c>
      <c r="BH185" s="143">
        <f t="shared" si="27"/>
        <v>0</v>
      </c>
      <c r="BI185" s="143">
        <f t="shared" si="28"/>
        <v>0</v>
      </c>
      <c r="BJ185" s="13" t="s">
        <v>154</v>
      </c>
      <c r="BK185" s="144">
        <f t="shared" si="29"/>
        <v>0</v>
      </c>
      <c r="BL185" s="13" t="s">
        <v>153</v>
      </c>
      <c r="BM185" s="142" t="s">
        <v>472</v>
      </c>
    </row>
    <row r="186" spans="2:65" s="1" customFormat="1" ht="24.15" customHeight="1">
      <c r="B186" s="131"/>
      <c r="C186" s="132" t="s">
        <v>283</v>
      </c>
      <c r="D186" s="132" t="s">
        <v>149</v>
      </c>
      <c r="E186" s="133" t="s">
        <v>473</v>
      </c>
      <c r="F186" s="134" t="s">
        <v>474</v>
      </c>
      <c r="G186" s="135" t="s">
        <v>169</v>
      </c>
      <c r="H186" s="136">
        <v>2036.0340000000001</v>
      </c>
      <c r="I186" s="136"/>
      <c r="J186" s="136">
        <f t="shared" si="20"/>
        <v>0</v>
      </c>
      <c r="K186" s="137"/>
      <c r="L186" s="25"/>
      <c r="M186" s="138" t="s">
        <v>1</v>
      </c>
      <c r="N186" s="139" t="s">
        <v>35</v>
      </c>
      <c r="O186" s="140">
        <v>0.37780999999999998</v>
      </c>
      <c r="P186" s="140">
        <f t="shared" si="21"/>
        <v>769.23400554</v>
      </c>
      <c r="Q186" s="140">
        <v>3.9199999999999999E-3</v>
      </c>
      <c r="R186" s="140">
        <f t="shared" si="22"/>
        <v>7.9812532799999998</v>
      </c>
      <c r="S186" s="140">
        <v>0</v>
      </c>
      <c r="T186" s="141">
        <f t="shared" si="23"/>
        <v>0</v>
      </c>
      <c r="AR186" s="142" t="s">
        <v>153</v>
      </c>
      <c r="AT186" s="142" t="s">
        <v>149</v>
      </c>
      <c r="AU186" s="142" t="s">
        <v>154</v>
      </c>
      <c r="AY186" s="13" t="s">
        <v>146</v>
      </c>
      <c r="BE186" s="143">
        <f t="shared" si="24"/>
        <v>0</v>
      </c>
      <c r="BF186" s="143">
        <f t="shared" si="25"/>
        <v>0</v>
      </c>
      <c r="BG186" s="143">
        <f t="shared" si="26"/>
        <v>0</v>
      </c>
      <c r="BH186" s="143">
        <f t="shared" si="27"/>
        <v>0</v>
      </c>
      <c r="BI186" s="143">
        <f t="shared" si="28"/>
        <v>0</v>
      </c>
      <c r="BJ186" s="13" t="s">
        <v>154</v>
      </c>
      <c r="BK186" s="144">
        <f t="shared" si="29"/>
        <v>0</v>
      </c>
      <c r="BL186" s="13" t="s">
        <v>153</v>
      </c>
      <c r="BM186" s="142" t="s">
        <v>475</v>
      </c>
    </row>
    <row r="187" spans="2:65" s="1" customFormat="1" ht="24.15" customHeight="1">
      <c r="B187" s="131"/>
      <c r="C187" s="132" t="s">
        <v>287</v>
      </c>
      <c r="D187" s="132" t="s">
        <v>149</v>
      </c>
      <c r="E187" s="133" t="s">
        <v>476</v>
      </c>
      <c r="F187" s="134" t="s">
        <v>477</v>
      </c>
      <c r="G187" s="135" t="s">
        <v>169</v>
      </c>
      <c r="H187" s="136">
        <v>51.377000000000002</v>
      </c>
      <c r="I187" s="136"/>
      <c r="J187" s="136">
        <f t="shared" si="20"/>
        <v>0</v>
      </c>
      <c r="K187" s="137"/>
      <c r="L187" s="25"/>
      <c r="M187" s="138" t="s">
        <v>1</v>
      </c>
      <c r="N187" s="139" t="s">
        <v>35</v>
      </c>
      <c r="O187" s="140">
        <v>0.20100000000000001</v>
      </c>
      <c r="P187" s="140">
        <f t="shared" si="21"/>
        <v>10.326777000000002</v>
      </c>
      <c r="Q187" s="140">
        <v>5.1500000000000001E-3</v>
      </c>
      <c r="R187" s="140">
        <f t="shared" si="22"/>
        <v>0.26459155000000001</v>
      </c>
      <c r="S187" s="140">
        <v>0</v>
      </c>
      <c r="T187" s="141">
        <f t="shared" si="23"/>
        <v>0</v>
      </c>
      <c r="AR187" s="142" t="s">
        <v>153</v>
      </c>
      <c r="AT187" s="142" t="s">
        <v>149</v>
      </c>
      <c r="AU187" s="142" t="s">
        <v>154</v>
      </c>
      <c r="AY187" s="13" t="s">
        <v>146</v>
      </c>
      <c r="BE187" s="143">
        <f t="shared" si="24"/>
        <v>0</v>
      </c>
      <c r="BF187" s="143">
        <f t="shared" si="25"/>
        <v>0</v>
      </c>
      <c r="BG187" s="143">
        <f t="shared" si="26"/>
        <v>0</v>
      </c>
      <c r="BH187" s="143">
        <f t="shared" si="27"/>
        <v>0</v>
      </c>
      <c r="BI187" s="143">
        <f t="shared" si="28"/>
        <v>0</v>
      </c>
      <c r="BJ187" s="13" t="s">
        <v>154</v>
      </c>
      <c r="BK187" s="144">
        <f t="shared" si="29"/>
        <v>0</v>
      </c>
      <c r="BL187" s="13" t="s">
        <v>153</v>
      </c>
      <c r="BM187" s="142" t="s">
        <v>478</v>
      </c>
    </row>
    <row r="188" spans="2:65" s="1" customFormat="1" ht="33" customHeight="1">
      <c r="B188" s="131"/>
      <c r="C188" s="132" t="s">
        <v>291</v>
      </c>
      <c r="D188" s="132" t="s">
        <v>149</v>
      </c>
      <c r="E188" s="133" t="s">
        <v>479</v>
      </c>
      <c r="F188" s="134" t="s">
        <v>480</v>
      </c>
      <c r="G188" s="135" t="s">
        <v>169</v>
      </c>
      <c r="H188" s="136">
        <v>191.45500000000001</v>
      </c>
      <c r="I188" s="136"/>
      <c r="J188" s="136">
        <f t="shared" si="20"/>
        <v>0</v>
      </c>
      <c r="K188" s="137"/>
      <c r="L188" s="25"/>
      <c r="M188" s="138" t="s">
        <v>1</v>
      </c>
      <c r="N188" s="139" t="s">
        <v>35</v>
      </c>
      <c r="O188" s="140">
        <v>0.874</v>
      </c>
      <c r="P188" s="140">
        <f t="shared" si="21"/>
        <v>167.33167</v>
      </c>
      <c r="Q188" s="140">
        <v>1.695E-2</v>
      </c>
      <c r="R188" s="140">
        <f t="shared" si="22"/>
        <v>3.2451622500000004</v>
      </c>
      <c r="S188" s="140">
        <v>0</v>
      </c>
      <c r="T188" s="141">
        <f t="shared" si="23"/>
        <v>0</v>
      </c>
      <c r="AR188" s="142" t="s">
        <v>153</v>
      </c>
      <c r="AT188" s="142" t="s">
        <v>149</v>
      </c>
      <c r="AU188" s="142" t="s">
        <v>154</v>
      </c>
      <c r="AY188" s="13" t="s">
        <v>146</v>
      </c>
      <c r="BE188" s="143">
        <f t="shared" si="24"/>
        <v>0</v>
      </c>
      <c r="BF188" s="143">
        <f t="shared" si="25"/>
        <v>0</v>
      </c>
      <c r="BG188" s="143">
        <f t="shared" si="26"/>
        <v>0</v>
      </c>
      <c r="BH188" s="143">
        <f t="shared" si="27"/>
        <v>0</v>
      </c>
      <c r="BI188" s="143">
        <f t="shared" si="28"/>
        <v>0</v>
      </c>
      <c r="BJ188" s="13" t="s">
        <v>154</v>
      </c>
      <c r="BK188" s="144">
        <f t="shared" si="29"/>
        <v>0</v>
      </c>
      <c r="BL188" s="13" t="s">
        <v>153</v>
      </c>
      <c r="BM188" s="142" t="s">
        <v>481</v>
      </c>
    </row>
    <row r="189" spans="2:65" s="1" customFormat="1" ht="33" customHeight="1">
      <c r="B189" s="131"/>
      <c r="C189" s="132" t="s">
        <v>297</v>
      </c>
      <c r="D189" s="132" t="s">
        <v>149</v>
      </c>
      <c r="E189" s="133" t="s">
        <v>482</v>
      </c>
      <c r="F189" s="134" t="s">
        <v>483</v>
      </c>
      <c r="G189" s="135" t="s">
        <v>169</v>
      </c>
      <c r="H189" s="136">
        <v>100.05200000000001</v>
      </c>
      <c r="I189" s="136"/>
      <c r="J189" s="136">
        <f t="shared" si="20"/>
        <v>0</v>
      </c>
      <c r="K189" s="137"/>
      <c r="L189" s="25"/>
      <c r="M189" s="138" t="s">
        <v>1</v>
      </c>
      <c r="N189" s="139" t="s">
        <v>35</v>
      </c>
      <c r="O189" s="140">
        <v>0.378</v>
      </c>
      <c r="P189" s="140">
        <f t="shared" si="21"/>
        <v>37.819656000000002</v>
      </c>
      <c r="Q189" s="140">
        <v>4.3E-3</v>
      </c>
      <c r="R189" s="140">
        <f t="shared" si="22"/>
        <v>0.43022360000000004</v>
      </c>
      <c r="S189" s="140">
        <v>0</v>
      </c>
      <c r="T189" s="141">
        <f t="shared" si="23"/>
        <v>0</v>
      </c>
      <c r="AR189" s="142" t="s">
        <v>153</v>
      </c>
      <c r="AT189" s="142" t="s">
        <v>149</v>
      </c>
      <c r="AU189" s="142" t="s">
        <v>154</v>
      </c>
      <c r="AY189" s="13" t="s">
        <v>146</v>
      </c>
      <c r="BE189" s="143">
        <f t="shared" si="24"/>
        <v>0</v>
      </c>
      <c r="BF189" s="143">
        <f t="shared" si="25"/>
        <v>0</v>
      </c>
      <c r="BG189" s="143">
        <f t="shared" si="26"/>
        <v>0</v>
      </c>
      <c r="BH189" s="143">
        <f t="shared" si="27"/>
        <v>0</v>
      </c>
      <c r="BI189" s="143">
        <f t="shared" si="28"/>
        <v>0</v>
      </c>
      <c r="BJ189" s="13" t="s">
        <v>154</v>
      </c>
      <c r="BK189" s="144">
        <f t="shared" si="29"/>
        <v>0</v>
      </c>
      <c r="BL189" s="13" t="s">
        <v>153</v>
      </c>
      <c r="BM189" s="142" t="s">
        <v>484</v>
      </c>
    </row>
    <row r="190" spans="2:65" s="1" customFormat="1" ht="24.15" customHeight="1">
      <c r="B190" s="131"/>
      <c r="C190" s="132" t="s">
        <v>303</v>
      </c>
      <c r="D190" s="132" t="s">
        <v>149</v>
      </c>
      <c r="E190" s="133" t="s">
        <v>485</v>
      </c>
      <c r="F190" s="134" t="s">
        <v>486</v>
      </c>
      <c r="G190" s="135" t="s">
        <v>169</v>
      </c>
      <c r="H190" s="136">
        <v>110.238</v>
      </c>
      <c r="I190" s="136"/>
      <c r="J190" s="136">
        <f t="shared" si="20"/>
        <v>0</v>
      </c>
      <c r="K190" s="137"/>
      <c r="L190" s="25"/>
      <c r="M190" s="138" t="s">
        <v>1</v>
      </c>
      <c r="N190" s="139" t="s">
        <v>35</v>
      </c>
      <c r="O190" s="140">
        <v>0.91408</v>
      </c>
      <c r="P190" s="140">
        <f t="shared" si="21"/>
        <v>100.76635104</v>
      </c>
      <c r="Q190" s="140">
        <v>1.8814000000000001E-2</v>
      </c>
      <c r="R190" s="140">
        <f t="shared" si="22"/>
        <v>2.0740177320000002</v>
      </c>
      <c r="S190" s="140">
        <v>0</v>
      </c>
      <c r="T190" s="141">
        <f t="shared" si="23"/>
        <v>0</v>
      </c>
      <c r="AR190" s="142" t="s">
        <v>153</v>
      </c>
      <c r="AT190" s="142" t="s">
        <v>149</v>
      </c>
      <c r="AU190" s="142" t="s">
        <v>154</v>
      </c>
      <c r="AY190" s="13" t="s">
        <v>146</v>
      </c>
      <c r="BE190" s="143">
        <f t="shared" si="24"/>
        <v>0</v>
      </c>
      <c r="BF190" s="143">
        <f t="shared" si="25"/>
        <v>0</v>
      </c>
      <c r="BG190" s="143">
        <f t="shared" si="26"/>
        <v>0</v>
      </c>
      <c r="BH190" s="143">
        <f t="shared" si="27"/>
        <v>0</v>
      </c>
      <c r="BI190" s="143">
        <f t="shared" si="28"/>
        <v>0</v>
      </c>
      <c r="BJ190" s="13" t="s">
        <v>154</v>
      </c>
      <c r="BK190" s="144">
        <f t="shared" si="29"/>
        <v>0</v>
      </c>
      <c r="BL190" s="13" t="s">
        <v>153</v>
      </c>
      <c r="BM190" s="142" t="s">
        <v>487</v>
      </c>
    </row>
    <row r="191" spans="2:65" s="1" customFormat="1" ht="24.15" customHeight="1">
      <c r="B191" s="131"/>
      <c r="C191" s="132" t="s">
        <v>307</v>
      </c>
      <c r="D191" s="132" t="s">
        <v>149</v>
      </c>
      <c r="E191" s="133" t="s">
        <v>488</v>
      </c>
      <c r="F191" s="134" t="s">
        <v>489</v>
      </c>
      <c r="G191" s="135" t="s">
        <v>169</v>
      </c>
      <c r="H191" s="136">
        <v>100.437</v>
      </c>
      <c r="I191" s="136"/>
      <c r="J191" s="136">
        <f t="shared" si="20"/>
        <v>0</v>
      </c>
      <c r="K191" s="137"/>
      <c r="L191" s="25"/>
      <c r="M191" s="138" t="s">
        <v>1</v>
      </c>
      <c r="N191" s="139" t="s">
        <v>35</v>
      </c>
      <c r="O191" s="140">
        <v>1.329</v>
      </c>
      <c r="P191" s="140">
        <f t="shared" si="21"/>
        <v>133.480773</v>
      </c>
      <c r="Q191" s="140">
        <v>1.8689999999999998E-2</v>
      </c>
      <c r="R191" s="140">
        <f t="shared" si="22"/>
        <v>1.8771675299999997</v>
      </c>
      <c r="S191" s="140">
        <v>0</v>
      </c>
      <c r="T191" s="141">
        <f t="shared" si="23"/>
        <v>0</v>
      </c>
      <c r="AR191" s="142" t="s">
        <v>153</v>
      </c>
      <c r="AT191" s="142" t="s">
        <v>149</v>
      </c>
      <c r="AU191" s="142" t="s">
        <v>154</v>
      </c>
      <c r="AY191" s="13" t="s">
        <v>146</v>
      </c>
      <c r="BE191" s="143">
        <f t="shared" si="24"/>
        <v>0</v>
      </c>
      <c r="BF191" s="143">
        <f t="shared" si="25"/>
        <v>0</v>
      </c>
      <c r="BG191" s="143">
        <f t="shared" si="26"/>
        <v>0</v>
      </c>
      <c r="BH191" s="143">
        <f t="shared" si="27"/>
        <v>0</v>
      </c>
      <c r="BI191" s="143">
        <f t="shared" si="28"/>
        <v>0</v>
      </c>
      <c r="BJ191" s="13" t="s">
        <v>154</v>
      </c>
      <c r="BK191" s="144">
        <f t="shared" si="29"/>
        <v>0</v>
      </c>
      <c r="BL191" s="13" t="s">
        <v>153</v>
      </c>
      <c r="BM191" s="142" t="s">
        <v>490</v>
      </c>
    </row>
    <row r="192" spans="2:65" s="1" customFormat="1" ht="21.75" customHeight="1">
      <c r="B192" s="131"/>
      <c r="C192" s="132" t="s">
        <v>311</v>
      </c>
      <c r="D192" s="132" t="s">
        <v>149</v>
      </c>
      <c r="E192" s="133" t="s">
        <v>491</v>
      </c>
      <c r="F192" s="134" t="s">
        <v>492</v>
      </c>
      <c r="G192" s="135" t="s">
        <v>169</v>
      </c>
      <c r="H192" s="136">
        <v>27.93</v>
      </c>
      <c r="I192" s="136"/>
      <c r="J192" s="136">
        <f t="shared" si="20"/>
        <v>0</v>
      </c>
      <c r="K192" s="137"/>
      <c r="L192" s="25"/>
      <c r="M192" s="138" t="s">
        <v>1</v>
      </c>
      <c r="N192" s="139" t="s">
        <v>35</v>
      </c>
      <c r="O192" s="140">
        <v>0.91408</v>
      </c>
      <c r="P192" s="140">
        <f t="shared" si="21"/>
        <v>25.5302544</v>
      </c>
      <c r="Q192" s="140">
        <v>1.6188999999999999E-2</v>
      </c>
      <c r="R192" s="140">
        <f t="shared" si="22"/>
        <v>0.45215876999999993</v>
      </c>
      <c r="S192" s="140">
        <v>0</v>
      </c>
      <c r="T192" s="141">
        <f t="shared" si="23"/>
        <v>0</v>
      </c>
      <c r="AR192" s="142" t="s">
        <v>153</v>
      </c>
      <c r="AT192" s="142" t="s">
        <v>149</v>
      </c>
      <c r="AU192" s="142" t="s">
        <v>154</v>
      </c>
      <c r="AY192" s="13" t="s">
        <v>146</v>
      </c>
      <c r="BE192" s="143">
        <f t="shared" si="24"/>
        <v>0</v>
      </c>
      <c r="BF192" s="143">
        <f t="shared" si="25"/>
        <v>0</v>
      </c>
      <c r="BG192" s="143">
        <f t="shared" si="26"/>
        <v>0</v>
      </c>
      <c r="BH192" s="143">
        <f t="shared" si="27"/>
        <v>0</v>
      </c>
      <c r="BI192" s="143">
        <f t="shared" si="28"/>
        <v>0</v>
      </c>
      <c r="BJ192" s="13" t="s">
        <v>154</v>
      </c>
      <c r="BK192" s="144">
        <f t="shared" si="29"/>
        <v>0</v>
      </c>
      <c r="BL192" s="13" t="s">
        <v>153</v>
      </c>
      <c r="BM192" s="142" t="s">
        <v>493</v>
      </c>
    </row>
    <row r="193" spans="2:65" s="1" customFormat="1" ht="24.15" customHeight="1">
      <c r="B193" s="131"/>
      <c r="C193" s="132" t="s">
        <v>315</v>
      </c>
      <c r="D193" s="132" t="s">
        <v>149</v>
      </c>
      <c r="E193" s="133" t="s">
        <v>494</v>
      </c>
      <c r="F193" s="134" t="s">
        <v>495</v>
      </c>
      <c r="G193" s="135" t="s">
        <v>169</v>
      </c>
      <c r="H193" s="136">
        <v>7.98</v>
      </c>
      <c r="I193" s="136"/>
      <c r="J193" s="136">
        <f t="shared" si="20"/>
        <v>0</v>
      </c>
      <c r="K193" s="137"/>
      <c r="L193" s="25"/>
      <c r="M193" s="138" t="s">
        <v>1</v>
      </c>
      <c r="N193" s="139" t="s">
        <v>35</v>
      </c>
      <c r="O193" s="140">
        <v>0.91800000000000004</v>
      </c>
      <c r="P193" s="140">
        <f t="shared" si="21"/>
        <v>7.3256400000000008</v>
      </c>
      <c r="Q193" s="140">
        <v>2.759E-2</v>
      </c>
      <c r="R193" s="140">
        <f t="shared" si="22"/>
        <v>0.22016820000000001</v>
      </c>
      <c r="S193" s="140">
        <v>0</v>
      </c>
      <c r="T193" s="141">
        <f t="shared" si="23"/>
        <v>0</v>
      </c>
      <c r="AR193" s="142" t="s">
        <v>153</v>
      </c>
      <c r="AT193" s="142" t="s">
        <v>149</v>
      </c>
      <c r="AU193" s="142" t="s">
        <v>154</v>
      </c>
      <c r="AY193" s="13" t="s">
        <v>146</v>
      </c>
      <c r="BE193" s="143">
        <f t="shared" si="24"/>
        <v>0</v>
      </c>
      <c r="BF193" s="143">
        <f t="shared" si="25"/>
        <v>0</v>
      </c>
      <c r="BG193" s="143">
        <f t="shared" si="26"/>
        <v>0</v>
      </c>
      <c r="BH193" s="143">
        <f t="shared" si="27"/>
        <v>0</v>
      </c>
      <c r="BI193" s="143">
        <f t="shared" si="28"/>
        <v>0</v>
      </c>
      <c r="BJ193" s="13" t="s">
        <v>154</v>
      </c>
      <c r="BK193" s="144">
        <f t="shared" si="29"/>
        <v>0</v>
      </c>
      <c r="BL193" s="13" t="s">
        <v>153</v>
      </c>
      <c r="BM193" s="142" t="s">
        <v>496</v>
      </c>
    </row>
    <row r="194" spans="2:65" s="1" customFormat="1" ht="21.75" customHeight="1">
      <c r="B194" s="131"/>
      <c r="C194" s="132" t="s">
        <v>321</v>
      </c>
      <c r="D194" s="132" t="s">
        <v>149</v>
      </c>
      <c r="E194" s="133" t="s">
        <v>497</v>
      </c>
      <c r="F194" s="134" t="s">
        <v>498</v>
      </c>
      <c r="G194" s="135" t="s">
        <v>169</v>
      </c>
      <c r="H194" s="136">
        <v>7.98</v>
      </c>
      <c r="I194" s="136"/>
      <c r="J194" s="136">
        <f t="shared" si="20"/>
        <v>0</v>
      </c>
      <c r="K194" s="137"/>
      <c r="L194" s="25"/>
      <c r="M194" s="138" t="s">
        <v>1</v>
      </c>
      <c r="N194" s="139" t="s">
        <v>35</v>
      </c>
      <c r="O194" s="140">
        <v>0.91832000000000003</v>
      </c>
      <c r="P194" s="140">
        <f t="shared" si="21"/>
        <v>7.3281936000000005</v>
      </c>
      <c r="Q194" s="140">
        <v>1.9189000000000001E-2</v>
      </c>
      <c r="R194" s="140">
        <f t="shared" si="22"/>
        <v>0.15312822000000001</v>
      </c>
      <c r="S194" s="140">
        <v>0</v>
      </c>
      <c r="T194" s="141">
        <f t="shared" si="23"/>
        <v>0</v>
      </c>
      <c r="AR194" s="142" t="s">
        <v>153</v>
      </c>
      <c r="AT194" s="142" t="s">
        <v>149</v>
      </c>
      <c r="AU194" s="142" t="s">
        <v>154</v>
      </c>
      <c r="AY194" s="13" t="s">
        <v>146</v>
      </c>
      <c r="BE194" s="143">
        <f t="shared" si="24"/>
        <v>0</v>
      </c>
      <c r="BF194" s="143">
        <f t="shared" si="25"/>
        <v>0</v>
      </c>
      <c r="BG194" s="143">
        <f t="shared" si="26"/>
        <v>0</v>
      </c>
      <c r="BH194" s="143">
        <f t="shared" si="27"/>
        <v>0</v>
      </c>
      <c r="BI194" s="143">
        <f t="shared" si="28"/>
        <v>0</v>
      </c>
      <c r="BJ194" s="13" t="s">
        <v>154</v>
      </c>
      <c r="BK194" s="144">
        <f t="shared" si="29"/>
        <v>0</v>
      </c>
      <c r="BL194" s="13" t="s">
        <v>153</v>
      </c>
      <c r="BM194" s="142" t="s">
        <v>499</v>
      </c>
    </row>
    <row r="195" spans="2:65" s="1" customFormat="1" ht="24.15" customHeight="1">
      <c r="B195" s="131"/>
      <c r="C195" s="132" t="s">
        <v>258</v>
      </c>
      <c r="D195" s="132" t="s">
        <v>149</v>
      </c>
      <c r="E195" s="133" t="s">
        <v>500</v>
      </c>
      <c r="F195" s="134" t="s">
        <v>501</v>
      </c>
      <c r="G195" s="135" t="s">
        <v>169</v>
      </c>
      <c r="H195" s="136">
        <v>5.9850000000000003</v>
      </c>
      <c r="I195" s="136"/>
      <c r="J195" s="136">
        <f t="shared" si="20"/>
        <v>0</v>
      </c>
      <c r="K195" s="137"/>
      <c r="L195" s="25"/>
      <c r="M195" s="138" t="s">
        <v>1</v>
      </c>
      <c r="N195" s="139" t="s">
        <v>35</v>
      </c>
      <c r="O195" s="140">
        <v>0.74299999999999999</v>
      </c>
      <c r="P195" s="140">
        <f t="shared" si="21"/>
        <v>4.4468550000000002</v>
      </c>
      <c r="Q195" s="140">
        <v>1.136E-2</v>
      </c>
      <c r="R195" s="140">
        <f t="shared" si="22"/>
        <v>6.7989600000000011E-2</v>
      </c>
      <c r="S195" s="140">
        <v>0</v>
      </c>
      <c r="T195" s="141">
        <f t="shared" si="23"/>
        <v>0</v>
      </c>
      <c r="AR195" s="142" t="s">
        <v>153</v>
      </c>
      <c r="AT195" s="142" t="s">
        <v>149</v>
      </c>
      <c r="AU195" s="142" t="s">
        <v>154</v>
      </c>
      <c r="AY195" s="13" t="s">
        <v>146</v>
      </c>
      <c r="BE195" s="143">
        <f t="shared" si="24"/>
        <v>0</v>
      </c>
      <c r="BF195" s="143">
        <f t="shared" si="25"/>
        <v>0</v>
      </c>
      <c r="BG195" s="143">
        <f t="shared" si="26"/>
        <v>0</v>
      </c>
      <c r="BH195" s="143">
        <f t="shared" si="27"/>
        <v>0</v>
      </c>
      <c r="BI195" s="143">
        <f t="shared" si="28"/>
        <v>0</v>
      </c>
      <c r="BJ195" s="13" t="s">
        <v>154</v>
      </c>
      <c r="BK195" s="144">
        <f t="shared" si="29"/>
        <v>0</v>
      </c>
      <c r="BL195" s="13" t="s">
        <v>153</v>
      </c>
      <c r="BM195" s="142" t="s">
        <v>502</v>
      </c>
    </row>
    <row r="196" spans="2:65" s="1" customFormat="1" ht="33" customHeight="1">
      <c r="B196" s="131"/>
      <c r="C196" s="132" t="s">
        <v>332</v>
      </c>
      <c r="D196" s="132" t="s">
        <v>149</v>
      </c>
      <c r="E196" s="133" t="s">
        <v>503</v>
      </c>
      <c r="F196" s="134" t="s">
        <v>504</v>
      </c>
      <c r="G196" s="135" t="s">
        <v>164</v>
      </c>
      <c r="H196" s="136">
        <v>0.05</v>
      </c>
      <c r="I196" s="136"/>
      <c r="J196" s="136">
        <f t="shared" si="20"/>
        <v>0</v>
      </c>
      <c r="K196" s="137"/>
      <c r="L196" s="25"/>
      <c r="M196" s="138" t="s">
        <v>1</v>
      </c>
      <c r="N196" s="139" t="s">
        <v>35</v>
      </c>
      <c r="O196" s="140">
        <v>4.4142799999999998</v>
      </c>
      <c r="P196" s="140">
        <f t="shared" si="21"/>
        <v>0.22071399999999999</v>
      </c>
      <c r="Q196" s="140">
        <v>2.0952500000000001</v>
      </c>
      <c r="R196" s="140">
        <f t="shared" si="22"/>
        <v>0.10476250000000001</v>
      </c>
      <c r="S196" s="140">
        <v>0</v>
      </c>
      <c r="T196" s="141">
        <f t="shared" si="23"/>
        <v>0</v>
      </c>
      <c r="AR196" s="142" t="s">
        <v>153</v>
      </c>
      <c r="AT196" s="142" t="s">
        <v>149</v>
      </c>
      <c r="AU196" s="142" t="s">
        <v>154</v>
      </c>
      <c r="AY196" s="13" t="s">
        <v>146</v>
      </c>
      <c r="BE196" s="143">
        <f t="shared" si="24"/>
        <v>0</v>
      </c>
      <c r="BF196" s="143">
        <f t="shared" si="25"/>
        <v>0</v>
      </c>
      <c r="BG196" s="143">
        <f t="shared" si="26"/>
        <v>0</v>
      </c>
      <c r="BH196" s="143">
        <f t="shared" si="27"/>
        <v>0</v>
      </c>
      <c r="BI196" s="143">
        <f t="shared" si="28"/>
        <v>0</v>
      </c>
      <c r="BJ196" s="13" t="s">
        <v>154</v>
      </c>
      <c r="BK196" s="144">
        <f t="shared" si="29"/>
        <v>0</v>
      </c>
      <c r="BL196" s="13" t="s">
        <v>153</v>
      </c>
      <c r="BM196" s="142" t="s">
        <v>505</v>
      </c>
    </row>
    <row r="197" spans="2:65" s="1" customFormat="1" ht="24.15" customHeight="1">
      <c r="B197" s="131"/>
      <c r="C197" s="132" t="s">
        <v>262</v>
      </c>
      <c r="D197" s="132" t="s">
        <v>149</v>
      </c>
      <c r="E197" s="133" t="s">
        <v>506</v>
      </c>
      <c r="F197" s="134" t="s">
        <v>507</v>
      </c>
      <c r="G197" s="135" t="s">
        <v>164</v>
      </c>
      <c r="H197" s="136">
        <v>37.110999999999997</v>
      </c>
      <c r="I197" s="136"/>
      <c r="J197" s="136">
        <f t="shared" si="20"/>
        <v>0</v>
      </c>
      <c r="K197" s="137"/>
      <c r="L197" s="25"/>
      <c r="M197" s="138" t="s">
        <v>1</v>
      </c>
      <c r="N197" s="139" t="s">
        <v>35</v>
      </c>
      <c r="O197" s="140">
        <v>3.18</v>
      </c>
      <c r="P197" s="140">
        <f t="shared" si="21"/>
        <v>118.01298</v>
      </c>
      <c r="Q197" s="140">
        <v>2.415718</v>
      </c>
      <c r="R197" s="140">
        <f t="shared" si="22"/>
        <v>89.649710697999993</v>
      </c>
      <c r="S197" s="140">
        <v>0</v>
      </c>
      <c r="T197" s="141">
        <f t="shared" si="23"/>
        <v>0</v>
      </c>
      <c r="AR197" s="142" t="s">
        <v>153</v>
      </c>
      <c r="AT197" s="142" t="s">
        <v>149</v>
      </c>
      <c r="AU197" s="142" t="s">
        <v>154</v>
      </c>
      <c r="AY197" s="13" t="s">
        <v>146</v>
      </c>
      <c r="BE197" s="143">
        <f t="shared" si="24"/>
        <v>0</v>
      </c>
      <c r="BF197" s="143">
        <f t="shared" si="25"/>
        <v>0</v>
      </c>
      <c r="BG197" s="143">
        <f t="shared" si="26"/>
        <v>0</v>
      </c>
      <c r="BH197" s="143">
        <f t="shared" si="27"/>
        <v>0</v>
      </c>
      <c r="BI197" s="143">
        <f t="shared" si="28"/>
        <v>0</v>
      </c>
      <c r="BJ197" s="13" t="s">
        <v>154</v>
      </c>
      <c r="BK197" s="144">
        <f t="shared" si="29"/>
        <v>0</v>
      </c>
      <c r="BL197" s="13" t="s">
        <v>153</v>
      </c>
      <c r="BM197" s="142" t="s">
        <v>508</v>
      </c>
    </row>
    <row r="198" spans="2:65" s="1" customFormat="1" ht="37.950000000000003" customHeight="1">
      <c r="B198" s="131"/>
      <c r="C198" s="132" t="s">
        <v>341</v>
      </c>
      <c r="D198" s="132" t="s">
        <v>149</v>
      </c>
      <c r="E198" s="133" t="s">
        <v>509</v>
      </c>
      <c r="F198" s="134" t="s">
        <v>510</v>
      </c>
      <c r="G198" s="135" t="s">
        <v>169</v>
      </c>
      <c r="H198" s="136">
        <v>824.697</v>
      </c>
      <c r="I198" s="136"/>
      <c r="J198" s="136">
        <f t="shared" si="20"/>
        <v>0</v>
      </c>
      <c r="K198" s="137"/>
      <c r="L198" s="25"/>
      <c r="M198" s="138" t="s">
        <v>1</v>
      </c>
      <c r="N198" s="139" t="s">
        <v>35</v>
      </c>
      <c r="O198" s="140">
        <v>4.0620000000000003E-2</v>
      </c>
      <c r="P198" s="140">
        <f t="shared" si="21"/>
        <v>33.499192140000005</v>
      </c>
      <c r="Q198" s="140">
        <v>4.9380099999999996E-3</v>
      </c>
      <c r="R198" s="140">
        <f t="shared" si="22"/>
        <v>4.0723620329700001</v>
      </c>
      <c r="S198" s="140">
        <v>0</v>
      </c>
      <c r="T198" s="141">
        <f t="shared" si="23"/>
        <v>0</v>
      </c>
      <c r="AR198" s="142" t="s">
        <v>153</v>
      </c>
      <c r="AT198" s="142" t="s">
        <v>149</v>
      </c>
      <c r="AU198" s="142" t="s">
        <v>154</v>
      </c>
      <c r="AY198" s="13" t="s">
        <v>146</v>
      </c>
      <c r="BE198" s="143">
        <f t="shared" si="24"/>
        <v>0</v>
      </c>
      <c r="BF198" s="143">
        <f t="shared" si="25"/>
        <v>0</v>
      </c>
      <c r="BG198" s="143">
        <f t="shared" si="26"/>
        <v>0</v>
      </c>
      <c r="BH198" s="143">
        <f t="shared" si="27"/>
        <v>0</v>
      </c>
      <c r="BI198" s="143">
        <f t="shared" si="28"/>
        <v>0</v>
      </c>
      <c r="BJ198" s="13" t="s">
        <v>154</v>
      </c>
      <c r="BK198" s="144">
        <f t="shared" si="29"/>
        <v>0</v>
      </c>
      <c r="BL198" s="13" t="s">
        <v>153</v>
      </c>
      <c r="BM198" s="142" t="s">
        <v>511</v>
      </c>
    </row>
    <row r="199" spans="2:65" s="1" customFormat="1" ht="24.15" customHeight="1">
      <c r="B199" s="131"/>
      <c r="C199" s="132" t="s">
        <v>286</v>
      </c>
      <c r="D199" s="132" t="s">
        <v>149</v>
      </c>
      <c r="E199" s="133" t="s">
        <v>512</v>
      </c>
      <c r="F199" s="134" t="s">
        <v>513</v>
      </c>
      <c r="G199" s="135" t="s">
        <v>169</v>
      </c>
      <c r="H199" s="136">
        <v>848.58399999999995</v>
      </c>
      <c r="I199" s="136"/>
      <c r="J199" s="136">
        <f t="shared" si="20"/>
        <v>0</v>
      </c>
      <c r="K199" s="137"/>
      <c r="L199" s="25"/>
      <c r="M199" s="138" t="s">
        <v>1</v>
      </c>
      <c r="N199" s="139" t="s">
        <v>35</v>
      </c>
      <c r="O199" s="140">
        <v>1.001E-2</v>
      </c>
      <c r="P199" s="140">
        <f t="shared" si="21"/>
        <v>8.4943258400000001</v>
      </c>
      <c r="Q199" s="140">
        <v>0</v>
      </c>
      <c r="R199" s="140">
        <f t="shared" si="22"/>
        <v>0</v>
      </c>
      <c r="S199" s="140">
        <v>0</v>
      </c>
      <c r="T199" s="141">
        <f t="shared" si="23"/>
        <v>0</v>
      </c>
      <c r="AR199" s="142" t="s">
        <v>153</v>
      </c>
      <c r="AT199" s="142" t="s">
        <v>149</v>
      </c>
      <c r="AU199" s="142" t="s">
        <v>154</v>
      </c>
      <c r="AY199" s="13" t="s">
        <v>146</v>
      </c>
      <c r="BE199" s="143">
        <f t="shared" si="24"/>
        <v>0</v>
      </c>
      <c r="BF199" s="143">
        <f t="shared" si="25"/>
        <v>0</v>
      </c>
      <c r="BG199" s="143">
        <f t="shared" si="26"/>
        <v>0</v>
      </c>
      <c r="BH199" s="143">
        <f t="shared" si="27"/>
        <v>0</v>
      </c>
      <c r="BI199" s="143">
        <f t="shared" si="28"/>
        <v>0</v>
      </c>
      <c r="BJ199" s="13" t="s">
        <v>154</v>
      </c>
      <c r="BK199" s="144">
        <f t="shared" si="29"/>
        <v>0</v>
      </c>
      <c r="BL199" s="13" t="s">
        <v>153</v>
      </c>
      <c r="BM199" s="142" t="s">
        <v>514</v>
      </c>
    </row>
    <row r="200" spans="2:65" s="1" customFormat="1" ht="16.5" customHeight="1">
      <c r="B200" s="131"/>
      <c r="C200" s="149" t="s">
        <v>352</v>
      </c>
      <c r="D200" s="149" t="s">
        <v>356</v>
      </c>
      <c r="E200" s="150" t="s">
        <v>515</v>
      </c>
      <c r="F200" s="151" t="s">
        <v>516</v>
      </c>
      <c r="G200" s="152" t="s">
        <v>169</v>
      </c>
      <c r="H200" s="153">
        <v>918.38900000000001</v>
      </c>
      <c r="I200" s="153"/>
      <c r="J200" s="153">
        <f t="shared" si="20"/>
        <v>0</v>
      </c>
      <c r="K200" s="154"/>
      <c r="L200" s="155"/>
      <c r="M200" s="156" t="s">
        <v>1</v>
      </c>
      <c r="N200" s="157" t="s">
        <v>35</v>
      </c>
      <c r="O200" s="140">
        <v>0</v>
      </c>
      <c r="P200" s="140">
        <f t="shared" si="21"/>
        <v>0</v>
      </c>
      <c r="Q200" s="140">
        <v>1E-4</v>
      </c>
      <c r="R200" s="140">
        <f t="shared" si="22"/>
        <v>9.1838900000000001E-2</v>
      </c>
      <c r="S200" s="140">
        <v>0</v>
      </c>
      <c r="T200" s="141">
        <f t="shared" si="23"/>
        <v>0</v>
      </c>
      <c r="AR200" s="142" t="s">
        <v>165</v>
      </c>
      <c r="AT200" s="142" t="s">
        <v>356</v>
      </c>
      <c r="AU200" s="142" t="s">
        <v>154</v>
      </c>
      <c r="AY200" s="13" t="s">
        <v>146</v>
      </c>
      <c r="BE200" s="143">
        <f t="shared" si="24"/>
        <v>0</v>
      </c>
      <c r="BF200" s="143">
        <f t="shared" si="25"/>
        <v>0</v>
      </c>
      <c r="BG200" s="143">
        <f t="shared" si="26"/>
        <v>0</v>
      </c>
      <c r="BH200" s="143">
        <f t="shared" si="27"/>
        <v>0</v>
      </c>
      <c r="BI200" s="143">
        <f t="shared" si="28"/>
        <v>0</v>
      </c>
      <c r="BJ200" s="13" t="s">
        <v>154</v>
      </c>
      <c r="BK200" s="144">
        <f t="shared" si="29"/>
        <v>0</v>
      </c>
      <c r="BL200" s="13" t="s">
        <v>153</v>
      </c>
      <c r="BM200" s="142" t="s">
        <v>517</v>
      </c>
    </row>
    <row r="201" spans="2:65" s="1" customFormat="1" ht="16.5" customHeight="1">
      <c r="B201" s="131"/>
      <c r="C201" s="132" t="s">
        <v>290</v>
      </c>
      <c r="D201" s="132" t="s">
        <v>149</v>
      </c>
      <c r="E201" s="133" t="s">
        <v>518</v>
      </c>
      <c r="F201" s="134" t="s">
        <v>519</v>
      </c>
      <c r="G201" s="135" t="s">
        <v>227</v>
      </c>
      <c r="H201" s="136">
        <v>419.875</v>
      </c>
      <c r="I201" s="136"/>
      <c r="J201" s="136">
        <f t="shared" si="20"/>
        <v>0</v>
      </c>
      <c r="K201" s="137"/>
      <c r="L201" s="25"/>
      <c r="M201" s="138" t="s">
        <v>1</v>
      </c>
      <c r="N201" s="139" t="s">
        <v>35</v>
      </c>
      <c r="O201" s="140">
        <v>1.5010000000000001E-2</v>
      </c>
      <c r="P201" s="140">
        <f t="shared" si="21"/>
        <v>6.3023237500000002</v>
      </c>
      <c r="Q201" s="140">
        <v>0</v>
      </c>
      <c r="R201" s="140">
        <f t="shared" si="22"/>
        <v>0</v>
      </c>
      <c r="S201" s="140">
        <v>0</v>
      </c>
      <c r="T201" s="141">
        <f t="shared" si="23"/>
        <v>0</v>
      </c>
      <c r="AR201" s="142" t="s">
        <v>153</v>
      </c>
      <c r="AT201" s="142" t="s">
        <v>149</v>
      </c>
      <c r="AU201" s="142" t="s">
        <v>154</v>
      </c>
      <c r="AY201" s="13" t="s">
        <v>146</v>
      </c>
      <c r="BE201" s="143">
        <f t="shared" si="24"/>
        <v>0</v>
      </c>
      <c r="BF201" s="143">
        <f t="shared" si="25"/>
        <v>0</v>
      </c>
      <c r="BG201" s="143">
        <f t="shared" si="26"/>
        <v>0</v>
      </c>
      <c r="BH201" s="143">
        <f t="shared" si="27"/>
        <v>0</v>
      </c>
      <c r="BI201" s="143">
        <f t="shared" si="28"/>
        <v>0</v>
      </c>
      <c r="BJ201" s="13" t="s">
        <v>154</v>
      </c>
      <c r="BK201" s="144">
        <f t="shared" si="29"/>
        <v>0</v>
      </c>
      <c r="BL201" s="13" t="s">
        <v>153</v>
      </c>
      <c r="BM201" s="142" t="s">
        <v>520</v>
      </c>
    </row>
    <row r="202" spans="2:65" s="1" customFormat="1" ht="33" customHeight="1">
      <c r="B202" s="131"/>
      <c r="C202" s="149" t="s">
        <v>521</v>
      </c>
      <c r="D202" s="149" t="s">
        <v>356</v>
      </c>
      <c r="E202" s="150" t="s">
        <v>522</v>
      </c>
      <c r="F202" s="151" t="s">
        <v>523</v>
      </c>
      <c r="G202" s="152" t="s">
        <v>227</v>
      </c>
      <c r="H202" s="153">
        <v>428.27300000000002</v>
      </c>
      <c r="I202" s="153"/>
      <c r="J202" s="153">
        <f t="shared" si="20"/>
        <v>0</v>
      </c>
      <c r="K202" s="154"/>
      <c r="L202" s="155"/>
      <c r="M202" s="156" t="s">
        <v>1</v>
      </c>
      <c r="N202" s="157" t="s">
        <v>35</v>
      </c>
      <c r="O202" s="140">
        <v>0</v>
      </c>
      <c r="P202" s="140">
        <f t="shared" si="21"/>
        <v>0</v>
      </c>
      <c r="Q202" s="140">
        <v>1.4999999999999999E-4</v>
      </c>
      <c r="R202" s="140">
        <f t="shared" si="22"/>
        <v>6.4240949999999991E-2</v>
      </c>
      <c r="S202" s="140">
        <v>0</v>
      </c>
      <c r="T202" s="141">
        <f t="shared" si="23"/>
        <v>0</v>
      </c>
      <c r="AR202" s="142" t="s">
        <v>165</v>
      </c>
      <c r="AT202" s="142" t="s">
        <v>356</v>
      </c>
      <c r="AU202" s="142" t="s">
        <v>154</v>
      </c>
      <c r="AY202" s="13" t="s">
        <v>146</v>
      </c>
      <c r="BE202" s="143">
        <f t="shared" si="24"/>
        <v>0</v>
      </c>
      <c r="BF202" s="143">
        <f t="shared" si="25"/>
        <v>0</v>
      </c>
      <c r="BG202" s="143">
        <f t="shared" si="26"/>
        <v>0</v>
      </c>
      <c r="BH202" s="143">
        <f t="shared" si="27"/>
        <v>0</v>
      </c>
      <c r="BI202" s="143">
        <f t="shared" si="28"/>
        <v>0</v>
      </c>
      <c r="BJ202" s="13" t="s">
        <v>154</v>
      </c>
      <c r="BK202" s="144">
        <f t="shared" si="29"/>
        <v>0</v>
      </c>
      <c r="BL202" s="13" t="s">
        <v>153</v>
      </c>
      <c r="BM202" s="142" t="s">
        <v>524</v>
      </c>
    </row>
    <row r="203" spans="2:65" s="1" customFormat="1" ht="24.15" customHeight="1">
      <c r="B203" s="131"/>
      <c r="C203" s="132" t="s">
        <v>294</v>
      </c>
      <c r="D203" s="132" t="s">
        <v>149</v>
      </c>
      <c r="E203" s="133" t="s">
        <v>525</v>
      </c>
      <c r="F203" s="134" t="s">
        <v>526</v>
      </c>
      <c r="G203" s="135" t="s">
        <v>169</v>
      </c>
      <c r="H203" s="136">
        <v>848.58399999999995</v>
      </c>
      <c r="I203" s="136"/>
      <c r="J203" s="136">
        <f t="shared" si="20"/>
        <v>0</v>
      </c>
      <c r="K203" s="137"/>
      <c r="L203" s="25"/>
      <c r="M203" s="138" t="s">
        <v>1</v>
      </c>
      <c r="N203" s="139" t="s">
        <v>35</v>
      </c>
      <c r="O203" s="140">
        <v>0.26100000000000001</v>
      </c>
      <c r="P203" s="140">
        <f t="shared" si="21"/>
        <v>221.480424</v>
      </c>
      <c r="Q203" s="140">
        <v>9.1800000000000007E-2</v>
      </c>
      <c r="R203" s="140">
        <f t="shared" si="22"/>
        <v>77.900011199999994</v>
      </c>
      <c r="S203" s="140">
        <v>0</v>
      </c>
      <c r="T203" s="141">
        <f t="shared" si="23"/>
        <v>0</v>
      </c>
      <c r="AR203" s="142" t="s">
        <v>153</v>
      </c>
      <c r="AT203" s="142" t="s">
        <v>149</v>
      </c>
      <c r="AU203" s="142" t="s">
        <v>154</v>
      </c>
      <c r="AY203" s="13" t="s">
        <v>146</v>
      </c>
      <c r="BE203" s="143">
        <f t="shared" si="24"/>
        <v>0</v>
      </c>
      <c r="BF203" s="143">
        <f t="shared" si="25"/>
        <v>0</v>
      </c>
      <c r="BG203" s="143">
        <f t="shared" si="26"/>
        <v>0</v>
      </c>
      <c r="BH203" s="143">
        <f t="shared" si="27"/>
        <v>0</v>
      </c>
      <c r="BI203" s="143">
        <f t="shared" si="28"/>
        <v>0</v>
      </c>
      <c r="BJ203" s="13" t="s">
        <v>154</v>
      </c>
      <c r="BK203" s="144">
        <f t="shared" si="29"/>
        <v>0</v>
      </c>
      <c r="BL203" s="13" t="s">
        <v>153</v>
      </c>
      <c r="BM203" s="142" t="s">
        <v>527</v>
      </c>
    </row>
    <row r="204" spans="2:65" s="1" customFormat="1" ht="24.15" customHeight="1">
      <c r="B204" s="131"/>
      <c r="C204" s="132" t="s">
        <v>528</v>
      </c>
      <c r="D204" s="132" t="s">
        <v>149</v>
      </c>
      <c r="E204" s="133" t="s">
        <v>529</v>
      </c>
      <c r="F204" s="134" t="s">
        <v>530</v>
      </c>
      <c r="G204" s="135" t="s">
        <v>169</v>
      </c>
      <c r="H204" s="136">
        <v>1209.78</v>
      </c>
      <c r="I204" s="136"/>
      <c r="J204" s="136">
        <f t="shared" si="20"/>
        <v>0</v>
      </c>
      <c r="K204" s="137"/>
      <c r="L204" s="25"/>
      <c r="M204" s="138" t="s">
        <v>1</v>
      </c>
      <c r="N204" s="139" t="s">
        <v>35</v>
      </c>
      <c r="O204" s="140">
        <v>0.21331</v>
      </c>
      <c r="P204" s="140">
        <f t="shared" si="21"/>
        <v>258.05817179999997</v>
      </c>
      <c r="Q204" s="140">
        <v>8.6700000000000006E-3</v>
      </c>
      <c r="R204" s="140">
        <f t="shared" si="22"/>
        <v>10.4887926</v>
      </c>
      <c r="S204" s="140">
        <v>0</v>
      </c>
      <c r="T204" s="141">
        <f t="shared" si="23"/>
        <v>0</v>
      </c>
      <c r="AR204" s="142" t="s">
        <v>153</v>
      </c>
      <c r="AT204" s="142" t="s">
        <v>149</v>
      </c>
      <c r="AU204" s="142" t="s">
        <v>154</v>
      </c>
      <c r="AY204" s="13" t="s">
        <v>146</v>
      </c>
      <c r="BE204" s="143">
        <f t="shared" si="24"/>
        <v>0</v>
      </c>
      <c r="BF204" s="143">
        <f t="shared" si="25"/>
        <v>0</v>
      </c>
      <c r="BG204" s="143">
        <f t="shared" si="26"/>
        <v>0</v>
      </c>
      <c r="BH204" s="143">
        <f t="shared" si="27"/>
        <v>0</v>
      </c>
      <c r="BI204" s="143">
        <f t="shared" si="28"/>
        <v>0</v>
      </c>
      <c r="BJ204" s="13" t="s">
        <v>154</v>
      </c>
      <c r="BK204" s="144">
        <f t="shared" si="29"/>
        <v>0</v>
      </c>
      <c r="BL204" s="13" t="s">
        <v>153</v>
      </c>
      <c r="BM204" s="142" t="s">
        <v>531</v>
      </c>
    </row>
    <row r="205" spans="2:65" s="1" customFormat="1" ht="24.15" customHeight="1">
      <c r="B205" s="131"/>
      <c r="C205" s="132" t="s">
        <v>532</v>
      </c>
      <c r="D205" s="132" t="s">
        <v>149</v>
      </c>
      <c r="E205" s="133" t="s">
        <v>533</v>
      </c>
      <c r="F205" s="134" t="s">
        <v>534</v>
      </c>
      <c r="G205" s="135" t="s">
        <v>152</v>
      </c>
      <c r="H205" s="136">
        <v>60</v>
      </c>
      <c r="I205" s="136"/>
      <c r="J205" s="136">
        <f t="shared" si="20"/>
        <v>0</v>
      </c>
      <c r="K205" s="137"/>
      <c r="L205" s="25"/>
      <c r="M205" s="138" t="s">
        <v>1</v>
      </c>
      <c r="N205" s="139" t="s">
        <v>35</v>
      </c>
      <c r="O205" s="140">
        <v>3.0472899999999998</v>
      </c>
      <c r="P205" s="140">
        <f t="shared" si="21"/>
        <v>182.8374</v>
      </c>
      <c r="Q205" s="140">
        <v>1.7495875000000001E-2</v>
      </c>
      <c r="R205" s="140">
        <f t="shared" si="22"/>
        <v>1.0497525000000001</v>
      </c>
      <c r="S205" s="140">
        <v>0</v>
      </c>
      <c r="T205" s="141">
        <f t="shared" si="23"/>
        <v>0</v>
      </c>
      <c r="AR205" s="142" t="s">
        <v>153</v>
      </c>
      <c r="AT205" s="142" t="s">
        <v>149</v>
      </c>
      <c r="AU205" s="142" t="s">
        <v>154</v>
      </c>
      <c r="AY205" s="13" t="s">
        <v>146</v>
      </c>
      <c r="BE205" s="143">
        <f t="shared" si="24"/>
        <v>0</v>
      </c>
      <c r="BF205" s="143">
        <f t="shared" si="25"/>
        <v>0</v>
      </c>
      <c r="BG205" s="143">
        <f t="shared" si="26"/>
        <v>0</v>
      </c>
      <c r="BH205" s="143">
        <f t="shared" si="27"/>
        <v>0</v>
      </c>
      <c r="BI205" s="143">
        <f t="shared" si="28"/>
        <v>0</v>
      </c>
      <c r="BJ205" s="13" t="s">
        <v>154</v>
      </c>
      <c r="BK205" s="144">
        <f t="shared" si="29"/>
        <v>0</v>
      </c>
      <c r="BL205" s="13" t="s">
        <v>153</v>
      </c>
      <c r="BM205" s="142" t="s">
        <v>535</v>
      </c>
    </row>
    <row r="206" spans="2:65" s="1" customFormat="1" ht="16.5" customHeight="1">
      <c r="B206" s="131"/>
      <c r="C206" s="149" t="s">
        <v>536</v>
      </c>
      <c r="D206" s="149" t="s">
        <v>356</v>
      </c>
      <c r="E206" s="150" t="s">
        <v>537</v>
      </c>
      <c r="F206" s="151" t="s">
        <v>538</v>
      </c>
      <c r="G206" s="152" t="s">
        <v>152</v>
      </c>
      <c r="H206" s="153">
        <v>60</v>
      </c>
      <c r="I206" s="153"/>
      <c r="J206" s="153">
        <f t="shared" si="20"/>
        <v>0</v>
      </c>
      <c r="K206" s="154"/>
      <c r="L206" s="155"/>
      <c r="M206" s="156" t="s">
        <v>1</v>
      </c>
      <c r="N206" s="157" t="s">
        <v>35</v>
      </c>
      <c r="O206" s="140">
        <v>0</v>
      </c>
      <c r="P206" s="140">
        <f t="shared" si="21"/>
        <v>0</v>
      </c>
      <c r="Q206" s="140">
        <v>1.03E-2</v>
      </c>
      <c r="R206" s="140">
        <f t="shared" si="22"/>
        <v>0.61799999999999999</v>
      </c>
      <c r="S206" s="140">
        <v>0</v>
      </c>
      <c r="T206" s="141">
        <f t="shared" si="23"/>
        <v>0</v>
      </c>
      <c r="AR206" s="142" t="s">
        <v>165</v>
      </c>
      <c r="AT206" s="142" t="s">
        <v>356</v>
      </c>
      <c r="AU206" s="142" t="s">
        <v>154</v>
      </c>
      <c r="AY206" s="13" t="s">
        <v>146</v>
      </c>
      <c r="BE206" s="143">
        <f t="shared" si="24"/>
        <v>0</v>
      </c>
      <c r="BF206" s="143">
        <f t="shared" si="25"/>
        <v>0</v>
      </c>
      <c r="BG206" s="143">
        <f t="shared" si="26"/>
        <v>0</v>
      </c>
      <c r="BH206" s="143">
        <f t="shared" si="27"/>
        <v>0</v>
      </c>
      <c r="BI206" s="143">
        <f t="shared" si="28"/>
        <v>0</v>
      </c>
      <c r="BJ206" s="13" t="s">
        <v>154</v>
      </c>
      <c r="BK206" s="144">
        <f t="shared" si="29"/>
        <v>0</v>
      </c>
      <c r="BL206" s="13" t="s">
        <v>153</v>
      </c>
      <c r="BM206" s="142" t="s">
        <v>539</v>
      </c>
    </row>
    <row r="207" spans="2:65" s="1" customFormat="1" ht="24.15" customHeight="1">
      <c r="B207" s="131"/>
      <c r="C207" s="132" t="s">
        <v>306</v>
      </c>
      <c r="D207" s="132" t="s">
        <v>149</v>
      </c>
      <c r="E207" s="133" t="s">
        <v>540</v>
      </c>
      <c r="F207" s="134" t="s">
        <v>541</v>
      </c>
      <c r="G207" s="135" t="s">
        <v>152</v>
      </c>
      <c r="H207" s="136">
        <v>1</v>
      </c>
      <c r="I207" s="136"/>
      <c r="J207" s="136">
        <f t="shared" si="20"/>
        <v>0</v>
      </c>
      <c r="K207" s="137"/>
      <c r="L207" s="25"/>
      <c r="M207" s="138" t="s">
        <v>1</v>
      </c>
      <c r="N207" s="139" t="s">
        <v>35</v>
      </c>
      <c r="O207" s="140">
        <v>3.8545199999999999</v>
      </c>
      <c r="P207" s="140">
        <f t="shared" si="21"/>
        <v>3.8545199999999999</v>
      </c>
      <c r="Q207" s="140">
        <v>3.4771749999999997E-2</v>
      </c>
      <c r="R207" s="140">
        <f t="shared" si="22"/>
        <v>3.4771749999999997E-2</v>
      </c>
      <c r="S207" s="140">
        <v>0</v>
      </c>
      <c r="T207" s="141">
        <f t="shared" si="23"/>
        <v>0</v>
      </c>
      <c r="AR207" s="142" t="s">
        <v>153</v>
      </c>
      <c r="AT207" s="142" t="s">
        <v>149</v>
      </c>
      <c r="AU207" s="142" t="s">
        <v>154</v>
      </c>
      <c r="AY207" s="13" t="s">
        <v>146</v>
      </c>
      <c r="BE207" s="143">
        <f t="shared" si="24"/>
        <v>0</v>
      </c>
      <c r="BF207" s="143">
        <f t="shared" si="25"/>
        <v>0</v>
      </c>
      <c r="BG207" s="143">
        <f t="shared" si="26"/>
        <v>0</v>
      </c>
      <c r="BH207" s="143">
        <f t="shared" si="27"/>
        <v>0</v>
      </c>
      <c r="BI207" s="143">
        <f t="shared" si="28"/>
        <v>0</v>
      </c>
      <c r="BJ207" s="13" t="s">
        <v>154</v>
      </c>
      <c r="BK207" s="144">
        <f t="shared" si="29"/>
        <v>0</v>
      </c>
      <c r="BL207" s="13" t="s">
        <v>153</v>
      </c>
      <c r="BM207" s="142" t="s">
        <v>542</v>
      </c>
    </row>
    <row r="208" spans="2:65" s="1" customFormat="1" ht="16.5" customHeight="1">
      <c r="B208" s="131"/>
      <c r="C208" s="149" t="s">
        <v>543</v>
      </c>
      <c r="D208" s="149" t="s">
        <v>356</v>
      </c>
      <c r="E208" s="150" t="s">
        <v>544</v>
      </c>
      <c r="F208" s="151" t="s">
        <v>545</v>
      </c>
      <c r="G208" s="152" t="s">
        <v>152</v>
      </c>
      <c r="H208" s="153">
        <v>1</v>
      </c>
      <c r="I208" s="153"/>
      <c r="J208" s="153">
        <f t="shared" si="20"/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 t="shared" si="21"/>
        <v>0</v>
      </c>
      <c r="Q208" s="140">
        <v>1.6799999999999999E-2</v>
      </c>
      <c r="R208" s="140">
        <f t="shared" si="22"/>
        <v>1.6799999999999999E-2</v>
      </c>
      <c r="S208" s="140">
        <v>0</v>
      </c>
      <c r="T208" s="141">
        <f t="shared" si="23"/>
        <v>0</v>
      </c>
      <c r="AR208" s="142" t="s">
        <v>165</v>
      </c>
      <c r="AT208" s="142" t="s">
        <v>356</v>
      </c>
      <c r="AU208" s="142" t="s">
        <v>154</v>
      </c>
      <c r="AY208" s="13" t="s">
        <v>146</v>
      </c>
      <c r="BE208" s="143">
        <f t="shared" si="24"/>
        <v>0</v>
      </c>
      <c r="BF208" s="143">
        <f t="shared" si="25"/>
        <v>0</v>
      </c>
      <c r="BG208" s="143">
        <f t="shared" si="26"/>
        <v>0</v>
      </c>
      <c r="BH208" s="143">
        <f t="shared" si="27"/>
        <v>0</v>
      </c>
      <c r="BI208" s="143">
        <f t="shared" si="28"/>
        <v>0</v>
      </c>
      <c r="BJ208" s="13" t="s">
        <v>154</v>
      </c>
      <c r="BK208" s="144">
        <f t="shared" si="29"/>
        <v>0</v>
      </c>
      <c r="BL208" s="13" t="s">
        <v>153</v>
      </c>
      <c r="BM208" s="142" t="s">
        <v>546</v>
      </c>
    </row>
    <row r="209" spans="2:65" s="11" customFormat="1" ht="22.95" customHeight="1">
      <c r="B209" s="120"/>
      <c r="D209" s="121" t="s">
        <v>68</v>
      </c>
      <c r="E209" s="129" t="s">
        <v>147</v>
      </c>
      <c r="F209" s="129" t="s">
        <v>148</v>
      </c>
      <c r="J209" s="130">
        <f>BK209</f>
        <v>0</v>
      </c>
      <c r="L209" s="120"/>
      <c r="M209" s="124"/>
      <c r="P209" s="125">
        <f>SUM(P210:P225)</f>
        <v>929.55232162000004</v>
      </c>
      <c r="R209" s="125">
        <f>SUM(R210:R225)</f>
        <v>163.79787229177998</v>
      </c>
      <c r="T209" s="126">
        <f>SUM(T210:T225)</f>
        <v>11.267385000000001</v>
      </c>
      <c r="AR209" s="121" t="s">
        <v>77</v>
      </c>
      <c r="AT209" s="127" t="s">
        <v>68</v>
      </c>
      <c r="AU209" s="127" t="s">
        <v>77</v>
      </c>
      <c r="AY209" s="121" t="s">
        <v>146</v>
      </c>
      <c r="BK209" s="128">
        <f>SUM(BK210:BK225)</f>
        <v>0</v>
      </c>
    </row>
    <row r="210" spans="2:65" s="1" customFormat="1" ht="37.950000000000003" customHeight="1">
      <c r="B210" s="131"/>
      <c r="C210" s="132" t="s">
        <v>310</v>
      </c>
      <c r="D210" s="132" t="s">
        <v>149</v>
      </c>
      <c r="E210" s="133" t="s">
        <v>547</v>
      </c>
      <c r="F210" s="134" t="s">
        <v>548</v>
      </c>
      <c r="G210" s="135" t="s">
        <v>227</v>
      </c>
      <c r="H210" s="136">
        <v>248.64099999999999</v>
      </c>
      <c r="I210" s="136"/>
      <c r="J210" s="136">
        <f t="shared" ref="J210:J225" si="30">ROUND(I210*H210,3)</f>
        <v>0</v>
      </c>
      <c r="K210" s="137"/>
      <c r="L210" s="25"/>
      <c r="M210" s="138" t="s">
        <v>1</v>
      </c>
      <c r="N210" s="139" t="s">
        <v>35</v>
      </c>
      <c r="O210" s="140">
        <v>0.13200000000000001</v>
      </c>
      <c r="P210" s="140">
        <f t="shared" ref="P210:P225" si="31">O210*H210</f>
        <v>32.820611999999997</v>
      </c>
      <c r="Q210" s="140">
        <v>9.8529599999999995E-2</v>
      </c>
      <c r="R210" s="140">
        <f t="shared" ref="R210:R225" si="32">Q210*H210</f>
        <v>24.498498273599999</v>
      </c>
      <c r="S210" s="140">
        <v>0</v>
      </c>
      <c r="T210" s="141">
        <f t="shared" ref="T210:T225" si="33">S210*H210</f>
        <v>0</v>
      </c>
      <c r="AR210" s="142" t="s">
        <v>153</v>
      </c>
      <c r="AT210" s="142" t="s">
        <v>149</v>
      </c>
      <c r="AU210" s="142" t="s">
        <v>154</v>
      </c>
      <c r="AY210" s="13" t="s">
        <v>146</v>
      </c>
      <c r="BE210" s="143">
        <f t="shared" ref="BE210:BE225" si="34">IF(N210="základná",J210,0)</f>
        <v>0</v>
      </c>
      <c r="BF210" s="143">
        <f t="shared" ref="BF210:BF225" si="35">IF(N210="znížená",J210,0)</f>
        <v>0</v>
      </c>
      <c r="BG210" s="143">
        <f t="shared" ref="BG210:BG225" si="36">IF(N210="zákl. prenesená",J210,0)</f>
        <v>0</v>
      </c>
      <c r="BH210" s="143">
        <f t="shared" ref="BH210:BH225" si="37">IF(N210="zníž. prenesená",J210,0)</f>
        <v>0</v>
      </c>
      <c r="BI210" s="143">
        <f t="shared" ref="BI210:BI225" si="38">IF(N210="nulová",J210,0)</f>
        <v>0</v>
      </c>
      <c r="BJ210" s="13" t="s">
        <v>154</v>
      </c>
      <c r="BK210" s="144">
        <f t="shared" ref="BK210:BK225" si="39">ROUND(I210*H210,3)</f>
        <v>0</v>
      </c>
      <c r="BL210" s="13" t="s">
        <v>153</v>
      </c>
      <c r="BM210" s="142" t="s">
        <v>549</v>
      </c>
    </row>
    <row r="211" spans="2:65" s="1" customFormat="1" ht="21.75" customHeight="1">
      <c r="B211" s="131"/>
      <c r="C211" s="149" t="s">
        <v>550</v>
      </c>
      <c r="D211" s="149" t="s">
        <v>356</v>
      </c>
      <c r="E211" s="150" t="s">
        <v>551</v>
      </c>
      <c r="F211" s="151" t="s">
        <v>552</v>
      </c>
      <c r="G211" s="152" t="s">
        <v>152</v>
      </c>
      <c r="H211" s="153">
        <v>250</v>
      </c>
      <c r="I211" s="153"/>
      <c r="J211" s="153">
        <f t="shared" si="30"/>
        <v>0</v>
      </c>
      <c r="K211" s="154"/>
      <c r="L211" s="155"/>
      <c r="M211" s="156" t="s">
        <v>1</v>
      </c>
      <c r="N211" s="157" t="s">
        <v>35</v>
      </c>
      <c r="O211" s="140">
        <v>0</v>
      </c>
      <c r="P211" s="140">
        <f t="shared" si="31"/>
        <v>0</v>
      </c>
      <c r="Q211" s="140">
        <v>2.35E-2</v>
      </c>
      <c r="R211" s="140">
        <f t="shared" si="32"/>
        <v>5.875</v>
      </c>
      <c r="S211" s="140">
        <v>0</v>
      </c>
      <c r="T211" s="141">
        <f t="shared" si="33"/>
        <v>0</v>
      </c>
      <c r="AR211" s="142" t="s">
        <v>165</v>
      </c>
      <c r="AT211" s="142" t="s">
        <v>356</v>
      </c>
      <c r="AU211" s="142" t="s">
        <v>154</v>
      </c>
      <c r="AY211" s="13" t="s">
        <v>146</v>
      </c>
      <c r="BE211" s="143">
        <f t="shared" si="34"/>
        <v>0</v>
      </c>
      <c r="BF211" s="143">
        <f t="shared" si="35"/>
        <v>0</v>
      </c>
      <c r="BG211" s="143">
        <f t="shared" si="36"/>
        <v>0</v>
      </c>
      <c r="BH211" s="143">
        <f t="shared" si="37"/>
        <v>0</v>
      </c>
      <c r="BI211" s="143">
        <f t="shared" si="38"/>
        <v>0</v>
      </c>
      <c r="BJ211" s="13" t="s">
        <v>154</v>
      </c>
      <c r="BK211" s="144">
        <f t="shared" si="39"/>
        <v>0</v>
      </c>
      <c r="BL211" s="13" t="s">
        <v>153</v>
      </c>
      <c r="BM211" s="142" t="s">
        <v>553</v>
      </c>
    </row>
    <row r="212" spans="2:65" s="1" customFormat="1" ht="33" customHeight="1">
      <c r="B212" s="131"/>
      <c r="C212" s="132" t="s">
        <v>314</v>
      </c>
      <c r="D212" s="132" t="s">
        <v>149</v>
      </c>
      <c r="E212" s="133" t="s">
        <v>554</v>
      </c>
      <c r="F212" s="134" t="s">
        <v>555</v>
      </c>
      <c r="G212" s="135" t="s">
        <v>169</v>
      </c>
      <c r="H212" s="136">
        <v>1871.876</v>
      </c>
      <c r="I212" s="136"/>
      <c r="J212" s="136">
        <f t="shared" si="30"/>
        <v>0</v>
      </c>
      <c r="K212" s="137"/>
      <c r="L212" s="25"/>
      <c r="M212" s="138" t="s">
        <v>1</v>
      </c>
      <c r="N212" s="139" t="s">
        <v>35</v>
      </c>
      <c r="O212" s="140">
        <v>0.14599999999999999</v>
      </c>
      <c r="P212" s="140">
        <f t="shared" si="31"/>
        <v>273.29389599999996</v>
      </c>
      <c r="Q212" s="140">
        <v>2.5710569999999999E-2</v>
      </c>
      <c r="R212" s="140">
        <f t="shared" si="32"/>
        <v>48.126998929319996</v>
      </c>
      <c r="S212" s="140">
        <v>0</v>
      </c>
      <c r="T212" s="141">
        <f t="shared" si="33"/>
        <v>0</v>
      </c>
      <c r="AR212" s="142" t="s">
        <v>153</v>
      </c>
      <c r="AT212" s="142" t="s">
        <v>149</v>
      </c>
      <c r="AU212" s="142" t="s">
        <v>154</v>
      </c>
      <c r="AY212" s="13" t="s">
        <v>146</v>
      </c>
      <c r="BE212" s="143">
        <f t="shared" si="34"/>
        <v>0</v>
      </c>
      <c r="BF212" s="143">
        <f t="shared" si="35"/>
        <v>0</v>
      </c>
      <c r="BG212" s="143">
        <f t="shared" si="36"/>
        <v>0</v>
      </c>
      <c r="BH212" s="143">
        <f t="shared" si="37"/>
        <v>0</v>
      </c>
      <c r="BI212" s="143">
        <f t="shared" si="38"/>
        <v>0</v>
      </c>
      <c r="BJ212" s="13" t="s">
        <v>154</v>
      </c>
      <c r="BK212" s="144">
        <f t="shared" si="39"/>
        <v>0</v>
      </c>
      <c r="BL212" s="13" t="s">
        <v>153</v>
      </c>
      <c r="BM212" s="142" t="s">
        <v>556</v>
      </c>
    </row>
    <row r="213" spans="2:65" s="1" customFormat="1" ht="44.25" customHeight="1">
      <c r="B213" s="131"/>
      <c r="C213" s="132" t="s">
        <v>557</v>
      </c>
      <c r="D213" s="132" t="s">
        <v>149</v>
      </c>
      <c r="E213" s="133" t="s">
        <v>558</v>
      </c>
      <c r="F213" s="134" t="s">
        <v>559</v>
      </c>
      <c r="G213" s="135" t="s">
        <v>169</v>
      </c>
      <c r="H213" s="136">
        <v>18718.759999999998</v>
      </c>
      <c r="I213" s="136"/>
      <c r="J213" s="136">
        <f t="shared" si="30"/>
        <v>0</v>
      </c>
      <c r="K213" s="137"/>
      <c r="L213" s="25"/>
      <c r="M213" s="138" t="s">
        <v>1</v>
      </c>
      <c r="N213" s="139" t="s">
        <v>35</v>
      </c>
      <c r="O213" s="140">
        <v>6.0000000000000001E-3</v>
      </c>
      <c r="P213" s="140">
        <f t="shared" si="31"/>
        <v>112.31255999999999</v>
      </c>
      <c r="Q213" s="140">
        <v>0</v>
      </c>
      <c r="R213" s="140">
        <f t="shared" si="32"/>
        <v>0</v>
      </c>
      <c r="S213" s="140">
        <v>0</v>
      </c>
      <c r="T213" s="141">
        <f t="shared" si="33"/>
        <v>0</v>
      </c>
      <c r="AR213" s="142" t="s">
        <v>153</v>
      </c>
      <c r="AT213" s="142" t="s">
        <v>149</v>
      </c>
      <c r="AU213" s="142" t="s">
        <v>154</v>
      </c>
      <c r="AY213" s="13" t="s">
        <v>146</v>
      </c>
      <c r="BE213" s="143">
        <f t="shared" si="34"/>
        <v>0</v>
      </c>
      <c r="BF213" s="143">
        <f t="shared" si="35"/>
        <v>0</v>
      </c>
      <c r="BG213" s="143">
        <f t="shared" si="36"/>
        <v>0</v>
      </c>
      <c r="BH213" s="143">
        <f t="shared" si="37"/>
        <v>0</v>
      </c>
      <c r="BI213" s="143">
        <f t="shared" si="38"/>
        <v>0</v>
      </c>
      <c r="BJ213" s="13" t="s">
        <v>154</v>
      </c>
      <c r="BK213" s="144">
        <f t="shared" si="39"/>
        <v>0</v>
      </c>
      <c r="BL213" s="13" t="s">
        <v>153</v>
      </c>
      <c r="BM213" s="142" t="s">
        <v>560</v>
      </c>
    </row>
    <row r="214" spans="2:65" s="1" customFormat="1" ht="33" customHeight="1">
      <c r="B214" s="131"/>
      <c r="C214" s="132" t="s">
        <v>318</v>
      </c>
      <c r="D214" s="132" t="s">
        <v>149</v>
      </c>
      <c r="E214" s="133" t="s">
        <v>561</v>
      </c>
      <c r="F214" s="134" t="s">
        <v>562</v>
      </c>
      <c r="G214" s="135" t="s">
        <v>169</v>
      </c>
      <c r="H214" s="136">
        <v>1871.876</v>
      </c>
      <c r="I214" s="136"/>
      <c r="J214" s="136">
        <f t="shared" si="30"/>
        <v>0</v>
      </c>
      <c r="K214" s="137"/>
      <c r="L214" s="25"/>
      <c r="M214" s="138" t="s">
        <v>1</v>
      </c>
      <c r="N214" s="139" t="s">
        <v>35</v>
      </c>
      <c r="O214" s="140">
        <v>0.104</v>
      </c>
      <c r="P214" s="140">
        <f t="shared" si="31"/>
        <v>194.67510399999998</v>
      </c>
      <c r="Q214" s="140">
        <v>2.571E-2</v>
      </c>
      <c r="R214" s="140">
        <f t="shared" si="32"/>
        <v>48.125931960000003</v>
      </c>
      <c r="S214" s="140">
        <v>0</v>
      </c>
      <c r="T214" s="141">
        <f t="shared" si="33"/>
        <v>0</v>
      </c>
      <c r="AR214" s="142" t="s">
        <v>153</v>
      </c>
      <c r="AT214" s="142" t="s">
        <v>149</v>
      </c>
      <c r="AU214" s="142" t="s">
        <v>154</v>
      </c>
      <c r="AY214" s="13" t="s">
        <v>146</v>
      </c>
      <c r="BE214" s="143">
        <f t="shared" si="34"/>
        <v>0</v>
      </c>
      <c r="BF214" s="143">
        <f t="shared" si="35"/>
        <v>0</v>
      </c>
      <c r="BG214" s="143">
        <f t="shared" si="36"/>
        <v>0</v>
      </c>
      <c r="BH214" s="143">
        <f t="shared" si="37"/>
        <v>0</v>
      </c>
      <c r="BI214" s="143">
        <f t="shared" si="38"/>
        <v>0</v>
      </c>
      <c r="BJ214" s="13" t="s">
        <v>154</v>
      </c>
      <c r="BK214" s="144">
        <f t="shared" si="39"/>
        <v>0</v>
      </c>
      <c r="BL214" s="13" t="s">
        <v>153</v>
      </c>
      <c r="BM214" s="142" t="s">
        <v>563</v>
      </c>
    </row>
    <row r="215" spans="2:65" s="1" customFormat="1" ht="24.15" customHeight="1">
      <c r="B215" s="131"/>
      <c r="C215" s="132" t="s">
        <v>564</v>
      </c>
      <c r="D215" s="132" t="s">
        <v>149</v>
      </c>
      <c r="E215" s="133" t="s">
        <v>565</v>
      </c>
      <c r="F215" s="134" t="s">
        <v>566</v>
      </c>
      <c r="G215" s="135" t="s">
        <v>169</v>
      </c>
      <c r="H215" s="136">
        <v>875.322</v>
      </c>
      <c r="I215" s="136"/>
      <c r="J215" s="136">
        <f t="shared" si="30"/>
        <v>0</v>
      </c>
      <c r="K215" s="137"/>
      <c r="L215" s="25"/>
      <c r="M215" s="138" t="s">
        <v>1</v>
      </c>
      <c r="N215" s="139" t="s">
        <v>35</v>
      </c>
      <c r="O215" s="140">
        <v>9.9210000000000007E-2</v>
      </c>
      <c r="P215" s="140">
        <f t="shared" si="31"/>
        <v>86.840695620000005</v>
      </c>
      <c r="Q215" s="140">
        <v>4.2198630000000001E-2</v>
      </c>
      <c r="R215" s="140">
        <f t="shared" si="32"/>
        <v>36.937389208859997</v>
      </c>
      <c r="S215" s="140">
        <v>0</v>
      </c>
      <c r="T215" s="141">
        <f t="shared" si="33"/>
        <v>0</v>
      </c>
      <c r="AR215" s="142" t="s">
        <v>153</v>
      </c>
      <c r="AT215" s="142" t="s">
        <v>149</v>
      </c>
      <c r="AU215" s="142" t="s">
        <v>154</v>
      </c>
      <c r="AY215" s="13" t="s">
        <v>146</v>
      </c>
      <c r="BE215" s="143">
        <f t="shared" si="34"/>
        <v>0</v>
      </c>
      <c r="BF215" s="143">
        <f t="shared" si="35"/>
        <v>0</v>
      </c>
      <c r="BG215" s="143">
        <f t="shared" si="36"/>
        <v>0</v>
      </c>
      <c r="BH215" s="143">
        <f t="shared" si="37"/>
        <v>0</v>
      </c>
      <c r="BI215" s="143">
        <f t="shared" si="38"/>
        <v>0</v>
      </c>
      <c r="BJ215" s="13" t="s">
        <v>154</v>
      </c>
      <c r="BK215" s="144">
        <f t="shared" si="39"/>
        <v>0</v>
      </c>
      <c r="BL215" s="13" t="s">
        <v>153</v>
      </c>
      <c r="BM215" s="142" t="s">
        <v>567</v>
      </c>
    </row>
    <row r="216" spans="2:65" s="1" customFormat="1" ht="24.15" customHeight="1">
      <c r="B216" s="131"/>
      <c r="C216" s="132" t="s">
        <v>324</v>
      </c>
      <c r="D216" s="132" t="s">
        <v>149</v>
      </c>
      <c r="E216" s="133" t="s">
        <v>568</v>
      </c>
      <c r="F216" s="134" t="s">
        <v>569</v>
      </c>
      <c r="G216" s="135" t="s">
        <v>152</v>
      </c>
      <c r="H216" s="136">
        <v>4</v>
      </c>
      <c r="I216" s="136"/>
      <c r="J216" s="136">
        <f t="shared" si="30"/>
        <v>0</v>
      </c>
      <c r="K216" s="137"/>
      <c r="L216" s="25"/>
      <c r="M216" s="138" t="s">
        <v>1</v>
      </c>
      <c r="N216" s="139" t="s">
        <v>35</v>
      </c>
      <c r="O216" s="140">
        <v>6.7059999999999995E-2</v>
      </c>
      <c r="P216" s="140">
        <f t="shared" si="31"/>
        <v>0.26823999999999998</v>
      </c>
      <c r="Q216" s="140">
        <v>2.0999999999999999E-5</v>
      </c>
      <c r="R216" s="140">
        <f t="shared" si="32"/>
        <v>8.3999999999999995E-5</v>
      </c>
      <c r="S216" s="140">
        <v>0</v>
      </c>
      <c r="T216" s="141">
        <f t="shared" si="33"/>
        <v>0</v>
      </c>
      <c r="AR216" s="142" t="s">
        <v>153</v>
      </c>
      <c r="AT216" s="142" t="s">
        <v>149</v>
      </c>
      <c r="AU216" s="142" t="s">
        <v>154</v>
      </c>
      <c r="AY216" s="13" t="s">
        <v>146</v>
      </c>
      <c r="BE216" s="143">
        <f t="shared" si="34"/>
        <v>0</v>
      </c>
      <c r="BF216" s="143">
        <f t="shared" si="35"/>
        <v>0</v>
      </c>
      <c r="BG216" s="143">
        <f t="shared" si="36"/>
        <v>0</v>
      </c>
      <c r="BH216" s="143">
        <f t="shared" si="37"/>
        <v>0</v>
      </c>
      <c r="BI216" s="143">
        <f t="shared" si="38"/>
        <v>0</v>
      </c>
      <c r="BJ216" s="13" t="s">
        <v>154</v>
      </c>
      <c r="BK216" s="144">
        <f t="shared" si="39"/>
        <v>0</v>
      </c>
      <c r="BL216" s="13" t="s">
        <v>153</v>
      </c>
      <c r="BM216" s="142" t="s">
        <v>570</v>
      </c>
    </row>
    <row r="217" spans="2:65" s="1" customFormat="1" ht="33" customHeight="1">
      <c r="B217" s="131"/>
      <c r="C217" s="149" t="s">
        <v>571</v>
      </c>
      <c r="D217" s="149" t="s">
        <v>356</v>
      </c>
      <c r="E217" s="150" t="s">
        <v>572</v>
      </c>
      <c r="F217" s="151" t="s">
        <v>573</v>
      </c>
      <c r="G217" s="152" t="s">
        <v>152</v>
      </c>
      <c r="H217" s="153">
        <v>4</v>
      </c>
      <c r="I217" s="153"/>
      <c r="J217" s="153">
        <f t="shared" si="30"/>
        <v>0</v>
      </c>
      <c r="K217" s="154"/>
      <c r="L217" s="155"/>
      <c r="M217" s="156" t="s">
        <v>1</v>
      </c>
      <c r="N217" s="157" t="s">
        <v>35</v>
      </c>
      <c r="O217" s="140">
        <v>0</v>
      </c>
      <c r="P217" s="140">
        <f t="shared" si="31"/>
        <v>0</v>
      </c>
      <c r="Q217" s="140">
        <v>0</v>
      </c>
      <c r="R217" s="140">
        <f t="shared" si="32"/>
        <v>0</v>
      </c>
      <c r="S217" s="140">
        <v>0</v>
      </c>
      <c r="T217" s="141">
        <f t="shared" si="33"/>
        <v>0</v>
      </c>
      <c r="AR217" s="142" t="s">
        <v>165</v>
      </c>
      <c r="AT217" s="142" t="s">
        <v>356</v>
      </c>
      <c r="AU217" s="142" t="s">
        <v>154</v>
      </c>
      <c r="AY217" s="13" t="s">
        <v>146</v>
      </c>
      <c r="BE217" s="143">
        <f t="shared" si="34"/>
        <v>0</v>
      </c>
      <c r="BF217" s="143">
        <f t="shared" si="35"/>
        <v>0</v>
      </c>
      <c r="BG217" s="143">
        <f t="shared" si="36"/>
        <v>0</v>
      </c>
      <c r="BH217" s="143">
        <f t="shared" si="37"/>
        <v>0</v>
      </c>
      <c r="BI217" s="143">
        <f t="shared" si="38"/>
        <v>0</v>
      </c>
      <c r="BJ217" s="13" t="s">
        <v>154</v>
      </c>
      <c r="BK217" s="144">
        <f t="shared" si="39"/>
        <v>0</v>
      </c>
      <c r="BL217" s="13" t="s">
        <v>153</v>
      </c>
      <c r="BM217" s="142" t="s">
        <v>574</v>
      </c>
    </row>
    <row r="218" spans="2:65" s="1" customFormat="1" ht="24.15" customHeight="1">
      <c r="B218" s="131"/>
      <c r="C218" s="132" t="s">
        <v>335</v>
      </c>
      <c r="D218" s="132" t="s">
        <v>149</v>
      </c>
      <c r="E218" s="133" t="s">
        <v>568</v>
      </c>
      <c r="F218" s="134" t="s">
        <v>569</v>
      </c>
      <c r="G218" s="135" t="s">
        <v>152</v>
      </c>
      <c r="H218" s="136">
        <v>2</v>
      </c>
      <c r="I218" s="136"/>
      <c r="J218" s="136">
        <f t="shared" si="30"/>
        <v>0</v>
      </c>
      <c r="K218" s="137"/>
      <c r="L218" s="25"/>
      <c r="M218" s="138" t="s">
        <v>1</v>
      </c>
      <c r="N218" s="139" t="s">
        <v>35</v>
      </c>
      <c r="O218" s="140">
        <v>6.7059999999999995E-2</v>
      </c>
      <c r="P218" s="140">
        <f t="shared" si="31"/>
        <v>0.13411999999999999</v>
      </c>
      <c r="Q218" s="140">
        <v>2.0999999999999999E-5</v>
      </c>
      <c r="R218" s="140">
        <f t="shared" si="32"/>
        <v>4.1999999999999998E-5</v>
      </c>
      <c r="S218" s="140">
        <v>0</v>
      </c>
      <c r="T218" s="141">
        <f t="shared" si="33"/>
        <v>0</v>
      </c>
      <c r="AR218" s="142" t="s">
        <v>153</v>
      </c>
      <c r="AT218" s="142" t="s">
        <v>149</v>
      </c>
      <c r="AU218" s="142" t="s">
        <v>154</v>
      </c>
      <c r="AY218" s="13" t="s">
        <v>146</v>
      </c>
      <c r="BE218" s="143">
        <f t="shared" si="34"/>
        <v>0</v>
      </c>
      <c r="BF218" s="143">
        <f t="shared" si="35"/>
        <v>0</v>
      </c>
      <c r="BG218" s="143">
        <f t="shared" si="36"/>
        <v>0</v>
      </c>
      <c r="BH218" s="143">
        <f t="shared" si="37"/>
        <v>0</v>
      </c>
      <c r="BI218" s="143">
        <f t="shared" si="38"/>
        <v>0</v>
      </c>
      <c r="BJ218" s="13" t="s">
        <v>154</v>
      </c>
      <c r="BK218" s="144">
        <f t="shared" si="39"/>
        <v>0</v>
      </c>
      <c r="BL218" s="13" t="s">
        <v>153</v>
      </c>
      <c r="BM218" s="142" t="s">
        <v>575</v>
      </c>
    </row>
    <row r="219" spans="2:65" s="1" customFormat="1" ht="24.15" customHeight="1">
      <c r="B219" s="131"/>
      <c r="C219" s="149" t="s">
        <v>576</v>
      </c>
      <c r="D219" s="149" t="s">
        <v>356</v>
      </c>
      <c r="E219" s="150" t="s">
        <v>577</v>
      </c>
      <c r="F219" s="151" t="s">
        <v>578</v>
      </c>
      <c r="G219" s="152" t="s">
        <v>152</v>
      </c>
      <c r="H219" s="153">
        <v>2</v>
      </c>
      <c r="I219" s="153"/>
      <c r="J219" s="153">
        <f t="shared" si="30"/>
        <v>0</v>
      </c>
      <c r="K219" s="154"/>
      <c r="L219" s="155"/>
      <c r="M219" s="156" t="s">
        <v>1</v>
      </c>
      <c r="N219" s="157" t="s">
        <v>35</v>
      </c>
      <c r="O219" s="140">
        <v>0</v>
      </c>
      <c r="P219" s="140">
        <f t="shared" si="31"/>
        <v>0</v>
      </c>
      <c r="Q219" s="140">
        <v>2.3000000000000001E-4</v>
      </c>
      <c r="R219" s="140">
        <f t="shared" si="32"/>
        <v>4.6000000000000001E-4</v>
      </c>
      <c r="S219" s="140">
        <v>0</v>
      </c>
      <c r="T219" s="141">
        <f t="shared" si="33"/>
        <v>0</v>
      </c>
      <c r="AR219" s="142" t="s">
        <v>165</v>
      </c>
      <c r="AT219" s="142" t="s">
        <v>356</v>
      </c>
      <c r="AU219" s="142" t="s">
        <v>154</v>
      </c>
      <c r="AY219" s="13" t="s">
        <v>146</v>
      </c>
      <c r="BE219" s="143">
        <f t="shared" si="34"/>
        <v>0</v>
      </c>
      <c r="BF219" s="143">
        <f t="shared" si="35"/>
        <v>0</v>
      </c>
      <c r="BG219" s="143">
        <f t="shared" si="36"/>
        <v>0</v>
      </c>
      <c r="BH219" s="143">
        <f t="shared" si="37"/>
        <v>0</v>
      </c>
      <c r="BI219" s="143">
        <f t="shared" si="38"/>
        <v>0</v>
      </c>
      <c r="BJ219" s="13" t="s">
        <v>154</v>
      </c>
      <c r="BK219" s="144">
        <f t="shared" si="39"/>
        <v>0</v>
      </c>
      <c r="BL219" s="13" t="s">
        <v>153</v>
      </c>
      <c r="BM219" s="142" t="s">
        <v>579</v>
      </c>
    </row>
    <row r="220" spans="2:65" s="1" customFormat="1" ht="16.5" customHeight="1">
      <c r="B220" s="131"/>
      <c r="C220" s="132" t="s">
        <v>338</v>
      </c>
      <c r="D220" s="132" t="s">
        <v>149</v>
      </c>
      <c r="E220" s="133" t="s">
        <v>580</v>
      </c>
      <c r="F220" s="134" t="s">
        <v>581</v>
      </c>
      <c r="G220" s="135" t="s">
        <v>227</v>
      </c>
      <c r="H220" s="136">
        <v>669.56399999999996</v>
      </c>
      <c r="I220" s="136"/>
      <c r="J220" s="136">
        <f t="shared" si="30"/>
        <v>0</v>
      </c>
      <c r="K220" s="137"/>
      <c r="L220" s="25"/>
      <c r="M220" s="138" t="s">
        <v>1</v>
      </c>
      <c r="N220" s="139" t="s">
        <v>35</v>
      </c>
      <c r="O220" s="140">
        <v>9.4E-2</v>
      </c>
      <c r="P220" s="140">
        <f t="shared" si="31"/>
        <v>62.939015999999995</v>
      </c>
      <c r="Q220" s="140">
        <v>2.3000000000000001E-4</v>
      </c>
      <c r="R220" s="140">
        <f t="shared" si="32"/>
        <v>0.15399972000000001</v>
      </c>
      <c r="S220" s="140">
        <v>0</v>
      </c>
      <c r="T220" s="141">
        <f t="shared" si="33"/>
        <v>0</v>
      </c>
      <c r="AR220" s="142" t="s">
        <v>153</v>
      </c>
      <c r="AT220" s="142" t="s">
        <v>149</v>
      </c>
      <c r="AU220" s="142" t="s">
        <v>154</v>
      </c>
      <c r="AY220" s="13" t="s">
        <v>146</v>
      </c>
      <c r="BE220" s="143">
        <f t="shared" si="34"/>
        <v>0</v>
      </c>
      <c r="BF220" s="143">
        <f t="shared" si="35"/>
        <v>0</v>
      </c>
      <c r="BG220" s="143">
        <f t="shared" si="36"/>
        <v>0</v>
      </c>
      <c r="BH220" s="143">
        <f t="shared" si="37"/>
        <v>0</v>
      </c>
      <c r="BI220" s="143">
        <f t="shared" si="38"/>
        <v>0</v>
      </c>
      <c r="BJ220" s="13" t="s">
        <v>154</v>
      </c>
      <c r="BK220" s="144">
        <f t="shared" si="39"/>
        <v>0</v>
      </c>
      <c r="BL220" s="13" t="s">
        <v>153</v>
      </c>
      <c r="BM220" s="142" t="s">
        <v>582</v>
      </c>
    </row>
    <row r="221" spans="2:65" s="1" customFormat="1" ht="16.5" customHeight="1">
      <c r="B221" s="131"/>
      <c r="C221" s="132" t="s">
        <v>583</v>
      </c>
      <c r="D221" s="132" t="s">
        <v>149</v>
      </c>
      <c r="E221" s="133" t="s">
        <v>584</v>
      </c>
      <c r="F221" s="134" t="s">
        <v>585</v>
      </c>
      <c r="G221" s="135" t="s">
        <v>227</v>
      </c>
      <c r="H221" s="136">
        <v>189.21</v>
      </c>
      <c r="I221" s="136"/>
      <c r="J221" s="136">
        <f t="shared" si="30"/>
        <v>0</v>
      </c>
      <c r="K221" s="137"/>
      <c r="L221" s="25"/>
      <c r="M221" s="138" t="s">
        <v>1</v>
      </c>
      <c r="N221" s="139" t="s">
        <v>35</v>
      </c>
      <c r="O221" s="140">
        <v>9.4E-2</v>
      </c>
      <c r="P221" s="140">
        <f t="shared" si="31"/>
        <v>17.785740000000001</v>
      </c>
      <c r="Q221" s="140">
        <v>2.5999999999999998E-4</v>
      </c>
      <c r="R221" s="140">
        <f t="shared" si="32"/>
        <v>4.9194599999999998E-2</v>
      </c>
      <c r="S221" s="140">
        <v>0</v>
      </c>
      <c r="T221" s="141">
        <f t="shared" si="33"/>
        <v>0</v>
      </c>
      <c r="AR221" s="142" t="s">
        <v>153</v>
      </c>
      <c r="AT221" s="142" t="s">
        <v>149</v>
      </c>
      <c r="AU221" s="142" t="s">
        <v>154</v>
      </c>
      <c r="AY221" s="13" t="s">
        <v>146</v>
      </c>
      <c r="BE221" s="143">
        <f t="shared" si="34"/>
        <v>0</v>
      </c>
      <c r="BF221" s="143">
        <f t="shared" si="35"/>
        <v>0</v>
      </c>
      <c r="BG221" s="143">
        <f t="shared" si="36"/>
        <v>0</v>
      </c>
      <c r="BH221" s="143">
        <f t="shared" si="37"/>
        <v>0</v>
      </c>
      <c r="BI221" s="143">
        <f t="shared" si="38"/>
        <v>0</v>
      </c>
      <c r="BJ221" s="13" t="s">
        <v>154</v>
      </c>
      <c r="BK221" s="144">
        <f t="shared" si="39"/>
        <v>0</v>
      </c>
      <c r="BL221" s="13" t="s">
        <v>153</v>
      </c>
      <c r="BM221" s="142" t="s">
        <v>586</v>
      </c>
    </row>
    <row r="222" spans="2:65" s="1" customFormat="1" ht="16.5" customHeight="1">
      <c r="B222" s="131"/>
      <c r="C222" s="132" t="s">
        <v>349</v>
      </c>
      <c r="D222" s="132" t="s">
        <v>149</v>
      </c>
      <c r="E222" s="133" t="s">
        <v>587</v>
      </c>
      <c r="F222" s="134" t="s">
        <v>588</v>
      </c>
      <c r="G222" s="135" t="s">
        <v>227</v>
      </c>
      <c r="H222" s="136">
        <v>189.21</v>
      </c>
      <c r="I222" s="136"/>
      <c r="J222" s="136">
        <f t="shared" si="30"/>
        <v>0</v>
      </c>
      <c r="K222" s="137"/>
      <c r="L222" s="25"/>
      <c r="M222" s="138" t="s">
        <v>1</v>
      </c>
      <c r="N222" s="139" t="s">
        <v>35</v>
      </c>
      <c r="O222" s="140">
        <v>9.4E-2</v>
      </c>
      <c r="P222" s="140">
        <f t="shared" si="31"/>
        <v>17.785740000000001</v>
      </c>
      <c r="Q222" s="140">
        <v>1.6000000000000001E-4</v>
      </c>
      <c r="R222" s="140">
        <f t="shared" si="32"/>
        <v>3.0273600000000005E-2</v>
      </c>
      <c r="S222" s="140">
        <v>0</v>
      </c>
      <c r="T222" s="141">
        <f t="shared" si="33"/>
        <v>0</v>
      </c>
      <c r="AR222" s="142" t="s">
        <v>153</v>
      </c>
      <c r="AT222" s="142" t="s">
        <v>149</v>
      </c>
      <c r="AU222" s="142" t="s">
        <v>154</v>
      </c>
      <c r="AY222" s="13" t="s">
        <v>146</v>
      </c>
      <c r="BE222" s="143">
        <f t="shared" si="34"/>
        <v>0</v>
      </c>
      <c r="BF222" s="143">
        <f t="shared" si="35"/>
        <v>0</v>
      </c>
      <c r="BG222" s="143">
        <f t="shared" si="36"/>
        <v>0</v>
      </c>
      <c r="BH222" s="143">
        <f t="shared" si="37"/>
        <v>0</v>
      </c>
      <c r="BI222" s="143">
        <f t="shared" si="38"/>
        <v>0</v>
      </c>
      <c r="BJ222" s="13" t="s">
        <v>154</v>
      </c>
      <c r="BK222" s="144">
        <f t="shared" si="39"/>
        <v>0</v>
      </c>
      <c r="BL222" s="13" t="s">
        <v>153</v>
      </c>
      <c r="BM222" s="142" t="s">
        <v>589</v>
      </c>
    </row>
    <row r="223" spans="2:65" s="1" customFormat="1" ht="21.75" customHeight="1">
      <c r="B223" s="131"/>
      <c r="C223" s="132" t="s">
        <v>590</v>
      </c>
      <c r="D223" s="132" t="s">
        <v>149</v>
      </c>
      <c r="E223" s="133" t="s">
        <v>591</v>
      </c>
      <c r="F223" s="134" t="s">
        <v>592</v>
      </c>
      <c r="G223" s="135" t="s">
        <v>164</v>
      </c>
      <c r="H223" s="136">
        <v>2.2770000000000001</v>
      </c>
      <c r="I223" s="136"/>
      <c r="J223" s="136">
        <f t="shared" si="30"/>
        <v>0</v>
      </c>
      <c r="K223" s="137"/>
      <c r="L223" s="25"/>
      <c r="M223" s="138" t="s">
        <v>1</v>
      </c>
      <c r="N223" s="139" t="s">
        <v>35</v>
      </c>
      <c r="O223" s="140">
        <v>2.91</v>
      </c>
      <c r="P223" s="140">
        <f t="shared" si="31"/>
        <v>6.6260700000000003</v>
      </c>
      <c r="Q223" s="140">
        <v>0</v>
      </c>
      <c r="R223" s="140">
        <f t="shared" si="32"/>
        <v>0</v>
      </c>
      <c r="S223" s="140">
        <v>1.905</v>
      </c>
      <c r="T223" s="141">
        <f t="shared" si="33"/>
        <v>4.3376850000000005</v>
      </c>
      <c r="AR223" s="142" t="s">
        <v>153</v>
      </c>
      <c r="AT223" s="142" t="s">
        <v>149</v>
      </c>
      <c r="AU223" s="142" t="s">
        <v>154</v>
      </c>
      <c r="AY223" s="13" t="s">
        <v>146</v>
      </c>
      <c r="BE223" s="143">
        <f t="shared" si="34"/>
        <v>0</v>
      </c>
      <c r="BF223" s="143">
        <f t="shared" si="35"/>
        <v>0</v>
      </c>
      <c r="BG223" s="143">
        <f t="shared" si="36"/>
        <v>0</v>
      </c>
      <c r="BH223" s="143">
        <f t="shared" si="37"/>
        <v>0</v>
      </c>
      <c r="BI223" s="143">
        <f t="shared" si="38"/>
        <v>0</v>
      </c>
      <c r="BJ223" s="13" t="s">
        <v>154</v>
      </c>
      <c r="BK223" s="144">
        <f t="shared" si="39"/>
        <v>0</v>
      </c>
      <c r="BL223" s="13" t="s">
        <v>153</v>
      </c>
      <c r="BM223" s="142" t="s">
        <v>593</v>
      </c>
    </row>
    <row r="224" spans="2:65" s="1" customFormat="1" ht="33" customHeight="1">
      <c r="B224" s="131"/>
      <c r="C224" s="132" t="s">
        <v>511</v>
      </c>
      <c r="D224" s="132" t="s">
        <v>149</v>
      </c>
      <c r="E224" s="133" t="s">
        <v>594</v>
      </c>
      <c r="F224" s="134" t="s">
        <v>595</v>
      </c>
      <c r="G224" s="135" t="s">
        <v>152</v>
      </c>
      <c r="H224" s="136">
        <v>33</v>
      </c>
      <c r="I224" s="136"/>
      <c r="J224" s="136">
        <f t="shared" si="30"/>
        <v>0</v>
      </c>
      <c r="K224" s="137"/>
      <c r="L224" s="25"/>
      <c r="M224" s="138" t="s">
        <v>1</v>
      </c>
      <c r="N224" s="139" t="s">
        <v>35</v>
      </c>
      <c r="O224" s="140">
        <v>2.2930000000000001</v>
      </c>
      <c r="P224" s="140">
        <f t="shared" si="31"/>
        <v>75.669000000000011</v>
      </c>
      <c r="Q224" s="140">
        <v>0</v>
      </c>
      <c r="R224" s="140">
        <f t="shared" si="32"/>
        <v>0</v>
      </c>
      <c r="S224" s="140">
        <v>0.154</v>
      </c>
      <c r="T224" s="141">
        <f t="shared" si="33"/>
        <v>5.0819999999999999</v>
      </c>
      <c r="AR224" s="142" t="s">
        <v>153</v>
      </c>
      <c r="AT224" s="142" t="s">
        <v>149</v>
      </c>
      <c r="AU224" s="142" t="s">
        <v>154</v>
      </c>
      <c r="AY224" s="13" t="s">
        <v>146</v>
      </c>
      <c r="BE224" s="143">
        <f t="shared" si="34"/>
        <v>0</v>
      </c>
      <c r="BF224" s="143">
        <f t="shared" si="35"/>
        <v>0</v>
      </c>
      <c r="BG224" s="143">
        <f t="shared" si="36"/>
        <v>0</v>
      </c>
      <c r="BH224" s="143">
        <f t="shared" si="37"/>
        <v>0</v>
      </c>
      <c r="BI224" s="143">
        <f t="shared" si="38"/>
        <v>0</v>
      </c>
      <c r="BJ224" s="13" t="s">
        <v>154</v>
      </c>
      <c r="BK224" s="144">
        <f t="shared" si="39"/>
        <v>0</v>
      </c>
      <c r="BL224" s="13" t="s">
        <v>153</v>
      </c>
      <c r="BM224" s="142" t="s">
        <v>596</v>
      </c>
    </row>
    <row r="225" spans="2:65" s="1" customFormat="1" ht="37.950000000000003" customHeight="1">
      <c r="B225" s="131"/>
      <c r="C225" s="132" t="s">
        <v>597</v>
      </c>
      <c r="D225" s="132" t="s">
        <v>149</v>
      </c>
      <c r="E225" s="133" t="s">
        <v>598</v>
      </c>
      <c r="F225" s="134" t="s">
        <v>599</v>
      </c>
      <c r="G225" s="135" t="s">
        <v>227</v>
      </c>
      <c r="H225" s="136">
        <v>205.3</v>
      </c>
      <c r="I225" s="136"/>
      <c r="J225" s="136">
        <f t="shared" si="30"/>
        <v>0</v>
      </c>
      <c r="K225" s="137"/>
      <c r="L225" s="25"/>
      <c r="M225" s="138" t="s">
        <v>1</v>
      </c>
      <c r="N225" s="139" t="s">
        <v>35</v>
      </c>
      <c r="O225" s="140">
        <v>0.23576</v>
      </c>
      <c r="P225" s="140">
        <f t="shared" si="31"/>
        <v>48.401527999999999</v>
      </c>
      <c r="Q225" s="140">
        <v>0</v>
      </c>
      <c r="R225" s="140">
        <f t="shared" si="32"/>
        <v>0</v>
      </c>
      <c r="S225" s="140">
        <v>8.9999999999999993E-3</v>
      </c>
      <c r="T225" s="141">
        <f t="shared" si="33"/>
        <v>1.8476999999999999</v>
      </c>
      <c r="AR225" s="142" t="s">
        <v>153</v>
      </c>
      <c r="AT225" s="142" t="s">
        <v>149</v>
      </c>
      <c r="AU225" s="142" t="s">
        <v>154</v>
      </c>
      <c r="AY225" s="13" t="s">
        <v>146</v>
      </c>
      <c r="BE225" s="143">
        <f t="shared" si="34"/>
        <v>0</v>
      </c>
      <c r="BF225" s="143">
        <f t="shared" si="35"/>
        <v>0</v>
      </c>
      <c r="BG225" s="143">
        <f t="shared" si="36"/>
        <v>0</v>
      </c>
      <c r="BH225" s="143">
        <f t="shared" si="37"/>
        <v>0</v>
      </c>
      <c r="BI225" s="143">
        <f t="shared" si="38"/>
        <v>0</v>
      </c>
      <c r="BJ225" s="13" t="s">
        <v>154</v>
      </c>
      <c r="BK225" s="144">
        <f t="shared" si="39"/>
        <v>0</v>
      </c>
      <c r="BL225" s="13" t="s">
        <v>153</v>
      </c>
      <c r="BM225" s="142" t="s">
        <v>600</v>
      </c>
    </row>
    <row r="226" spans="2:65" s="11" customFormat="1" ht="22.95" customHeight="1">
      <c r="B226" s="120"/>
      <c r="D226" s="121" t="s">
        <v>68</v>
      </c>
      <c r="E226" s="129" t="s">
        <v>601</v>
      </c>
      <c r="F226" s="129" t="s">
        <v>602</v>
      </c>
      <c r="J226" s="130">
        <f>BK226</f>
        <v>0</v>
      </c>
      <c r="L226" s="120"/>
      <c r="M226" s="124"/>
      <c r="P226" s="125">
        <f>P227</f>
        <v>179.12696000000003</v>
      </c>
      <c r="R226" s="125">
        <f>R227</f>
        <v>0</v>
      </c>
      <c r="T226" s="126">
        <f>T227</f>
        <v>0</v>
      </c>
      <c r="AR226" s="121" t="s">
        <v>77</v>
      </c>
      <c r="AT226" s="127" t="s">
        <v>68</v>
      </c>
      <c r="AU226" s="127" t="s">
        <v>77</v>
      </c>
      <c r="AY226" s="121" t="s">
        <v>146</v>
      </c>
      <c r="BK226" s="128">
        <f>BK227</f>
        <v>0</v>
      </c>
    </row>
    <row r="227" spans="2:65" s="1" customFormat="1" ht="24.15" customHeight="1">
      <c r="B227" s="131"/>
      <c r="C227" s="132" t="s">
        <v>514</v>
      </c>
      <c r="D227" s="132" t="s">
        <v>149</v>
      </c>
      <c r="E227" s="133" t="s">
        <v>603</v>
      </c>
      <c r="F227" s="134" t="s">
        <v>604</v>
      </c>
      <c r="G227" s="135" t="s">
        <v>235</v>
      </c>
      <c r="H227" s="136">
        <v>526.84400000000005</v>
      </c>
      <c r="I227" s="136"/>
      <c r="J227" s="136">
        <f>ROUND(I227*H227,3)</f>
        <v>0</v>
      </c>
      <c r="K227" s="137"/>
      <c r="L227" s="25"/>
      <c r="M227" s="138" t="s">
        <v>1</v>
      </c>
      <c r="N227" s="139" t="s">
        <v>35</v>
      </c>
      <c r="O227" s="140">
        <v>0.34</v>
      </c>
      <c r="P227" s="140">
        <f>O227*H227</f>
        <v>179.12696000000003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AR227" s="142" t="s">
        <v>153</v>
      </c>
      <c r="AT227" s="142" t="s">
        <v>149</v>
      </c>
      <c r="AU227" s="142" t="s">
        <v>154</v>
      </c>
      <c r="AY227" s="13" t="s">
        <v>146</v>
      </c>
      <c r="BE227" s="143">
        <f>IF(N227="základná",J227,0)</f>
        <v>0</v>
      </c>
      <c r="BF227" s="143">
        <f>IF(N227="znížená",J227,0)</f>
        <v>0</v>
      </c>
      <c r="BG227" s="143">
        <f>IF(N227="zákl. prenesená",J227,0)</f>
        <v>0</v>
      </c>
      <c r="BH227" s="143">
        <f>IF(N227="zníž. prenesená",J227,0)</f>
        <v>0</v>
      </c>
      <c r="BI227" s="143">
        <f>IF(N227="nulová",J227,0)</f>
        <v>0</v>
      </c>
      <c r="BJ227" s="13" t="s">
        <v>154</v>
      </c>
      <c r="BK227" s="144">
        <f>ROUND(I227*H227,3)</f>
        <v>0</v>
      </c>
      <c r="BL227" s="13" t="s">
        <v>153</v>
      </c>
      <c r="BM227" s="142" t="s">
        <v>605</v>
      </c>
    </row>
    <row r="228" spans="2:65" s="11" customFormat="1" ht="25.95" customHeight="1">
      <c r="B228" s="120"/>
      <c r="D228" s="121" t="s">
        <v>68</v>
      </c>
      <c r="E228" s="122" t="s">
        <v>251</v>
      </c>
      <c r="F228" s="122" t="s">
        <v>252</v>
      </c>
      <c r="J228" s="123">
        <f>BK228</f>
        <v>0</v>
      </c>
      <c r="L228" s="120"/>
      <c r="M228" s="124"/>
      <c r="P228" s="125">
        <f>P229+P236+P255+P261+P267+P283+P312+P332+P344+P374+P403+P407+P417+P426+P429+P433+P436</f>
        <v>11172.251825042</v>
      </c>
      <c r="R228" s="125">
        <f>R229+R236+R255+R261+R267+R283+R312+R332+R344+R374+R403+R407+R417+R426+R429+R433+R436</f>
        <v>229.02183369688998</v>
      </c>
      <c r="T228" s="126">
        <f>T229+T236+T255+T261+T267+T283+T312+T332+T344+T374+T403+T407+T417+T426+T429+T433+T436</f>
        <v>0</v>
      </c>
      <c r="AR228" s="121" t="s">
        <v>154</v>
      </c>
      <c r="AT228" s="127" t="s">
        <v>68</v>
      </c>
      <c r="AU228" s="127" t="s">
        <v>69</v>
      </c>
      <c r="AY228" s="121" t="s">
        <v>146</v>
      </c>
      <c r="BK228" s="128">
        <f>BK229+BK236+BK255+BK261+BK267+BK283+BK312+BK332+BK344+BK374+BK403+BK407+BK417+BK426+BK429+BK433+BK436</f>
        <v>0</v>
      </c>
    </row>
    <row r="229" spans="2:65" s="11" customFormat="1" ht="22.95" customHeight="1">
      <c r="B229" s="120"/>
      <c r="D229" s="121" t="s">
        <v>68</v>
      </c>
      <c r="E229" s="129" t="s">
        <v>606</v>
      </c>
      <c r="F229" s="129" t="s">
        <v>607</v>
      </c>
      <c r="J229" s="130">
        <f>BK229</f>
        <v>0</v>
      </c>
      <c r="L229" s="120"/>
      <c r="M229" s="124"/>
      <c r="P229" s="125">
        <f>SUM(P230:P235)</f>
        <v>21.35868146</v>
      </c>
      <c r="R229" s="125">
        <f>SUM(R230:R235)</f>
        <v>0.21714855</v>
      </c>
      <c r="T229" s="126">
        <f>SUM(T230:T235)</f>
        <v>0</v>
      </c>
      <c r="AR229" s="121" t="s">
        <v>154</v>
      </c>
      <c r="AT229" s="127" t="s">
        <v>68</v>
      </c>
      <c r="AU229" s="127" t="s">
        <v>77</v>
      </c>
      <c r="AY229" s="121" t="s">
        <v>146</v>
      </c>
      <c r="BK229" s="128">
        <f>SUM(BK230:BK235)</f>
        <v>0</v>
      </c>
    </row>
    <row r="230" spans="2:65" s="1" customFormat="1" ht="33" customHeight="1">
      <c r="B230" s="131"/>
      <c r="C230" s="132" t="s">
        <v>608</v>
      </c>
      <c r="D230" s="132" t="s">
        <v>149</v>
      </c>
      <c r="E230" s="133" t="s">
        <v>609</v>
      </c>
      <c r="F230" s="134" t="s">
        <v>610</v>
      </c>
      <c r="G230" s="135" t="s">
        <v>169</v>
      </c>
      <c r="H230" s="136">
        <v>132.65700000000001</v>
      </c>
      <c r="I230" s="136"/>
      <c r="J230" s="136">
        <f t="shared" ref="J230:J235" si="40">ROUND(I230*H230,3)</f>
        <v>0</v>
      </c>
      <c r="K230" s="137"/>
      <c r="L230" s="25"/>
      <c r="M230" s="138" t="s">
        <v>1</v>
      </c>
      <c r="N230" s="139" t="s">
        <v>35</v>
      </c>
      <c r="O230" s="140">
        <v>0.11011</v>
      </c>
      <c r="P230" s="140">
        <f t="shared" ref="P230:P235" si="41">O230*H230</f>
        <v>14.606862270000001</v>
      </c>
      <c r="Q230" s="140">
        <v>0</v>
      </c>
      <c r="R230" s="140">
        <f t="shared" ref="R230:R235" si="42">Q230*H230</f>
        <v>0</v>
      </c>
      <c r="S230" s="140">
        <v>0</v>
      </c>
      <c r="T230" s="141">
        <f t="shared" ref="T230:T235" si="43">S230*H230</f>
        <v>0</v>
      </c>
      <c r="AR230" s="142" t="s">
        <v>181</v>
      </c>
      <c r="AT230" s="142" t="s">
        <v>149</v>
      </c>
      <c r="AU230" s="142" t="s">
        <v>154</v>
      </c>
      <c r="AY230" s="13" t="s">
        <v>146</v>
      </c>
      <c r="BE230" s="143">
        <f t="shared" ref="BE230:BE235" si="44">IF(N230="základná",J230,0)</f>
        <v>0</v>
      </c>
      <c r="BF230" s="143">
        <f t="shared" ref="BF230:BF235" si="45">IF(N230="znížená",J230,0)</f>
        <v>0</v>
      </c>
      <c r="BG230" s="143">
        <f t="shared" ref="BG230:BG235" si="46">IF(N230="zákl. prenesená",J230,0)</f>
        <v>0</v>
      </c>
      <c r="BH230" s="143">
        <f t="shared" ref="BH230:BH235" si="47">IF(N230="zníž. prenesená",J230,0)</f>
        <v>0</v>
      </c>
      <c r="BI230" s="143">
        <f t="shared" ref="BI230:BI235" si="48">IF(N230="nulová",J230,0)</f>
        <v>0</v>
      </c>
      <c r="BJ230" s="13" t="s">
        <v>154</v>
      </c>
      <c r="BK230" s="144">
        <f t="shared" ref="BK230:BK235" si="49">ROUND(I230*H230,3)</f>
        <v>0</v>
      </c>
      <c r="BL230" s="13" t="s">
        <v>181</v>
      </c>
      <c r="BM230" s="142" t="s">
        <v>611</v>
      </c>
    </row>
    <row r="231" spans="2:65" s="1" customFormat="1" ht="24.15" customHeight="1">
      <c r="B231" s="131"/>
      <c r="C231" s="149" t="s">
        <v>517</v>
      </c>
      <c r="D231" s="149" t="s">
        <v>356</v>
      </c>
      <c r="E231" s="150" t="s">
        <v>612</v>
      </c>
      <c r="F231" s="151" t="s">
        <v>613</v>
      </c>
      <c r="G231" s="152" t="s">
        <v>614</v>
      </c>
      <c r="H231" s="153">
        <v>145.923</v>
      </c>
      <c r="I231" s="153"/>
      <c r="J231" s="153">
        <f t="shared" si="40"/>
        <v>0</v>
      </c>
      <c r="K231" s="154"/>
      <c r="L231" s="155"/>
      <c r="M231" s="156" t="s">
        <v>1</v>
      </c>
      <c r="N231" s="157" t="s">
        <v>35</v>
      </c>
      <c r="O231" s="140">
        <v>0</v>
      </c>
      <c r="P231" s="140">
        <f t="shared" si="41"/>
        <v>0</v>
      </c>
      <c r="Q231" s="140">
        <v>1E-3</v>
      </c>
      <c r="R231" s="140">
        <f t="shared" si="42"/>
        <v>0.145923</v>
      </c>
      <c r="S231" s="140">
        <v>0</v>
      </c>
      <c r="T231" s="141">
        <f t="shared" si="43"/>
        <v>0</v>
      </c>
      <c r="AR231" s="142" t="s">
        <v>228</v>
      </c>
      <c r="AT231" s="142" t="s">
        <v>356</v>
      </c>
      <c r="AU231" s="142" t="s">
        <v>154</v>
      </c>
      <c r="AY231" s="13" t="s">
        <v>146</v>
      </c>
      <c r="BE231" s="143">
        <f t="shared" si="44"/>
        <v>0</v>
      </c>
      <c r="BF231" s="143">
        <f t="shared" si="45"/>
        <v>0</v>
      </c>
      <c r="BG231" s="143">
        <f t="shared" si="46"/>
        <v>0</v>
      </c>
      <c r="BH231" s="143">
        <f t="shared" si="47"/>
        <v>0</v>
      </c>
      <c r="BI231" s="143">
        <f t="shared" si="48"/>
        <v>0</v>
      </c>
      <c r="BJ231" s="13" t="s">
        <v>154</v>
      </c>
      <c r="BK231" s="144">
        <f t="shared" si="49"/>
        <v>0</v>
      </c>
      <c r="BL231" s="13" t="s">
        <v>181</v>
      </c>
      <c r="BM231" s="142" t="s">
        <v>615</v>
      </c>
    </row>
    <row r="232" spans="2:65" s="1" customFormat="1" ht="24.15" customHeight="1">
      <c r="B232" s="131"/>
      <c r="C232" s="132" t="s">
        <v>616</v>
      </c>
      <c r="D232" s="132" t="s">
        <v>149</v>
      </c>
      <c r="E232" s="133" t="s">
        <v>617</v>
      </c>
      <c r="F232" s="134" t="s">
        <v>618</v>
      </c>
      <c r="G232" s="135" t="s">
        <v>169</v>
      </c>
      <c r="H232" s="136">
        <v>53.228999999999999</v>
      </c>
      <c r="I232" s="136"/>
      <c r="J232" s="136">
        <f t="shared" si="40"/>
        <v>0</v>
      </c>
      <c r="K232" s="137"/>
      <c r="L232" s="25"/>
      <c r="M232" s="138" t="s">
        <v>1</v>
      </c>
      <c r="N232" s="139" t="s">
        <v>35</v>
      </c>
      <c r="O232" s="140">
        <v>0.12010999999999999</v>
      </c>
      <c r="P232" s="140">
        <f t="shared" si="41"/>
        <v>6.3933351899999993</v>
      </c>
      <c r="Q232" s="140">
        <v>0</v>
      </c>
      <c r="R232" s="140">
        <f t="shared" si="42"/>
        <v>0</v>
      </c>
      <c r="S232" s="140">
        <v>0</v>
      </c>
      <c r="T232" s="141">
        <f t="shared" si="43"/>
        <v>0</v>
      </c>
      <c r="AR232" s="142" t="s">
        <v>181</v>
      </c>
      <c r="AT232" s="142" t="s">
        <v>149</v>
      </c>
      <c r="AU232" s="142" t="s">
        <v>154</v>
      </c>
      <c r="AY232" s="13" t="s">
        <v>146</v>
      </c>
      <c r="BE232" s="143">
        <f t="shared" si="44"/>
        <v>0</v>
      </c>
      <c r="BF232" s="143">
        <f t="shared" si="45"/>
        <v>0</v>
      </c>
      <c r="BG232" s="143">
        <f t="shared" si="46"/>
        <v>0</v>
      </c>
      <c r="BH232" s="143">
        <f t="shared" si="47"/>
        <v>0</v>
      </c>
      <c r="BI232" s="143">
        <f t="shared" si="48"/>
        <v>0</v>
      </c>
      <c r="BJ232" s="13" t="s">
        <v>154</v>
      </c>
      <c r="BK232" s="144">
        <f t="shared" si="49"/>
        <v>0</v>
      </c>
      <c r="BL232" s="13" t="s">
        <v>181</v>
      </c>
      <c r="BM232" s="142" t="s">
        <v>619</v>
      </c>
    </row>
    <row r="233" spans="2:65" s="1" customFormat="1" ht="24.15" customHeight="1">
      <c r="B233" s="131"/>
      <c r="C233" s="149" t="s">
        <v>520</v>
      </c>
      <c r="D233" s="149" t="s">
        <v>356</v>
      </c>
      <c r="E233" s="150" t="s">
        <v>612</v>
      </c>
      <c r="F233" s="151" t="s">
        <v>613</v>
      </c>
      <c r="G233" s="152" t="s">
        <v>614</v>
      </c>
      <c r="H233" s="153">
        <v>58.552</v>
      </c>
      <c r="I233" s="153"/>
      <c r="J233" s="153">
        <f t="shared" si="40"/>
        <v>0</v>
      </c>
      <c r="K233" s="154"/>
      <c r="L233" s="155"/>
      <c r="M233" s="156" t="s">
        <v>1</v>
      </c>
      <c r="N233" s="157" t="s">
        <v>35</v>
      </c>
      <c r="O233" s="140">
        <v>0</v>
      </c>
      <c r="P233" s="140">
        <f t="shared" si="41"/>
        <v>0</v>
      </c>
      <c r="Q233" s="140">
        <v>1E-3</v>
      </c>
      <c r="R233" s="140">
        <f t="shared" si="42"/>
        <v>5.8552E-2</v>
      </c>
      <c r="S233" s="140">
        <v>0</v>
      </c>
      <c r="T233" s="141">
        <f t="shared" si="43"/>
        <v>0</v>
      </c>
      <c r="AR233" s="142" t="s">
        <v>228</v>
      </c>
      <c r="AT233" s="142" t="s">
        <v>356</v>
      </c>
      <c r="AU233" s="142" t="s">
        <v>154</v>
      </c>
      <c r="AY233" s="13" t="s">
        <v>146</v>
      </c>
      <c r="BE233" s="143">
        <f t="shared" si="44"/>
        <v>0</v>
      </c>
      <c r="BF233" s="143">
        <f t="shared" si="45"/>
        <v>0</v>
      </c>
      <c r="BG233" s="143">
        <f t="shared" si="46"/>
        <v>0</v>
      </c>
      <c r="BH233" s="143">
        <f t="shared" si="47"/>
        <v>0</v>
      </c>
      <c r="BI233" s="143">
        <f t="shared" si="48"/>
        <v>0</v>
      </c>
      <c r="BJ233" s="13" t="s">
        <v>154</v>
      </c>
      <c r="BK233" s="144">
        <f t="shared" si="49"/>
        <v>0</v>
      </c>
      <c r="BL233" s="13" t="s">
        <v>181</v>
      </c>
      <c r="BM233" s="142" t="s">
        <v>620</v>
      </c>
    </row>
    <row r="234" spans="2:65" s="1" customFormat="1" ht="24.15" customHeight="1">
      <c r="B234" s="131"/>
      <c r="C234" s="149" t="s">
        <v>621</v>
      </c>
      <c r="D234" s="149" t="s">
        <v>356</v>
      </c>
      <c r="E234" s="150" t="s">
        <v>622</v>
      </c>
      <c r="F234" s="151" t="s">
        <v>623</v>
      </c>
      <c r="G234" s="152" t="s">
        <v>227</v>
      </c>
      <c r="H234" s="153">
        <v>253.471</v>
      </c>
      <c r="I234" s="153"/>
      <c r="J234" s="153">
        <f t="shared" si="40"/>
        <v>0</v>
      </c>
      <c r="K234" s="154"/>
      <c r="L234" s="155"/>
      <c r="M234" s="156" t="s">
        <v>1</v>
      </c>
      <c r="N234" s="157" t="s">
        <v>35</v>
      </c>
      <c r="O234" s="140">
        <v>0</v>
      </c>
      <c r="P234" s="140">
        <f t="shared" si="41"/>
        <v>0</v>
      </c>
      <c r="Q234" s="140">
        <v>5.0000000000000002E-5</v>
      </c>
      <c r="R234" s="140">
        <f t="shared" si="42"/>
        <v>1.267355E-2</v>
      </c>
      <c r="S234" s="140">
        <v>0</v>
      </c>
      <c r="T234" s="141">
        <f t="shared" si="43"/>
        <v>0</v>
      </c>
      <c r="AR234" s="142" t="s">
        <v>228</v>
      </c>
      <c r="AT234" s="142" t="s">
        <v>356</v>
      </c>
      <c r="AU234" s="142" t="s">
        <v>154</v>
      </c>
      <c r="AY234" s="13" t="s">
        <v>146</v>
      </c>
      <c r="BE234" s="143">
        <f t="shared" si="44"/>
        <v>0</v>
      </c>
      <c r="BF234" s="143">
        <f t="shared" si="45"/>
        <v>0</v>
      </c>
      <c r="BG234" s="143">
        <f t="shared" si="46"/>
        <v>0</v>
      </c>
      <c r="BH234" s="143">
        <f t="shared" si="47"/>
        <v>0</v>
      </c>
      <c r="BI234" s="143">
        <f t="shared" si="48"/>
        <v>0</v>
      </c>
      <c r="BJ234" s="13" t="s">
        <v>154</v>
      </c>
      <c r="BK234" s="144">
        <f t="shared" si="49"/>
        <v>0</v>
      </c>
      <c r="BL234" s="13" t="s">
        <v>181</v>
      </c>
      <c r="BM234" s="142" t="s">
        <v>624</v>
      </c>
    </row>
    <row r="235" spans="2:65" s="1" customFormat="1" ht="24.15" customHeight="1">
      <c r="B235" s="131"/>
      <c r="C235" s="132" t="s">
        <v>524</v>
      </c>
      <c r="D235" s="132" t="s">
        <v>149</v>
      </c>
      <c r="E235" s="133" t="s">
        <v>625</v>
      </c>
      <c r="F235" s="134" t="s">
        <v>626</v>
      </c>
      <c r="G235" s="135" t="s">
        <v>235</v>
      </c>
      <c r="H235" s="136">
        <v>0.217</v>
      </c>
      <c r="I235" s="136"/>
      <c r="J235" s="136">
        <f t="shared" si="40"/>
        <v>0</v>
      </c>
      <c r="K235" s="137"/>
      <c r="L235" s="25"/>
      <c r="M235" s="138" t="s">
        <v>1</v>
      </c>
      <c r="N235" s="139" t="s">
        <v>35</v>
      </c>
      <c r="O235" s="140">
        <v>1.6519999999999999</v>
      </c>
      <c r="P235" s="140">
        <f t="shared" si="41"/>
        <v>0.35848399999999997</v>
      </c>
      <c r="Q235" s="140">
        <v>0</v>
      </c>
      <c r="R235" s="140">
        <f t="shared" si="42"/>
        <v>0</v>
      </c>
      <c r="S235" s="140">
        <v>0</v>
      </c>
      <c r="T235" s="141">
        <f t="shared" si="43"/>
        <v>0</v>
      </c>
      <c r="AR235" s="142" t="s">
        <v>181</v>
      </c>
      <c r="AT235" s="142" t="s">
        <v>149</v>
      </c>
      <c r="AU235" s="142" t="s">
        <v>154</v>
      </c>
      <c r="AY235" s="13" t="s">
        <v>146</v>
      </c>
      <c r="BE235" s="143">
        <f t="shared" si="44"/>
        <v>0</v>
      </c>
      <c r="BF235" s="143">
        <f t="shared" si="45"/>
        <v>0</v>
      </c>
      <c r="BG235" s="143">
        <f t="shared" si="46"/>
        <v>0</v>
      </c>
      <c r="BH235" s="143">
        <f t="shared" si="47"/>
        <v>0</v>
      </c>
      <c r="BI235" s="143">
        <f t="shared" si="48"/>
        <v>0</v>
      </c>
      <c r="BJ235" s="13" t="s">
        <v>154</v>
      </c>
      <c r="BK235" s="144">
        <f t="shared" si="49"/>
        <v>0</v>
      </c>
      <c r="BL235" s="13" t="s">
        <v>181</v>
      </c>
      <c r="BM235" s="142" t="s">
        <v>627</v>
      </c>
    </row>
    <row r="236" spans="2:65" s="11" customFormat="1" ht="22.95" customHeight="1">
      <c r="B236" s="120"/>
      <c r="D236" s="121" t="s">
        <v>68</v>
      </c>
      <c r="E236" s="129" t="s">
        <v>628</v>
      </c>
      <c r="F236" s="129" t="s">
        <v>629</v>
      </c>
      <c r="J236" s="130">
        <f>BK236</f>
        <v>0</v>
      </c>
      <c r="L236" s="120"/>
      <c r="M236" s="124"/>
      <c r="P236" s="125">
        <f>SUM(P237:P254)</f>
        <v>546.03101613199999</v>
      </c>
      <c r="R236" s="125">
        <f>SUM(R237:R254)</f>
        <v>15.613317460000001</v>
      </c>
      <c r="T236" s="126">
        <f>SUM(T237:T254)</f>
        <v>0</v>
      </c>
      <c r="AR236" s="121" t="s">
        <v>154</v>
      </c>
      <c r="AT236" s="127" t="s">
        <v>68</v>
      </c>
      <c r="AU236" s="127" t="s">
        <v>77</v>
      </c>
      <c r="AY236" s="121" t="s">
        <v>146</v>
      </c>
      <c r="BK236" s="128">
        <f>SUM(BK237:BK254)</f>
        <v>0</v>
      </c>
    </row>
    <row r="237" spans="2:65" s="1" customFormat="1" ht="24.15" customHeight="1">
      <c r="B237" s="131"/>
      <c r="C237" s="132" t="s">
        <v>630</v>
      </c>
      <c r="D237" s="132" t="s">
        <v>149</v>
      </c>
      <c r="E237" s="133" t="s">
        <v>631</v>
      </c>
      <c r="F237" s="134" t="s">
        <v>632</v>
      </c>
      <c r="G237" s="135" t="s">
        <v>169</v>
      </c>
      <c r="H237" s="136">
        <v>579.52099999999996</v>
      </c>
      <c r="I237" s="136"/>
      <c r="J237" s="136">
        <f t="shared" ref="J237:J254" si="50">ROUND(I237*H237,3)</f>
        <v>0</v>
      </c>
      <c r="K237" s="137"/>
      <c r="L237" s="25"/>
      <c r="M237" s="138" t="s">
        <v>1</v>
      </c>
      <c r="N237" s="139" t="s">
        <v>35</v>
      </c>
      <c r="O237" s="140">
        <v>6.4657999999999993E-2</v>
      </c>
      <c r="P237" s="140">
        <f t="shared" ref="P237:P254" si="51">O237*H237</f>
        <v>37.470668817999993</v>
      </c>
      <c r="Q237" s="140">
        <v>0</v>
      </c>
      <c r="R237" s="140">
        <f t="shared" ref="R237:R254" si="52">Q237*H237</f>
        <v>0</v>
      </c>
      <c r="S237" s="140">
        <v>0</v>
      </c>
      <c r="T237" s="141">
        <f t="shared" ref="T237:T254" si="53">S237*H237</f>
        <v>0</v>
      </c>
      <c r="AR237" s="142" t="s">
        <v>181</v>
      </c>
      <c r="AT237" s="142" t="s">
        <v>149</v>
      </c>
      <c r="AU237" s="142" t="s">
        <v>154</v>
      </c>
      <c r="AY237" s="13" t="s">
        <v>146</v>
      </c>
      <c r="BE237" s="143">
        <f t="shared" ref="BE237:BE254" si="54">IF(N237="základná",J237,0)</f>
        <v>0</v>
      </c>
      <c r="BF237" s="143">
        <f t="shared" ref="BF237:BF254" si="55">IF(N237="znížená",J237,0)</f>
        <v>0</v>
      </c>
      <c r="BG237" s="143">
        <f t="shared" ref="BG237:BG254" si="56">IF(N237="zákl. prenesená",J237,0)</f>
        <v>0</v>
      </c>
      <c r="BH237" s="143">
        <f t="shared" ref="BH237:BH254" si="57">IF(N237="zníž. prenesená",J237,0)</f>
        <v>0</v>
      </c>
      <c r="BI237" s="143">
        <f t="shared" ref="BI237:BI254" si="58">IF(N237="nulová",J237,0)</f>
        <v>0</v>
      </c>
      <c r="BJ237" s="13" t="s">
        <v>154</v>
      </c>
      <c r="BK237" s="144">
        <f t="shared" ref="BK237:BK254" si="59">ROUND(I237*H237,3)</f>
        <v>0</v>
      </c>
      <c r="BL237" s="13" t="s">
        <v>181</v>
      </c>
      <c r="BM237" s="142" t="s">
        <v>633</v>
      </c>
    </row>
    <row r="238" spans="2:65" s="1" customFormat="1" ht="24.15" customHeight="1">
      <c r="B238" s="131"/>
      <c r="C238" s="149" t="s">
        <v>527</v>
      </c>
      <c r="D238" s="149" t="s">
        <v>356</v>
      </c>
      <c r="E238" s="150" t="s">
        <v>634</v>
      </c>
      <c r="F238" s="151" t="s">
        <v>635</v>
      </c>
      <c r="G238" s="152" t="s">
        <v>169</v>
      </c>
      <c r="H238" s="153">
        <v>591.11099999999999</v>
      </c>
      <c r="I238" s="153"/>
      <c r="J238" s="153">
        <f t="shared" si="50"/>
        <v>0</v>
      </c>
      <c r="K238" s="154"/>
      <c r="L238" s="155"/>
      <c r="M238" s="156" t="s">
        <v>1</v>
      </c>
      <c r="N238" s="157" t="s">
        <v>35</v>
      </c>
      <c r="O238" s="140">
        <v>0</v>
      </c>
      <c r="P238" s="140">
        <f t="shared" si="51"/>
        <v>0</v>
      </c>
      <c r="Q238" s="140">
        <v>1.74E-3</v>
      </c>
      <c r="R238" s="140">
        <f t="shared" si="52"/>
        <v>1.02853314</v>
      </c>
      <c r="S238" s="140">
        <v>0</v>
      </c>
      <c r="T238" s="141">
        <f t="shared" si="53"/>
        <v>0</v>
      </c>
      <c r="AR238" s="142" t="s">
        <v>228</v>
      </c>
      <c r="AT238" s="142" t="s">
        <v>356</v>
      </c>
      <c r="AU238" s="142" t="s">
        <v>154</v>
      </c>
      <c r="AY238" s="13" t="s">
        <v>146</v>
      </c>
      <c r="BE238" s="143">
        <f t="shared" si="54"/>
        <v>0</v>
      </c>
      <c r="BF238" s="143">
        <f t="shared" si="55"/>
        <v>0</v>
      </c>
      <c r="BG238" s="143">
        <f t="shared" si="56"/>
        <v>0</v>
      </c>
      <c r="BH238" s="143">
        <f t="shared" si="57"/>
        <v>0</v>
      </c>
      <c r="BI238" s="143">
        <f t="shared" si="58"/>
        <v>0</v>
      </c>
      <c r="BJ238" s="13" t="s">
        <v>154</v>
      </c>
      <c r="BK238" s="144">
        <f t="shared" si="59"/>
        <v>0</v>
      </c>
      <c r="BL238" s="13" t="s">
        <v>181</v>
      </c>
      <c r="BM238" s="142" t="s">
        <v>636</v>
      </c>
    </row>
    <row r="239" spans="2:65" s="1" customFormat="1" ht="24.15" customHeight="1">
      <c r="B239" s="131"/>
      <c r="C239" s="132" t="s">
        <v>637</v>
      </c>
      <c r="D239" s="132" t="s">
        <v>149</v>
      </c>
      <c r="E239" s="133" t="s">
        <v>638</v>
      </c>
      <c r="F239" s="134" t="s">
        <v>639</v>
      </c>
      <c r="G239" s="135" t="s">
        <v>169</v>
      </c>
      <c r="H239" s="136">
        <v>312.334</v>
      </c>
      <c r="I239" s="136"/>
      <c r="J239" s="136">
        <f t="shared" si="50"/>
        <v>0</v>
      </c>
      <c r="K239" s="137"/>
      <c r="L239" s="25"/>
      <c r="M239" s="138" t="s">
        <v>1</v>
      </c>
      <c r="N239" s="139" t="s">
        <v>35</v>
      </c>
      <c r="O239" s="140">
        <v>0.131471</v>
      </c>
      <c r="P239" s="140">
        <f t="shared" si="51"/>
        <v>41.062863314000005</v>
      </c>
      <c r="Q239" s="140">
        <v>0</v>
      </c>
      <c r="R239" s="140">
        <f t="shared" si="52"/>
        <v>0</v>
      </c>
      <c r="S239" s="140">
        <v>0</v>
      </c>
      <c r="T239" s="141">
        <f t="shared" si="53"/>
        <v>0</v>
      </c>
      <c r="AR239" s="142" t="s">
        <v>181</v>
      </c>
      <c r="AT239" s="142" t="s">
        <v>149</v>
      </c>
      <c r="AU239" s="142" t="s">
        <v>154</v>
      </c>
      <c r="AY239" s="13" t="s">
        <v>146</v>
      </c>
      <c r="BE239" s="143">
        <f t="shared" si="54"/>
        <v>0</v>
      </c>
      <c r="BF239" s="143">
        <f t="shared" si="55"/>
        <v>0</v>
      </c>
      <c r="BG239" s="143">
        <f t="shared" si="56"/>
        <v>0</v>
      </c>
      <c r="BH239" s="143">
        <f t="shared" si="57"/>
        <v>0</v>
      </c>
      <c r="BI239" s="143">
        <f t="shared" si="58"/>
        <v>0</v>
      </c>
      <c r="BJ239" s="13" t="s">
        <v>154</v>
      </c>
      <c r="BK239" s="144">
        <f t="shared" si="59"/>
        <v>0</v>
      </c>
      <c r="BL239" s="13" t="s">
        <v>181</v>
      </c>
      <c r="BM239" s="142" t="s">
        <v>640</v>
      </c>
    </row>
    <row r="240" spans="2:65" s="1" customFormat="1" ht="24.15" customHeight="1">
      <c r="B240" s="131"/>
      <c r="C240" s="149" t="s">
        <v>531</v>
      </c>
      <c r="D240" s="149" t="s">
        <v>356</v>
      </c>
      <c r="E240" s="150" t="s">
        <v>641</v>
      </c>
      <c r="F240" s="151" t="s">
        <v>642</v>
      </c>
      <c r="G240" s="152" t="s">
        <v>169</v>
      </c>
      <c r="H240" s="153">
        <v>318.58100000000002</v>
      </c>
      <c r="I240" s="153"/>
      <c r="J240" s="153">
        <f t="shared" si="50"/>
        <v>0</v>
      </c>
      <c r="K240" s="154"/>
      <c r="L240" s="155"/>
      <c r="M240" s="156" t="s">
        <v>1</v>
      </c>
      <c r="N240" s="157" t="s">
        <v>35</v>
      </c>
      <c r="O240" s="140">
        <v>0</v>
      </c>
      <c r="P240" s="140">
        <f t="shared" si="51"/>
        <v>0</v>
      </c>
      <c r="Q240" s="140">
        <v>2.8999999999999998E-3</v>
      </c>
      <c r="R240" s="140">
        <f t="shared" si="52"/>
        <v>0.92388490000000001</v>
      </c>
      <c r="S240" s="140">
        <v>0</v>
      </c>
      <c r="T240" s="141">
        <f t="shared" si="53"/>
        <v>0</v>
      </c>
      <c r="AR240" s="142" t="s">
        <v>228</v>
      </c>
      <c r="AT240" s="142" t="s">
        <v>356</v>
      </c>
      <c r="AU240" s="142" t="s">
        <v>154</v>
      </c>
      <c r="AY240" s="13" t="s">
        <v>146</v>
      </c>
      <c r="BE240" s="143">
        <f t="shared" si="54"/>
        <v>0</v>
      </c>
      <c r="BF240" s="143">
        <f t="shared" si="55"/>
        <v>0</v>
      </c>
      <c r="BG240" s="143">
        <f t="shared" si="56"/>
        <v>0</v>
      </c>
      <c r="BH240" s="143">
        <f t="shared" si="57"/>
        <v>0</v>
      </c>
      <c r="BI240" s="143">
        <f t="shared" si="58"/>
        <v>0</v>
      </c>
      <c r="BJ240" s="13" t="s">
        <v>154</v>
      </c>
      <c r="BK240" s="144">
        <f t="shared" si="59"/>
        <v>0</v>
      </c>
      <c r="BL240" s="13" t="s">
        <v>181</v>
      </c>
      <c r="BM240" s="142" t="s">
        <v>643</v>
      </c>
    </row>
    <row r="241" spans="2:65" s="1" customFormat="1" ht="24.15" customHeight="1">
      <c r="B241" s="131"/>
      <c r="C241" s="149" t="s">
        <v>644</v>
      </c>
      <c r="D241" s="149" t="s">
        <v>356</v>
      </c>
      <c r="E241" s="150" t="s">
        <v>645</v>
      </c>
      <c r="F241" s="151" t="s">
        <v>646</v>
      </c>
      <c r="G241" s="152" t="s">
        <v>169</v>
      </c>
      <c r="H241" s="153">
        <v>318.58100000000002</v>
      </c>
      <c r="I241" s="153"/>
      <c r="J241" s="153">
        <f t="shared" si="50"/>
        <v>0</v>
      </c>
      <c r="K241" s="154"/>
      <c r="L241" s="155"/>
      <c r="M241" s="156" t="s">
        <v>1</v>
      </c>
      <c r="N241" s="157" t="s">
        <v>35</v>
      </c>
      <c r="O241" s="140">
        <v>0</v>
      </c>
      <c r="P241" s="140">
        <f t="shared" si="51"/>
        <v>0</v>
      </c>
      <c r="Q241" s="140">
        <v>4.64E-3</v>
      </c>
      <c r="R241" s="140">
        <f t="shared" si="52"/>
        <v>1.4782158400000001</v>
      </c>
      <c r="S241" s="140">
        <v>0</v>
      </c>
      <c r="T241" s="141">
        <f t="shared" si="53"/>
        <v>0</v>
      </c>
      <c r="AR241" s="142" t="s">
        <v>228</v>
      </c>
      <c r="AT241" s="142" t="s">
        <v>356</v>
      </c>
      <c r="AU241" s="142" t="s">
        <v>154</v>
      </c>
      <c r="AY241" s="13" t="s">
        <v>146</v>
      </c>
      <c r="BE241" s="143">
        <f t="shared" si="54"/>
        <v>0</v>
      </c>
      <c r="BF241" s="143">
        <f t="shared" si="55"/>
        <v>0</v>
      </c>
      <c r="BG241" s="143">
        <f t="shared" si="56"/>
        <v>0</v>
      </c>
      <c r="BH241" s="143">
        <f t="shared" si="57"/>
        <v>0</v>
      </c>
      <c r="BI241" s="143">
        <f t="shared" si="58"/>
        <v>0</v>
      </c>
      <c r="BJ241" s="13" t="s">
        <v>154</v>
      </c>
      <c r="BK241" s="144">
        <f t="shared" si="59"/>
        <v>0</v>
      </c>
      <c r="BL241" s="13" t="s">
        <v>181</v>
      </c>
      <c r="BM241" s="142" t="s">
        <v>647</v>
      </c>
    </row>
    <row r="242" spans="2:65" s="1" customFormat="1" ht="33" customHeight="1">
      <c r="B242" s="131"/>
      <c r="C242" s="132" t="s">
        <v>535</v>
      </c>
      <c r="D242" s="132" t="s">
        <v>149</v>
      </c>
      <c r="E242" s="133" t="s">
        <v>648</v>
      </c>
      <c r="F242" s="134" t="s">
        <v>649</v>
      </c>
      <c r="G242" s="135" t="s">
        <v>169</v>
      </c>
      <c r="H242" s="136">
        <v>556.19000000000005</v>
      </c>
      <c r="I242" s="136"/>
      <c r="J242" s="136">
        <f t="shared" si="50"/>
        <v>0</v>
      </c>
      <c r="K242" s="137"/>
      <c r="L242" s="25"/>
      <c r="M242" s="138" t="s">
        <v>1</v>
      </c>
      <c r="N242" s="139" t="s">
        <v>35</v>
      </c>
      <c r="O242" s="140">
        <v>9.1600000000000001E-2</v>
      </c>
      <c r="P242" s="140">
        <f t="shared" si="51"/>
        <v>50.947004000000007</v>
      </c>
      <c r="Q242" s="140">
        <v>4.8000000000000001E-5</v>
      </c>
      <c r="R242" s="140">
        <f t="shared" si="52"/>
        <v>2.6697120000000005E-2</v>
      </c>
      <c r="S242" s="140">
        <v>0</v>
      </c>
      <c r="T242" s="141">
        <f t="shared" si="53"/>
        <v>0</v>
      </c>
      <c r="AR242" s="142" t="s">
        <v>181</v>
      </c>
      <c r="AT242" s="142" t="s">
        <v>149</v>
      </c>
      <c r="AU242" s="142" t="s">
        <v>154</v>
      </c>
      <c r="AY242" s="13" t="s">
        <v>146</v>
      </c>
      <c r="BE242" s="143">
        <f t="shared" si="54"/>
        <v>0</v>
      </c>
      <c r="BF242" s="143">
        <f t="shared" si="55"/>
        <v>0</v>
      </c>
      <c r="BG242" s="143">
        <f t="shared" si="56"/>
        <v>0</v>
      </c>
      <c r="BH242" s="143">
        <f t="shared" si="57"/>
        <v>0</v>
      </c>
      <c r="BI242" s="143">
        <f t="shared" si="58"/>
        <v>0</v>
      </c>
      <c r="BJ242" s="13" t="s">
        <v>154</v>
      </c>
      <c r="BK242" s="144">
        <f t="shared" si="59"/>
        <v>0</v>
      </c>
      <c r="BL242" s="13" t="s">
        <v>181</v>
      </c>
      <c r="BM242" s="142" t="s">
        <v>650</v>
      </c>
    </row>
    <row r="243" spans="2:65" s="1" customFormat="1" ht="24.15" customHeight="1">
      <c r="B243" s="131"/>
      <c r="C243" s="149" t="s">
        <v>651</v>
      </c>
      <c r="D243" s="149" t="s">
        <v>356</v>
      </c>
      <c r="E243" s="150" t="s">
        <v>652</v>
      </c>
      <c r="F243" s="151" t="s">
        <v>653</v>
      </c>
      <c r="G243" s="152" t="s">
        <v>169</v>
      </c>
      <c r="H243" s="153">
        <v>566.78399999999999</v>
      </c>
      <c r="I243" s="153"/>
      <c r="J243" s="153">
        <f t="shared" si="50"/>
        <v>0</v>
      </c>
      <c r="K243" s="154"/>
      <c r="L243" s="155"/>
      <c r="M243" s="156" t="s">
        <v>1</v>
      </c>
      <c r="N243" s="157" t="s">
        <v>35</v>
      </c>
      <c r="O243" s="140">
        <v>0</v>
      </c>
      <c r="P243" s="140">
        <f t="shared" si="51"/>
        <v>0</v>
      </c>
      <c r="Q243" s="140">
        <v>4.3200000000000001E-3</v>
      </c>
      <c r="R243" s="140">
        <f t="shared" si="52"/>
        <v>2.4485068800000001</v>
      </c>
      <c r="S243" s="140">
        <v>0</v>
      </c>
      <c r="T243" s="141">
        <f t="shared" si="53"/>
        <v>0</v>
      </c>
      <c r="AR243" s="142" t="s">
        <v>228</v>
      </c>
      <c r="AT243" s="142" t="s">
        <v>356</v>
      </c>
      <c r="AU243" s="142" t="s">
        <v>154</v>
      </c>
      <c r="AY243" s="13" t="s">
        <v>146</v>
      </c>
      <c r="BE243" s="143">
        <f t="shared" si="54"/>
        <v>0</v>
      </c>
      <c r="BF243" s="143">
        <f t="shared" si="55"/>
        <v>0</v>
      </c>
      <c r="BG243" s="143">
        <f t="shared" si="56"/>
        <v>0</v>
      </c>
      <c r="BH243" s="143">
        <f t="shared" si="57"/>
        <v>0</v>
      </c>
      <c r="BI243" s="143">
        <f t="shared" si="58"/>
        <v>0</v>
      </c>
      <c r="BJ243" s="13" t="s">
        <v>154</v>
      </c>
      <c r="BK243" s="144">
        <f t="shared" si="59"/>
        <v>0</v>
      </c>
      <c r="BL243" s="13" t="s">
        <v>181</v>
      </c>
      <c r="BM243" s="142" t="s">
        <v>654</v>
      </c>
    </row>
    <row r="244" spans="2:65" s="1" customFormat="1" ht="24.15" customHeight="1">
      <c r="B244" s="131"/>
      <c r="C244" s="132" t="s">
        <v>539</v>
      </c>
      <c r="D244" s="132" t="s">
        <v>149</v>
      </c>
      <c r="E244" s="133" t="s">
        <v>655</v>
      </c>
      <c r="F244" s="134" t="s">
        <v>656</v>
      </c>
      <c r="G244" s="135" t="s">
        <v>169</v>
      </c>
      <c r="H244" s="136">
        <v>302.37900000000002</v>
      </c>
      <c r="I244" s="136"/>
      <c r="J244" s="136">
        <f t="shared" si="50"/>
        <v>0</v>
      </c>
      <c r="K244" s="137"/>
      <c r="L244" s="25"/>
      <c r="M244" s="138" t="s">
        <v>1</v>
      </c>
      <c r="N244" s="139" t="s">
        <v>35</v>
      </c>
      <c r="O244" s="140">
        <v>9.1600000000000001E-2</v>
      </c>
      <c r="P244" s="140">
        <f t="shared" si="51"/>
        <v>27.6979164</v>
      </c>
      <c r="Q244" s="140">
        <v>4.8000000000000001E-5</v>
      </c>
      <c r="R244" s="140">
        <f t="shared" si="52"/>
        <v>1.4514192000000002E-2</v>
      </c>
      <c r="S244" s="140">
        <v>0</v>
      </c>
      <c r="T244" s="141">
        <f t="shared" si="53"/>
        <v>0</v>
      </c>
      <c r="AR244" s="142" t="s">
        <v>181</v>
      </c>
      <c r="AT244" s="142" t="s">
        <v>149</v>
      </c>
      <c r="AU244" s="142" t="s">
        <v>154</v>
      </c>
      <c r="AY244" s="13" t="s">
        <v>146</v>
      </c>
      <c r="BE244" s="143">
        <f t="shared" si="54"/>
        <v>0</v>
      </c>
      <c r="BF244" s="143">
        <f t="shared" si="55"/>
        <v>0</v>
      </c>
      <c r="BG244" s="143">
        <f t="shared" si="56"/>
        <v>0</v>
      </c>
      <c r="BH244" s="143">
        <f t="shared" si="57"/>
        <v>0</v>
      </c>
      <c r="BI244" s="143">
        <f t="shared" si="58"/>
        <v>0</v>
      </c>
      <c r="BJ244" s="13" t="s">
        <v>154</v>
      </c>
      <c r="BK244" s="144">
        <f t="shared" si="59"/>
        <v>0</v>
      </c>
      <c r="BL244" s="13" t="s">
        <v>181</v>
      </c>
      <c r="BM244" s="142" t="s">
        <v>657</v>
      </c>
    </row>
    <row r="245" spans="2:65" s="1" customFormat="1" ht="24.15" customHeight="1">
      <c r="B245" s="131"/>
      <c r="C245" s="149" t="s">
        <v>658</v>
      </c>
      <c r="D245" s="149" t="s">
        <v>356</v>
      </c>
      <c r="E245" s="150" t="s">
        <v>659</v>
      </c>
      <c r="F245" s="151" t="s">
        <v>660</v>
      </c>
      <c r="G245" s="152" t="s">
        <v>169</v>
      </c>
      <c r="H245" s="153">
        <v>308.13900000000001</v>
      </c>
      <c r="I245" s="153"/>
      <c r="J245" s="153">
        <f t="shared" si="50"/>
        <v>0</v>
      </c>
      <c r="K245" s="154"/>
      <c r="L245" s="155"/>
      <c r="M245" s="156" t="s">
        <v>1</v>
      </c>
      <c r="N245" s="157" t="s">
        <v>35</v>
      </c>
      <c r="O245" s="140">
        <v>0</v>
      </c>
      <c r="P245" s="140">
        <f t="shared" si="51"/>
        <v>0</v>
      </c>
      <c r="Q245" s="140">
        <v>5.0400000000000002E-3</v>
      </c>
      <c r="R245" s="140">
        <f t="shared" si="52"/>
        <v>1.5530205600000002</v>
      </c>
      <c r="S245" s="140">
        <v>0</v>
      </c>
      <c r="T245" s="141">
        <f t="shared" si="53"/>
        <v>0</v>
      </c>
      <c r="AR245" s="142" t="s">
        <v>228</v>
      </c>
      <c r="AT245" s="142" t="s">
        <v>356</v>
      </c>
      <c r="AU245" s="142" t="s">
        <v>154</v>
      </c>
      <c r="AY245" s="13" t="s">
        <v>146</v>
      </c>
      <c r="BE245" s="143">
        <f t="shared" si="54"/>
        <v>0</v>
      </c>
      <c r="BF245" s="143">
        <f t="shared" si="55"/>
        <v>0</v>
      </c>
      <c r="BG245" s="143">
        <f t="shared" si="56"/>
        <v>0</v>
      </c>
      <c r="BH245" s="143">
        <f t="shared" si="57"/>
        <v>0</v>
      </c>
      <c r="BI245" s="143">
        <f t="shared" si="58"/>
        <v>0</v>
      </c>
      <c r="BJ245" s="13" t="s">
        <v>154</v>
      </c>
      <c r="BK245" s="144">
        <f t="shared" si="59"/>
        <v>0</v>
      </c>
      <c r="BL245" s="13" t="s">
        <v>181</v>
      </c>
      <c r="BM245" s="142" t="s">
        <v>661</v>
      </c>
    </row>
    <row r="246" spans="2:65" s="1" customFormat="1" ht="33" customHeight="1">
      <c r="B246" s="131"/>
      <c r="C246" s="132" t="s">
        <v>549</v>
      </c>
      <c r="D246" s="132" t="s">
        <v>149</v>
      </c>
      <c r="E246" s="133" t="s">
        <v>662</v>
      </c>
      <c r="F246" s="134" t="s">
        <v>663</v>
      </c>
      <c r="G246" s="135" t="s">
        <v>169</v>
      </c>
      <c r="H246" s="136">
        <v>175.726</v>
      </c>
      <c r="I246" s="136"/>
      <c r="J246" s="136">
        <f t="shared" si="50"/>
        <v>0</v>
      </c>
      <c r="K246" s="137"/>
      <c r="L246" s="25"/>
      <c r="M246" s="138" t="s">
        <v>1</v>
      </c>
      <c r="N246" s="139" t="s">
        <v>35</v>
      </c>
      <c r="O246" s="140">
        <v>9.1600000000000001E-2</v>
      </c>
      <c r="P246" s="140">
        <f t="shared" si="51"/>
        <v>16.0965016</v>
      </c>
      <c r="Q246" s="140">
        <v>4.8000000000000001E-5</v>
      </c>
      <c r="R246" s="140">
        <f t="shared" si="52"/>
        <v>8.434848E-3</v>
      </c>
      <c r="S246" s="140">
        <v>0</v>
      </c>
      <c r="T246" s="141">
        <f t="shared" si="53"/>
        <v>0</v>
      </c>
      <c r="AR246" s="142" t="s">
        <v>181</v>
      </c>
      <c r="AT246" s="142" t="s">
        <v>149</v>
      </c>
      <c r="AU246" s="142" t="s">
        <v>154</v>
      </c>
      <c r="AY246" s="13" t="s">
        <v>146</v>
      </c>
      <c r="BE246" s="143">
        <f t="shared" si="54"/>
        <v>0</v>
      </c>
      <c r="BF246" s="143">
        <f t="shared" si="55"/>
        <v>0</v>
      </c>
      <c r="BG246" s="143">
        <f t="shared" si="56"/>
        <v>0</v>
      </c>
      <c r="BH246" s="143">
        <f t="shared" si="57"/>
        <v>0</v>
      </c>
      <c r="BI246" s="143">
        <f t="shared" si="58"/>
        <v>0</v>
      </c>
      <c r="BJ246" s="13" t="s">
        <v>154</v>
      </c>
      <c r="BK246" s="144">
        <f t="shared" si="59"/>
        <v>0</v>
      </c>
      <c r="BL246" s="13" t="s">
        <v>181</v>
      </c>
      <c r="BM246" s="142" t="s">
        <v>664</v>
      </c>
    </row>
    <row r="247" spans="2:65" s="1" customFormat="1" ht="24.15" customHeight="1">
      <c r="B247" s="131"/>
      <c r="C247" s="149" t="s">
        <v>665</v>
      </c>
      <c r="D247" s="149" t="s">
        <v>356</v>
      </c>
      <c r="E247" s="150" t="s">
        <v>652</v>
      </c>
      <c r="F247" s="151" t="s">
        <v>653</v>
      </c>
      <c r="G247" s="152" t="s">
        <v>169</v>
      </c>
      <c r="H247" s="153">
        <v>175.726</v>
      </c>
      <c r="I247" s="153"/>
      <c r="J247" s="153">
        <f t="shared" si="50"/>
        <v>0</v>
      </c>
      <c r="K247" s="154"/>
      <c r="L247" s="155"/>
      <c r="M247" s="156" t="s">
        <v>1</v>
      </c>
      <c r="N247" s="157" t="s">
        <v>35</v>
      </c>
      <c r="O247" s="140">
        <v>0</v>
      </c>
      <c r="P247" s="140">
        <f t="shared" si="51"/>
        <v>0</v>
      </c>
      <c r="Q247" s="140">
        <v>4.3200000000000001E-3</v>
      </c>
      <c r="R247" s="140">
        <f t="shared" si="52"/>
        <v>0.75913631999999998</v>
      </c>
      <c r="S247" s="140">
        <v>0</v>
      </c>
      <c r="T247" s="141">
        <f t="shared" si="53"/>
        <v>0</v>
      </c>
      <c r="AR247" s="142" t="s">
        <v>228</v>
      </c>
      <c r="AT247" s="142" t="s">
        <v>356</v>
      </c>
      <c r="AU247" s="142" t="s">
        <v>154</v>
      </c>
      <c r="AY247" s="13" t="s">
        <v>146</v>
      </c>
      <c r="BE247" s="143">
        <f t="shared" si="54"/>
        <v>0</v>
      </c>
      <c r="BF247" s="143">
        <f t="shared" si="55"/>
        <v>0</v>
      </c>
      <c r="BG247" s="143">
        <f t="shared" si="56"/>
        <v>0</v>
      </c>
      <c r="BH247" s="143">
        <f t="shared" si="57"/>
        <v>0</v>
      </c>
      <c r="BI247" s="143">
        <f t="shared" si="58"/>
        <v>0</v>
      </c>
      <c r="BJ247" s="13" t="s">
        <v>154</v>
      </c>
      <c r="BK247" s="144">
        <f t="shared" si="59"/>
        <v>0</v>
      </c>
      <c r="BL247" s="13" t="s">
        <v>181</v>
      </c>
      <c r="BM247" s="142" t="s">
        <v>666</v>
      </c>
    </row>
    <row r="248" spans="2:65" s="1" customFormat="1" ht="44.25" customHeight="1">
      <c r="B248" s="131"/>
      <c r="C248" s="132" t="s">
        <v>553</v>
      </c>
      <c r="D248" s="132" t="s">
        <v>149</v>
      </c>
      <c r="E248" s="133" t="s">
        <v>667</v>
      </c>
      <c r="F248" s="134" t="s">
        <v>668</v>
      </c>
      <c r="G248" s="135" t="s">
        <v>169</v>
      </c>
      <c r="H248" s="136">
        <v>556.19000000000005</v>
      </c>
      <c r="I248" s="136"/>
      <c r="J248" s="136">
        <f t="shared" si="50"/>
        <v>0</v>
      </c>
      <c r="K248" s="137"/>
      <c r="L248" s="25"/>
      <c r="M248" s="138" t="s">
        <v>1</v>
      </c>
      <c r="N248" s="139" t="s">
        <v>35</v>
      </c>
      <c r="O248" s="140">
        <v>0.33100000000000002</v>
      </c>
      <c r="P248" s="140">
        <f t="shared" si="51"/>
        <v>184.09889000000004</v>
      </c>
      <c r="Q248" s="140">
        <v>8.1999999999999998E-4</v>
      </c>
      <c r="R248" s="140">
        <f t="shared" si="52"/>
        <v>0.45607580000000003</v>
      </c>
      <c r="S248" s="140">
        <v>0</v>
      </c>
      <c r="T248" s="141">
        <f t="shared" si="53"/>
        <v>0</v>
      </c>
      <c r="AR248" s="142" t="s">
        <v>181</v>
      </c>
      <c r="AT248" s="142" t="s">
        <v>149</v>
      </c>
      <c r="AU248" s="142" t="s">
        <v>154</v>
      </c>
      <c r="AY248" s="13" t="s">
        <v>146</v>
      </c>
      <c r="BE248" s="143">
        <f t="shared" si="54"/>
        <v>0</v>
      </c>
      <c r="BF248" s="143">
        <f t="shared" si="55"/>
        <v>0</v>
      </c>
      <c r="BG248" s="143">
        <f t="shared" si="56"/>
        <v>0</v>
      </c>
      <c r="BH248" s="143">
        <f t="shared" si="57"/>
        <v>0</v>
      </c>
      <c r="BI248" s="143">
        <f t="shared" si="58"/>
        <v>0</v>
      </c>
      <c r="BJ248" s="13" t="s">
        <v>154</v>
      </c>
      <c r="BK248" s="144">
        <f t="shared" si="59"/>
        <v>0</v>
      </c>
      <c r="BL248" s="13" t="s">
        <v>181</v>
      </c>
      <c r="BM248" s="142" t="s">
        <v>669</v>
      </c>
    </row>
    <row r="249" spans="2:65" s="1" customFormat="1" ht="24.15" customHeight="1">
      <c r="B249" s="131"/>
      <c r="C249" s="149" t="s">
        <v>670</v>
      </c>
      <c r="D249" s="149" t="s">
        <v>356</v>
      </c>
      <c r="E249" s="150" t="s">
        <v>671</v>
      </c>
      <c r="F249" s="151" t="s">
        <v>672</v>
      </c>
      <c r="G249" s="152" t="s">
        <v>169</v>
      </c>
      <c r="H249" s="153">
        <v>566.78399999999999</v>
      </c>
      <c r="I249" s="153"/>
      <c r="J249" s="153">
        <f t="shared" si="50"/>
        <v>0</v>
      </c>
      <c r="K249" s="154"/>
      <c r="L249" s="155"/>
      <c r="M249" s="156" t="s">
        <v>1</v>
      </c>
      <c r="N249" s="157" t="s">
        <v>35</v>
      </c>
      <c r="O249" s="140">
        <v>0</v>
      </c>
      <c r="P249" s="140">
        <f t="shared" si="51"/>
        <v>0</v>
      </c>
      <c r="Q249" s="140">
        <v>6.4000000000000003E-3</v>
      </c>
      <c r="R249" s="140">
        <f t="shared" si="52"/>
        <v>3.6274176000000002</v>
      </c>
      <c r="S249" s="140">
        <v>0</v>
      </c>
      <c r="T249" s="141">
        <f t="shared" si="53"/>
        <v>0</v>
      </c>
      <c r="AR249" s="142" t="s">
        <v>228</v>
      </c>
      <c r="AT249" s="142" t="s">
        <v>356</v>
      </c>
      <c r="AU249" s="142" t="s">
        <v>154</v>
      </c>
      <c r="AY249" s="13" t="s">
        <v>146</v>
      </c>
      <c r="BE249" s="143">
        <f t="shared" si="54"/>
        <v>0</v>
      </c>
      <c r="BF249" s="143">
        <f t="shared" si="55"/>
        <v>0</v>
      </c>
      <c r="BG249" s="143">
        <f t="shared" si="56"/>
        <v>0</v>
      </c>
      <c r="BH249" s="143">
        <f t="shared" si="57"/>
        <v>0</v>
      </c>
      <c r="BI249" s="143">
        <f t="shared" si="58"/>
        <v>0</v>
      </c>
      <c r="BJ249" s="13" t="s">
        <v>154</v>
      </c>
      <c r="BK249" s="144">
        <f t="shared" si="59"/>
        <v>0</v>
      </c>
      <c r="BL249" s="13" t="s">
        <v>181</v>
      </c>
      <c r="BM249" s="142" t="s">
        <v>673</v>
      </c>
    </row>
    <row r="250" spans="2:65" s="1" customFormat="1" ht="44.25" customHeight="1">
      <c r="B250" s="131"/>
      <c r="C250" s="132" t="s">
        <v>556</v>
      </c>
      <c r="D250" s="132" t="s">
        <v>149</v>
      </c>
      <c r="E250" s="133" t="s">
        <v>674</v>
      </c>
      <c r="F250" s="134" t="s">
        <v>675</v>
      </c>
      <c r="G250" s="135" t="s">
        <v>169</v>
      </c>
      <c r="H250" s="136">
        <v>302.37900000000002</v>
      </c>
      <c r="I250" s="136"/>
      <c r="J250" s="136">
        <f t="shared" si="50"/>
        <v>0</v>
      </c>
      <c r="K250" s="137"/>
      <c r="L250" s="25"/>
      <c r="M250" s="138" t="s">
        <v>1</v>
      </c>
      <c r="N250" s="139" t="s">
        <v>35</v>
      </c>
      <c r="O250" s="140">
        <v>0.33100000000000002</v>
      </c>
      <c r="P250" s="140">
        <f t="shared" si="51"/>
        <v>100.08744900000001</v>
      </c>
      <c r="Q250" s="140">
        <v>8.1999999999999998E-4</v>
      </c>
      <c r="R250" s="140">
        <f t="shared" si="52"/>
        <v>0.24795078000000001</v>
      </c>
      <c r="S250" s="140">
        <v>0</v>
      </c>
      <c r="T250" s="141">
        <f t="shared" si="53"/>
        <v>0</v>
      </c>
      <c r="AR250" s="142" t="s">
        <v>181</v>
      </c>
      <c r="AT250" s="142" t="s">
        <v>149</v>
      </c>
      <c r="AU250" s="142" t="s">
        <v>154</v>
      </c>
      <c r="AY250" s="13" t="s">
        <v>146</v>
      </c>
      <c r="BE250" s="143">
        <f t="shared" si="54"/>
        <v>0</v>
      </c>
      <c r="BF250" s="143">
        <f t="shared" si="55"/>
        <v>0</v>
      </c>
      <c r="BG250" s="143">
        <f t="shared" si="56"/>
        <v>0</v>
      </c>
      <c r="BH250" s="143">
        <f t="shared" si="57"/>
        <v>0</v>
      </c>
      <c r="BI250" s="143">
        <f t="shared" si="58"/>
        <v>0</v>
      </c>
      <c r="BJ250" s="13" t="s">
        <v>154</v>
      </c>
      <c r="BK250" s="144">
        <f t="shared" si="59"/>
        <v>0</v>
      </c>
      <c r="BL250" s="13" t="s">
        <v>181</v>
      </c>
      <c r="BM250" s="142" t="s">
        <v>676</v>
      </c>
    </row>
    <row r="251" spans="2:65" s="1" customFormat="1" ht="24.15" customHeight="1">
      <c r="B251" s="131"/>
      <c r="C251" s="149" t="s">
        <v>677</v>
      </c>
      <c r="D251" s="149" t="s">
        <v>356</v>
      </c>
      <c r="E251" s="150" t="s">
        <v>678</v>
      </c>
      <c r="F251" s="151" t="s">
        <v>679</v>
      </c>
      <c r="G251" s="152" t="s">
        <v>169</v>
      </c>
      <c r="H251" s="153">
        <v>308.13900000000001</v>
      </c>
      <c r="I251" s="153"/>
      <c r="J251" s="153">
        <f t="shared" si="50"/>
        <v>0</v>
      </c>
      <c r="K251" s="154"/>
      <c r="L251" s="155"/>
      <c r="M251" s="156" t="s">
        <v>1</v>
      </c>
      <c r="N251" s="157" t="s">
        <v>35</v>
      </c>
      <c r="O251" s="140">
        <v>0</v>
      </c>
      <c r="P251" s="140">
        <f t="shared" si="51"/>
        <v>0</v>
      </c>
      <c r="Q251" s="140">
        <v>5.7600000000000004E-3</v>
      </c>
      <c r="R251" s="140">
        <f t="shared" si="52"/>
        <v>1.7748806400000001</v>
      </c>
      <c r="S251" s="140">
        <v>0</v>
      </c>
      <c r="T251" s="141">
        <f t="shared" si="53"/>
        <v>0</v>
      </c>
      <c r="AR251" s="142" t="s">
        <v>228</v>
      </c>
      <c r="AT251" s="142" t="s">
        <v>356</v>
      </c>
      <c r="AU251" s="142" t="s">
        <v>154</v>
      </c>
      <c r="AY251" s="13" t="s">
        <v>146</v>
      </c>
      <c r="BE251" s="143">
        <f t="shared" si="54"/>
        <v>0</v>
      </c>
      <c r="BF251" s="143">
        <f t="shared" si="55"/>
        <v>0</v>
      </c>
      <c r="BG251" s="143">
        <f t="shared" si="56"/>
        <v>0</v>
      </c>
      <c r="BH251" s="143">
        <f t="shared" si="57"/>
        <v>0</v>
      </c>
      <c r="BI251" s="143">
        <f t="shared" si="58"/>
        <v>0</v>
      </c>
      <c r="BJ251" s="13" t="s">
        <v>154</v>
      </c>
      <c r="BK251" s="144">
        <f t="shared" si="59"/>
        <v>0</v>
      </c>
      <c r="BL251" s="13" t="s">
        <v>181</v>
      </c>
      <c r="BM251" s="142" t="s">
        <v>680</v>
      </c>
    </row>
    <row r="252" spans="2:65" s="1" customFormat="1" ht="44.25" customHeight="1">
      <c r="B252" s="131"/>
      <c r="C252" s="132" t="s">
        <v>560</v>
      </c>
      <c r="D252" s="132" t="s">
        <v>149</v>
      </c>
      <c r="E252" s="133" t="s">
        <v>681</v>
      </c>
      <c r="F252" s="134" t="s">
        <v>682</v>
      </c>
      <c r="G252" s="135" t="s">
        <v>169</v>
      </c>
      <c r="H252" s="136">
        <v>172.44200000000001</v>
      </c>
      <c r="I252" s="136"/>
      <c r="J252" s="136">
        <f t="shared" si="50"/>
        <v>0</v>
      </c>
      <c r="K252" s="137"/>
      <c r="L252" s="25"/>
      <c r="M252" s="138" t="s">
        <v>1</v>
      </c>
      <c r="N252" s="139" t="s">
        <v>35</v>
      </c>
      <c r="O252" s="140">
        <v>0.33100000000000002</v>
      </c>
      <c r="P252" s="140">
        <f t="shared" si="51"/>
        <v>57.078302000000008</v>
      </c>
      <c r="Q252" s="140">
        <v>8.1999999999999998E-4</v>
      </c>
      <c r="R252" s="140">
        <f t="shared" si="52"/>
        <v>0.14140243999999999</v>
      </c>
      <c r="S252" s="140">
        <v>0</v>
      </c>
      <c r="T252" s="141">
        <f t="shared" si="53"/>
        <v>0</v>
      </c>
      <c r="AR252" s="142" t="s">
        <v>181</v>
      </c>
      <c r="AT252" s="142" t="s">
        <v>149</v>
      </c>
      <c r="AU252" s="142" t="s">
        <v>154</v>
      </c>
      <c r="AY252" s="13" t="s">
        <v>146</v>
      </c>
      <c r="BE252" s="143">
        <f t="shared" si="54"/>
        <v>0</v>
      </c>
      <c r="BF252" s="143">
        <f t="shared" si="55"/>
        <v>0</v>
      </c>
      <c r="BG252" s="143">
        <f t="shared" si="56"/>
        <v>0</v>
      </c>
      <c r="BH252" s="143">
        <f t="shared" si="57"/>
        <v>0</v>
      </c>
      <c r="BI252" s="143">
        <f t="shared" si="58"/>
        <v>0</v>
      </c>
      <c r="BJ252" s="13" t="s">
        <v>154</v>
      </c>
      <c r="BK252" s="144">
        <f t="shared" si="59"/>
        <v>0</v>
      </c>
      <c r="BL252" s="13" t="s">
        <v>181</v>
      </c>
      <c r="BM252" s="142" t="s">
        <v>683</v>
      </c>
    </row>
    <row r="253" spans="2:65" s="1" customFormat="1" ht="24.15" customHeight="1">
      <c r="B253" s="131"/>
      <c r="C253" s="149" t="s">
        <v>601</v>
      </c>
      <c r="D253" s="149" t="s">
        <v>356</v>
      </c>
      <c r="E253" s="150" t="s">
        <v>671</v>
      </c>
      <c r="F253" s="151" t="s">
        <v>672</v>
      </c>
      <c r="G253" s="152" t="s">
        <v>169</v>
      </c>
      <c r="H253" s="153">
        <v>175.726</v>
      </c>
      <c r="I253" s="153"/>
      <c r="J253" s="153">
        <f t="shared" si="50"/>
        <v>0</v>
      </c>
      <c r="K253" s="154"/>
      <c r="L253" s="155"/>
      <c r="M253" s="156" t="s">
        <v>1</v>
      </c>
      <c r="N253" s="157" t="s">
        <v>35</v>
      </c>
      <c r="O253" s="140">
        <v>0</v>
      </c>
      <c r="P253" s="140">
        <f t="shared" si="51"/>
        <v>0</v>
      </c>
      <c r="Q253" s="140">
        <v>6.4000000000000003E-3</v>
      </c>
      <c r="R253" s="140">
        <f t="shared" si="52"/>
        <v>1.1246464</v>
      </c>
      <c r="S253" s="140">
        <v>0</v>
      </c>
      <c r="T253" s="141">
        <f t="shared" si="53"/>
        <v>0</v>
      </c>
      <c r="AR253" s="142" t="s">
        <v>228</v>
      </c>
      <c r="AT253" s="142" t="s">
        <v>356</v>
      </c>
      <c r="AU253" s="142" t="s">
        <v>154</v>
      </c>
      <c r="AY253" s="13" t="s">
        <v>146</v>
      </c>
      <c r="BE253" s="143">
        <f t="shared" si="54"/>
        <v>0</v>
      </c>
      <c r="BF253" s="143">
        <f t="shared" si="55"/>
        <v>0</v>
      </c>
      <c r="BG253" s="143">
        <f t="shared" si="56"/>
        <v>0</v>
      </c>
      <c r="BH253" s="143">
        <f t="shared" si="57"/>
        <v>0</v>
      </c>
      <c r="BI253" s="143">
        <f t="shared" si="58"/>
        <v>0</v>
      </c>
      <c r="BJ253" s="13" t="s">
        <v>154</v>
      </c>
      <c r="BK253" s="144">
        <f t="shared" si="59"/>
        <v>0</v>
      </c>
      <c r="BL253" s="13" t="s">
        <v>181</v>
      </c>
      <c r="BM253" s="142" t="s">
        <v>684</v>
      </c>
    </row>
    <row r="254" spans="2:65" s="1" customFormat="1" ht="24.15" customHeight="1">
      <c r="B254" s="131"/>
      <c r="C254" s="132" t="s">
        <v>563</v>
      </c>
      <c r="D254" s="132" t="s">
        <v>149</v>
      </c>
      <c r="E254" s="133" t="s">
        <v>685</v>
      </c>
      <c r="F254" s="134" t="s">
        <v>686</v>
      </c>
      <c r="G254" s="135" t="s">
        <v>235</v>
      </c>
      <c r="H254" s="136">
        <v>15.613</v>
      </c>
      <c r="I254" s="136"/>
      <c r="J254" s="136">
        <f t="shared" si="50"/>
        <v>0</v>
      </c>
      <c r="K254" s="137"/>
      <c r="L254" s="25"/>
      <c r="M254" s="138" t="s">
        <v>1</v>
      </c>
      <c r="N254" s="139" t="s">
        <v>35</v>
      </c>
      <c r="O254" s="140">
        <v>2.0169999999999999</v>
      </c>
      <c r="P254" s="140">
        <f t="shared" si="51"/>
        <v>31.491420999999999</v>
      </c>
      <c r="Q254" s="140">
        <v>0</v>
      </c>
      <c r="R254" s="140">
        <f t="shared" si="52"/>
        <v>0</v>
      </c>
      <c r="S254" s="140">
        <v>0</v>
      </c>
      <c r="T254" s="141">
        <f t="shared" si="53"/>
        <v>0</v>
      </c>
      <c r="AR254" s="142" t="s">
        <v>181</v>
      </c>
      <c r="AT254" s="142" t="s">
        <v>149</v>
      </c>
      <c r="AU254" s="142" t="s">
        <v>154</v>
      </c>
      <c r="AY254" s="13" t="s">
        <v>146</v>
      </c>
      <c r="BE254" s="143">
        <f t="shared" si="54"/>
        <v>0</v>
      </c>
      <c r="BF254" s="143">
        <f t="shared" si="55"/>
        <v>0</v>
      </c>
      <c r="BG254" s="143">
        <f t="shared" si="56"/>
        <v>0</v>
      </c>
      <c r="BH254" s="143">
        <f t="shared" si="57"/>
        <v>0</v>
      </c>
      <c r="BI254" s="143">
        <f t="shared" si="58"/>
        <v>0</v>
      </c>
      <c r="BJ254" s="13" t="s">
        <v>154</v>
      </c>
      <c r="BK254" s="144">
        <f t="shared" si="59"/>
        <v>0</v>
      </c>
      <c r="BL254" s="13" t="s">
        <v>181</v>
      </c>
      <c r="BM254" s="142" t="s">
        <v>687</v>
      </c>
    </row>
    <row r="255" spans="2:65" s="11" customFormat="1" ht="22.95" customHeight="1">
      <c r="B255" s="120"/>
      <c r="D255" s="121" t="s">
        <v>68</v>
      </c>
      <c r="E255" s="129" t="s">
        <v>688</v>
      </c>
      <c r="F255" s="129" t="s">
        <v>689</v>
      </c>
      <c r="J255" s="130">
        <f>BK255</f>
        <v>0</v>
      </c>
      <c r="L255" s="120"/>
      <c r="M255" s="124"/>
      <c r="P255" s="125">
        <f>SUM(P256:P260)</f>
        <v>2.9182639999999997</v>
      </c>
      <c r="R255" s="125">
        <f>SUM(R256:R260)</f>
        <v>9.3164880000000005E-2</v>
      </c>
      <c r="T255" s="126">
        <f>SUM(T256:T260)</f>
        <v>0</v>
      </c>
      <c r="AR255" s="121" t="s">
        <v>154</v>
      </c>
      <c r="AT255" s="127" t="s">
        <v>68</v>
      </c>
      <c r="AU255" s="127" t="s">
        <v>77</v>
      </c>
      <c r="AY255" s="121" t="s">
        <v>146</v>
      </c>
      <c r="BK255" s="128">
        <f>SUM(BK256:BK260)</f>
        <v>0</v>
      </c>
    </row>
    <row r="256" spans="2:65" s="1" customFormat="1" ht="21.75" customHeight="1">
      <c r="B256" s="131"/>
      <c r="C256" s="132" t="s">
        <v>690</v>
      </c>
      <c r="D256" s="132" t="s">
        <v>149</v>
      </c>
      <c r="E256" s="133" t="s">
        <v>691</v>
      </c>
      <c r="F256" s="134" t="s">
        <v>692</v>
      </c>
      <c r="G256" s="135" t="s">
        <v>257</v>
      </c>
      <c r="H256" s="136">
        <v>2</v>
      </c>
      <c r="I256" s="136"/>
      <c r="J256" s="136">
        <f>ROUND(I256*H256,3)</f>
        <v>0</v>
      </c>
      <c r="K256" s="137"/>
      <c r="L256" s="25"/>
      <c r="M256" s="138" t="s">
        <v>1</v>
      </c>
      <c r="N256" s="139" t="s">
        <v>35</v>
      </c>
      <c r="O256" s="140">
        <v>1.135</v>
      </c>
      <c r="P256" s="140">
        <f>O256*H256</f>
        <v>2.27</v>
      </c>
      <c r="Q256" s="140">
        <v>2.6244000000000001E-4</v>
      </c>
      <c r="R256" s="140">
        <f>Q256*H256</f>
        <v>5.2488000000000003E-4</v>
      </c>
      <c r="S256" s="140">
        <v>0</v>
      </c>
      <c r="T256" s="141">
        <f>S256*H256</f>
        <v>0</v>
      </c>
      <c r="AR256" s="142" t="s">
        <v>181</v>
      </c>
      <c r="AT256" s="142" t="s">
        <v>149</v>
      </c>
      <c r="AU256" s="142" t="s">
        <v>154</v>
      </c>
      <c r="AY256" s="13" t="s">
        <v>146</v>
      </c>
      <c r="BE256" s="143">
        <f>IF(N256="základná",J256,0)</f>
        <v>0</v>
      </c>
      <c r="BF256" s="143">
        <f>IF(N256="znížená",J256,0)</f>
        <v>0</v>
      </c>
      <c r="BG256" s="143">
        <f>IF(N256="zákl. prenesená",J256,0)</f>
        <v>0</v>
      </c>
      <c r="BH256" s="143">
        <f>IF(N256="zníž. prenesená",J256,0)</f>
        <v>0</v>
      </c>
      <c r="BI256" s="143">
        <f>IF(N256="nulová",J256,0)</f>
        <v>0</v>
      </c>
      <c r="BJ256" s="13" t="s">
        <v>154</v>
      </c>
      <c r="BK256" s="144">
        <f>ROUND(I256*H256,3)</f>
        <v>0</v>
      </c>
      <c r="BL256" s="13" t="s">
        <v>181</v>
      </c>
      <c r="BM256" s="142" t="s">
        <v>693</v>
      </c>
    </row>
    <row r="257" spans="2:65" s="1" customFormat="1" ht="37.950000000000003" customHeight="1">
      <c r="B257" s="131"/>
      <c r="C257" s="149" t="s">
        <v>567</v>
      </c>
      <c r="D257" s="149" t="s">
        <v>356</v>
      </c>
      <c r="E257" s="150" t="s">
        <v>694</v>
      </c>
      <c r="F257" s="151" t="s">
        <v>695</v>
      </c>
      <c r="G257" s="152" t="s">
        <v>152</v>
      </c>
      <c r="H257" s="153">
        <v>2</v>
      </c>
      <c r="I257" s="153"/>
      <c r="J257" s="153">
        <f>ROUND(I257*H257,3)</f>
        <v>0</v>
      </c>
      <c r="K257" s="154"/>
      <c r="L257" s="155"/>
      <c r="M257" s="156" t="s">
        <v>1</v>
      </c>
      <c r="N257" s="157" t="s">
        <v>35</v>
      </c>
      <c r="O257" s="140">
        <v>0</v>
      </c>
      <c r="P257" s="140">
        <f>O257*H257</f>
        <v>0</v>
      </c>
      <c r="Q257" s="140">
        <v>2.5000000000000001E-2</v>
      </c>
      <c r="R257" s="140">
        <f>Q257*H257</f>
        <v>0.05</v>
      </c>
      <c r="S257" s="140">
        <v>0</v>
      </c>
      <c r="T257" s="141">
        <f>S257*H257</f>
        <v>0</v>
      </c>
      <c r="AR257" s="142" t="s">
        <v>228</v>
      </c>
      <c r="AT257" s="142" t="s">
        <v>356</v>
      </c>
      <c r="AU257" s="142" t="s">
        <v>154</v>
      </c>
      <c r="AY257" s="13" t="s">
        <v>146</v>
      </c>
      <c r="BE257" s="143">
        <f>IF(N257="základná",J257,0)</f>
        <v>0</v>
      </c>
      <c r="BF257" s="143">
        <f>IF(N257="znížená",J257,0)</f>
        <v>0</v>
      </c>
      <c r="BG257" s="143">
        <f>IF(N257="zákl. prenesená",J257,0)</f>
        <v>0</v>
      </c>
      <c r="BH257" s="143">
        <f>IF(N257="zníž. prenesená",J257,0)</f>
        <v>0</v>
      </c>
      <c r="BI257" s="143">
        <f>IF(N257="nulová",J257,0)</f>
        <v>0</v>
      </c>
      <c r="BJ257" s="13" t="s">
        <v>154</v>
      </c>
      <c r="BK257" s="144">
        <f>ROUND(I257*H257,3)</f>
        <v>0</v>
      </c>
      <c r="BL257" s="13" t="s">
        <v>181</v>
      </c>
      <c r="BM257" s="142" t="s">
        <v>696</v>
      </c>
    </row>
    <row r="258" spans="2:65" s="1" customFormat="1" ht="16.5" customHeight="1">
      <c r="B258" s="131"/>
      <c r="C258" s="132" t="s">
        <v>697</v>
      </c>
      <c r="D258" s="132" t="s">
        <v>149</v>
      </c>
      <c r="E258" s="133" t="s">
        <v>698</v>
      </c>
      <c r="F258" s="134" t="s">
        <v>699</v>
      </c>
      <c r="G258" s="135" t="s">
        <v>152</v>
      </c>
      <c r="H258" s="136">
        <v>2</v>
      </c>
      <c r="I258" s="136"/>
      <c r="J258" s="136">
        <f>ROUND(I258*H258,3)</f>
        <v>0</v>
      </c>
      <c r="K258" s="137"/>
      <c r="L258" s="25"/>
      <c r="M258" s="138" t="s">
        <v>1</v>
      </c>
      <c r="N258" s="139" t="s">
        <v>35</v>
      </c>
      <c r="O258" s="140">
        <v>0.26145000000000002</v>
      </c>
      <c r="P258" s="140">
        <f>O258*H258</f>
        <v>0.52290000000000003</v>
      </c>
      <c r="Q258" s="140">
        <v>0</v>
      </c>
      <c r="R258" s="140">
        <f>Q258*H258</f>
        <v>0</v>
      </c>
      <c r="S258" s="140">
        <v>0</v>
      </c>
      <c r="T258" s="141">
        <f>S258*H258</f>
        <v>0</v>
      </c>
      <c r="AR258" s="142" t="s">
        <v>181</v>
      </c>
      <c r="AT258" s="142" t="s">
        <v>149</v>
      </c>
      <c r="AU258" s="142" t="s">
        <v>154</v>
      </c>
      <c r="AY258" s="13" t="s">
        <v>146</v>
      </c>
      <c r="BE258" s="143">
        <f>IF(N258="základná",J258,0)</f>
        <v>0</v>
      </c>
      <c r="BF258" s="143">
        <f>IF(N258="znížená",J258,0)</f>
        <v>0</v>
      </c>
      <c r="BG258" s="143">
        <f>IF(N258="zákl. prenesená",J258,0)</f>
        <v>0</v>
      </c>
      <c r="BH258" s="143">
        <f>IF(N258="zníž. prenesená",J258,0)</f>
        <v>0</v>
      </c>
      <c r="BI258" s="143">
        <f>IF(N258="nulová",J258,0)</f>
        <v>0</v>
      </c>
      <c r="BJ258" s="13" t="s">
        <v>154</v>
      </c>
      <c r="BK258" s="144">
        <f>ROUND(I258*H258,3)</f>
        <v>0</v>
      </c>
      <c r="BL258" s="13" t="s">
        <v>181</v>
      </c>
      <c r="BM258" s="142" t="s">
        <v>700</v>
      </c>
    </row>
    <row r="259" spans="2:65" s="1" customFormat="1" ht="16.5" customHeight="1">
      <c r="B259" s="131"/>
      <c r="C259" s="149" t="s">
        <v>701</v>
      </c>
      <c r="D259" s="149" t="s">
        <v>356</v>
      </c>
      <c r="E259" s="150" t="s">
        <v>702</v>
      </c>
      <c r="F259" s="151" t="s">
        <v>703</v>
      </c>
      <c r="G259" s="152" t="s">
        <v>152</v>
      </c>
      <c r="H259" s="153">
        <v>2</v>
      </c>
      <c r="I259" s="153"/>
      <c r="J259" s="153">
        <f>ROUND(I259*H259,3)</f>
        <v>0</v>
      </c>
      <c r="K259" s="154"/>
      <c r="L259" s="155"/>
      <c r="M259" s="156" t="s">
        <v>1</v>
      </c>
      <c r="N259" s="157" t="s">
        <v>35</v>
      </c>
      <c r="O259" s="140">
        <v>0</v>
      </c>
      <c r="P259" s="140">
        <f>O259*H259</f>
        <v>0</v>
      </c>
      <c r="Q259" s="140">
        <v>2.1319999999999999E-2</v>
      </c>
      <c r="R259" s="140">
        <f>Q259*H259</f>
        <v>4.2639999999999997E-2</v>
      </c>
      <c r="S259" s="140">
        <v>0</v>
      </c>
      <c r="T259" s="141">
        <f>S259*H259</f>
        <v>0</v>
      </c>
      <c r="AR259" s="142" t="s">
        <v>228</v>
      </c>
      <c r="AT259" s="142" t="s">
        <v>356</v>
      </c>
      <c r="AU259" s="142" t="s">
        <v>154</v>
      </c>
      <c r="AY259" s="13" t="s">
        <v>146</v>
      </c>
      <c r="BE259" s="143">
        <f>IF(N259="základná",J259,0)</f>
        <v>0</v>
      </c>
      <c r="BF259" s="143">
        <f>IF(N259="znížená",J259,0)</f>
        <v>0</v>
      </c>
      <c r="BG259" s="143">
        <f>IF(N259="zákl. prenesená",J259,0)</f>
        <v>0</v>
      </c>
      <c r="BH259" s="143">
        <f>IF(N259="zníž. prenesená",J259,0)</f>
        <v>0</v>
      </c>
      <c r="BI259" s="143">
        <f>IF(N259="nulová",J259,0)</f>
        <v>0</v>
      </c>
      <c r="BJ259" s="13" t="s">
        <v>154</v>
      </c>
      <c r="BK259" s="144">
        <f>ROUND(I259*H259,3)</f>
        <v>0</v>
      </c>
      <c r="BL259" s="13" t="s">
        <v>181</v>
      </c>
      <c r="BM259" s="142" t="s">
        <v>704</v>
      </c>
    </row>
    <row r="260" spans="2:65" s="1" customFormat="1" ht="24.15" customHeight="1">
      <c r="B260" s="131"/>
      <c r="C260" s="132" t="s">
        <v>705</v>
      </c>
      <c r="D260" s="132" t="s">
        <v>149</v>
      </c>
      <c r="E260" s="133" t="s">
        <v>706</v>
      </c>
      <c r="F260" s="134" t="s">
        <v>707</v>
      </c>
      <c r="G260" s="135" t="s">
        <v>235</v>
      </c>
      <c r="H260" s="136">
        <v>9.2999999999999999E-2</v>
      </c>
      <c r="I260" s="136"/>
      <c r="J260" s="136">
        <f>ROUND(I260*H260,3)</f>
        <v>0</v>
      </c>
      <c r="K260" s="137"/>
      <c r="L260" s="25"/>
      <c r="M260" s="138" t="s">
        <v>1</v>
      </c>
      <c r="N260" s="139" t="s">
        <v>35</v>
      </c>
      <c r="O260" s="140">
        <v>1.3480000000000001</v>
      </c>
      <c r="P260" s="140">
        <f>O260*H260</f>
        <v>0.125364</v>
      </c>
      <c r="Q260" s="140">
        <v>0</v>
      </c>
      <c r="R260" s="140">
        <f>Q260*H260</f>
        <v>0</v>
      </c>
      <c r="S260" s="140">
        <v>0</v>
      </c>
      <c r="T260" s="141">
        <f>S260*H260</f>
        <v>0</v>
      </c>
      <c r="AR260" s="142" t="s">
        <v>181</v>
      </c>
      <c r="AT260" s="142" t="s">
        <v>149</v>
      </c>
      <c r="AU260" s="142" t="s">
        <v>154</v>
      </c>
      <c r="AY260" s="13" t="s">
        <v>146</v>
      </c>
      <c r="BE260" s="143">
        <f>IF(N260="základná",J260,0)</f>
        <v>0</v>
      </c>
      <c r="BF260" s="143">
        <f>IF(N260="znížená",J260,0)</f>
        <v>0</v>
      </c>
      <c r="BG260" s="143">
        <f>IF(N260="zákl. prenesená",J260,0)</f>
        <v>0</v>
      </c>
      <c r="BH260" s="143">
        <f>IF(N260="zníž. prenesená",J260,0)</f>
        <v>0</v>
      </c>
      <c r="BI260" s="143">
        <f>IF(N260="nulová",J260,0)</f>
        <v>0</v>
      </c>
      <c r="BJ260" s="13" t="s">
        <v>154</v>
      </c>
      <c r="BK260" s="144">
        <f>ROUND(I260*H260,3)</f>
        <v>0</v>
      </c>
      <c r="BL260" s="13" t="s">
        <v>181</v>
      </c>
      <c r="BM260" s="142" t="s">
        <v>708</v>
      </c>
    </row>
    <row r="261" spans="2:65" s="11" customFormat="1" ht="22.95" customHeight="1">
      <c r="B261" s="120"/>
      <c r="D261" s="121" t="s">
        <v>68</v>
      </c>
      <c r="E261" s="129" t="s">
        <v>253</v>
      </c>
      <c r="F261" s="129" t="s">
        <v>254</v>
      </c>
      <c r="J261" s="130">
        <f>BK261</f>
        <v>0</v>
      </c>
      <c r="L261" s="120"/>
      <c r="M261" s="124"/>
      <c r="P261" s="125">
        <f>SUM(P262:P266)</f>
        <v>59.987604560000008</v>
      </c>
      <c r="R261" s="125">
        <f>SUM(R262:R266)</f>
        <v>1.1393072288799999</v>
      </c>
      <c r="T261" s="126">
        <f>SUM(T262:T266)</f>
        <v>0</v>
      </c>
      <c r="AR261" s="121" t="s">
        <v>154</v>
      </c>
      <c r="AT261" s="127" t="s">
        <v>68</v>
      </c>
      <c r="AU261" s="127" t="s">
        <v>77</v>
      </c>
      <c r="AY261" s="121" t="s">
        <v>146</v>
      </c>
      <c r="BK261" s="128">
        <f>SUM(BK262:BK266)</f>
        <v>0</v>
      </c>
    </row>
    <row r="262" spans="2:65" s="1" customFormat="1" ht="16.5" customHeight="1">
      <c r="B262" s="131"/>
      <c r="C262" s="132" t="s">
        <v>570</v>
      </c>
      <c r="D262" s="132" t="s">
        <v>149</v>
      </c>
      <c r="E262" s="133" t="s">
        <v>709</v>
      </c>
      <c r="F262" s="134" t="s">
        <v>710</v>
      </c>
      <c r="G262" s="135" t="s">
        <v>152</v>
      </c>
      <c r="H262" s="136">
        <v>3</v>
      </c>
      <c r="I262" s="136"/>
      <c r="J262" s="136">
        <f>ROUND(I262*H262,3)</f>
        <v>0</v>
      </c>
      <c r="K262" s="137"/>
      <c r="L262" s="25"/>
      <c r="M262" s="138" t="s">
        <v>1</v>
      </c>
      <c r="N262" s="139" t="s">
        <v>35</v>
      </c>
      <c r="O262" s="140">
        <v>0.23683999999999999</v>
      </c>
      <c r="P262" s="140">
        <f>O262*H262</f>
        <v>0.71052000000000004</v>
      </c>
      <c r="Q262" s="140">
        <v>0</v>
      </c>
      <c r="R262" s="140">
        <f>Q262*H262</f>
        <v>0</v>
      </c>
      <c r="S262" s="140">
        <v>0</v>
      </c>
      <c r="T262" s="141">
        <f>S262*H262</f>
        <v>0</v>
      </c>
      <c r="AR262" s="142" t="s">
        <v>181</v>
      </c>
      <c r="AT262" s="142" t="s">
        <v>149</v>
      </c>
      <c r="AU262" s="142" t="s">
        <v>154</v>
      </c>
      <c r="AY262" s="13" t="s">
        <v>146</v>
      </c>
      <c r="BE262" s="143">
        <f>IF(N262="základná",J262,0)</f>
        <v>0</v>
      </c>
      <c r="BF262" s="143">
        <f>IF(N262="znížená",J262,0)</f>
        <v>0</v>
      </c>
      <c r="BG262" s="143">
        <f>IF(N262="zákl. prenesená",J262,0)</f>
        <v>0</v>
      </c>
      <c r="BH262" s="143">
        <f>IF(N262="zníž. prenesená",J262,0)</f>
        <v>0</v>
      </c>
      <c r="BI262" s="143">
        <f>IF(N262="nulová",J262,0)</f>
        <v>0</v>
      </c>
      <c r="BJ262" s="13" t="s">
        <v>154</v>
      </c>
      <c r="BK262" s="144">
        <f>ROUND(I262*H262,3)</f>
        <v>0</v>
      </c>
      <c r="BL262" s="13" t="s">
        <v>181</v>
      </c>
      <c r="BM262" s="142" t="s">
        <v>711</v>
      </c>
    </row>
    <row r="263" spans="2:65" s="1" customFormat="1" ht="16.5" customHeight="1">
      <c r="B263" s="131"/>
      <c r="C263" s="149" t="s">
        <v>712</v>
      </c>
      <c r="D263" s="149" t="s">
        <v>356</v>
      </c>
      <c r="E263" s="150" t="s">
        <v>713</v>
      </c>
      <c r="F263" s="151" t="s">
        <v>714</v>
      </c>
      <c r="G263" s="152" t="s">
        <v>152</v>
      </c>
      <c r="H263" s="153">
        <v>3</v>
      </c>
      <c r="I263" s="153"/>
      <c r="J263" s="153">
        <f>ROUND(I263*H263,3)</f>
        <v>0</v>
      </c>
      <c r="K263" s="154"/>
      <c r="L263" s="155"/>
      <c r="M263" s="156" t="s">
        <v>1</v>
      </c>
      <c r="N263" s="157" t="s">
        <v>35</v>
      </c>
      <c r="O263" s="140">
        <v>0</v>
      </c>
      <c r="P263" s="140">
        <f>O263*H263</f>
        <v>0</v>
      </c>
      <c r="Q263" s="140">
        <v>5.28E-3</v>
      </c>
      <c r="R263" s="140">
        <f>Q263*H263</f>
        <v>1.584E-2</v>
      </c>
      <c r="S263" s="140">
        <v>0</v>
      </c>
      <c r="T263" s="141">
        <f>S263*H263</f>
        <v>0</v>
      </c>
      <c r="AR263" s="142" t="s">
        <v>228</v>
      </c>
      <c r="AT263" s="142" t="s">
        <v>356</v>
      </c>
      <c r="AU263" s="142" t="s">
        <v>154</v>
      </c>
      <c r="AY263" s="13" t="s">
        <v>146</v>
      </c>
      <c r="BE263" s="143">
        <f>IF(N263="základná",J263,0)</f>
        <v>0</v>
      </c>
      <c r="BF263" s="143">
        <f>IF(N263="znížená",J263,0)</f>
        <v>0</v>
      </c>
      <c r="BG263" s="143">
        <f>IF(N263="zákl. prenesená",J263,0)</f>
        <v>0</v>
      </c>
      <c r="BH263" s="143">
        <f>IF(N263="zníž. prenesená",J263,0)</f>
        <v>0</v>
      </c>
      <c r="BI263" s="143">
        <f>IF(N263="nulová",J263,0)</f>
        <v>0</v>
      </c>
      <c r="BJ263" s="13" t="s">
        <v>154</v>
      </c>
      <c r="BK263" s="144">
        <f>ROUND(I263*H263,3)</f>
        <v>0</v>
      </c>
      <c r="BL263" s="13" t="s">
        <v>181</v>
      </c>
      <c r="BM263" s="142" t="s">
        <v>715</v>
      </c>
    </row>
    <row r="264" spans="2:65" s="1" customFormat="1" ht="37.950000000000003" customHeight="1">
      <c r="B264" s="131"/>
      <c r="C264" s="132" t="s">
        <v>574</v>
      </c>
      <c r="D264" s="132" t="s">
        <v>149</v>
      </c>
      <c r="E264" s="133" t="s">
        <v>716</v>
      </c>
      <c r="F264" s="134" t="s">
        <v>717</v>
      </c>
      <c r="G264" s="135" t="s">
        <v>169</v>
      </c>
      <c r="H264" s="136">
        <v>55.844000000000001</v>
      </c>
      <c r="I264" s="136"/>
      <c r="J264" s="136">
        <f>ROUND(I264*H264,3)</f>
        <v>0</v>
      </c>
      <c r="K264" s="137"/>
      <c r="L264" s="25"/>
      <c r="M264" s="138" t="s">
        <v>1</v>
      </c>
      <c r="N264" s="139" t="s">
        <v>35</v>
      </c>
      <c r="O264" s="140">
        <v>1.0297400000000001</v>
      </c>
      <c r="P264" s="140">
        <f>O264*H264</f>
        <v>57.504800560000007</v>
      </c>
      <c r="Q264" s="140">
        <v>1.8480199999999999E-3</v>
      </c>
      <c r="R264" s="140">
        <f>Q264*H264</f>
        <v>0.10320082888</v>
      </c>
      <c r="S264" s="140">
        <v>0</v>
      </c>
      <c r="T264" s="141">
        <f>S264*H264</f>
        <v>0</v>
      </c>
      <c r="AR264" s="142" t="s">
        <v>181</v>
      </c>
      <c r="AT264" s="142" t="s">
        <v>149</v>
      </c>
      <c r="AU264" s="142" t="s">
        <v>154</v>
      </c>
      <c r="AY264" s="13" t="s">
        <v>146</v>
      </c>
      <c r="BE264" s="143">
        <f>IF(N264="základná",J264,0)</f>
        <v>0</v>
      </c>
      <c r="BF264" s="143">
        <f>IF(N264="znížená",J264,0)</f>
        <v>0</v>
      </c>
      <c r="BG264" s="143">
        <f>IF(N264="zákl. prenesená",J264,0)</f>
        <v>0</v>
      </c>
      <c r="BH264" s="143">
        <f>IF(N264="zníž. prenesená",J264,0)</f>
        <v>0</v>
      </c>
      <c r="BI264" s="143">
        <f>IF(N264="nulová",J264,0)</f>
        <v>0</v>
      </c>
      <c r="BJ264" s="13" t="s">
        <v>154</v>
      </c>
      <c r="BK264" s="144">
        <f>ROUND(I264*H264,3)</f>
        <v>0</v>
      </c>
      <c r="BL264" s="13" t="s">
        <v>181</v>
      </c>
      <c r="BM264" s="142" t="s">
        <v>718</v>
      </c>
    </row>
    <row r="265" spans="2:65" s="1" customFormat="1" ht="33" customHeight="1">
      <c r="B265" s="131"/>
      <c r="C265" s="149" t="s">
        <v>719</v>
      </c>
      <c r="D265" s="149" t="s">
        <v>356</v>
      </c>
      <c r="E265" s="150" t="s">
        <v>720</v>
      </c>
      <c r="F265" s="151" t="s">
        <v>721</v>
      </c>
      <c r="G265" s="152" t="s">
        <v>169</v>
      </c>
      <c r="H265" s="153">
        <v>58.636000000000003</v>
      </c>
      <c r="I265" s="153"/>
      <c r="J265" s="153">
        <f>ROUND(I265*H265,3)</f>
        <v>0</v>
      </c>
      <c r="K265" s="154"/>
      <c r="L265" s="155"/>
      <c r="M265" s="156" t="s">
        <v>1</v>
      </c>
      <c r="N265" s="157" t="s">
        <v>35</v>
      </c>
      <c r="O265" s="140">
        <v>0</v>
      </c>
      <c r="P265" s="140">
        <f>O265*H265</f>
        <v>0</v>
      </c>
      <c r="Q265" s="140">
        <v>1.7399999999999999E-2</v>
      </c>
      <c r="R265" s="140">
        <f>Q265*H265</f>
        <v>1.0202663999999999</v>
      </c>
      <c r="S265" s="140">
        <v>0</v>
      </c>
      <c r="T265" s="141">
        <f>S265*H265</f>
        <v>0</v>
      </c>
      <c r="AR265" s="142" t="s">
        <v>228</v>
      </c>
      <c r="AT265" s="142" t="s">
        <v>356</v>
      </c>
      <c r="AU265" s="142" t="s">
        <v>154</v>
      </c>
      <c r="AY265" s="13" t="s">
        <v>146</v>
      </c>
      <c r="BE265" s="143">
        <f>IF(N265="základná",J265,0)</f>
        <v>0</v>
      </c>
      <c r="BF265" s="143">
        <f>IF(N265="znížená",J265,0)</f>
        <v>0</v>
      </c>
      <c r="BG265" s="143">
        <f>IF(N265="zákl. prenesená",J265,0)</f>
        <v>0</v>
      </c>
      <c r="BH265" s="143">
        <f>IF(N265="zníž. prenesená",J265,0)</f>
        <v>0</v>
      </c>
      <c r="BI265" s="143">
        <f>IF(N265="nulová",J265,0)</f>
        <v>0</v>
      </c>
      <c r="BJ265" s="13" t="s">
        <v>154</v>
      </c>
      <c r="BK265" s="144">
        <f>ROUND(I265*H265,3)</f>
        <v>0</v>
      </c>
      <c r="BL265" s="13" t="s">
        <v>181</v>
      </c>
      <c r="BM265" s="142" t="s">
        <v>722</v>
      </c>
    </row>
    <row r="266" spans="2:65" s="1" customFormat="1" ht="24.15" customHeight="1">
      <c r="B266" s="131"/>
      <c r="C266" s="132" t="s">
        <v>596</v>
      </c>
      <c r="D266" s="132" t="s">
        <v>149</v>
      </c>
      <c r="E266" s="133" t="s">
        <v>723</v>
      </c>
      <c r="F266" s="134" t="s">
        <v>724</v>
      </c>
      <c r="G266" s="135" t="s">
        <v>235</v>
      </c>
      <c r="H266" s="136">
        <v>1.139</v>
      </c>
      <c r="I266" s="136"/>
      <c r="J266" s="136">
        <f>ROUND(I266*H266,3)</f>
        <v>0</v>
      </c>
      <c r="K266" s="137"/>
      <c r="L266" s="25"/>
      <c r="M266" s="138" t="s">
        <v>1</v>
      </c>
      <c r="N266" s="139" t="s">
        <v>35</v>
      </c>
      <c r="O266" s="140">
        <v>1.556</v>
      </c>
      <c r="P266" s="140">
        <f>O266*H266</f>
        <v>1.772284</v>
      </c>
      <c r="Q266" s="140">
        <v>0</v>
      </c>
      <c r="R266" s="140">
        <f>Q266*H266</f>
        <v>0</v>
      </c>
      <c r="S266" s="140">
        <v>0</v>
      </c>
      <c r="T266" s="141">
        <f>S266*H266</f>
        <v>0</v>
      </c>
      <c r="AR266" s="142" t="s">
        <v>181</v>
      </c>
      <c r="AT266" s="142" t="s">
        <v>149</v>
      </c>
      <c r="AU266" s="142" t="s">
        <v>154</v>
      </c>
      <c r="AY266" s="13" t="s">
        <v>146</v>
      </c>
      <c r="BE266" s="143">
        <f>IF(N266="základná",J266,0)</f>
        <v>0</v>
      </c>
      <c r="BF266" s="143">
        <f>IF(N266="znížená",J266,0)</f>
        <v>0</v>
      </c>
      <c r="BG266" s="143">
        <f>IF(N266="zákl. prenesená",J266,0)</f>
        <v>0</v>
      </c>
      <c r="BH266" s="143">
        <f>IF(N266="zníž. prenesená",J266,0)</f>
        <v>0</v>
      </c>
      <c r="BI266" s="143">
        <f>IF(N266="nulová",J266,0)</f>
        <v>0</v>
      </c>
      <c r="BJ266" s="13" t="s">
        <v>154</v>
      </c>
      <c r="BK266" s="144">
        <f>ROUND(I266*H266,3)</f>
        <v>0</v>
      </c>
      <c r="BL266" s="13" t="s">
        <v>181</v>
      </c>
      <c r="BM266" s="142" t="s">
        <v>725</v>
      </c>
    </row>
    <row r="267" spans="2:65" s="11" customFormat="1" ht="22.95" customHeight="1">
      <c r="B267" s="120"/>
      <c r="D267" s="121" t="s">
        <v>68</v>
      </c>
      <c r="E267" s="129" t="s">
        <v>281</v>
      </c>
      <c r="F267" s="129" t="s">
        <v>282</v>
      </c>
      <c r="J267" s="130">
        <f>BK267</f>
        <v>0</v>
      </c>
      <c r="L267" s="120"/>
      <c r="M267" s="124"/>
      <c r="P267" s="125">
        <f>SUM(P268:P282)</f>
        <v>2623.0597268600004</v>
      </c>
      <c r="R267" s="125">
        <f>SUM(R268:R282)</f>
        <v>51.608221310139996</v>
      </c>
      <c r="T267" s="126">
        <f>SUM(T268:T282)</f>
        <v>0</v>
      </c>
      <c r="AR267" s="121" t="s">
        <v>154</v>
      </c>
      <c r="AT267" s="127" t="s">
        <v>68</v>
      </c>
      <c r="AU267" s="127" t="s">
        <v>77</v>
      </c>
      <c r="AY267" s="121" t="s">
        <v>146</v>
      </c>
      <c r="BK267" s="128">
        <f>SUM(BK268:BK282)</f>
        <v>0</v>
      </c>
    </row>
    <row r="268" spans="2:65" s="1" customFormat="1" ht="33" customHeight="1">
      <c r="B268" s="131"/>
      <c r="C268" s="132" t="s">
        <v>726</v>
      </c>
      <c r="D268" s="132" t="s">
        <v>149</v>
      </c>
      <c r="E268" s="133" t="s">
        <v>727</v>
      </c>
      <c r="F268" s="134" t="s">
        <v>728</v>
      </c>
      <c r="G268" s="135" t="s">
        <v>169</v>
      </c>
      <c r="H268" s="136">
        <v>110.238</v>
      </c>
      <c r="I268" s="136"/>
      <c r="J268" s="136">
        <f t="shared" ref="J268:J282" si="60">ROUND(I268*H268,3)</f>
        <v>0</v>
      </c>
      <c r="K268" s="137"/>
      <c r="L268" s="25"/>
      <c r="M268" s="138" t="s">
        <v>1</v>
      </c>
      <c r="N268" s="139" t="s">
        <v>35</v>
      </c>
      <c r="O268" s="140">
        <v>0.23379</v>
      </c>
      <c r="P268" s="140">
        <f t="shared" ref="P268:P282" si="61">O268*H268</f>
        <v>25.772542019999999</v>
      </c>
      <c r="Q268" s="140">
        <v>8.5368000000000006E-3</v>
      </c>
      <c r="R268" s="140">
        <f t="shared" ref="R268:R282" si="62">Q268*H268</f>
        <v>0.94107975840000002</v>
      </c>
      <c r="S268" s="140">
        <v>0</v>
      </c>
      <c r="T268" s="141">
        <f t="shared" ref="T268:T282" si="63">S268*H268</f>
        <v>0</v>
      </c>
      <c r="AR268" s="142" t="s">
        <v>181</v>
      </c>
      <c r="AT268" s="142" t="s">
        <v>149</v>
      </c>
      <c r="AU268" s="142" t="s">
        <v>154</v>
      </c>
      <c r="AY268" s="13" t="s">
        <v>146</v>
      </c>
      <c r="BE268" s="143">
        <f t="shared" ref="BE268:BE282" si="64">IF(N268="základná",J268,0)</f>
        <v>0</v>
      </c>
      <c r="BF268" s="143">
        <f t="shared" ref="BF268:BF282" si="65">IF(N268="znížená",J268,0)</f>
        <v>0</v>
      </c>
      <c r="BG268" s="143">
        <f t="shared" ref="BG268:BG282" si="66">IF(N268="zákl. prenesená",J268,0)</f>
        <v>0</v>
      </c>
      <c r="BH268" s="143">
        <f t="shared" ref="BH268:BH282" si="67">IF(N268="zníž. prenesená",J268,0)</f>
        <v>0</v>
      </c>
      <c r="BI268" s="143">
        <f t="shared" ref="BI268:BI282" si="68">IF(N268="nulová",J268,0)</f>
        <v>0</v>
      </c>
      <c r="BJ268" s="13" t="s">
        <v>154</v>
      </c>
      <c r="BK268" s="144">
        <f t="shared" ref="BK268:BK282" si="69">ROUND(I268*H268,3)</f>
        <v>0</v>
      </c>
      <c r="BL268" s="13" t="s">
        <v>181</v>
      </c>
      <c r="BM268" s="142" t="s">
        <v>729</v>
      </c>
    </row>
    <row r="269" spans="2:65" s="1" customFormat="1" ht="16.5" customHeight="1">
      <c r="B269" s="131"/>
      <c r="C269" s="132" t="s">
        <v>600</v>
      </c>
      <c r="D269" s="132" t="s">
        <v>149</v>
      </c>
      <c r="E269" s="133" t="s">
        <v>730</v>
      </c>
      <c r="F269" s="134" t="s">
        <v>731</v>
      </c>
      <c r="G269" s="135" t="s">
        <v>227</v>
      </c>
      <c r="H269" s="136">
        <v>1289.819</v>
      </c>
      <c r="I269" s="136"/>
      <c r="J269" s="136">
        <f t="shared" si="60"/>
        <v>0</v>
      </c>
      <c r="K269" s="137"/>
      <c r="L269" s="25"/>
      <c r="M269" s="138" t="s">
        <v>1</v>
      </c>
      <c r="N269" s="139" t="s">
        <v>35</v>
      </c>
      <c r="O269" s="140">
        <v>0.21740000000000001</v>
      </c>
      <c r="P269" s="140">
        <f t="shared" si="61"/>
        <v>280.40665059999998</v>
      </c>
      <c r="Q269" s="140">
        <v>5.6459999999999998E-5</v>
      </c>
      <c r="R269" s="140">
        <f t="shared" si="62"/>
        <v>7.2823180739999993E-2</v>
      </c>
      <c r="S269" s="140">
        <v>0</v>
      </c>
      <c r="T269" s="141">
        <f t="shared" si="63"/>
        <v>0</v>
      </c>
      <c r="AR269" s="142" t="s">
        <v>181</v>
      </c>
      <c r="AT269" s="142" t="s">
        <v>149</v>
      </c>
      <c r="AU269" s="142" t="s">
        <v>154</v>
      </c>
      <c r="AY269" s="13" t="s">
        <v>146</v>
      </c>
      <c r="BE269" s="143">
        <f t="shared" si="64"/>
        <v>0</v>
      </c>
      <c r="BF269" s="143">
        <f t="shared" si="65"/>
        <v>0</v>
      </c>
      <c r="BG269" s="143">
        <f t="shared" si="66"/>
        <v>0</v>
      </c>
      <c r="BH269" s="143">
        <f t="shared" si="67"/>
        <v>0</v>
      </c>
      <c r="BI269" s="143">
        <f t="shared" si="68"/>
        <v>0</v>
      </c>
      <c r="BJ269" s="13" t="s">
        <v>154</v>
      </c>
      <c r="BK269" s="144">
        <f t="shared" si="69"/>
        <v>0</v>
      </c>
      <c r="BL269" s="13" t="s">
        <v>181</v>
      </c>
      <c r="BM269" s="142" t="s">
        <v>732</v>
      </c>
    </row>
    <row r="270" spans="2:65" s="1" customFormat="1" ht="24.15" customHeight="1">
      <c r="B270" s="131"/>
      <c r="C270" s="149" t="s">
        <v>733</v>
      </c>
      <c r="D270" s="149" t="s">
        <v>356</v>
      </c>
      <c r="E270" s="150" t="s">
        <v>734</v>
      </c>
      <c r="F270" s="151" t="s">
        <v>735</v>
      </c>
      <c r="G270" s="152" t="s">
        <v>164</v>
      </c>
      <c r="H270" s="153">
        <v>11.35</v>
      </c>
      <c r="I270" s="153"/>
      <c r="J270" s="153">
        <f t="shared" si="60"/>
        <v>0</v>
      </c>
      <c r="K270" s="154"/>
      <c r="L270" s="155"/>
      <c r="M270" s="156" t="s">
        <v>1</v>
      </c>
      <c r="N270" s="157" t="s">
        <v>35</v>
      </c>
      <c r="O270" s="140">
        <v>0</v>
      </c>
      <c r="P270" s="140">
        <f t="shared" si="61"/>
        <v>0</v>
      </c>
      <c r="Q270" s="140">
        <v>0.5</v>
      </c>
      <c r="R270" s="140">
        <f t="shared" si="62"/>
        <v>5.6749999999999998</v>
      </c>
      <c r="S270" s="140">
        <v>0</v>
      </c>
      <c r="T270" s="141">
        <f t="shared" si="63"/>
        <v>0</v>
      </c>
      <c r="AR270" s="142" t="s">
        <v>228</v>
      </c>
      <c r="AT270" s="142" t="s">
        <v>356</v>
      </c>
      <c r="AU270" s="142" t="s">
        <v>154</v>
      </c>
      <c r="AY270" s="13" t="s">
        <v>146</v>
      </c>
      <c r="BE270" s="143">
        <f t="shared" si="64"/>
        <v>0</v>
      </c>
      <c r="BF270" s="143">
        <f t="shared" si="65"/>
        <v>0</v>
      </c>
      <c r="BG270" s="143">
        <f t="shared" si="66"/>
        <v>0</v>
      </c>
      <c r="BH270" s="143">
        <f t="shared" si="67"/>
        <v>0</v>
      </c>
      <c r="BI270" s="143">
        <f t="shared" si="68"/>
        <v>0</v>
      </c>
      <c r="BJ270" s="13" t="s">
        <v>154</v>
      </c>
      <c r="BK270" s="144">
        <f t="shared" si="69"/>
        <v>0</v>
      </c>
      <c r="BL270" s="13" t="s">
        <v>181</v>
      </c>
      <c r="BM270" s="142" t="s">
        <v>736</v>
      </c>
    </row>
    <row r="271" spans="2:65" s="1" customFormat="1" ht="33" customHeight="1">
      <c r="B271" s="131"/>
      <c r="C271" s="132" t="s">
        <v>737</v>
      </c>
      <c r="D271" s="132" t="s">
        <v>149</v>
      </c>
      <c r="E271" s="133" t="s">
        <v>738</v>
      </c>
      <c r="F271" s="134" t="s">
        <v>739</v>
      </c>
      <c r="G271" s="135" t="s">
        <v>227</v>
      </c>
      <c r="H271" s="136">
        <v>1302.777</v>
      </c>
      <c r="I271" s="136"/>
      <c r="J271" s="136">
        <f t="shared" si="60"/>
        <v>0</v>
      </c>
      <c r="K271" s="137"/>
      <c r="L271" s="25"/>
      <c r="M271" s="138" t="s">
        <v>1</v>
      </c>
      <c r="N271" s="139" t="s">
        <v>35</v>
      </c>
      <c r="O271" s="140">
        <v>0.55745</v>
      </c>
      <c r="P271" s="140">
        <f t="shared" si="61"/>
        <v>726.23303865000003</v>
      </c>
      <c r="Q271" s="140">
        <v>2.1000000000000001E-4</v>
      </c>
      <c r="R271" s="140">
        <f t="shared" si="62"/>
        <v>0.27358317000000004</v>
      </c>
      <c r="S271" s="140">
        <v>0</v>
      </c>
      <c r="T271" s="141">
        <f t="shared" si="63"/>
        <v>0</v>
      </c>
      <c r="AR271" s="142" t="s">
        <v>181</v>
      </c>
      <c r="AT271" s="142" t="s">
        <v>149</v>
      </c>
      <c r="AU271" s="142" t="s">
        <v>154</v>
      </c>
      <c r="AY271" s="13" t="s">
        <v>146</v>
      </c>
      <c r="BE271" s="143">
        <f t="shared" si="64"/>
        <v>0</v>
      </c>
      <c r="BF271" s="143">
        <f t="shared" si="65"/>
        <v>0</v>
      </c>
      <c r="BG271" s="143">
        <f t="shared" si="66"/>
        <v>0</v>
      </c>
      <c r="BH271" s="143">
        <f t="shared" si="67"/>
        <v>0</v>
      </c>
      <c r="BI271" s="143">
        <f t="shared" si="68"/>
        <v>0</v>
      </c>
      <c r="BJ271" s="13" t="s">
        <v>154</v>
      </c>
      <c r="BK271" s="144">
        <f t="shared" si="69"/>
        <v>0</v>
      </c>
      <c r="BL271" s="13" t="s">
        <v>181</v>
      </c>
      <c r="BM271" s="142" t="s">
        <v>740</v>
      </c>
    </row>
    <row r="272" spans="2:65" s="1" customFormat="1" ht="33" customHeight="1">
      <c r="B272" s="131"/>
      <c r="C272" s="132" t="s">
        <v>741</v>
      </c>
      <c r="D272" s="132" t="s">
        <v>149</v>
      </c>
      <c r="E272" s="133" t="s">
        <v>742</v>
      </c>
      <c r="F272" s="134" t="s">
        <v>743</v>
      </c>
      <c r="G272" s="135" t="s">
        <v>227</v>
      </c>
      <c r="H272" s="136">
        <v>1518.1479999999999</v>
      </c>
      <c r="I272" s="136"/>
      <c r="J272" s="136">
        <f t="shared" si="60"/>
        <v>0</v>
      </c>
      <c r="K272" s="137"/>
      <c r="L272" s="25"/>
      <c r="M272" s="138" t="s">
        <v>1</v>
      </c>
      <c r="N272" s="139" t="s">
        <v>35</v>
      </c>
      <c r="O272" s="140">
        <v>0.63444999999999996</v>
      </c>
      <c r="P272" s="140">
        <f t="shared" si="61"/>
        <v>963.18899859999988</v>
      </c>
      <c r="Q272" s="140">
        <v>2.1000000000000001E-4</v>
      </c>
      <c r="R272" s="140">
        <f t="shared" si="62"/>
        <v>0.31881107999999997</v>
      </c>
      <c r="S272" s="140">
        <v>0</v>
      </c>
      <c r="T272" s="141">
        <f t="shared" si="63"/>
        <v>0</v>
      </c>
      <c r="AR272" s="142" t="s">
        <v>181</v>
      </c>
      <c r="AT272" s="142" t="s">
        <v>149</v>
      </c>
      <c r="AU272" s="142" t="s">
        <v>154</v>
      </c>
      <c r="AY272" s="13" t="s">
        <v>146</v>
      </c>
      <c r="BE272" s="143">
        <f t="shared" si="64"/>
        <v>0</v>
      </c>
      <c r="BF272" s="143">
        <f t="shared" si="65"/>
        <v>0</v>
      </c>
      <c r="BG272" s="143">
        <f t="shared" si="66"/>
        <v>0</v>
      </c>
      <c r="BH272" s="143">
        <f t="shared" si="67"/>
        <v>0</v>
      </c>
      <c r="BI272" s="143">
        <f t="shared" si="68"/>
        <v>0</v>
      </c>
      <c r="BJ272" s="13" t="s">
        <v>154</v>
      </c>
      <c r="BK272" s="144">
        <f t="shared" si="69"/>
        <v>0</v>
      </c>
      <c r="BL272" s="13" t="s">
        <v>181</v>
      </c>
      <c r="BM272" s="142" t="s">
        <v>744</v>
      </c>
    </row>
    <row r="273" spans="2:65" s="1" customFormat="1" ht="33" customHeight="1">
      <c r="B273" s="131"/>
      <c r="C273" s="132" t="s">
        <v>745</v>
      </c>
      <c r="D273" s="132" t="s">
        <v>149</v>
      </c>
      <c r="E273" s="133" t="s">
        <v>746</v>
      </c>
      <c r="F273" s="134" t="s">
        <v>747</v>
      </c>
      <c r="G273" s="135" t="s">
        <v>227</v>
      </c>
      <c r="H273" s="136">
        <v>141.40899999999999</v>
      </c>
      <c r="I273" s="136"/>
      <c r="J273" s="136">
        <f t="shared" si="60"/>
        <v>0</v>
      </c>
      <c r="K273" s="137"/>
      <c r="L273" s="25"/>
      <c r="M273" s="138" t="s">
        <v>1</v>
      </c>
      <c r="N273" s="139" t="s">
        <v>35</v>
      </c>
      <c r="O273" s="140">
        <v>0.77344999999999997</v>
      </c>
      <c r="P273" s="140">
        <f t="shared" si="61"/>
        <v>109.37279104999999</v>
      </c>
      <c r="Q273" s="140">
        <v>2.1000000000000001E-4</v>
      </c>
      <c r="R273" s="140">
        <f t="shared" si="62"/>
        <v>2.9695889999999999E-2</v>
      </c>
      <c r="S273" s="140">
        <v>0</v>
      </c>
      <c r="T273" s="141">
        <f t="shared" si="63"/>
        <v>0</v>
      </c>
      <c r="AR273" s="142" t="s">
        <v>181</v>
      </c>
      <c r="AT273" s="142" t="s">
        <v>149</v>
      </c>
      <c r="AU273" s="142" t="s">
        <v>154</v>
      </c>
      <c r="AY273" s="13" t="s">
        <v>146</v>
      </c>
      <c r="BE273" s="143">
        <f t="shared" si="64"/>
        <v>0</v>
      </c>
      <c r="BF273" s="143">
        <f t="shared" si="65"/>
        <v>0</v>
      </c>
      <c r="BG273" s="143">
        <f t="shared" si="66"/>
        <v>0</v>
      </c>
      <c r="BH273" s="143">
        <f t="shared" si="67"/>
        <v>0</v>
      </c>
      <c r="BI273" s="143">
        <f t="shared" si="68"/>
        <v>0</v>
      </c>
      <c r="BJ273" s="13" t="s">
        <v>154</v>
      </c>
      <c r="BK273" s="144">
        <f t="shared" si="69"/>
        <v>0</v>
      </c>
      <c r="BL273" s="13" t="s">
        <v>181</v>
      </c>
      <c r="BM273" s="142" t="s">
        <v>748</v>
      </c>
    </row>
    <row r="274" spans="2:65" s="1" customFormat="1" ht="16.5" customHeight="1">
      <c r="B274" s="131"/>
      <c r="C274" s="132" t="s">
        <v>749</v>
      </c>
      <c r="D274" s="132" t="s">
        <v>149</v>
      </c>
      <c r="E274" s="133" t="s">
        <v>750</v>
      </c>
      <c r="F274" s="134" t="s">
        <v>751</v>
      </c>
      <c r="G274" s="135" t="s">
        <v>227</v>
      </c>
      <c r="H274" s="136">
        <v>1315.5920000000001</v>
      </c>
      <c r="I274" s="136"/>
      <c r="J274" s="136">
        <f t="shared" si="60"/>
        <v>0</v>
      </c>
      <c r="K274" s="137"/>
      <c r="L274" s="25"/>
      <c r="M274" s="138" t="s">
        <v>1</v>
      </c>
      <c r="N274" s="139" t="s">
        <v>35</v>
      </c>
      <c r="O274" s="140">
        <v>0.10407</v>
      </c>
      <c r="P274" s="140">
        <f t="shared" si="61"/>
        <v>136.91365944</v>
      </c>
      <c r="Q274" s="140">
        <v>0</v>
      </c>
      <c r="R274" s="140">
        <f t="shared" si="62"/>
        <v>0</v>
      </c>
      <c r="S274" s="140">
        <v>0</v>
      </c>
      <c r="T274" s="141">
        <f t="shared" si="63"/>
        <v>0</v>
      </c>
      <c r="AR274" s="142" t="s">
        <v>181</v>
      </c>
      <c r="AT274" s="142" t="s">
        <v>149</v>
      </c>
      <c r="AU274" s="142" t="s">
        <v>154</v>
      </c>
      <c r="AY274" s="13" t="s">
        <v>146</v>
      </c>
      <c r="BE274" s="143">
        <f t="shared" si="64"/>
        <v>0</v>
      </c>
      <c r="BF274" s="143">
        <f t="shared" si="65"/>
        <v>0</v>
      </c>
      <c r="BG274" s="143">
        <f t="shared" si="66"/>
        <v>0</v>
      </c>
      <c r="BH274" s="143">
        <f t="shared" si="67"/>
        <v>0</v>
      </c>
      <c r="BI274" s="143">
        <f t="shared" si="68"/>
        <v>0</v>
      </c>
      <c r="BJ274" s="13" t="s">
        <v>154</v>
      </c>
      <c r="BK274" s="144">
        <f t="shared" si="69"/>
        <v>0</v>
      </c>
      <c r="BL274" s="13" t="s">
        <v>181</v>
      </c>
      <c r="BM274" s="142" t="s">
        <v>752</v>
      </c>
    </row>
    <row r="275" spans="2:65" s="1" customFormat="1" ht="16.5" customHeight="1">
      <c r="B275" s="131"/>
      <c r="C275" s="149" t="s">
        <v>753</v>
      </c>
      <c r="D275" s="149" t="s">
        <v>356</v>
      </c>
      <c r="E275" s="150" t="s">
        <v>754</v>
      </c>
      <c r="F275" s="151" t="s">
        <v>755</v>
      </c>
      <c r="G275" s="152" t="s">
        <v>164</v>
      </c>
      <c r="H275" s="153">
        <v>78.938999999999993</v>
      </c>
      <c r="I275" s="153"/>
      <c r="J275" s="153">
        <f t="shared" si="60"/>
        <v>0</v>
      </c>
      <c r="K275" s="154"/>
      <c r="L275" s="155"/>
      <c r="M275" s="156" t="s">
        <v>1</v>
      </c>
      <c r="N275" s="157" t="s">
        <v>35</v>
      </c>
      <c r="O275" s="140">
        <v>0</v>
      </c>
      <c r="P275" s="140">
        <f t="shared" si="61"/>
        <v>0</v>
      </c>
      <c r="Q275" s="140">
        <v>0.44</v>
      </c>
      <c r="R275" s="140">
        <f t="shared" si="62"/>
        <v>34.733159999999998</v>
      </c>
      <c r="S275" s="140">
        <v>0</v>
      </c>
      <c r="T275" s="141">
        <f t="shared" si="63"/>
        <v>0</v>
      </c>
      <c r="AR275" s="142" t="s">
        <v>228</v>
      </c>
      <c r="AT275" s="142" t="s">
        <v>356</v>
      </c>
      <c r="AU275" s="142" t="s">
        <v>154</v>
      </c>
      <c r="AY275" s="13" t="s">
        <v>146</v>
      </c>
      <c r="BE275" s="143">
        <f t="shared" si="64"/>
        <v>0</v>
      </c>
      <c r="BF275" s="143">
        <f t="shared" si="65"/>
        <v>0</v>
      </c>
      <c r="BG275" s="143">
        <f t="shared" si="66"/>
        <v>0</v>
      </c>
      <c r="BH275" s="143">
        <f t="shared" si="67"/>
        <v>0</v>
      </c>
      <c r="BI275" s="143">
        <f t="shared" si="68"/>
        <v>0</v>
      </c>
      <c r="BJ275" s="13" t="s">
        <v>154</v>
      </c>
      <c r="BK275" s="144">
        <f t="shared" si="69"/>
        <v>0</v>
      </c>
      <c r="BL275" s="13" t="s">
        <v>181</v>
      </c>
      <c r="BM275" s="142" t="s">
        <v>756</v>
      </c>
    </row>
    <row r="276" spans="2:65" s="1" customFormat="1" ht="44.25" customHeight="1">
      <c r="B276" s="131"/>
      <c r="C276" s="132" t="s">
        <v>757</v>
      </c>
      <c r="D276" s="132" t="s">
        <v>149</v>
      </c>
      <c r="E276" s="133" t="s">
        <v>758</v>
      </c>
      <c r="F276" s="134" t="s">
        <v>759</v>
      </c>
      <c r="G276" s="135" t="s">
        <v>164</v>
      </c>
      <c r="H276" s="136">
        <v>90</v>
      </c>
      <c r="I276" s="136"/>
      <c r="J276" s="136">
        <f t="shared" si="60"/>
        <v>0</v>
      </c>
      <c r="K276" s="137"/>
      <c r="L276" s="25"/>
      <c r="M276" s="138" t="s">
        <v>1</v>
      </c>
      <c r="N276" s="139" t="s">
        <v>35</v>
      </c>
      <c r="O276" s="140">
        <v>9.92E-3</v>
      </c>
      <c r="P276" s="140">
        <f t="shared" si="61"/>
        <v>0.89280000000000004</v>
      </c>
      <c r="Q276" s="140">
        <v>2.2350176999999999E-2</v>
      </c>
      <c r="R276" s="140">
        <f t="shared" si="62"/>
        <v>2.0115159299999998</v>
      </c>
      <c r="S276" s="140">
        <v>0</v>
      </c>
      <c r="T276" s="141">
        <f t="shared" si="63"/>
        <v>0</v>
      </c>
      <c r="AR276" s="142" t="s">
        <v>181</v>
      </c>
      <c r="AT276" s="142" t="s">
        <v>149</v>
      </c>
      <c r="AU276" s="142" t="s">
        <v>154</v>
      </c>
      <c r="AY276" s="13" t="s">
        <v>146</v>
      </c>
      <c r="BE276" s="143">
        <f t="shared" si="64"/>
        <v>0</v>
      </c>
      <c r="BF276" s="143">
        <f t="shared" si="65"/>
        <v>0</v>
      </c>
      <c r="BG276" s="143">
        <f t="shared" si="66"/>
        <v>0</v>
      </c>
      <c r="BH276" s="143">
        <f t="shared" si="67"/>
        <v>0</v>
      </c>
      <c r="BI276" s="143">
        <f t="shared" si="68"/>
        <v>0</v>
      </c>
      <c r="BJ276" s="13" t="s">
        <v>154</v>
      </c>
      <c r="BK276" s="144">
        <f t="shared" si="69"/>
        <v>0</v>
      </c>
      <c r="BL276" s="13" t="s">
        <v>181</v>
      </c>
      <c r="BM276" s="142" t="s">
        <v>760</v>
      </c>
    </row>
    <row r="277" spans="2:65" s="1" customFormat="1" ht="21.75" customHeight="1">
      <c r="B277" s="131"/>
      <c r="C277" s="132" t="s">
        <v>761</v>
      </c>
      <c r="D277" s="132" t="s">
        <v>149</v>
      </c>
      <c r="E277" s="133" t="s">
        <v>762</v>
      </c>
      <c r="F277" s="134" t="s">
        <v>763</v>
      </c>
      <c r="G277" s="135" t="s">
        <v>227</v>
      </c>
      <c r="H277" s="136">
        <v>5092.5</v>
      </c>
      <c r="I277" s="136"/>
      <c r="J277" s="136">
        <f t="shared" si="60"/>
        <v>0</v>
      </c>
      <c r="K277" s="137"/>
      <c r="L277" s="25"/>
      <c r="M277" s="138" t="s">
        <v>1</v>
      </c>
      <c r="N277" s="139" t="s">
        <v>35</v>
      </c>
      <c r="O277" s="140">
        <v>5.305E-2</v>
      </c>
      <c r="P277" s="140">
        <f t="shared" si="61"/>
        <v>270.15712500000001</v>
      </c>
      <c r="Q277" s="140">
        <v>0</v>
      </c>
      <c r="R277" s="140">
        <f t="shared" si="62"/>
        <v>0</v>
      </c>
      <c r="S277" s="140">
        <v>0</v>
      </c>
      <c r="T277" s="141">
        <f t="shared" si="63"/>
        <v>0</v>
      </c>
      <c r="AR277" s="142" t="s">
        <v>181</v>
      </c>
      <c r="AT277" s="142" t="s">
        <v>149</v>
      </c>
      <c r="AU277" s="142" t="s">
        <v>154</v>
      </c>
      <c r="AY277" s="13" t="s">
        <v>146</v>
      </c>
      <c r="BE277" s="143">
        <f t="shared" si="64"/>
        <v>0</v>
      </c>
      <c r="BF277" s="143">
        <f t="shared" si="65"/>
        <v>0</v>
      </c>
      <c r="BG277" s="143">
        <f t="shared" si="66"/>
        <v>0</v>
      </c>
      <c r="BH277" s="143">
        <f t="shared" si="67"/>
        <v>0</v>
      </c>
      <c r="BI277" s="143">
        <f t="shared" si="68"/>
        <v>0</v>
      </c>
      <c r="BJ277" s="13" t="s">
        <v>154</v>
      </c>
      <c r="BK277" s="144">
        <f t="shared" si="69"/>
        <v>0</v>
      </c>
      <c r="BL277" s="13" t="s">
        <v>181</v>
      </c>
      <c r="BM277" s="142" t="s">
        <v>764</v>
      </c>
    </row>
    <row r="278" spans="2:65" s="1" customFormat="1" ht="37.950000000000003" customHeight="1">
      <c r="B278" s="131"/>
      <c r="C278" s="149" t="s">
        <v>765</v>
      </c>
      <c r="D278" s="149" t="s">
        <v>356</v>
      </c>
      <c r="E278" s="150" t="s">
        <v>766</v>
      </c>
      <c r="F278" s="151" t="s">
        <v>767</v>
      </c>
      <c r="G278" s="152" t="s">
        <v>164</v>
      </c>
      <c r="H278" s="153">
        <v>12.804</v>
      </c>
      <c r="I278" s="153"/>
      <c r="J278" s="153">
        <f t="shared" si="60"/>
        <v>0</v>
      </c>
      <c r="K278" s="154"/>
      <c r="L278" s="155"/>
      <c r="M278" s="156" t="s">
        <v>1</v>
      </c>
      <c r="N278" s="157" t="s">
        <v>35</v>
      </c>
      <c r="O278" s="140">
        <v>0</v>
      </c>
      <c r="P278" s="140">
        <f t="shared" si="61"/>
        <v>0</v>
      </c>
      <c r="Q278" s="140">
        <v>0.5</v>
      </c>
      <c r="R278" s="140">
        <f t="shared" si="62"/>
        <v>6.4020000000000001</v>
      </c>
      <c r="S278" s="140">
        <v>0</v>
      </c>
      <c r="T278" s="141">
        <f t="shared" si="63"/>
        <v>0</v>
      </c>
      <c r="AR278" s="142" t="s">
        <v>228</v>
      </c>
      <c r="AT278" s="142" t="s">
        <v>356</v>
      </c>
      <c r="AU278" s="142" t="s">
        <v>154</v>
      </c>
      <c r="AY278" s="13" t="s">
        <v>146</v>
      </c>
      <c r="BE278" s="143">
        <f t="shared" si="64"/>
        <v>0</v>
      </c>
      <c r="BF278" s="143">
        <f t="shared" si="65"/>
        <v>0</v>
      </c>
      <c r="BG278" s="143">
        <f t="shared" si="66"/>
        <v>0</v>
      </c>
      <c r="BH278" s="143">
        <f t="shared" si="67"/>
        <v>0</v>
      </c>
      <c r="BI278" s="143">
        <f t="shared" si="68"/>
        <v>0</v>
      </c>
      <c r="BJ278" s="13" t="s">
        <v>154</v>
      </c>
      <c r="BK278" s="144">
        <f t="shared" si="69"/>
        <v>0</v>
      </c>
      <c r="BL278" s="13" t="s">
        <v>181</v>
      </c>
      <c r="BM278" s="142" t="s">
        <v>768</v>
      </c>
    </row>
    <row r="279" spans="2:65" s="1" customFormat="1" ht="24.15" customHeight="1">
      <c r="B279" s="131"/>
      <c r="C279" s="132" t="s">
        <v>769</v>
      </c>
      <c r="D279" s="132" t="s">
        <v>149</v>
      </c>
      <c r="E279" s="133" t="s">
        <v>770</v>
      </c>
      <c r="F279" s="134" t="s">
        <v>771</v>
      </c>
      <c r="G279" s="135" t="s">
        <v>169</v>
      </c>
      <c r="H279" s="136">
        <v>62.55</v>
      </c>
      <c r="I279" s="136"/>
      <c r="J279" s="136">
        <f t="shared" si="60"/>
        <v>0</v>
      </c>
      <c r="K279" s="137"/>
      <c r="L279" s="25"/>
      <c r="M279" s="138" t="s">
        <v>1</v>
      </c>
      <c r="N279" s="139" t="s">
        <v>35</v>
      </c>
      <c r="O279" s="140">
        <v>0.25520999999999999</v>
      </c>
      <c r="P279" s="140">
        <f t="shared" si="61"/>
        <v>15.963385499999999</v>
      </c>
      <c r="Q279" s="140">
        <v>0</v>
      </c>
      <c r="R279" s="140">
        <f t="shared" si="62"/>
        <v>0</v>
      </c>
      <c r="S279" s="140">
        <v>0</v>
      </c>
      <c r="T279" s="141">
        <f t="shared" si="63"/>
        <v>0</v>
      </c>
      <c r="AR279" s="142" t="s">
        <v>181</v>
      </c>
      <c r="AT279" s="142" t="s">
        <v>149</v>
      </c>
      <c r="AU279" s="142" t="s">
        <v>154</v>
      </c>
      <c r="AY279" s="13" t="s">
        <v>146</v>
      </c>
      <c r="BE279" s="143">
        <f t="shared" si="64"/>
        <v>0</v>
      </c>
      <c r="BF279" s="143">
        <f t="shared" si="65"/>
        <v>0</v>
      </c>
      <c r="BG279" s="143">
        <f t="shared" si="66"/>
        <v>0</v>
      </c>
      <c r="BH279" s="143">
        <f t="shared" si="67"/>
        <v>0</v>
      </c>
      <c r="BI279" s="143">
        <f t="shared" si="68"/>
        <v>0</v>
      </c>
      <c r="BJ279" s="13" t="s">
        <v>154</v>
      </c>
      <c r="BK279" s="144">
        <f t="shared" si="69"/>
        <v>0</v>
      </c>
      <c r="BL279" s="13" t="s">
        <v>181</v>
      </c>
      <c r="BM279" s="142" t="s">
        <v>772</v>
      </c>
    </row>
    <row r="280" spans="2:65" s="1" customFormat="1" ht="33" customHeight="1">
      <c r="B280" s="131"/>
      <c r="C280" s="149" t="s">
        <v>773</v>
      </c>
      <c r="D280" s="149" t="s">
        <v>356</v>
      </c>
      <c r="E280" s="150" t="s">
        <v>774</v>
      </c>
      <c r="F280" s="151" t="s">
        <v>775</v>
      </c>
      <c r="G280" s="152" t="s">
        <v>164</v>
      </c>
      <c r="H280" s="153">
        <v>1.72</v>
      </c>
      <c r="I280" s="153"/>
      <c r="J280" s="153">
        <f t="shared" si="60"/>
        <v>0</v>
      </c>
      <c r="K280" s="154"/>
      <c r="L280" s="155"/>
      <c r="M280" s="156" t="s">
        <v>1</v>
      </c>
      <c r="N280" s="157" t="s">
        <v>35</v>
      </c>
      <c r="O280" s="140">
        <v>0</v>
      </c>
      <c r="P280" s="140">
        <f t="shared" si="61"/>
        <v>0</v>
      </c>
      <c r="Q280" s="140">
        <v>0.5</v>
      </c>
      <c r="R280" s="140">
        <f t="shared" si="62"/>
        <v>0.86</v>
      </c>
      <c r="S280" s="140">
        <v>0</v>
      </c>
      <c r="T280" s="141">
        <f t="shared" si="63"/>
        <v>0</v>
      </c>
      <c r="AR280" s="142" t="s">
        <v>228</v>
      </c>
      <c r="AT280" s="142" t="s">
        <v>356</v>
      </c>
      <c r="AU280" s="142" t="s">
        <v>154</v>
      </c>
      <c r="AY280" s="13" t="s">
        <v>146</v>
      </c>
      <c r="BE280" s="143">
        <f t="shared" si="64"/>
        <v>0</v>
      </c>
      <c r="BF280" s="143">
        <f t="shared" si="65"/>
        <v>0</v>
      </c>
      <c r="BG280" s="143">
        <f t="shared" si="66"/>
        <v>0</v>
      </c>
      <c r="BH280" s="143">
        <f t="shared" si="67"/>
        <v>0</v>
      </c>
      <c r="BI280" s="143">
        <f t="shared" si="68"/>
        <v>0</v>
      </c>
      <c r="BJ280" s="13" t="s">
        <v>154</v>
      </c>
      <c r="BK280" s="144">
        <f t="shared" si="69"/>
        <v>0</v>
      </c>
      <c r="BL280" s="13" t="s">
        <v>181</v>
      </c>
      <c r="BM280" s="142" t="s">
        <v>776</v>
      </c>
    </row>
    <row r="281" spans="2:65" s="1" customFormat="1" ht="44.25" customHeight="1">
      <c r="B281" s="131"/>
      <c r="C281" s="132" t="s">
        <v>777</v>
      </c>
      <c r="D281" s="132" t="s">
        <v>149</v>
      </c>
      <c r="E281" s="133" t="s">
        <v>758</v>
      </c>
      <c r="F281" s="134" t="s">
        <v>759</v>
      </c>
      <c r="G281" s="135" t="s">
        <v>164</v>
      </c>
      <c r="H281" s="136">
        <v>13</v>
      </c>
      <c r="I281" s="136"/>
      <c r="J281" s="136">
        <f t="shared" si="60"/>
        <v>0</v>
      </c>
      <c r="K281" s="137"/>
      <c r="L281" s="25"/>
      <c r="M281" s="138" t="s">
        <v>1</v>
      </c>
      <c r="N281" s="139" t="s">
        <v>35</v>
      </c>
      <c r="O281" s="140">
        <v>9.92E-3</v>
      </c>
      <c r="P281" s="140">
        <f t="shared" si="61"/>
        <v>0.12895999999999999</v>
      </c>
      <c r="Q281" s="140">
        <v>2.2350176999999999E-2</v>
      </c>
      <c r="R281" s="140">
        <f t="shared" si="62"/>
        <v>0.29055230099999996</v>
      </c>
      <c r="S281" s="140">
        <v>0</v>
      </c>
      <c r="T281" s="141">
        <f t="shared" si="63"/>
        <v>0</v>
      </c>
      <c r="AR281" s="142" t="s">
        <v>181</v>
      </c>
      <c r="AT281" s="142" t="s">
        <v>149</v>
      </c>
      <c r="AU281" s="142" t="s">
        <v>154</v>
      </c>
      <c r="AY281" s="13" t="s">
        <v>146</v>
      </c>
      <c r="BE281" s="143">
        <f t="shared" si="64"/>
        <v>0</v>
      </c>
      <c r="BF281" s="143">
        <f t="shared" si="65"/>
        <v>0</v>
      </c>
      <c r="BG281" s="143">
        <f t="shared" si="66"/>
        <v>0</v>
      </c>
      <c r="BH281" s="143">
        <f t="shared" si="67"/>
        <v>0</v>
      </c>
      <c r="BI281" s="143">
        <f t="shared" si="68"/>
        <v>0</v>
      </c>
      <c r="BJ281" s="13" t="s">
        <v>154</v>
      </c>
      <c r="BK281" s="144">
        <f t="shared" si="69"/>
        <v>0</v>
      </c>
      <c r="BL281" s="13" t="s">
        <v>181</v>
      </c>
      <c r="BM281" s="142" t="s">
        <v>778</v>
      </c>
    </row>
    <row r="282" spans="2:65" s="1" customFormat="1" ht="24.15" customHeight="1">
      <c r="B282" s="131"/>
      <c r="C282" s="132" t="s">
        <v>779</v>
      </c>
      <c r="D282" s="132" t="s">
        <v>149</v>
      </c>
      <c r="E282" s="133" t="s">
        <v>780</v>
      </c>
      <c r="F282" s="134" t="s">
        <v>781</v>
      </c>
      <c r="G282" s="135" t="s">
        <v>235</v>
      </c>
      <c r="H282" s="136">
        <v>51.607999999999997</v>
      </c>
      <c r="I282" s="136"/>
      <c r="J282" s="136">
        <f t="shared" si="60"/>
        <v>0</v>
      </c>
      <c r="K282" s="137"/>
      <c r="L282" s="25"/>
      <c r="M282" s="138" t="s">
        <v>1</v>
      </c>
      <c r="N282" s="139" t="s">
        <v>35</v>
      </c>
      <c r="O282" s="140">
        <v>1.8220000000000001</v>
      </c>
      <c r="P282" s="140">
        <f t="shared" si="61"/>
        <v>94.029775999999998</v>
      </c>
      <c r="Q282" s="140">
        <v>0</v>
      </c>
      <c r="R282" s="140">
        <f t="shared" si="62"/>
        <v>0</v>
      </c>
      <c r="S282" s="140">
        <v>0</v>
      </c>
      <c r="T282" s="141">
        <f t="shared" si="63"/>
        <v>0</v>
      </c>
      <c r="AR282" s="142" t="s">
        <v>181</v>
      </c>
      <c r="AT282" s="142" t="s">
        <v>149</v>
      </c>
      <c r="AU282" s="142" t="s">
        <v>154</v>
      </c>
      <c r="AY282" s="13" t="s">
        <v>146</v>
      </c>
      <c r="BE282" s="143">
        <f t="shared" si="64"/>
        <v>0</v>
      </c>
      <c r="BF282" s="143">
        <f t="shared" si="65"/>
        <v>0</v>
      </c>
      <c r="BG282" s="143">
        <f t="shared" si="66"/>
        <v>0</v>
      </c>
      <c r="BH282" s="143">
        <f t="shared" si="67"/>
        <v>0</v>
      </c>
      <c r="BI282" s="143">
        <f t="shared" si="68"/>
        <v>0</v>
      </c>
      <c r="BJ282" s="13" t="s">
        <v>154</v>
      </c>
      <c r="BK282" s="144">
        <f t="shared" si="69"/>
        <v>0</v>
      </c>
      <c r="BL282" s="13" t="s">
        <v>181</v>
      </c>
      <c r="BM282" s="142" t="s">
        <v>782</v>
      </c>
    </row>
    <row r="283" spans="2:65" s="11" customFormat="1" ht="22.95" customHeight="1">
      <c r="B283" s="120"/>
      <c r="D283" s="121" t="s">
        <v>68</v>
      </c>
      <c r="E283" s="129" t="s">
        <v>295</v>
      </c>
      <c r="F283" s="129" t="s">
        <v>296</v>
      </c>
      <c r="J283" s="130">
        <f>BK283</f>
        <v>0</v>
      </c>
      <c r="L283" s="120"/>
      <c r="M283" s="124"/>
      <c r="P283" s="125">
        <f>SUM(P284:P311)</f>
        <v>1607.4166530799998</v>
      </c>
      <c r="R283" s="125">
        <f>SUM(R284:R311)</f>
        <v>30.832286249700001</v>
      </c>
      <c r="T283" s="126">
        <f>SUM(T284:T311)</f>
        <v>0</v>
      </c>
      <c r="AR283" s="121" t="s">
        <v>154</v>
      </c>
      <c r="AT283" s="127" t="s">
        <v>68</v>
      </c>
      <c r="AU283" s="127" t="s">
        <v>77</v>
      </c>
      <c r="AY283" s="121" t="s">
        <v>146</v>
      </c>
      <c r="BK283" s="128">
        <f>SUM(BK284:BK311)</f>
        <v>0</v>
      </c>
    </row>
    <row r="284" spans="2:65" s="1" customFormat="1" ht="37.950000000000003" customHeight="1">
      <c r="B284" s="131"/>
      <c r="C284" s="132" t="s">
        <v>783</v>
      </c>
      <c r="D284" s="132" t="s">
        <v>149</v>
      </c>
      <c r="E284" s="133" t="s">
        <v>784</v>
      </c>
      <c r="F284" s="134" t="s">
        <v>785</v>
      </c>
      <c r="G284" s="135" t="s">
        <v>169</v>
      </c>
      <c r="H284" s="136">
        <v>273.01100000000002</v>
      </c>
      <c r="I284" s="136"/>
      <c r="J284" s="136">
        <f t="shared" ref="J284:J311" si="70">ROUND(I284*H284,3)</f>
        <v>0</v>
      </c>
      <c r="K284" s="137"/>
      <c r="L284" s="25"/>
      <c r="M284" s="138" t="s">
        <v>1</v>
      </c>
      <c r="N284" s="139" t="s">
        <v>35</v>
      </c>
      <c r="O284" s="140">
        <v>1.18523</v>
      </c>
      <c r="P284" s="140">
        <f t="shared" ref="P284:P311" si="71">O284*H284</f>
        <v>323.58082753000002</v>
      </c>
      <c r="Q284" s="140">
        <v>4.1829320000000003E-2</v>
      </c>
      <c r="R284" s="140">
        <f t="shared" ref="R284:R311" si="72">Q284*H284</f>
        <v>11.419864482520001</v>
      </c>
      <c r="S284" s="140">
        <v>0</v>
      </c>
      <c r="T284" s="141">
        <f t="shared" ref="T284:T311" si="73">S284*H284</f>
        <v>0</v>
      </c>
      <c r="AR284" s="142" t="s">
        <v>181</v>
      </c>
      <c r="AT284" s="142" t="s">
        <v>149</v>
      </c>
      <c r="AU284" s="142" t="s">
        <v>154</v>
      </c>
      <c r="AY284" s="13" t="s">
        <v>146</v>
      </c>
      <c r="BE284" s="143">
        <f t="shared" ref="BE284:BE311" si="74">IF(N284="základná",J284,0)</f>
        <v>0</v>
      </c>
      <c r="BF284" s="143">
        <f t="shared" ref="BF284:BF311" si="75">IF(N284="znížená",J284,0)</f>
        <v>0</v>
      </c>
      <c r="BG284" s="143">
        <f t="shared" ref="BG284:BG311" si="76">IF(N284="zákl. prenesená",J284,0)</f>
        <v>0</v>
      </c>
      <c r="BH284" s="143">
        <f t="shared" ref="BH284:BH311" si="77">IF(N284="zníž. prenesená",J284,0)</f>
        <v>0</v>
      </c>
      <c r="BI284" s="143">
        <f t="shared" ref="BI284:BI311" si="78">IF(N284="nulová",J284,0)</f>
        <v>0</v>
      </c>
      <c r="BJ284" s="13" t="s">
        <v>154</v>
      </c>
      <c r="BK284" s="144">
        <f t="shared" ref="BK284:BK311" si="79">ROUND(I284*H284,3)</f>
        <v>0</v>
      </c>
      <c r="BL284" s="13" t="s">
        <v>181</v>
      </c>
      <c r="BM284" s="142" t="s">
        <v>786</v>
      </c>
    </row>
    <row r="285" spans="2:65" s="1" customFormat="1" ht="37.950000000000003" customHeight="1">
      <c r="B285" s="131"/>
      <c r="C285" s="132" t="s">
        <v>787</v>
      </c>
      <c r="D285" s="132" t="s">
        <v>149</v>
      </c>
      <c r="E285" s="133" t="s">
        <v>788</v>
      </c>
      <c r="F285" s="134" t="s">
        <v>789</v>
      </c>
      <c r="G285" s="135" t="s">
        <v>169</v>
      </c>
      <c r="H285" s="136">
        <v>11.356</v>
      </c>
      <c r="I285" s="136"/>
      <c r="J285" s="136">
        <f t="shared" si="70"/>
        <v>0</v>
      </c>
      <c r="K285" s="137"/>
      <c r="L285" s="25"/>
      <c r="M285" s="138" t="s">
        <v>1</v>
      </c>
      <c r="N285" s="139" t="s">
        <v>35</v>
      </c>
      <c r="O285" s="140">
        <v>1.1903699999999999</v>
      </c>
      <c r="P285" s="140">
        <f t="shared" si="71"/>
        <v>13.51784172</v>
      </c>
      <c r="Q285" s="140">
        <v>4.3214320000000001E-2</v>
      </c>
      <c r="R285" s="140">
        <f t="shared" si="72"/>
        <v>0.49074181791999999</v>
      </c>
      <c r="S285" s="140">
        <v>0</v>
      </c>
      <c r="T285" s="141">
        <f t="shared" si="73"/>
        <v>0</v>
      </c>
      <c r="AR285" s="142" t="s">
        <v>181</v>
      </c>
      <c r="AT285" s="142" t="s">
        <v>149</v>
      </c>
      <c r="AU285" s="142" t="s">
        <v>154</v>
      </c>
      <c r="AY285" s="13" t="s">
        <v>146</v>
      </c>
      <c r="BE285" s="143">
        <f t="shared" si="74"/>
        <v>0</v>
      </c>
      <c r="BF285" s="143">
        <f t="shared" si="75"/>
        <v>0</v>
      </c>
      <c r="BG285" s="143">
        <f t="shared" si="76"/>
        <v>0</v>
      </c>
      <c r="BH285" s="143">
        <f t="shared" si="77"/>
        <v>0</v>
      </c>
      <c r="BI285" s="143">
        <f t="shared" si="78"/>
        <v>0</v>
      </c>
      <c r="BJ285" s="13" t="s">
        <v>154</v>
      </c>
      <c r="BK285" s="144">
        <f t="shared" si="79"/>
        <v>0</v>
      </c>
      <c r="BL285" s="13" t="s">
        <v>181</v>
      </c>
      <c r="BM285" s="142" t="s">
        <v>790</v>
      </c>
    </row>
    <row r="286" spans="2:65" s="1" customFormat="1" ht="37.950000000000003" customHeight="1">
      <c r="B286" s="131"/>
      <c r="C286" s="132" t="s">
        <v>791</v>
      </c>
      <c r="D286" s="132" t="s">
        <v>149</v>
      </c>
      <c r="E286" s="133" t="s">
        <v>792</v>
      </c>
      <c r="F286" s="134" t="s">
        <v>793</v>
      </c>
      <c r="G286" s="135" t="s">
        <v>169</v>
      </c>
      <c r="H286" s="136">
        <v>57.680999999999997</v>
      </c>
      <c r="I286" s="136"/>
      <c r="J286" s="136">
        <f t="shared" si="70"/>
        <v>0</v>
      </c>
      <c r="K286" s="137"/>
      <c r="L286" s="25"/>
      <c r="M286" s="138" t="s">
        <v>1</v>
      </c>
      <c r="N286" s="139" t="s">
        <v>35</v>
      </c>
      <c r="O286" s="140">
        <v>1.1899</v>
      </c>
      <c r="P286" s="140">
        <f t="shared" si="71"/>
        <v>68.634621899999999</v>
      </c>
      <c r="Q286" s="140">
        <v>4.308932E-2</v>
      </c>
      <c r="R286" s="140">
        <f t="shared" si="72"/>
        <v>2.48543506692</v>
      </c>
      <c r="S286" s="140">
        <v>0</v>
      </c>
      <c r="T286" s="141">
        <f t="shared" si="73"/>
        <v>0</v>
      </c>
      <c r="AR286" s="142" t="s">
        <v>181</v>
      </c>
      <c r="AT286" s="142" t="s">
        <v>149</v>
      </c>
      <c r="AU286" s="142" t="s">
        <v>154</v>
      </c>
      <c r="AY286" s="13" t="s">
        <v>146</v>
      </c>
      <c r="BE286" s="143">
        <f t="shared" si="74"/>
        <v>0</v>
      </c>
      <c r="BF286" s="143">
        <f t="shared" si="75"/>
        <v>0</v>
      </c>
      <c r="BG286" s="143">
        <f t="shared" si="76"/>
        <v>0</v>
      </c>
      <c r="BH286" s="143">
        <f t="shared" si="77"/>
        <v>0</v>
      </c>
      <c r="BI286" s="143">
        <f t="shared" si="78"/>
        <v>0</v>
      </c>
      <c r="BJ286" s="13" t="s">
        <v>154</v>
      </c>
      <c r="BK286" s="144">
        <f t="shared" si="79"/>
        <v>0</v>
      </c>
      <c r="BL286" s="13" t="s">
        <v>181</v>
      </c>
      <c r="BM286" s="142" t="s">
        <v>794</v>
      </c>
    </row>
    <row r="287" spans="2:65" s="1" customFormat="1" ht="37.950000000000003" customHeight="1">
      <c r="B287" s="131"/>
      <c r="C287" s="132" t="s">
        <v>795</v>
      </c>
      <c r="D287" s="132" t="s">
        <v>149</v>
      </c>
      <c r="E287" s="133" t="s">
        <v>796</v>
      </c>
      <c r="F287" s="134" t="s">
        <v>797</v>
      </c>
      <c r="G287" s="135" t="s">
        <v>169</v>
      </c>
      <c r="H287" s="136">
        <v>7.6390000000000002</v>
      </c>
      <c r="I287" s="136"/>
      <c r="J287" s="136">
        <f t="shared" si="70"/>
        <v>0</v>
      </c>
      <c r="K287" s="137"/>
      <c r="L287" s="25"/>
      <c r="M287" s="138" t="s">
        <v>1</v>
      </c>
      <c r="N287" s="139" t="s">
        <v>35</v>
      </c>
      <c r="O287" s="140">
        <v>1.1896599999999999</v>
      </c>
      <c r="P287" s="140">
        <f t="shared" si="71"/>
        <v>9.0878127400000004</v>
      </c>
      <c r="Q287" s="140">
        <v>4.3022119999999997E-2</v>
      </c>
      <c r="R287" s="140">
        <f t="shared" si="72"/>
        <v>0.32864597468000001</v>
      </c>
      <c r="S287" s="140">
        <v>0</v>
      </c>
      <c r="T287" s="141">
        <f t="shared" si="73"/>
        <v>0</v>
      </c>
      <c r="AR287" s="142" t="s">
        <v>181</v>
      </c>
      <c r="AT287" s="142" t="s">
        <v>149</v>
      </c>
      <c r="AU287" s="142" t="s">
        <v>154</v>
      </c>
      <c r="AY287" s="13" t="s">
        <v>146</v>
      </c>
      <c r="BE287" s="143">
        <f t="shared" si="74"/>
        <v>0</v>
      </c>
      <c r="BF287" s="143">
        <f t="shared" si="75"/>
        <v>0</v>
      </c>
      <c r="BG287" s="143">
        <f t="shared" si="76"/>
        <v>0</v>
      </c>
      <c r="BH287" s="143">
        <f t="shared" si="77"/>
        <v>0</v>
      </c>
      <c r="BI287" s="143">
        <f t="shared" si="78"/>
        <v>0</v>
      </c>
      <c r="BJ287" s="13" t="s">
        <v>154</v>
      </c>
      <c r="BK287" s="144">
        <f t="shared" si="79"/>
        <v>0</v>
      </c>
      <c r="BL287" s="13" t="s">
        <v>181</v>
      </c>
      <c r="BM287" s="142" t="s">
        <v>798</v>
      </c>
    </row>
    <row r="288" spans="2:65" s="1" customFormat="1" ht="44.25" customHeight="1">
      <c r="B288" s="131"/>
      <c r="C288" s="132" t="s">
        <v>799</v>
      </c>
      <c r="D288" s="132" t="s">
        <v>149</v>
      </c>
      <c r="E288" s="133" t="s">
        <v>800</v>
      </c>
      <c r="F288" s="134" t="s">
        <v>801</v>
      </c>
      <c r="G288" s="135" t="s">
        <v>169</v>
      </c>
      <c r="H288" s="136">
        <v>9.2449999999999992</v>
      </c>
      <c r="I288" s="136"/>
      <c r="J288" s="136">
        <f t="shared" si="70"/>
        <v>0</v>
      </c>
      <c r="K288" s="137"/>
      <c r="L288" s="25"/>
      <c r="M288" s="138" t="s">
        <v>1</v>
      </c>
      <c r="N288" s="139" t="s">
        <v>35</v>
      </c>
      <c r="O288" s="140">
        <v>1.4297</v>
      </c>
      <c r="P288" s="140">
        <f t="shared" si="71"/>
        <v>13.217576499999998</v>
      </c>
      <c r="Q288" s="140">
        <v>6.4592319999999995E-2</v>
      </c>
      <c r="R288" s="140">
        <f t="shared" si="72"/>
        <v>0.59715599839999989</v>
      </c>
      <c r="S288" s="140">
        <v>0</v>
      </c>
      <c r="T288" s="141">
        <f t="shared" si="73"/>
        <v>0</v>
      </c>
      <c r="AR288" s="142" t="s">
        <v>181</v>
      </c>
      <c r="AT288" s="142" t="s">
        <v>149</v>
      </c>
      <c r="AU288" s="142" t="s">
        <v>154</v>
      </c>
      <c r="AY288" s="13" t="s">
        <v>146</v>
      </c>
      <c r="BE288" s="143">
        <f t="shared" si="74"/>
        <v>0</v>
      </c>
      <c r="BF288" s="143">
        <f t="shared" si="75"/>
        <v>0</v>
      </c>
      <c r="BG288" s="143">
        <f t="shared" si="76"/>
        <v>0</v>
      </c>
      <c r="BH288" s="143">
        <f t="shared" si="77"/>
        <v>0</v>
      </c>
      <c r="BI288" s="143">
        <f t="shared" si="78"/>
        <v>0</v>
      </c>
      <c r="BJ288" s="13" t="s">
        <v>154</v>
      </c>
      <c r="BK288" s="144">
        <f t="shared" si="79"/>
        <v>0</v>
      </c>
      <c r="BL288" s="13" t="s">
        <v>181</v>
      </c>
      <c r="BM288" s="142" t="s">
        <v>802</v>
      </c>
    </row>
    <row r="289" spans="2:65" s="1" customFormat="1" ht="37.950000000000003" customHeight="1">
      <c r="B289" s="131"/>
      <c r="C289" s="132" t="s">
        <v>803</v>
      </c>
      <c r="D289" s="132" t="s">
        <v>149</v>
      </c>
      <c r="E289" s="133" t="s">
        <v>804</v>
      </c>
      <c r="F289" s="134" t="s">
        <v>805</v>
      </c>
      <c r="G289" s="135" t="s">
        <v>169</v>
      </c>
      <c r="H289" s="136">
        <v>173.14500000000001</v>
      </c>
      <c r="I289" s="136"/>
      <c r="J289" s="136">
        <f t="shared" si="70"/>
        <v>0</v>
      </c>
      <c r="K289" s="137"/>
      <c r="L289" s="25"/>
      <c r="M289" s="138" t="s">
        <v>1</v>
      </c>
      <c r="N289" s="139" t="s">
        <v>35</v>
      </c>
      <c r="O289" s="140">
        <v>1.33934</v>
      </c>
      <c r="P289" s="140">
        <f t="shared" si="71"/>
        <v>231.90002430000001</v>
      </c>
      <c r="Q289" s="140">
        <v>1.194896E-2</v>
      </c>
      <c r="R289" s="140">
        <f t="shared" si="72"/>
        <v>2.0689026792000003</v>
      </c>
      <c r="S289" s="140">
        <v>0</v>
      </c>
      <c r="T289" s="141">
        <f t="shared" si="73"/>
        <v>0</v>
      </c>
      <c r="AR289" s="142" t="s">
        <v>181</v>
      </c>
      <c r="AT289" s="142" t="s">
        <v>149</v>
      </c>
      <c r="AU289" s="142" t="s">
        <v>154</v>
      </c>
      <c r="AY289" s="13" t="s">
        <v>146</v>
      </c>
      <c r="BE289" s="143">
        <f t="shared" si="74"/>
        <v>0</v>
      </c>
      <c r="BF289" s="143">
        <f t="shared" si="75"/>
        <v>0</v>
      </c>
      <c r="BG289" s="143">
        <f t="shared" si="76"/>
        <v>0</v>
      </c>
      <c r="BH289" s="143">
        <f t="shared" si="77"/>
        <v>0</v>
      </c>
      <c r="BI289" s="143">
        <f t="shared" si="78"/>
        <v>0</v>
      </c>
      <c r="BJ289" s="13" t="s">
        <v>154</v>
      </c>
      <c r="BK289" s="144">
        <f t="shared" si="79"/>
        <v>0</v>
      </c>
      <c r="BL289" s="13" t="s">
        <v>181</v>
      </c>
      <c r="BM289" s="142" t="s">
        <v>806</v>
      </c>
    </row>
    <row r="290" spans="2:65" s="1" customFormat="1" ht="37.950000000000003" customHeight="1">
      <c r="B290" s="131"/>
      <c r="C290" s="132" t="s">
        <v>807</v>
      </c>
      <c r="D290" s="132" t="s">
        <v>149</v>
      </c>
      <c r="E290" s="133" t="s">
        <v>808</v>
      </c>
      <c r="F290" s="134" t="s">
        <v>809</v>
      </c>
      <c r="G290" s="135" t="s">
        <v>169</v>
      </c>
      <c r="H290" s="136">
        <v>38.871000000000002</v>
      </c>
      <c r="I290" s="136"/>
      <c r="J290" s="136">
        <f t="shared" si="70"/>
        <v>0</v>
      </c>
      <c r="K290" s="137"/>
      <c r="L290" s="25"/>
      <c r="M290" s="138" t="s">
        <v>1</v>
      </c>
      <c r="N290" s="139" t="s">
        <v>35</v>
      </c>
      <c r="O290" s="140">
        <v>1.5760000000000001</v>
      </c>
      <c r="P290" s="140">
        <f t="shared" si="71"/>
        <v>61.260696000000003</v>
      </c>
      <c r="Q290" s="140">
        <v>2.1760000000000002E-2</v>
      </c>
      <c r="R290" s="140">
        <f t="shared" si="72"/>
        <v>0.84583296000000008</v>
      </c>
      <c r="S290" s="140">
        <v>0</v>
      </c>
      <c r="T290" s="141">
        <f t="shared" si="73"/>
        <v>0</v>
      </c>
      <c r="AR290" s="142" t="s">
        <v>181</v>
      </c>
      <c r="AT290" s="142" t="s">
        <v>149</v>
      </c>
      <c r="AU290" s="142" t="s">
        <v>154</v>
      </c>
      <c r="AY290" s="13" t="s">
        <v>146</v>
      </c>
      <c r="BE290" s="143">
        <f t="shared" si="74"/>
        <v>0</v>
      </c>
      <c r="BF290" s="143">
        <f t="shared" si="75"/>
        <v>0</v>
      </c>
      <c r="BG290" s="143">
        <f t="shared" si="76"/>
        <v>0</v>
      </c>
      <c r="BH290" s="143">
        <f t="shared" si="77"/>
        <v>0</v>
      </c>
      <c r="BI290" s="143">
        <f t="shared" si="78"/>
        <v>0</v>
      </c>
      <c r="BJ290" s="13" t="s">
        <v>154</v>
      </c>
      <c r="BK290" s="144">
        <f t="shared" si="79"/>
        <v>0</v>
      </c>
      <c r="BL290" s="13" t="s">
        <v>181</v>
      </c>
      <c r="BM290" s="142" t="s">
        <v>810</v>
      </c>
    </row>
    <row r="291" spans="2:65" s="1" customFormat="1" ht="44.25" customHeight="1">
      <c r="B291" s="131"/>
      <c r="C291" s="132" t="s">
        <v>811</v>
      </c>
      <c r="D291" s="132" t="s">
        <v>149</v>
      </c>
      <c r="E291" s="133" t="s">
        <v>812</v>
      </c>
      <c r="F291" s="134" t="s">
        <v>813</v>
      </c>
      <c r="G291" s="135" t="s">
        <v>169</v>
      </c>
      <c r="H291" s="136">
        <v>2.919</v>
      </c>
      <c r="I291" s="136"/>
      <c r="J291" s="136">
        <f t="shared" si="70"/>
        <v>0</v>
      </c>
      <c r="K291" s="137"/>
      <c r="L291" s="25"/>
      <c r="M291" s="138" t="s">
        <v>1</v>
      </c>
      <c r="N291" s="139" t="s">
        <v>35</v>
      </c>
      <c r="O291" s="140">
        <v>1.20861</v>
      </c>
      <c r="P291" s="140">
        <f t="shared" si="71"/>
        <v>3.5279325899999998</v>
      </c>
      <c r="Q291" s="140">
        <v>4.8129320000000003E-2</v>
      </c>
      <c r="R291" s="140">
        <f t="shared" si="72"/>
        <v>0.14048948508</v>
      </c>
      <c r="S291" s="140">
        <v>0</v>
      </c>
      <c r="T291" s="141">
        <f t="shared" si="73"/>
        <v>0</v>
      </c>
      <c r="AR291" s="142" t="s">
        <v>181</v>
      </c>
      <c r="AT291" s="142" t="s">
        <v>149</v>
      </c>
      <c r="AU291" s="142" t="s">
        <v>154</v>
      </c>
      <c r="AY291" s="13" t="s">
        <v>146</v>
      </c>
      <c r="BE291" s="143">
        <f t="shared" si="74"/>
        <v>0</v>
      </c>
      <c r="BF291" s="143">
        <f t="shared" si="75"/>
        <v>0</v>
      </c>
      <c r="BG291" s="143">
        <f t="shared" si="76"/>
        <v>0</v>
      </c>
      <c r="BH291" s="143">
        <f t="shared" si="77"/>
        <v>0</v>
      </c>
      <c r="BI291" s="143">
        <f t="shared" si="78"/>
        <v>0</v>
      </c>
      <c r="BJ291" s="13" t="s">
        <v>154</v>
      </c>
      <c r="BK291" s="144">
        <f t="shared" si="79"/>
        <v>0</v>
      </c>
      <c r="BL291" s="13" t="s">
        <v>181</v>
      </c>
      <c r="BM291" s="142" t="s">
        <v>814</v>
      </c>
    </row>
    <row r="292" spans="2:65" s="1" customFormat="1" ht="62.7" customHeight="1">
      <c r="B292" s="131"/>
      <c r="C292" s="132" t="s">
        <v>815</v>
      </c>
      <c r="D292" s="132" t="s">
        <v>149</v>
      </c>
      <c r="E292" s="133" t="s">
        <v>816</v>
      </c>
      <c r="F292" s="134" t="s">
        <v>817</v>
      </c>
      <c r="G292" s="135" t="s">
        <v>169</v>
      </c>
      <c r="H292" s="136">
        <v>70.069000000000003</v>
      </c>
      <c r="I292" s="136"/>
      <c r="J292" s="136">
        <f t="shared" si="70"/>
        <v>0</v>
      </c>
      <c r="K292" s="137"/>
      <c r="L292" s="25"/>
      <c r="M292" s="138" t="s">
        <v>1</v>
      </c>
      <c r="N292" s="139" t="s">
        <v>35</v>
      </c>
      <c r="O292" s="140">
        <v>0</v>
      </c>
      <c r="P292" s="140">
        <f t="shared" si="71"/>
        <v>0</v>
      </c>
      <c r="Q292" s="140">
        <v>0</v>
      </c>
      <c r="R292" s="140">
        <f t="shared" si="72"/>
        <v>0</v>
      </c>
      <c r="S292" s="140">
        <v>0</v>
      </c>
      <c r="T292" s="141">
        <f t="shared" si="73"/>
        <v>0</v>
      </c>
      <c r="AR292" s="142" t="s">
        <v>181</v>
      </c>
      <c r="AT292" s="142" t="s">
        <v>149</v>
      </c>
      <c r="AU292" s="142" t="s">
        <v>154</v>
      </c>
      <c r="AY292" s="13" t="s">
        <v>146</v>
      </c>
      <c r="BE292" s="143">
        <f t="shared" si="74"/>
        <v>0</v>
      </c>
      <c r="BF292" s="143">
        <f t="shared" si="75"/>
        <v>0</v>
      </c>
      <c r="BG292" s="143">
        <f t="shared" si="76"/>
        <v>0</v>
      </c>
      <c r="BH292" s="143">
        <f t="shared" si="77"/>
        <v>0</v>
      </c>
      <c r="BI292" s="143">
        <f t="shared" si="78"/>
        <v>0</v>
      </c>
      <c r="BJ292" s="13" t="s">
        <v>154</v>
      </c>
      <c r="BK292" s="144">
        <f t="shared" si="79"/>
        <v>0</v>
      </c>
      <c r="BL292" s="13" t="s">
        <v>181</v>
      </c>
      <c r="BM292" s="142" t="s">
        <v>818</v>
      </c>
    </row>
    <row r="293" spans="2:65" s="1" customFormat="1" ht="24.15" customHeight="1">
      <c r="B293" s="131"/>
      <c r="C293" s="132" t="s">
        <v>819</v>
      </c>
      <c r="D293" s="132" t="s">
        <v>149</v>
      </c>
      <c r="E293" s="133" t="s">
        <v>820</v>
      </c>
      <c r="F293" s="134" t="s">
        <v>821</v>
      </c>
      <c r="G293" s="135" t="s">
        <v>152</v>
      </c>
      <c r="H293" s="136">
        <v>3</v>
      </c>
      <c r="I293" s="136"/>
      <c r="J293" s="136">
        <f t="shared" si="70"/>
        <v>0</v>
      </c>
      <c r="K293" s="137"/>
      <c r="L293" s="25"/>
      <c r="M293" s="138" t="s">
        <v>1</v>
      </c>
      <c r="N293" s="139" t="s">
        <v>35</v>
      </c>
      <c r="O293" s="140">
        <v>0.32819999999999999</v>
      </c>
      <c r="P293" s="140">
        <f t="shared" si="71"/>
        <v>0.98459999999999992</v>
      </c>
      <c r="Q293" s="140">
        <v>3.7902999999999999E-3</v>
      </c>
      <c r="R293" s="140">
        <f t="shared" si="72"/>
        <v>1.13709E-2</v>
      </c>
      <c r="S293" s="140">
        <v>0</v>
      </c>
      <c r="T293" s="141">
        <f t="shared" si="73"/>
        <v>0</v>
      </c>
      <c r="AR293" s="142" t="s">
        <v>181</v>
      </c>
      <c r="AT293" s="142" t="s">
        <v>149</v>
      </c>
      <c r="AU293" s="142" t="s">
        <v>154</v>
      </c>
      <c r="AY293" s="13" t="s">
        <v>146</v>
      </c>
      <c r="BE293" s="143">
        <f t="shared" si="74"/>
        <v>0</v>
      </c>
      <c r="BF293" s="143">
        <f t="shared" si="75"/>
        <v>0</v>
      </c>
      <c r="BG293" s="143">
        <f t="shared" si="76"/>
        <v>0</v>
      </c>
      <c r="BH293" s="143">
        <f t="shared" si="77"/>
        <v>0</v>
      </c>
      <c r="BI293" s="143">
        <f t="shared" si="78"/>
        <v>0</v>
      </c>
      <c r="BJ293" s="13" t="s">
        <v>154</v>
      </c>
      <c r="BK293" s="144">
        <f t="shared" si="79"/>
        <v>0</v>
      </c>
      <c r="BL293" s="13" t="s">
        <v>181</v>
      </c>
      <c r="BM293" s="142" t="s">
        <v>822</v>
      </c>
    </row>
    <row r="294" spans="2:65" s="1" customFormat="1" ht="24.15" customHeight="1">
      <c r="B294" s="131"/>
      <c r="C294" s="132" t="s">
        <v>823</v>
      </c>
      <c r="D294" s="132" t="s">
        <v>149</v>
      </c>
      <c r="E294" s="133" t="s">
        <v>824</v>
      </c>
      <c r="F294" s="134" t="s">
        <v>825</v>
      </c>
      <c r="G294" s="135" t="s">
        <v>169</v>
      </c>
      <c r="H294" s="136">
        <v>23.477</v>
      </c>
      <c r="I294" s="136"/>
      <c r="J294" s="136">
        <f t="shared" si="70"/>
        <v>0</v>
      </c>
      <c r="K294" s="137"/>
      <c r="L294" s="25"/>
      <c r="M294" s="138" t="s">
        <v>1</v>
      </c>
      <c r="N294" s="139" t="s">
        <v>35</v>
      </c>
      <c r="O294" s="140">
        <v>0.83599999999999997</v>
      </c>
      <c r="P294" s="140">
        <f t="shared" si="71"/>
        <v>19.626771999999999</v>
      </c>
      <c r="Q294" s="140">
        <v>1.1707560000000001E-2</v>
      </c>
      <c r="R294" s="140">
        <f t="shared" si="72"/>
        <v>0.27485838612000002</v>
      </c>
      <c r="S294" s="140">
        <v>0</v>
      </c>
      <c r="T294" s="141">
        <f t="shared" si="73"/>
        <v>0</v>
      </c>
      <c r="AR294" s="142" t="s">
        <v>181</v>
      </c>
      <c r="AT294" s="142" t="s">
        <v>149</v>
      </c>
      <c r="AU294" s="142" t="s">
        <v>154</v>
      </c>
      <c r="AY294" s="13" t="s">
        <v>146</v>
      </c>
      <c r="BE294" s="143">
        <f t="shared" si="74"/>
        <v>0</v>
      </c>
      <c r="BF294" s="143">
        <f t="shared" si="75"/>
        <v>0</v>
      </c>
      <c r="BG294" s="143">
        <f t="shared" si="76"/>
        <v>0</v>
      </c>
      <c r="BH294" s="143">
        <f t="shared" si="77"/>
        <v>0</v>
      </c>
      <c r="BI294" s="143">
        <f t="shared" si="78"/>
        <v>0</v>
      </c>
      <c r="BJ294" s="13" t="s">
        <v>154</v>
      </c>
      <c r="BK294" s="144">
        <f t="shared" si="79"/>
        <v>0</v>
      </c>
      <c r="BL294" s="13" t="s">
        <v>181</v>
      </c>
      <c r="BM294" s="142" t="s">
        <v>826</v>
      </c>
    </row>
    <row r="295" spans="2:65" s="1" customFormat="1" ht="33" customHeight="1">
      <c r="B295" s="131"/>
      <c r="C295" s="132" t="s">
        <v>827</v>
      </c>
      <c r="D295" s="132" t="s">
        <v>149</v>
      </c>
      <c r="E295" s="133" t="s">
        <v>828</v>
      </c>
      <c r="F295" s="134" t="s">
        <v>829</v>
      </c>
      <c r="G295" s="135" t="s">
        <v>169</v>
      </c>
      <c r="H295" s="136">
        <v>21.152000000000001</v>
      </c>
      <c r="I295" s="136"/>
      <c r="J295" s="136">
        <f t="shared" si="70"/>
        <v>0</v>
      </c>
      <c r="K295" s="137"/>
      <c r="L295" s="25"/>
      <c r="M295" s="138" t="s">
        <v>1</v>
      </c>
      <c r="N295" s="139" t="s">
        <v>35</v>
      </c>
      <c r="O295" s="140">
        <v>0.84219999999999995</v>
      </c>
      <c r="P295" s="140">
        <f t="shared" si="71"/>
        <v>17.814214400000001</v>
      </c>
      <c r="Q295" s="140">
        <v>1.2457559999999999E-2</v>
      </c>
      <c r="R295" s="140">
        <f t="shared" si="72"/>
        <v>0.26350230912</v>
      </c>
      <c r="S295" s="140">
        <v>0</v>
      </c>
      <c r="T295" s="141">
        <f t="shared" si="73"/>
        <v>0</v>
      </c>
      <c r="AR295" s="142" t="s">
        <v>181</v>
      </c>
      <c r="AT295" s="142" t="s">
        <v>149</v>
      </c>
      <c r="AU295" s="142" t="s">
        <v>154</v>
      </c>
      <c r="AY295" s="13" t="s">
        <v>146</v>
      </c>
      <c r="BE295" s="143">
        <f t="shared" si="74"/>
        <v>0</v>
      </c>
      <c r="BF295" s="143">
        <f t="shared" si="75"/>
        <v>0</v>
      </c>
      <c r="BG295" s="143">
        <f t="shared" si="76"/>
        <v>0</v>
      </c>
      <c r="BH295" s="143">
        <f t="shared" si="77"/>
        <v>0</v>
      </c>
      <c r="BI295" s="143">
        <f t="shared" si="78"/>
        <v>0</v>
      </c>
      <c r="BJ295" s="13" t="s">
        <v>154</v>
      </c>
      <c r="BK295" s="144">
        <f t="shared" si="79"/>
        <v>0</v>
      </c>
      <c r="BL295" s="13" t="s">
        <v>181</v>
      </c>
      <c r="BM295" s="142" t="s">
        <v>830</v>
      </c>
    </row>
    <row r="296" spans="2:65" s="1" customFormat="1" ht="37.950000000000003" customHeight="1">
      <c r="B296" s="131"/>
      <c r="C296" s="132" t="s">
        <v>831</v>
      </c>
      <c r="D296" s="132" t="s">
        <v>149</v>
      </c>
      <c r="E296" s="133" t="s">
        <v>832</v>
      </c>
      <c r="F296" s="134" t="s">
        <v>833</v>
      </c>
      <c r="G296" s="135" t="s">
        <v>169</v>
      </c>
      <c r="H296" s="136">
        <v>7.6390000000000002</v>
      </c>
      <c r="I296" s="136"/>
      <c r="J296" s="136">
        <f t="shared" si="70"/>
        <v>0</v>
      </c>
      <c r="K296" s="137"/>
      <c r="L296" s="25"/>
      <c r="M296" s="138" t="s">
        <v>1</v>
      </c>
      <c r="N296" s="139" t="s">
        <v>35</v>
      </c>
      <c r="O296" s="140">
        <v>0.84228999999999998</v>
      </c>
      <c r="P296" s="140">
        <f t="shared" si="71"/>
        <v>6.4342533099999999</v>
      </c>
      <c r="Q296" s="140">
        <v>1.248256E-2</v>
      </c>
      <c r="R296" s="140">
        <f t="shared" si="72"/>
        <v>9.5354275840000002E-2</v>
      </c>
      <c r="S296" s="140">
        <v>0</v>
      </c>
      <c r="T296" s="141">
        <f t="shared" si="73"/>
        <v>0</v>
      </c>
      <c r="AR296" s="142" t="s">
        <v>181</v>
      </c>
      <c r="AT296" s="142" t="s">
        <v>149</v>
      </c>
      <c r="AU296" s="142" t="s">
        <v>154</v>
      </c>
      <c r="AY296" s="13" t="s">
        <v>146</v>
      </c>
      <c r="BE296" s="143">
        <f t="shared" si="74"/>
        <v>0</v>
      </c>
      <c r="BF296" s="143">
        <f t="shared" si="75"/>
        <v>0</v>
      </c>
      <c r="BG296" s="143">
        <f t="shared" si="76"/>
        <v>0</v>
      </c>
      <c r="BH296" s="143">
        <f t="shared" si="77"/>
        <v>0</v>
      </c>
      <c r="BI296" s="143">
        <f t="shared" si="78"/>
        <v>0</v>
      </c>
      <c r="BJ296" s="13" t="s">
        <v>154</v>
      </c>
      <c r="BK296" s="144">
        <f t="shared" si="79"/>
        <v>0</v>
      </c>
      <c r="BL296" s="13" t="s">
        <v>181</v>
      </c>
      <c r="BM296" s="142" t="s">
        <v>834</v>
      </c>
    </row>
    <row r="297" spans="2:65" s="1" customFormat="1" ht="37.950000000000003" customHeight="1">
      <c r="B297" s="131"/>
      <c r="C297" s="132" t="s">
        <v>835</v>
      </c>
      <c r="D297" s="132" t="s">
        <v>149</v>
      </c>
      <c r="E297" s="133" t="s">
        <v>836</v>
      </c>
      <c r="F297" s="134" t="s">
        <v>837</v>
      </c>
      <c r="G297" s="135" t="s">
        <v>169</v>
      </c>
      <c r="H297" s="136">
        <v>761.80700000000002</v>
      </c>
      <c r="I297" s="136"/>
      <c r="J297" s="136">
        <f t="shared" si="70"/>
        <v>0</v>
      </c>
      <c r="K297" s="137"/>
      <c r="L297" s="25"/>
      <c r="M297" s="138" t="s">
        <v>1</v>
      </c>
      <c r="N297" s="139" t="s">
        <v>35</v>
      </c>
      <c r="O297" s="140">
        <v>0.92188000000000003</v>
      </c>
      <c r="P297" s="140">
        <f t="shared" si="71"/>
        <v>702.29463716000009</v>
      </c>
      <c r="Q297" s="140">
        <v>1.34413E-2</v>
      </c>
      <c r="R297" s="140">
        <f t="shared" si="72"/>
        <v>10.239676429099999</v>
      </c>
      <c r="S297" s="140">
        <v>0</v>
      </c>
      <c r="T297" s="141">
        <f t="shared" si="73"/>
        <v>0</v>
      </c>
      <c r="AR297" s="142" t="s">
        <v>181</v>
      </c>
      <c r="AT297" s="142" t="s">
        <v>149</v>
      </c>
      <c r="AU297" s="142" t="s">
        <v>154</v>
      </c>
      <c r="AY297" s="13" t="s">
        <v>146</v>
      </c>
      <c r="BE297" s="143">
        <f t="shared" si="74"/>
        <v>0</v>
      </c>
      <c r="BF297" s="143">
        <f t="shared" si="75"/>
        <v>0</v>
      </c>
      <c r="BG297" s="143">
        <f t="shared" si="76"/>
        <v>0</v>
      </c>
      <c r="BH297" s="143">
        <f t="shared" si="77"/>
        <v>0</v>
      </c>
      <c r="BI297" s="143">
        <f t="shared" si="78"/>
        <v>0</v>
      </c>
      <c r="BJ297" s="13" t="s">
        <v>154</v>
      </c>
      <c r="BK297" s="144">
        <f t="shared" si="79"/>
        <v>0</v>
      </c>
      <c r="BL297" s="13" t="s">
        <v>181</v>
      </c>
      <c r="BM297" s="142" t="s">
        <v>838</v>
      </c>
    </row>
    <row r="298" spans="2:65" s="1" customFormat="1" ht="37.950000000000003" customHeight="1">
      <c r="B298" s="131"/>
      <c r="C298" s="132" t="s">
        <v>839</v>
      </c>
      <c r="D298" s="132" t="s">
        <v>149</v>
      </c>
      <c r="E298" s="133" t="s">
        <v>840</v>
      </c>
      <c r="F298" s="134" t="s">
        <v>841</v>
      </c>
      <c r="G298" s="135" t="s">
        <v>169</v>
      </c>
      <c r="H298" s="136">
        <v>27.425999999999998</v>
      </c>
      <c r="I298" s="136"/>
      <c r="J298" s="136">
        <f t="shared" si="70"/>
        <v>0</v>
      </c>
      <c r="K298" s="137"/>
      <c r="L298" s="25"/>
      <c r="M298" s="138" t="s">
        <v>1</v>
      </c>
      <c r="N298" s="139" t="s">
        <v>35</v>
      </c>
      <c r="O298" s="140">
        <v>0.92200000000000004</v>
      </c>
      <c r="P298" s="140">
        <f t="shared" si="71"/>
        <v>25.286771999999999</v>
      </c>
      <c r="Q298" s="140">
        <v>1.3440000000000001E-2</v>
      </c>
      <c r="R298" s="140">
        <f t="shared" si="72"/>
        <v>0.36860544000000001</v>
      </c>
      <c r="S298" s="140">
        <v>0</v>
      </c>
      <c r="T298" s="141">
        <f t="shared" si="73"/>
        <v>0</v>
      </c>
      <c r="AR298" s="142" t="s">
        <v>181</v>
      </c>
      <c r="AT298" s="142" t="s">
        <v>149</v>
      </c>
      <c r="AU298" s="142" t="s">
        <v>154</v>
      </c>
      <c r="AY298" s="13" t="s">
        <v>146</v>
      </c>
      <c r="BE298" s="143">
        <f t="shared" si="74"/>
        <v>0</v>
      </c>
      <c r="BF298" s="143">
        <f t="shared" si="75"/>
        <v>0</v>
      </c>
      <c r="BG298" s="143">
        <f t="shared" si="76"/>
        <v>0</v>
      </c>
      <c r="BH298" s="143">
        <f t="shared" si="77"/>
        <v>0</v>
      </c>
      <c r="BI298" s="143">
        <f t="shared" si="78"/>
        <v>0</v>
      </c>
      <c r="BJ298" s="13" t="s">
        <v>154</v>
      </c>
      <c r="BK298" s="144">
        <f t="shared" si="79"/>
        <v>0</v>
      </c>
      <c r="BL298" s="13" t="s">
        <v>181</v>
      </c>
      <c r="BM298" s="142" t="s">
        <v>842</v>
      </c>
    </row>
    <row r="299" spans="2:65" s="1" customFormat="1" ht="33" customHeight="1">
      <c r="B299" s="131"/>
      <c r="C299" s="132" t="s">
        <v>843</v>
      </c>
      <c r="D299" s="132" t="s">
        <v>149</v>
      </c>
      <c r="E299" s="133" t="s">
        <v>844</v>
      </c>
      <c r="F299" s="134" t="s">
        <v>845</v>
      </c>
      <c r="G299" s="135" t="s">
        <v>227</v>
      </c>
      <c r="H299" s="136">
        <v>38.101999999999997</v>
      </c>
      <c r="I299" s="136"/>
      <c r="J299" s="136">
        <f t="shared" si="70"/>
        <v>0</v>
      </c>
      <c r="K299" s="137"/>
      <c r="L299" s="25"/>
      <c r="M299" s="138" t="s">
        <v>1</v>
      </c>
      <c r="N299" s="139" t="s">
        <v>35</v>
      </c>
      <c r="O299" s="140">
        <v>0.99919000000000002</v>
      </c>
      <c r="P299" s="140">
        <f t="shared" si="71"/>
        <v>38.071137379999996</v>
      </c>
      <c r="Q299" s="140">
        <v>6.5183999999999997E-3</v>
      </c>
      <c r="R299" s="140">
        <f t="shared" si="72"/>
        <v>0.24836407679999997</v>
      </c>
      <c r="S299" s="140">
        <v>0</v>
      </c>
      <c r="T299" s="141">
        <f t="shared" si="73"/>
        <v>0</v>
      </c>
      <c r="AR299" s="142" t="s">
        <v>181</v>
      </c>
      <c r="AT299" s="142" t="s">
        <v>149</v>
      </c>
      <c r="AU299" s="142" t="s">
        <v>154</v>
      </c>
      <c r="AY299" s="13" t="s">
        <v>146</v>
      </c>
      <c r="BE299" s="143">
        <f t="shared" si="74"/>
        <v>0</v>
      </c>
      <c r="BF299" s="143">
        <f t="shared" si="75"/>
        <v>0</v>
      </c>
      <c r="BG299" s="143">
        <f t="shared" si="76"/>
        <v>0</v>
      </c>
      <c r="BH299" s="143">
        <f t="shared" si="77"/>
        <v>0</v>
      </c>
      <c r="BI299" s="143">
        <f t="shared" si="78"/>
        <v>0</v>
      </c>
      <c r="BJ299" s="13" t="s">
        <v>154</v>
      </c>
      <c r="BK299" s="144">
        <f t="shared" si="79"/>
        <v>0</v>
      </c>
      <c r="BL299" s="13" t="s">
        <v>181</v>
      </c>
      <c r="BM299" s="142" t="s">
        <v>846</v>
      </c>
    </row>
    <row r="300" spans="2:65" s="1" customFormat="1" ht="16.5" customHeight="1">
      <c r="B300" s="131"/>
      <c r="C300" s="132" t="s">
        <v>847</v>
      </c>
      <c r="D300" s="132" t="s">
        <v>149</v>
      </c>
      <c r="E300" s="133" t="s">
        <v>848</v>
      </c>
      <c r="F300" s="134" t="s">
        <v>849</v>
      </c>
      <c r="G300" s="135" t="s">
        <v>152</v>
      </c>
      <c r="H300" s="136">
        <v>1</v>
      </c>
      <c r="I300" s="136"/>
      <c r="J300" s="136">
        <f t="shared" si="70"/>
        <v>0</v>
      </c>
      <c r="K300" s="137"/>
      <c r="L300" s="25"/>
      <c r="M300" s="138" t="s">
        <v>1</v>
      </c>
      <c r="N300" s="139" t="s">
        <v>35</v>
      </c>
      <c r="O300" s="140">
        <v>1.9824299999999999</v>
      </c>
      <c r="P300" s="140">
        <f t="shared" si="71"/>
        <v>1.9824299999999999</v>
      </c>
      <c r="Q300" s="140">
        <v>4.5287679999999999E-3</v>
      </c>
      <c r="R300" s="140">
        <f t="shared" si="72"/>
        <v>4.5287679999999999E-3</v>
      </c>
      <c r="S300" s="140">
        <v>0</v>
      </c>
      <c r="T300" s="141">
        <f t="shared" si="73"/>
        <v>0</v>
      </c>
      <c r="AR300" s="142" t="s">
        <v>181</v>
      </c>
      <c r="AT300" s="142" t="s">
        <v>149</v>
      </c>
      <c r="AU300" s="142" t="s">
        <v>154</v>
      </c>
      <c r="AY300" s="13" t="s">
        <v>146</v>
      </c>
      <c r="BE300" s="143">
        <f t="shared" si="74"/>
        <v>0</v>
      </c>
      <c r="BF300" s="143">
        <f t="shared" si="75"/>
        <v>0</v>
      </c>
      <c r="BG300" s="143">
        <f t="shared" si="76"/>
        <v>0</v>
      </c>
      <c r="BH300" s="143">
        <f t="shared" si="77"/>
        <v>0</v>
      </c>
      <c r="BI300" s="143">
        <f t="shared" si="78"/>
        <v>0</v>
      </c>
      <c r="BJ300" s="13" t="s">
        <v>154</v>
      </c>
      <c r="BK300" s="144">
        <f t="shared" si="79"/>
        <v>0</v>
      </c>
      <c r="BL300" s="13" t="s">
        <v>181</v>
      </c>
      <c r="BM300" s="142" t="s">
        <v>850</v>
      </c>
    </row>
    <row r="301" spans="2:65" s="1" customFormat="1" ht="24.15" customHeight="1">
      <c r="B301" s="131"/>
      <c r="C301" s="132" t="s">
        <v>851</v>
      </c>
      <c r="D301" s="132" t="s">
        <v>149</v>
      </c>
      <c r="E301" s="133" t="s">
        <v>852</v>
      </c>
      <c r="F301" s="134" t="s">
        <v>853</v>
      </c>
      <c r="G301" s="135" t="s">
        <v>152</v>
      </c>
      <c r="H301" s="136">
        <v>12</v>
      </c>
      <c r="I301" s="136"/>
      <c r="J301" s="136">
        <f t="shared" si="70"/>
        <v>0</v>
      </c>
      <c r="K301" s="137"/>
      <c r="L301" s="25"/>
      <c r="M301" s="138" t="s">
        <v>1</v>
      </c>
      <c r="N301" s="139" t="s">
        <v>35</v>
      </c>
      <c r="O301" s="140">
        <v>1.4991099999999999</v>
      </c>
      <c r="P301" s="140">
        <f t="shared" si="71"/>
        <v>17.989319999999999</v>
      </c>
      <c r="Q301" s="140">
        <v>2.3472799999999999E-2</v>
      </c>
      <c r="R301" s="140">
        <f t="shared" si="72"/>
        <v>0.28167359999999997</v>
      </c>
      <c r="S301" s="140">
        <v>0</v>
      </c>
      <c r="T301" s="141">
        <f t="shared" si="73"/>
        <v>0</v>
      </c>
      <c r="AR301" s="142" t="s">
        <v>181</v>
      </c>
      <c r="AT301" s="142" t="s">
        <v>149</v>
      </c>
      <c r="AU301" s="142" t="s">
        <v>154</v>
      </c>
      <c r="AY301" s="13" t="s">
        <v>146</v>
      </c>
      <c r="BE301" s="143">
        <f t="shared" si="74"/>
        <v>0</v>
      </c>
      <c r="BF301" s="143">
        <f t="shared" si="75"/>
        <v>0</v>
      </c>
      <c r="BG301" s="143">
        <f t="shared" si="76"/>
        <v>0</v>
      </c>
      <c r="BH301" s="143">
        <f t="shared" si="77"/>
        <v>0</v>
      </c>
      <c r="BI301" s="143">
        <f t="shared" si="78"/>
        <v>0</v>
      </c>
      <c r="BJ301" s="13" t="s">
        <v>154</v>
      </c>
      <c r="BK301" s="144">
        <f t="shared" si="79"/>
        <v>0</v>
      </c>
      <c r="BL301" s="13" t="s">
        <v>181</v>
      </c>
      <c r="BM301" s="142" t="s">
        <v>854</v>
      </c>
    </row>
    <row r="302" spans="2:65" s="1" customFormat="1" ht="24.15" customHeight="1">
      <c r="B302" s="131"/>
      <c r="C302" s="132" t="s">
        <v>855</v>
      </c>
      <c r="D302" s="132" t="s">
        <v>149</v>
      </c>
      <c r="E302" s="133" t="s">
        <v>856</v>
      </c>
      <c r="F302" s="134" t="s">
        <v>857</v>
      </c>
      <c r="G302" s="135" t="s">
        <v>169</v>
      </c>
      <c r="H302" s="136">
        <v>12.465</v>
      </c>
      <c r="I302" s="136"/>
      <c r="J302" s="136">
        <f t="shared" si="70"/>
        <v>0</v>
      </c>
      <c r="K302" s="137"/>
      <c r="L302" s="25"/>
      <c r="M302" s="138" t="s">
        <v>1</v>
      </c>
      <c r="N302" s="139" t="s">
        <v>35</v>
      </c>
      <c r="O302" s="140">
        <v>1.40547</v>
      </c>
      <c r="P302" s="140">
        <f t="shared" si="71"/>
        <v>17.519183550000001</v>
      </c>
      <c r="Q302" s="140">
        <v>0</v>
      </c>
      <c r="R302" s="140">
        <f t="shared" si="72"/>
        <v>0</v>
      </c>
      <c r="S302" s="140">
        <v>0</v>
      </c>
      <c r="T302" s="141">
        <f t="shared" si="73"/>
        <v>0</v>
      </c>
      <c r="AR302" s="142" t="s">
        <v>181</v>
      </c>
      <c r="AT302" s="142" t="s">
        <v>149</v>
      </c>
      <c r="AU302" s="142" t="s">
        <v>154</v>
      </c>
      <c r="AY302" s="13" t="s">
        <v>146</v>
      </c>
      <c r="BE302" s="143">
        <f t="shared" si="74"/>
        <v>0</v>
      </c>
      <c r="BF302" s="143">
        <f t="shared" si="75"/>
        <v>0</v>
      </c>
      <c r="BG302" s="143">
        <f t="shared" si="76"/>
        <v>0</v>
      </c>
      <c r="BH302" s="143">
        <f t="shared" si="77"/>
        <v>0</v>
      </c>
      <c r="BI302" s="143">
        <f t="shared" si="78"/>
        <v>0</v>
      </c>
      <c r="BJ302" s="13" t="s">
        <v>154</v>
      </c>
      <c r="BK302" s="144">
        <f t="shared" si="79"/>
        <v>0</v>
      </c>
      <c r="BL302" s="13" t="s">
        <v>181</v>
      </c>
      <c r="BM302" s="142" t="s">
        <v>858</v>
      </c>
    </row>
    <row r="303" spans="2:65" s="1" customFormat="1" ht="21.75" customHeight="1">
      <c r="B303" s="131"/>
      <c r="C303" s="149" t="s">
        <v>859</v>
      </c>
      <c r="D303" s="149" t="s">
        <v>356</v>
      </c>
      <c r="E303" s="150" t="s">
        <v>860</v>
      </c>
      <c r="F303" s="151" t="s">
        <v>861</v>
      </c>
      <c r="G303" s="152" t="s">
        <v>164</v>
      </c>
      <c r="H303" s="153">
        <v>0.41699999999999998</v>
      </c>
      <c r="I303" s="153"/>
      <c r="J303" s="153">
        <f t="shared" si="70"/>
        <v>0</v>
      </c>
      <c r="K303" s="154"/>
      <c r="L303" s="155"/>
      <c r="M303" s="156" t="s">
        <v>1</v>
      </c>
      <c r="N303" s="157" t="s">
        <v>35</v>
      </c>
      <c r="O303" s="140">
        <v>0</v>
      </c>
      <c r="P303" s="140">
        <f t="shared" si="71"/>
        <v>0</v>
      </c>
      <c r="Q303" s="140">
        <v>0.44</v>
      </c>
      <c r="R303" s="140">
        <f t="shared" si="72"/>
        <v>0.18348</v>
      </c>
      <c r="S303" s="140">
        <v>0</v>
      </c>
      <c r="T303" s="141">
        <f t="shared" si="73"/>
        <v>0</v>
      </c>
      <c r="AR303" s="142" t="s">
        <v>228</v>
      </c>
      <c r="AT303" s="142" t="s">
        <v>356</v>
      </c>
      <c r="AU303" s="142" t="s">
        <v>154</v>
      </c>
      <c r="AY303" s="13" t="s">
        <v>146</v>
      </c>
      <c r="BE303" s="143">
        <f t="shared" si="74"/>
        <v>0</v>
      </c>
      <c r="BF303" s="143">
        <f t="shared" si="75"/>
        <v>0</v>
      </c>
      <c r="BG303" s="143">
        <f t="shared" si="76"/>
        <v>0</v>
      </c>
      <c r="BH303" s="143">
        <f t="shared" si="77"/>
        <v>0</v>
      </c>
      <c r="BI303" s="143">
        <f t="shared" si="78"/>
        <v>0</v>
      </c>
      <c r="BJ303" s="13" t="s">
        <v>154</v>
      </c>
      <c r="BK303" s="144">
        <f t="shared" si="79"/>
        <v>0</v>
      </c>
      <c r="BL303" s="13" t="s">
        <v>181</v>
      </c>
      <c r="BM303" s="142" t="s">
        <v>862</v>
      </c>
    </row>
    <row r="304" spans="2:65" s="1" customFormat="1" ht="37.950000000000003" customHeight="1">
      <c r="B304" s="131"/>
      <c r="C304" s="149" t="s">
        <v>863</v>
      </c>
      <c r="D304" s="149" t="s">
        <v>356</v>
      </c>
      <c r="E304" s="150" t="s">
        <v>864</v>
      </c>
      <c r="F304" s="151" t="s">
        <v>865</v>
      </c>
      <c r="G304" s="152" t="s">
        <v>169</v>
      </c>
      <c r="H304" s="153">
        <v>13.712</v>
      </c>
      <c r="I304" s="153"/>
      <c r="J304" s="153">
        <f t="shared" si="70"/>
        <v>0</v>
      </c>
      <c r="K304" s="154"/>
      <c r="L304" s="155"/>
      <c r="M304" s="156" t="s">
        <v>1</v>
      </c>
      <c r="N304" s="157" t="s">
        <v>35</v>
      </c>
      <c r="O304" s="140">
        <v>0</v>
      </c>
      <c r="P304" s="140">
        <f t="shared" si="71"/>
        <v>0</v>
      </c>
      <c r="Q304" s="140">
        <v>4.7999999999999996E-3</v>
      </c>
      <c r="R304" s="140">
        <f t="shared" si="72"/>
        <v>6.581759999999999E-2</v>
      </c>
      <c r="S304" s="140">
        <v>0</v>
      </c>
      <c r="T304" s="141">
        <f t="shared" si="73"/>
        <v>0</v>
      </c>
      <c r="AR304" s="142" t="s">
        <v>228</v>
      </c>
      <c r="AT304" s="142" t="s">
        <v>356</v>
      </c>
      <c r="AU304" s="142" t="s">
        <v>154</v>
      </c>
      <c r="AY304" s="13" t="s">
        <v>146</v>
      </c>
      <c r="BE304" s="143">
        <f t="shared" si="74"/>
        <v>0</v>
      </c>
      <c r="BF304" s="143">
        <f t="shared" si="75"/>
        <v>0</v>
      </c>
      <c r="BG304" s="143">
        <f t="shared" si="76"/>
        <v>0</v>
      </c>
      <c r="BH304" s="143">
        <f t="shared" si="77"/>
        <v>0</v>
      </c>
      <c r="BI304" s="143">
        <f t="shared" si="78"/>
        <v>0</v>
      </c>
      <c r="BJ304" s="13" t="s">
        <v>154</v>
      </c>
      <c r="BK304" s="144">
        <f t="shared" si="79"/>
        <v>0</v>
      </c>
      <c r="BL304" s="13" t="s">
        <v>181</v>
      </c>
      <c r="BM304" s="142" t="s">
        <v>866</v>
      </c>
    </row>
    <row r="305" spans="2:65" s="1" customFormat="1" ht="16.5" customHeight="1">
      <c r="B305" s="131"/>
      <c r="C305" s="149" t="s">
        <v>867</v>
      </c>
      <c r="D305" s="149" t="s">
        <v>356</v>
      </c>
      <c r="E305" s="150" t="s">
        <v>868</v>
      </c>
      <c r="F305" s="151" t="s">
        <v>869</v>
      </c>
      <c r="G305" s="152" t="s">
        <v>169</v>
      </c>
      <c r="H305" s="153">
        <v>27.422999999999998</v>
      </c>
      <c r="I305" s="153"/>
      <c r="J305" s="153">
        <f t="shared" si="70"/>
        <v>0</v>
      </c>
      <c r="K305" s="154"/>
      <c r="L305" s="155"/>
      <c r="M305" s="156" t="s">
        <v>1</v>
      </c>
      <c r="N305" s="157" t="s">
        <v>35</v>
      </c>
      <c r="O305" s="140">
        <v>0</v>
      </c>
      <c r="P305" s="140">
        <f t="shared" si="71"/>
        <v>0</v>
      </c>
      <c r="Q305" s="140">
        <v>7.92E-3</v>
      </c>
      <c r="R305" s="140">
        <f t="shared" si="72"/>
        <v>0.21719015999999999</v>
      </c>
      <c r="S305" s="140">
        <v>0</v>
      </c>
      <c r="T305" s="141">
        <f t="shared" si="73"/>
        <v>0</v>
      </c>
      <c r="AR305" s="142" t="s">
        <v>228</v>
      </c>
      <c r="AT305" s="142" t="s">
        <v>356</v>
      </c>
      <c r="AU305" s="142" t="s">
        <v>154</v>
      </c>
      <c r="AY305" s="13" t="s">
        <v>146</v>
      </c>
      <c r="BE305" s="143">
        <f t="shared" si="74"/>
        <v>0</v>
      </c>
      <c r="BF305" s="143">
        <f t="shared" si="75"/>
        <v>0</v>
      </c>
      <c r="BG305" s="143">
        <f t="shared" si="76"/>
        <v>0</v>
      </c>
      <c r="BH305" s="143">
        <f t="shared" si="77"/>
        <v>0</v>
      </c>
      <c r="BI305" s="143">
        <f t="shared" si="78"/>
        <v>0</v>
      </c>
      <c r="BJ305" s="13" t="s">
        <v>154</v>
      </c>
      <c r="BK305" s="144">
        <f t="shared" si="79"/>
        <v>0</v>
      </c>
      <c r="BL305" s="13" t="s">
        <v>181</v>
      </c>
      <c r="BM305" s="142" t="s">
        <v>870</v>
      </c>
    </row>
    <row r="306" spans="2:65" s="1" customFormat="1" ht="49.2" customHeight="1">
      <c r="B306" s="131"/>
      <c r="C306" s="149" t="s">
        <v>871</v>
      </c>
      <c r="D306" s="149" t="s">
        <v>356</v>
      </c>
      <c r="E306" s="150" t="s">
        <v>872</v>
      </c>
      <c r="F306" s="151" t="s">
        <v>873</v>
      </c>
      <c r="G306" s="152" t="s">
        <v>169</v>
      </c>
      <c r="H306" s="153">
        <v>13.712</v>
      </c>
      <c r="I306" s="153"/>
      <c r="J306" s="153">
        <f t="shared" si="70"/>
        <v>0</v>
      </c>
      <c r="K306" s="154"/>
      <c r="L306" s="155"/>
      <c r="M306" s="156" t="s">
        <v>1</v>
      </c>
      <c r="N306" s="157" t="s">
        <v>35</v>
      </c>
      <c r="O306" s="140">
        <v>0</v>
      </c>
      <c r="P306" s="140">
        <f t="shared" si="71"/>
        <v>0</v>
      </c>
      <c r="Q306" s="140">
        <v>1.8000000000000001E-4</v>
      </c>
      <c r="R306" s="140">
        <f t="shared" si="72"/>
        <v>2.4681600000000001E-3</v>
      </c>
      <c r="S306" s="140">
        <v>0</v>
      </c>
      <c r="T306" s="141">
        <f t="shared" si="73"/>
        <v>0</v>
      </c>
      <c r="AR306" s="142" t="s">
        <v>228</v>
      </c>
      <c r="AT306" s="142" t="s">
        <v>356</v>
      </c>
      <c r="AU306" s="142" t="s">
        <v>154</v>
      </c>
      <c r="AY306" s="13" t="s">
        <v>146</v>
      </c>
      <c r="BE306" s="143">
        <f t="shared" si="74"/>
        <v>0</v>
      </c>
      <c r="BF306" s="143">
        <f t="shared" si="75"/>
        <v>0</v>
      </c>
      <c r="BG306" s="143">
        <f t="shared" si="76"/>
        <v>0</v>
      </c>
      <c r="BH306" s="143">
        <f t="shared" si="77"/>
        <v>0</v>
      </c>
      <c r="BI306" s="143">
        <f t="shared" si="78"/>
        <v>0</v>
      </c>
      <c r="BJ306" s="13" t="s">
        <v>154</v>
      </c>
      <c r="BK306" s="144">
        <f t="shared" si="79"/>
        <v>0</v>
      </c>
      <c r="BL306" s="13" t="s">
        <v>181</v>
      </c>
      <c r="BM306" s="142" t="s">
        <v>874</v>
      </c>
    </row>
    <row r="307" spans="2:65" s="1" customFormat="1" ht="33" customHeight="1">
      <c r="B307" s="131"/>
      <c r="C307" s="149" t="s">
        <v>875</v>
      </c>
      <c r="D307" s="149" t="s">
        <v>356</v>
      </c>
      <c r="E307" s="150" t="s">
        <v>876</v>
      </c>
      <c r="F307" s="151" t="s">
        <v>877</v>
      </c>
      <c r="G307" s="152" t="s">
        <v>169</v>
      </c>
      <c r="H307" s="153">
        <v>13.712</v>
      </c>
      <c r="I307" s="153"/>
      <c r="J307" s="153">
        <f t="shared" si="70"/>
        <v>0</v>
      </c>
      <c r="K307" s="154"/>
      <c r="L307" s="155"/>
      <c r="M307" s="156" t="s">
        <v>1</v>
      </c>
      <c r="N307" s="157" t="s">
        <v>35</v>
      </c>
      <c r="O307" s="140">
        <v>0</v>
      </c>
      <c r="P307" s="140">
        <f t="shared" si="71"/>
        <v>0</v>
      </c>
      <c r="Q307" s="140">
        <v>1.3999999999999999E-4</v>
      </c>
      <c r="R307" s="140">
        <f t="shared" si="72"/>
        <v>1.9196799999999998E-3</v>
      </c>
      <c r="S307" s="140">
        <v>0</v>
      </c>
      <c r="T307" s="141">
        <f t="shared" si="73"/>
        <v>0</v>
      </c>
      <c r="AR307" s="142" t="s">
        <v>228</v>
      </c>
      <c r="AT307" s="142" t="s">
        <v>356</v>
      </c>
      <c r="AU307" s="142" t="s">
        <v>154</v>
      </c>
      <c r="AY307" s="13" t="s">
        <v>146</v>
      </c>
      <c r="BE307" s="143">
        <f t="shared" si="74"/>
        <v>0</v>
      </c>
      <c r="BF307" s="143">
        <f t="shared" si="75"/>
        <v>0</v>
      </c>
      <c r="BG307" s="143">
        <f t="shared" si="76"/>
        <v>0</v>
      </c>
      <c r="BH307" s="143">
        <f t="shared" si="77"/>
        <v>0</v>
      </c>
      <c r="BI307" s="143">
        <f t="shared" si="78"/>
        <v>0</v>
      </c>
      <c r="BJ307" s="13" t="s">
        <v>154</v>
      </c>
      <c r="BK307" s="144">
        <f t="shared" si="79"/>
        <v>0</v>
      </c>
      <c r="BL307" s="13" t="s">
        <v>181</v>
      </c>
      <c r="BM307" s="142" t="s">
        <v>878</v>
      </c>
    </row>
    <row r="308" spans="2:65" s="1" customFormat="1" ht="21.75" customHeight="1">
      <c r="B308" s="131"/>
      <c r="C308" s="149" t="s">
        <v>879</v>
      </c>
      <c r="D308" s="149" t="s">
        <v>356</v>
      </c>
      <c r="E308" s="150" t="s">
        <v>880</v>
      </c>
      <c r="F308" s="151" t="s">
        <v>881</v>
      </c>
      <c r="G308" s="152" t="s">
        <v>164</v>
      </c>
      <c r="H308" s="153">
        <v>0.17399999999999999</v>
      </c>
      <c r="I308" s="153"/>
      <c r="J308" s="153">
        <f t="shared" si="70"/>
        <v>0</v>
      </c>
      <c r="K308" s="154"/>
      <c r="L308" s="155"/>
      <c r="M308" s="156" t="s">
        <v>1</v>
      </c>
      <c r="N308" s="157" t="s">
        <v>35</v>
      </c>
      <c r="O308" s="140">
        <v>0</v>
      </c>
      <c r="P308" s="140">
        <f t="shared" si="71"/>
        <v>0</v>
      </c>
      <c r="Q308" s="140">
        <v>0.44</v>
      </c>
      <c r="R308" s="140">
        <f t="shared" si="72"/>
        <v>7.6559999999999989E-2</v>
      </c>
      <c r="S308" s="140">
        <v>0</v>
      </c>
      <c r="T308" s="141">
        <f t="shared" si="73"/>
        <v>0</v>
      </c>
      <c r="AR308" s="142" t="s">
        <v>228</v>
      </c>
      <c r="AT308" s="142" t="s">
        <v>356</v>
      </c>
      <c r="AU308" s="142" t="s">
        <v>154</v>
      </c>
      <c r="AY308" s="13" t="s">
        <v>146</v>
      </c>
      <c r="BE308" s="143">
        <f t="shared" si="74"/>
        <v>0</v>
      </c>
      <c r="BF308" s="143">
        <f t="shared" si="75"/>
        <v>0</v>
      </c>
      <c r="BG308" s="143">
        <f t="shared" si="76"/>
        <v>0</v>
      </c>
      <c r="BH308" s="143">
        <f t="shared" si="77"/>
        <v>0</v>
      </c>
      <c r="BI308" s="143">
        <f t="shared" si="78"/>
        <v>0</v>
      </c>
      <c r="BJ308" s="13" t="s">
        <v>154</v>
      </c>
      <c r="BK308" s="144">
        <f t="shared" si="79"/>
        <v>0</v>
      </c>
      <c r="BL308" s="13" t="s">
        <v>181</v>
      </c>
      <c r="BM308" s="142" t="s">
        <v>882</v>
      </c>
    </row>
    <row r="309" spans="2:65" s="1" customFormat="1" ht="37.950000000000003" customHeight="1">
      <c r="B309" s="131"/>
      <c r="C309" s="149" t="s">
        <v>883</v>
      </c>
      <c r="D309" s="149" t="s">
        <v>356</v>
      </c>
      <c r="E309" s="150" t="s">
        <v>884</v>
      </c>
      <c r="F309" s="151" t="s">
        <v>885</v>
      </c>
      <c r="G309" s="152" t="s">
        <v>169</v>
      </c>
      <c r="H309" s="153">
        <v>13.712</v>
      </c>
      <c r="I309" s="153"/>
      <c r="J309" s="153">
        <f t="shared" si="70"/>
        <v>0</v>
      </c>
      <c r="K309" s="154"/>
      <c r="L309" s="155"/>
      <c r="M309" s="156" t="s">
        <v>1</v>
      </c>
      <c r="N309" s="157" t="s">
        <v>35</v>
      </c>
      <c r="O309" s="140">
        <v>0</v>
      </c>
      <c r="P309" s="140">
        <f t="shared" si="71"/>
        <v>0</v>
      </c>
      <c r="Q309" s="140">
        <v>4.0000000000000001E-3</v>
      </c>
      <c r="R309" s="140">
        <f t="shared" si="72"/>
        <v>5.4848000000000001E-2</v>
      </c>
      <c r="S309" s="140">
        <v>0</v>
      </c>
      <c r="T309" s="141">
        <f t="shared" si="73"/>
        <v>0</v>
      </c>
      <c r="AR309" s="142" t="s">
        <v>228</v>
      </c>
      <c r="AT309" s="142" t="s">
        <v>356</v>
      </c>
      <c r="AU309" s="142" t="s">
        <v>154</v>
      </c>
      <c r="AY309" s="13" t="s">
        <v>146</v>
      </c>
      <c r="BE309" s="143">
        <f t="shared" si="74"/>
        <v>0</v>
      </c>
      <c r="BF309" s="143">
        <f t="shared" si="75"/>
        <v>0</v>
      </c>
      <c r="BG309" s="143">
        <f t="shared" si="76"/>
        <v>0</v>
      </c>
      <c r="BH309" s="143">
        <f t="shared" si="77"/>
        <v>0</v>
      </c>
      <c r="BI309" s="143">
        <f t="shared" si="78"/>
        <v>0</v>
      </c>
      <c r="BJ309" s="13" t="s">
        <v>154</v>
      </c>
      <c r="BK309" s="144">
        <f t="shared" si="79"/>
        <v>0</v>
      </c>
      <c r="BL309" s="13" t="s">
        <v>181</v>
      </c>
      <c r="BM309" s="142" t="s">
        <v>886</v>
      </c>
    </row>
    <row r="310" spans="2:65" s="1" customFormat="1" ht="16.5" customHeight="1">
      <c r="B310" s="131"/>
      <c r="C310" s="149" t="s">
        <v>887</v>
      </c>
      <c r="D310" s="149" t="s">
        <v>356</v>
      </c>
      <c r="E310" s="150" t="s">
        <v>888</v>
      </c>
      <c r="F310" s="151" t="s">
        <v>889</v>
      </c>
      <c r="G310" s="152" t="s">
        <v>164</v>
      </c>
      <c r="H310" s="153">
        <v>0.13</v>
      </c>
      <c r="I310" s="153"/>
      <c r="J310" s="153">
        <f t="shared" si="70"/>
        <v>0</v>
      </c>
      <c r="K310" s="154"/>
      <c r="L310" s="155"/>
      <c r="M310" s="156" t="s">
        <v>1</v>
      </c>
      <c r="N310" s="157" t="s">
        <v>35</v>
      </c>
      <c r="O310" s="140">
        <v>0</v>
      </c>
      <c r="P310" s="140">
        <f t="shared" si="71"/>
        <v>0</v>
      </c>
      <c r="Q310" s="140">
        <v>0.5</v>
      </c>
      <c r="R310" s="140">
        <f t="shared" si="72"/>
        <v>6.5000000000000002E-2</v>
      </c>
      <c r="S310" s="140">
        <v>0</v>
      </c>
      <c r="T310" s="141">
        <f t="shared" si="73"/>
        <v>0</v>
      </c>
      <c r="AR310" s="142" t="s">
        <v>228</v>
      </c>
      <c r="AT310" s="142" t="s">
        <v>356</v>
      </c>
      <c r="AU310" s="142" t="s">
        <v>154</v>
      </c>
      <c r="AY310" s="13" t="s">
        <v>146</v>
      </c>
      <c r="BE310" s="143">
        <f t="shared" si="74"/>
        <v>0</v>
      </c>
      <c r="BF310" s="143">
        <f t="shared" si="75"/>
        <v>0</v>
      </c>
      <c r="BG310" s="143">
        <f t="shared" si="76"/>
        <v>0</v>
      </c>
      <c r="BH310" s="143">
        <f t="shared" si="77"/>
        <v>0</v>
      </c>
      <c r="BI310" s="143">
        <f t="shared" si="78"/>
        <v>0</v>
      </c>
      <c r="BJ310" s="13" t="s">
        <v>154</v>
      </c>
      <c r="BK310" s="144">
        <f t="shared" si="79"/>
        <v>0</v>
      </c>
      <c r="BL310" s="13" t="s">
        <v>181</v>
      </c>
      <c r="BM310" s="142" t="s">
        <v>890</v>
      </c>
    </row>
    <row r="311" spans="2:65" s="1" customFormat="1" ht="21.75" customHeight="1">
      <c r="B311" s="131"/>
      <c r="C311" s="132" t="s">
        <v>891</v>
      </c>
      <c r="D311" s="132" t="s">
        <v>149</v>
      </c>
      <c r="E311" s="133" t="s">
        <v>892</v>
      </c>
      <c r="F311" s="134" t="s">
        <v>893</v>
      </c>
      <c r="G311" s="135" t="s">
        <v>235</v>
      </c>
      <c r="H311" s="136">
        <v>30.832000000000001</v>
      </c>
      <c r="I311" s="136"/>
      <c r="J311" s="136">
        <f t="shared" si="70"/>
        <v>0</v>
      </c>
      <c r="K311" s="137"/>
      <c r="L311" s="25"/>
      <c r="M311" s="138" t="s">
        <v>1</v>
      </c>
      <c r="N311" s="139" t="s">
        <v>35</v>
      </c>
      <c r="O311" s="140">
        <v>1.125</v>
      </c>
      <c r="P311" s="140">
        <f t="shared" si="71"/>
        <v>34.686</v>
      </c>
      <c r="Q311" s="140">
        <v>0</v>
      </c>
      <c r="R311" s="140">
        <f t="shared" si="72"/>
        <v>0</v>
      </c>
      <c r="S311" s="140">
        <v>0</v>
      </c>
      <c r="T311" s="141">
        <f t="shared" si="73"/>
        <v>0</v>
      </c>
      <c r="AR311" s="142" t="s">
        <v>181</v>
      </c>
      <c r="AT311" s="142" t="s">
        <v>149</v>
      </c>
      <c r="AU311" s="142" t="s">
        <v>154</v>
      </c>
      <c r="AY311" s="13" t="s">
        <v>146</v>
      </c>
      <c r="BE311" s="143">
        <f t="shared" si="74"/>
        <v>0</v>
      </c>
      <c r="BF311" s="143">
        <f t="shared" si="75"/>
        <v>0</v>
      </c>
      <c r="BG311" s="143">
        <f t="shared" si="76"/>
        <v>0</v>
      </c>
      <c r="BH311" s="143">
        <f t="shared" si="77"/>
        <v>0</v>
      </c>
      <c r="BI311" s="143">
        <f t="shared" si="78"/>
        <v>0</v>
      </c>
      <c r="BJ311" s="13" t="s">
        <v>154</v>
      </c>
      <c r="BK311" s="144">
        <f t="shared" si="79"/>
        <v>0</v>
      </c>
      <c r="BL311" s="13" t="s">
        <v>181</v>
      </c>
      <c r="BM311" s="142" t="s">
        <v>894</v>
      </c>
    </row>
    <row r="312" spans="2:65" s="11" customFormat="1" ht="22.95" customHeight="1">
      <c r="B312" s="120"/>
      <c r="D312" s="121" t="s">
        <v>68</v>
      </c>
      <c r="E312" s="129" t="s">
        <v>301</v>
      </c>
      <c r="F312" s="129" t="s">
        <v>302</v>
      </c>
      <c r="J312" s="130">
        <f>BK312</f>
        <v>0</v>
      </c>
      <c r="L312" s="120"/>
      <c r="M312" s="124"/>
      <c r="P312" s="125">
        <f>SUM(P313:P331)</f>
        <v>782.1776519</v>
      </c>
      <c r="R312" s="125">
        <f>SUM(R313:R331)</f>
        <v>3.4006024730000002</v>
      </c>
      <c r="T312" s="126">
        <f>SUM(T313:T331)</f>
        <v>0</v>
      </c>
      <c r="AR312" s="121" t="s">
        <v>154</v>
      </c>
      <c r="AT312" s="127" t="s">
        <v>68</v>
      </c>
      <c r="AU312" s="127" t="s">
        <v>77</v>
      </c>
      <c r="AY312" s="121" t="s">
        <v>146</v>
      </c>
      <c r="BK312" s="128">
        <f>SUM(BK313:BK331)</f>
        <v>0</v>
      </c>
    </row>
    <row r="313" spans="2:65" s="1" customFormat="1" ht="24.15" customHeight="1">
      <c r="B313" s="131"/>
      <c r="C313" s="132" t="s">
        <v>895</v>
      </c>
      <c r="D313" s="132" t="s">
        <v>149</v>
      </c>
      <c r="E313" s="133" t="s">
        <v>896</v>
      </c>
      <c r="F313" s="134" t="s">
        <v>897</v>
      </c>
      <c r="G313" s="135" t="s">
        <v>169</v>
      </c>
      <c r="H313" s="136">
        <v>67.137</v>
      </c>
      <c r="I313" s="136"/>
      <c r="J313" s="136">
        <f t="shared" ref="J313:J331" si="80">ROUND(I313*H313,3)</f>
        <v>0</v>
      </c>
      <c r="K313" s="137"/>
      <c r="L313" s="25"/>
      <c r="M313" s="138" t="s">
        <v>1</v>
      </c>
      <c r="N313" s="139" t="s">
        <v>35</v>
      </c>
      <c r="O313" s="140">
        <v>1.3873</v>
      </c>
      <c r="P313" s="140">
        <f t="shared" ref="P313:P331" si="81">O313*H313</f>
        <v>93.139160099999998</v>
      </c>
      <c r="Q313" s="140">
        <v>1.03E-2</v>
      </c>
      <c r="R313" s="140">
        <f t="shared" ref="R313:R331" si="82">Q313*H313</f>
        <v>0.69151110000000005</v>
      </c>
      <c r="S313" s="140">
        <v>0</v>
      </c>
      <c r="T313" s="141">
        <f t="shared" ref="T313:T331" si="83">S313*H313</f>
        <v>0</v>
      </c>
      <c r="AR313" s="142" t="s">
        <v>181</v>
      </c>
      <c r="AT313" s="142" t="s">
        <v>149</v>
      </c>
      <c r="AU313" s="142" t="s">
        <v>154</v>
      </c>
      <c r="AY313" s="13" t="s">
        <v>146</v>
      </c>
      <c r="BE313" s="143">
        <f t="shared" ref="BE313:BE331" si="84">IF(N313="základná",J313,0)</f>
        <v>0</v>
      </c>
      <c r="BF313" s="143">
        <f t="shared" ref="BF313:BF331" si="85">IF(N313="znížená",J313,0)</f>
        <v>0</v>
      </c>
      <c r="BG313" s="143">
        <f t="shared" ref="BG313:BG331" si="86">IF(N313="zákl. prenesená",J313,0)</f>
        <v>0</v>
      </c>
      <c r="BH313" s="143">
        <f t="shared" ref="BH313:BH331" si="87">IF(N313="zníž. prenesená",J313,0)</f>
        <v>0</v>
      </c>
      <c r="BI313" s="143">
        <f t="shared" ref="BI313:BI331" si="88">IF(N313="nulová",J313,0)</f>
        <v>0</v>
      </c>
      <c r="BJ313" s="13" t="s">
        <v>154</v>
      </c>
      <c r="BK313" s="144">
        <f t="shared" ref="BK313:BK331" si="89">ROUND(I313*H313,3)</f>
        <v>0</v>
      </c>
      <c r="BL313" s="13" t="s">
        <v>181</v>
      </c>
      <c r="BM313" s="142" t="s">
        <v>898</v>
      </c>
    </row>
    <row r="314" spans="2:65" s="1" customFormat="1" ht="24.15" customHeight="1">
      <c r="B314" s="131"/>
      <c r="C314" s="132" t="s">
        <v>899</v>
      </c>
      <c r="D314" s="132" t="s">
        <v>149</v>
      </c>
      <c r="E314" s="133" t="s">
        <v>900</v>
      </c>
      <c r="F314" s="134" t="s">
        <v>901</v>
      </c>
      <c r="G314" s="135" t="s">
        <v>227</v>
      </c>
      <c r="H314" s="136">
        <v>197.4</v>
      </c>
      <c r="I314" s="136"/>
      <c r="J314" s="136">
        <f t="shared" si="80"/>
        <v>0</v>
      </c>
      <c r="K314" s="137"/>
      <c r="L314" s="25"/>
      <c r="M314" s="138" t="s">
        <v>1</v>
      </c>
      <c r="N314" s="139" t="s">
        <v>35</v>
      </c>
      <c r="O314" s="140">
        <v>0.89500000000000002</v>
      </c>
      <c r="P314" s="140">
        <f t="shared" si="81"/>
        <v>176.673</v>
      </c>
      <c r="Q314" s="140">
        <v>2.16E-3</v>
      </c>
      <c r="R314" s="140">
        <f t="shared" si="82"/>
        <v>0.42638400000000004</v>
      </c>
      <c r="S314" s="140">
        <v>0</v>
      </c>
      <c r="T314" s="141">
        <f t="shared" si="83"/>
        <v>0</v>
      </c>
      <c r="AR314" s="142" t="s">
        <v>181</v>
      </c>
      <c r="AT314" s="142" t="s">
        <v>149</v>
      </c>
      <c r="AU314" s="142" t="s">
        <v>154</v>
      </c>
      <c r="AY314" s="13" t="s">
        <v>146</v>
      </c>
      <c r="BE314" s="143">
        <f t="shared" si="84"/>
        <v>0</v>
      </c>
      <c r="BF314" s="143">
        <f t="shared" si="85"/>
        <v>0</v>
      </c>
      <c r="BG314" s="143">
        <f t="shared" si="86"/>
        <v>0</v>
      </c>
      <c r="BH314" s="143">
        <f t="shared" si="87"/>
        <v>0</v>
      </c>
      <c r="BI314" s="143">
        <f t="shared" si="88"/>
        <v>0</v>
      </c>
      <c r="BJ314" s="13" t="s">
        <v>154</v>
      </c>
      <c r="BK314" s="144">
        <f t="shared" si="89"/>
        <v>0</v>
      </c>
      <c r="BL314" s="13" t="s">
        <v>181</v>
      </c>
      <c r="BM314" s="142" t="s">
        <v>902</v>
      </c>
    </row>
    <row r="315" spans="2:65" s="1" customFormat="1" ht="33" customHeight="1">
      <c r="B315" s="131"/>
      <c r="C315" s="132" t="s">
        <v>903</v>
      </c>
      <c r="D315" s="132" t="s">
        <v>149</v>
      </c>
      <c r="E315" s="133" t="s">
        <v>904</v>
      </c>
      <c r="F315" s="134" t="s">
        <v>905</v>
      </c>
      <c r="G315" s="135" t="s">
        <v>152</v>
      </c>
      <c r="H315" s="136">
        <v>12</v>
      </c>
      <c r="I315" s="136"/>
      <c r="J315" s="136">
        <f t="shared" si="80"/>
        <v>0</v>
      </c>
      <c r="K315" s="137"/>
      <c r="L315" s="25"/>
      <c r="M315" s="138" t="s">
        <v>1</v>
      </c>
      <c r="N315" s="139" t="s">
        <v>35</v>
      </c>
      <c r="O315" s="140">
        <v>1.2385900000000001</v>
      </c>
      <c r="P315" s="140">
        <f t="shared" si="81"/>
        <v>14.86308</v>
      </c>
      <c r="Q315" s="140">
        <v>1.5850199999999999E-3</v>
      </c>
      <c r="R315" s="140">
        <f t="shared" si="82"/>
        <v>1.9020240000000001E-2</v>
      </c>
      <c r="S315" s="140">
        <v>0</v>
      </c>
      <c r="T315" s="141">
        <f t="shared" si="83"/>
        <v>0</v>
      </c>
      <c r="AR315" s="142" t="s">
        <v>181</v>
      </c>
      <c r="AT315" s="142" t="s">
        <v>149</v>
      </c>
      <c r="AU315" s="142" t="s">
        <v>154</v>
      </c>
      <c r="AY315" s="13" t="s">
        <v>146</v>
      </c>
      <c r="BE315" s="143">
        <f t="shared" si="84"/>
        <v>0</v>
      </c>
      <c r="BF315" s="143">
        <f t="shared" si="85"/>
        <v>0</v>
      </c>
      <c r="BG315" s="143">
        <f t="shared" si="86"/>
        <v>0</v>
      </c>
      <c r="BH315" s="143">
        <f t="shared" si="87"/>
        <v>0</v>
      </c>
      <c r="BI315" s="143">
        <f t="shared" si="88"/>
        <v>0</v>
      </c>
      <c r="BJ315" s="13" t="s">
        <v>154</v>
      </c>
      <c r="BK315" s="144">
        <f t="shared" si="89"/>
        <v>0</v>
      </c>
      <c r="BL315" s="13" t="s">
        <v>181</v>
      </c>
      <c r="BM315" s="142" t="s">
        <v>906</v>
      </c>
    </row>
    <row r="316" spans="2:65" s="1" customFormat="1" ht="24.15" customHeight="1">
      <c r="B316" s="131"/>
      <c r="C316" s="132" t="s">
        <v>907</v>
      </c>
      <c r="D316" s="132" t="s">
        <v>149</v>
      </c>
      <c r="E316" s="133" t="s">
        <v>908</v>
      </c>
      <c r="F316" s="134" t="s">
        <v>909</v>
      </c>
      <c r="G316" s="135" t="s">
        <v>227</v>
      </c>
      <c r="H316" s="136">
        <v>126</v>
      </c>
      <c r="I316" s="136"/>
      <c r="J316" s="136">
        <f t="shared" si="80"/>
        <v>0</v>
      </c>
      <c r="K316" s="137"/>
      <c r="L316" s="25"/>
      <c r="M316" s="138" t="s">
        <v>1</v>
      </c>
      <c r="N316" s="139" t="s">
        <v>35</v>
      </c>
      <c r="O316" s="140">
        <v>0.66100000000000003</v>
      </c>
      <c r="P316" s="140">
        <f t="shared" si="81"/>
        <v>83.286000000000001</v>
      </c>
      <c r="Q316" s="140">
        <v>2.81E-3</v>
      </c>
      <c r="R316" s="140">
        <f t="shared" si="82"/>
        <v>0.35405999999999999</v>
      </c>
      <c r="S316" s="140">
        <v>0</v>
      </c>
      <c r="T316" s="141">
        <f t="shared" si="83"/>
        <v>0</v>
      </c>
      <c r="AR316" s="142" t="s">
        <v>181</v>
      </c>
      <c r="AT316" s="142" t="s">
        <v>149</v>
      </c>
      <c r="AU316" s="142" t="s">
        <v>154</v>
      </c>
      <c r="AY316" s="13" t="s">
        <v>146</v>
      </c>
      <c r="BE316" s="143">
        <f t="shared" si="84"/>
        <v>0</v>
      </c>
      <c r="BF316" s="143">
        <f t="shared" si="85"/>
        <v>0</v>
      </c>
      <c r="BG316" s="143">
        <f t="shared" si="86"/>
        <v>0</v>
      </c>
      <c r="BH316" s="143">
        <f t="shared" si="87"/>
        <v>0</v>
      </c>
      <c r="BI316" s="143">
        <f t="shared" si="88"/>
        <v>0</v>
      </c>
      <c r="BJ316" s="13" t="s">
        <v>154</v>
      </c>
      <c r="BK316" s="144">
        <f t="shared" si="89"/>
        <v>0</v>
      </c>
      <c r="BL316" s="13" t="s">
        <v>181</v>
      </c>
      <c r="BM316" s="142" t="s">
        <v>910</v>
      </c>
    </row>
    <row r="317" spans="2:65" s="1" customFormat="1" ht="24.15" customHeight="1">
      <c r="B317" s="131"/>
      <c r="C317" s="132" t="s">
        <v>756</v>
      </c>
      <c r="D317" s="132" t="s">
        <v>149</v>
      </c>
      <c r="E317" s="133" t="s">
        <v>911</v>
      </c>
      <c r="F317" s="134" t="s">
        <v>912</v>
      </c>
      <c r="G317" s="135" t="s">
        <v>227</v>
      </c>
      <c r="H317" s="136">
        <v>18.899999999999999</v>
      </c>
      <c r="I317" s="136"/>
      <c r="J317" s="136">
        <f t="shared" si="80"/>
        <v>0</v>
      </c>
      <c r="K317" s="137"/>
      <c r="L317" s="25"/>
      <c r="M317" s="138" t="s">
        <v>1</v>
      </c>
      <c r="N317" s="139" t="s">
        <v>35</v>
      </c>
      <c r="O317" s="140">
        <v>0.89400000000000002</v>
      </c>
      <c r="P317" s="140">
        <f t="shared" si="81"/>
        <v>16.896599999999999</v>
      </c>
      <c r="Q317" s="140">
        <v>1.66E-3</v>
      </c>
      <c r="R317" s="140">
        <f t="shared" si="82"/>
        <v>3.1373999999999999E-2</v>
      </c>
      <c r="S317" s="140">
        <v>0</v>
      </c>
      <c r="T317" s="141">
        <f t="shared" si="83"/>
        <v>0</v>
      </c>
      <c r="AR317" s="142" t="s">
        <v>181</v>
      </c>
      <c r="AT317" s="142" t="s">
        <v>149</v>
      </c>
      <c r="AU317" s="142" t="s">
        <v>154</v>
      </c>
      <c r="AY317" s="13" t="s">
        <v>146</v>
      </c>
      <c r="BE317" s="143">
        <f t="shared" si="84"/>
        <v>0</v>
      </c>
      <c r="BF317" s="143">
        <f t="shared" si="85"/>
        <v>0</v>
      </c>
      <c r="BG317" s="143">
        <f t="shared" si="86"/>
        <v>0</v>
      </c>
      <c r="BH317" s="143">
        <f t="shared" si="87"/>
        <v>0</v>
      </c>
      <c r="BI317" s="143">
        <f t="shared" si="88"/>
        <v>0</v>
      </c>
      <c r="BJ317" s="13" t="s">
        <v>154</v>
      </c>
      <c r="BK317" s="144">
        <f t="shared" si="89"/>
        <v>0</v>
      </c>
      <c r="BL317" s="13" t="s">
        <v>181</v>
      </c>
      <c r="BM317" s="142" t="s">
        <v>913</v>
      </c>
    </row>
    <row r="318" spans="2:65" s="1" customFormat="1" ht="33" customHeight="1">
      <c r="B318" s="131"/>
      <c r="C318" s="132" t="s">
        <v>914</v>
      </c>
      <c r="D318" s="132" t="s">
        <v>149</v>
      </c>
      <c r="E318" s="133" t="s">
        <v>915</v>
      </c>
      <c r="F318" s="134" t="s">
        <v>916</v>
      </c>
      <c r="G318" s="135" t="s">
        <v>152</v>
      </c>
      <c r="H318" s="136">
        <v>2</v>
      </c>
      <c r="I318" s="136"/>
      <c r="J318" s="136">
        <f t="shared" si="80"/>
        <v>0</v>
      </c>
      <c r="K318" s="137"/>
      <c r="L318" s="25"/>
      <c r="M318" s="138" t="s">
        <v>1</v>
      </c>
      <c r="N318" s="139" t="s">
        <v>35</v>
      </c>
      <c r="O318" s="140">
        <v>1.2385699999999999</v>
      </c>
      <c r="P318" s="140">
        <f t="shared" si="81"/>
        <v>2.4771399999999999</v>
      </c>
      <c r="Q318" s="140">
        <v>1.57912E-3</v>
      </c>
      <c r="R318" s="140">
        <f t="shared" si="82"/>
        <v>3.1582400000000001E-3</v>
      </c>
      <c r="S318" s="140">
        <v>0</v>
      </c>
      <c r="T318" s="141">
        <f t="shared" si="83"/>
        <v>0</v>
      </c>
      <c r="AR318" s="142" t="s">
        <v>181</v>
      </c>
      <c r="AT318" s="142" t="s">
        <v>149</v>
      </c>
      <c r="AU318" s="142" t="s">
        <v>154</v>
      </c>
      <c r="AY318" s="13" t="s">
        <v>146</v>
      </c>
      <c r="BE318" s="143">
        <f t="shared" si="84"/>
        <v>0</v>
      </c>
      <c r="BF318" s="143">
        <f t="shared" si="85"/>
        <v>0</v>
      </c>
      <c r="BG318" s="143">
        <f t="shared" si="86"/>
        <v>0</v>
      </c>
      <c r="BH318" s="143">
        <f t="shared" si="87"/>
        <v>0</v>
      </c>
      <c r="BI318" s="143">
        <f t="shared" si="88"/>
        <v>0</v>
      </c>
      <c r="BJ318" s="13" t="s">
        <v>154</v>
      </c>
      <c r="BK318" s="144">
        <f t="shared" si="89"/>
        <v>0</v>
      </c>
      <c r="BL318" s="13" t="s">
        <v>181</v>
      </c>
      <c r="BM318" s="142" t="s">
        <v>917</v>
      </c>
    </row>
    <row r="319" spans="2:65" s="1" customFormat="1" ht="24.15" customHeight="1">
      <c r="B319" s="131"/>
      <c r="C319" s="132" t="s">
        <v>918</v>
      </c>
      <c r="D319" s="132" t="s">
        <v>149</v>
      </c>
      <c r="E319" s="133" t="s">
        <v>919</v>
      </c>
      <c r="F319" s="134" t="s">
        <v>920</v>
      </c>
      <c r="G319" s="135" t="s">
        <v>227</v>
      </c>
      <c r="H319" s="136">
        <v>5.25</v>
      </c>
      <c r="I319" s="136"/>
      <c r="J319" s="136">
        <f t="shared" si="80"/>
        <v>0</v>
      </c>
      <c r="K319" s="137"/>
      <c r="L319" s="25"/>
      <c r="M319" s="138" t="s">
        <v>1</v>
      </c>
      <c r="N319" s="139" t="s">
        <v>35</v>
      </c>
      <c r="O319" s="140">
        <v>0.65900000000000003</v>
      </c>
      <c r="P319" s="140">
        <f t="shared" si="81"/>
        <v>3.4597500000000001</v>
      </c>
      <c r="Q319" s="140">
        <v>1.6800000000000001E-3</v>
      </c>
      <c r="R319" s="140">
        <f t="shared" si="82"/>
        <v>8.8199999999999997E-3</v>
      </c>
      <c r="S319" s="140">
        <v>0</v>
      </c>
      <c r="T319" s="141">
        <f t="shared" si="83"/>
        <v>0</v>
      </c>
      <c r="AR319" s="142" t="s">
        <v>181</v>
      </c>
      <c r="AT319" s="142" t="s">
        <v>149</v>
      </c>
      <c r="AU319" s="142" t="s">
        <v>154</v>
      </c>
      <c r="AY319" s="13" t="s">
        <v>146</v>
      </c>
      <c r="BE319" s="143">
        <f t="shared" si="84"/>
        <v>0</v>
      </c>
      <c r="BF319" s="143">
        <f t="shared" si="85"/>
        <v>0</v>
      </c>
      <c r="BG319" s="143">
        <f t="shared" si="86"/>
        <v>0</v>
      </c>
      <c r="BH319" s="143">
        <f t="shared" si="87"/>
        <v>0</v>
      </c>
      <c r="BI319" s="143">
        <f t="shared" si="88"/>
        <v>0</v>
      </c>
      <c r="BJ319" s="13" t="s">
        <v>154</v>
      </c>
      <c r="BK319" s="144">
        <f t="shared" si="89"/>
        <v>0</v>
      </c>
      <c r="BL319" s="13" t="s">
        <v>181</v>
      </c>
      <c r="BM319" s="142" t="s">
        <v>921</v>
      </c>
    </row>
    <row r="320" spans="2:65" s="1" customFormat="1" ht="24.15" customHeight="1">
      <c r="B320" s="131"/>
      <c r="C320" s="132" t="s">
        <v>922</v>
      </c>
      <c r="D320" s="132" t="s">
        <v>149</v>
      </c>
      <c r="E320" s="133" t="s">
        <v>923</v>
      </c>
      <c r="F320" s="134" t="s">
        <v>924</v>
      </c>
      <c r="G320" s="135" t="s">
        <v>227</v>
      </c>
      <c r="H320" s="136">
        <v>149.1</v>
      </c>
      <c r="I320" s="136"/>
      <c r="J320" s="136">
        <f t="shared" si="80"/>
        <v>0</v>
      </c>
      <c r="K320" s="137"/>
      <c r="L320" s="25"/>
      <c r="M320" s="138" t="s">
        <v>1</v>
      </c>
      <c r="N320" s="139" t="s">
        <v>35</v>
      </c>
      <c r="O320" s="140">
        <v>0.70599999999999996</v>
      </c>
      <c r="P320" s="140">
        <f t="shared" si="81"/>
        <v>105.26459999999999</v>
      </c>
      <c r="Q320" s="140">
        <v>3.4199999999999999E-3</v>
      </c>
      <c r="R320" s="140">
        <f t="shared" si="82"/>
        <v>0.50992199999999999</v>
      </c>
      <c r="S320" s="140">
        <v>0</v>
      </c>
      <c r="T320" s="141">
        <f t="shared" si="83"/>
        <v>0</v>
      </c>
      <c r="AR320" s="142" t="s">
        <v>181</v>
      </c>
      <c r="AT320" s="142" t="s">
        <v>149</v>
      </c>
      <c r="AU320" s="142" t="s">
        <v>154</v>
      </c>
      <c r="AY320" s="13" t="s">
        <v>146</v>
      </c>
      <c r="BE320" s="143">
        <f t="shared" si="84"/>
        <v>0</v>
      </c>
      <c r="BF320" s="143">
        <f t="shared" si="85"/>
        <v>0</v>
      </c>
      <c r="BG320" s="143">
        <f t="shared" si="86"/>
        <v>0</v>
      </c>
      <c r="BH320" s="143">
        <f t="shared" si="87"/>
        <v>0</v>
      </c>
      <c r="BI320" s="143">
        <f t="shared" si="88"/>
        <v>0</v>
      </c>
      <c r="BJ320" s="13" t="s">
        <v>154</v>
      </c>
      <c r="BK320" s="144">
        <f t="shared" si="89"/>
        <v>0</v>
      </c>
      <c r="BL320" s="13" t="s">
        <v>181</v>
      </c>
      <c r="BM320" s="142" t="s">
        <v>925</v>
      </c>
    </row>
    <row r="321" spans="2:65" s="1" customFormat="1" ht="33" customHeight="1">
      <c r="B321" s="131"/>
      <c r="C321" s="132" t="s">
        <v>926</v>
      </c>
      <c r="D321" s="132" t="s">
        <v>149</v>
      </c>
      <c r="E321" s="133" t="s">
        <v>927</v>
      </c>
      <c r="F321" s="134" t="s">
        <v>928</v>
      </c>
      <c r="G321" s="135" t="s">
        <v>227</v>
      </c>
      <c r="H321" s="136">
        <v>192.15</v>
      </c>
      <c r="I321" s="136"/>
      <c r="J321" s="136">
        <f t="shared" si="80"/>
        <v>0</v>
      </c>
      <c r="K321" s="137"/>
      <c r="L321" s="25"/>
      <c r="M321" s="138" t="s">
        <v>1</v>
      </c>
      <c r="N321" s="139" t="s">
        <v>35</v>
      </c>
      <c r="O321" s="140">
        <v>0.79700000000000004</v>
      </c>
      <c r="P321" s="140">
        <f t="shared" si="81"/>
        <v>153.14355</v>
      </c>
      <c r="Q321" s="140">
        <v>4.3600000000000002E-3</v>
      </c>
      <c r="R321" s="140">
        <f t="shared" si="82"/>
        <v>0.83777400000000002</v>
      </c>
      <c r="S321" s="140">
        <v>0</v>
      </c>
      <c r="T321" s="141">
        <f t="shared" si="83"/>
        <v>0</v>
      </c>
      <c r="AR321" s="142" t="s">
        <v>181</v>
      </c>
      <c r="AT321" s="142" t="s">
        <v>149</v>
      </c>
      <c r="AU321" s="142" t="s">
        <v>154</v>
      </c>
      <c r="AY321" s="13" t="s">
        <v>146</v>
      </c>
      <c r="BE321" s="143">
        <f t="shared" si="84"/>
        <v>0</v>
      </c>
      <c r="BF321" s="143">
        <f t="shared" si="85"/>
        <v>0</v>
      </c>
      <c r="BG321" s="143">
        <f t="shared" si="86"/>
        <v>0</v>
      </c>
      <c r="BH321" s="143">
        <f t="shared" si="87"/>
        <v>0</v>
      </c>
      <c r="BI321" s="143">
        <f t="shared" si="88"/>
        <v>0</v>
      </c>
      <c r="BJ321" s="13" t="s">
        <v>154</v>
      </c>
      <c r="BK321" s="144">
        <f t="shared" si="89"/>
        <v>0</v>
      </c>
      <c r="BL321" s="13" t="s">
        <v>181</v>
      </c>
      <c r="BM321" s="142" t="s">
        <v>929</v>
      </c>
    </row>
    <row r="322" spans="2:65" s="1" customFormat="1" ht="24.15" customHeight="1">
      <c r="B322" s="131"/>
      <c r="C322" s="132" t="s">
        <v>930</v>
      </c>
      <c r="D322" s="132" t="s">
        <v>149</v>
      </c>
      <c r="E322" s="133" t="s">
        <v>931</v>
      </c>
      <c r="F322" s="134" t="s">
        <v>932</v>
      </c>
      <c r="G322" s="135" t="s">
        <v>227</v>
      </c>
      <c r="H322" s="136">
        <v>3.36</v>
      </c>
      <c r="I322" s="136"/>
      <c r="J322" s="136">
        <f t="shared" si="80"/>
        <v>0</v>
      </c>
      <c r="K322" s="137"/>
      <c r="L322" s="25"/>
      <c r="M322" s="138" t="s">
        <v>1</v>
      </c>
      <c r="N322" s="139" t="s">
        <v>35</v>
      </c>
      <c r="O322" s="140">
        <v>1.4630000000000001</v>
      </c>
      <c r="P322" s="140">
        <f t="shared" si="81"/>
        <v>4.91568</v>
      </c>
      <c r="Q322" s="140">
        <v>5.5300000000000002E-3</v>
      </c>
      <c r="R322" s="140">
        <f t="shared" si="82"/>
        <v>1.8580800000000001E-2</v>
      </c>
      <c r="S322" s="140">
        <v>0</v>
      </c>
      <c r="T322" s="141">
        <f t="shared" si="83"/>
        <v>0</v>
      </c>
      <c r="AR322" s="142" t="s">
        <v>181</v>
      </c>
      <c r="AT322" s="142" t="s">
        <v>149</v>
      </c>
      <c r="AU322" s="142" t="s">
        <v>154</v>
      </c>
      <c r="AY322" s="13" t="s">
        <v>146</v>
      </c>
      <c r="BE322" s="143">
        <f t="shared" si="84"/>
        <v>0</v>
      </c>
      <c r="BF322" s="143">
        <f t="shared" si="85"/>
        <v>0</v>
      </c>
      <c r="BG322" s="143">
        <f t="shared" si="86"/>
        <v>0</v>
      </c>
      <c r="BH322" s="143">
        <f t="shared" si="87"/>
        <v>0</v>
      </c>
      <c r="BI322" s="143">
        <f t="shared" si="88"/>
        <v>0</v>
      </c>
      <c r="BJ322" s="13" t="s">
        <v>154</v>
      </c>
      <c r="BK322" s="144">
        <f t="shared" si="89"/>
        <v>0</v>
      </c>
      <c r="BL322" s="13" t="s">
        <v>181</v>
      </c>
      <c r="BM322" s="142" t="s">
        <v>933</v>
      </c>
    </row>
    <row r="323" spans="2:65" s="1" customFormat="1" ht="24.15" customHeight="1">
      <c r="B323" s="131"/>
      <c r="C323" s="132" t="s">
        <v>764</v>
      </c>
      <c r="D323" s="132" t="s">
        <v>149</v>
      </c>
      <c r="E323" s="133" t="s">
        <v>934</v>
      </c>
      <c r="F323" s="134" t="s">
        <v>935</v>
      </c>
      <c r="G323" s="135" t="s">
        <v>227</v>
      </c>
      <c r="H323" s="136">
        <v>3.0449999999999999</v>
      </c>
      <c r="I323" s="136"/>
      <c r="J323" s="136">
        <f t="shared" si="80"/>
        <v>0</v>
      </c>
      <c r="K323" s="137"/>
      <c r="L323" s="25"/>
      <c r="M323" s="138" t="s">
        <v>1</v>
      </c>
      <c r="N323" s="139" t="s">
        <v>35</v>
      </c>
      <c r="O323" s="140">
        <v>0.84299999999999997</v>
      </c>
      <c r="P323" s="140">
        <f t="shared" si="81"/>
        <v>2.566935</v>
      </c>
      <c r="Q323" s="140">
        <v>3.47E-3</v>
      </c>
      <c r="R323" s="140">
        <f t="shared" si="82"/>
        <v>1.056615E-2</v>
      </c>
      <c r="S323" s="140">
        <v>0</v>
      </c>
      <c r="T323" s="141">
        <f t="shared" si="83"/>
        <v>0</v>
      </c>
      <c r="AR323" s="142" t="s">
        <v>181</v>
      </c>
      <c r="AT323" s="142" t="s">
        <v>149</v>
      </c>
      <c r="AU323" s="142" t="s">
        <v>154</v>
      </c>
      <c r="AY323" s="13" t="s">
        <v>146</v>
      </c>
      <c r="BE323" s="143">
        <f t="shared" si="84"/>
        <v>0</v>
      </c>
      <c r="BF323" s="143">
        <f t="shared" si="85"/>
        <v>0</v>
      </c>
      <c r="BG323" s="143">
        <f t="shared" si="86"/>
        <v>0</v>
      </c>
      <c r="BH323" s="143">
        <f t="shared" si="87"/>
        <v>0</v>
      </c>
      <c r="BI323" s="143">
        <f t="shared" si="88"/>
        <v>0</v>
      </c>
      <c r="BJ323" s="13" t="s">
        <v>154</v>
      </c>
      <c r="BK323" s="144">
        <f t="shared" si="89"/>
        <v>0</v>
      </c>
      <c r="BL323" s="13" t="s">
        <v>181</v>
      </c>
      <c r="BM323" s="142" t="s">
        <v>936</v>
      </c>
    </row>
    <row r="324" spans="2:65" s="1" customFormat="1" ht="24.15" customHeight="1">
      <c r="B324" s="131"/>
      <c r="C324" s="132" t="s">
        <v>937</v>
      </c>
      <c r="D324" s="132" t="s">
        <v>149</v>
      </c>
      <c r="E324" s="133" t="s">
        <v>938</v>
      </c>
      <c r="F324" s="134" t="s">
        <v>939</v>
      </c>
      <c r="G324" s="135" t="s">
        <v>227</v>
      </c>
      <c r="H324" s="136">
        <v>39.9</v>
      </c>
      <c r="I324" s="136"/>
      <c r="J324" s="136">
        <f t="shared" si="80"/>
        <v>0</v>
      </c>
      <c r="K324" s="137"/>
      <c r="L324" s="25"/>
      <c r="M324" s="138" t="s">
        <v>1</v>
      </c>
      <c r="N324" s="139" t="s">
        <v>35</v>
      </c>
      <c r="O324" s="140">
        <v>1.107</v>
      </c>
      <c r="P324" s="140">
        <f t="shared" si="81"/>
        <v>44.1693</v>
      </c>
      <c r="Q324" s="140">
        <v>5.94E-3</v>
      </c>
      <c r="R324" s="140">
        <f t="shared" si="82"/>
        <v>0.23700599999999999</v>
      </c>
      <c r="S324" s="140">
        <v>0</v>
      </c>
      <c r="T324" s="141">
        <f t="shared" si="83"/>
        <v>0</v>
      </c>
      <c r="AR324" s="142" t="s">
        <v>181</v>
      </c>
      <c r="AT324" s="142" t="s">
        <v>149</v>
      </c>
      <c r="AU324" s="142" t="s">
        <v>154</v>
      </c>
      <c r="AY324" s="13" t="s">
        <v>146</v>
      </c>
      <c r="BE324" s="143">
        <f t="shared" si="84"/>
        <v>0</v>
      </c>
      <c r="BF324" s="143">
        <f t="shared" si="85"/>
        <v>0</v>
      </c>
      <c r="BG324" s="143">
        <f t="shared" si="86"/>
        <v>0</v>
      </c>
      <c r="BH324" s="143">
        <f t="shared" si="87"/>
        <v>0</v>
      </c>
      <c r="BI324" s="143">
        <f t="shared" si="88"/>
        <v>0</v>
      </c>
      <c r="BJ324" s="13" t="s">
        <v>154</v>
      </c>
      <c r="BK324" s="144">
        <f t="shared" si="89"/>
        <v>0</v>
      </c>
      <c r="BL324" s="13" t="s">
        <v>181</v>
      </c>
      <c r="BM324" s="142" t="s">
        <v>940</v>
      </c>
    </row>
    <row r="325" spans="2:65" s="1" customFormat="1" ht="24.15" customHeight="1">
      <c r="B325" s="131"/>
      <c r="C325" s="132" t="s">
        <v>768</v>
      </c>
      <c r="D325" s="132" t="s">
        <v>149</v>
      </c>
      <c r="E325" s="133" t="s">
        <v>941</v>
      </c>
      <c r="F325" s="134" t="s">
        <v>942</v>
      </c>
      <c r="G325" s="135" t="s">
        <v>227</v>
      </c>
      <c r="H325" s="136">
        <v>16.8</v>
      </c>
      <c r="I325" s="136"/>
      <c r="J325" s="136">
        <f t="shared" si="80"/>
        <v>0</v>
      </c>
      <c r="K325" s="137"/>
      <c r="L325" s="25"/>
      <c r="M325" s="138" t="s">
        <v>1</v>
      </c>
      <c r="N325" s="139" t="s">
        <v>35</v>
      </c>
      <c r="O325" s="140">
        <v>0.76</v>
      </c>
      <c r="P325" s="140">
        <f t="shared" si="81"/>
        <v>12.768000000000001</v>
      </c>
      <c r="Q325" s="140">
        <v>2.2599999999999999E-3</v>
      </c>
      <c r="R325" s="140">
        <f t="shared" si="82"/>
        <v>3.7968000000000002E-2</v>
      </c>
      <c r="S325" s="140">
        <v>0</v>
      </c>
      <c r="T325" s="141">
        <f t="shared" si="83"/>
        <v>0</v>
      </c>
      <c r="AR325" s="142" t="s">
        <v>181</v>
      </c>
      <c r="AT325" s="142" t="s">
        <v>149</v>
      </c>
      <c r="AU325" s="142" t="s">
        <v>154</v>
      </c>
      <c r="AY325" s="13" t="s">
        <v>146</v>
      </c>
      <c r="BE325" s="143">
        <f t="shared" si="84"/>
        <v>0</v>
      </c>
      <c r="BF325" s="143">
        <f t="shared" si="85"/>
        <v>0</v>
      </c>
      <c r="BG325" s="143">
        <f t="shared" si="86"/>
        <v>0</v>
      </c>
      <c r="BH325" s="143">
        <f t="shared" si="87"/>
        <v>0</v>
      </c>
      <c r="BI325" s="143">
        <f t="shared" si="88"/>
        <v>0</v>
      </c>
      <c r="BJ325" s="13" t="s">
        <v>154</v>
      </c>
      <c r="BK325" s="144">
        <f t="shared" si="89"/>
        <v>0</v>
      </c>
      <c r="BL325" s="13" t="s">
        <v>181</v>
      </c>
      <c r="BM325" s="142" t="s">
        <v>943</v>
      </c>
    </row>
    <row r="326" spans="2:65" s="1" customFormat="1" ht="24.15" customHeight="1">
      <c r="B326" s="131"/>
      <c r="C326" s="132" t="s">
        <v>944</v>
      </c>
      <c r="D326" s="132" t="s">
        <v>149</v>
      </c>
      <c r="E326" s="133" t="s">
        <v>945</v>
      </c>
      <c r="F326" s="134" t="s">
        <v>946</v>
      </c>
      <c r="G326" s="135" t="s">
        <v>227</v>
      </c>
      <c r="H326" s="136">
        <v>3.36</v>
      </c>
      <c r="I326" s="136"/>
      <c r="J326" s="136">
        <f t="shared" si="80"/>
        <v>0</v>
      </c>
      <c r="K326" s="137"/>
      <c r="L326" s="25"/>
      <c r="M326" s="138" t="s">
        <v>1</v>
      </c>
      <c r="N326" s="139" t="s">
        <v>35</v>
      </c>
      <c r="O326" s="140">
        <v>0.39528000000000002</v>
      </c>
      <c r="P326" s="140">
        <f t="shared" si="81"/>
        <v>1.3281408000000001</v>
      </c>
      <c r="Q326" s="140">
        <v>1.0464000000000001E-3</v>
      </c>
      <c r="R326" s="140">
        <f t="shared" si="82"/>
        <v>3.5159040000000003E-3</v>
      </c>
      <c r="S326" s="140">
        <v>0</v>
      </c>
      <c r="T326" s="141">
        <f t="shared" si="83"/>
        <v>0</v>
      </c>
      <c r="AR326" s="142" t="s">
        <v>181</v>
      </c>
      <c r="AT326" s="142" t="s">
        <v>149</v>
      </c>
      <c r="AU326" s="142" t="s">
        <v>154</v>
      </c>
      <c r="AY326" s="13" t="s">
        <v>146</v>
      </c>
      <c r="BE326" s="143">
        <f t="shared" si="84"/>
        <v>0</v>
      </c>
      <c r="BF326" s="143">
        <f t="shared" si="85"/>
        <v>0</v>
      </c>
      <c r="BG326" s="143">
        <f t="shared" si="86"/>
        <v>0</v>
      </c>
      <c r="BH326" s="143">
        <f t="shared" si="87"/>
        <v>0</v>
      </c>
      <c r="BI326" s="143">
        <f t="shared" si="88"/>
        <v>0</v>
      </c>
      <c r="BJ326" s="13" t="s">
        <v>154</v>
      </c>
      <c r="BK326" s="144">
        <f t="shared" si="89"/>
        <v>0</v>
      </c>
      <c r="BL326" s="13" t="s">
        <v>181</v>
      </c>
      <c r="BM326" s="142" t="s">
        <v>947</v>
      </c>
    </row>
    <row r="327" spans="2:65" s="1" customFormat="1" ht="16.5" customHeight="1">
      <c r="B327" s="131"/>
      <c r="C327" s="132" t="s">
        <v>948</v>
      </c>
      <c r="D327" s="132" t="s">
        <v>149</v>
      </c>
      <c r="E327" s="133" t="s">
        <v>949</v>
      </c>
      <c r="F327" s="134" t="s">
        <v>950</v>
      </c>
      <c r="G327" s="135" t="s">
        <v>227</v>
      </c>
      <c r="H327" s="136">
        <v>18.899999999999999</v>
      </c>
      <c r="I327" s="136"/>
      <c r="J327" s="136">
        <f t="shared" si="80"/>
        <v>0</v>
      </c>
      <c r="K327" s="137"/>
      <c r="L327" s="25"/>
      <c r="M327" s="138" t="s">
        <v>1</v>
      </c>
      <c r="N327" s="139" t="s">
        <v>35</v>
      </c>
      <c r="O327" s="140">
        <v>0.30332999999999999</v>
      </c>
      <c r="P327" s="140">
        <f t="shared" si="81"/>
        <v>5.7329369999999997</v>
      </c>
      <c r="Q327" s="140">
        <v>3.3650999999999999E-4</v>
      </c>
      <c r="R327" s="140">
        <f t="shared" si="82"/>
        <v>6.3600389999999996E-3</v>
      </c>
      <c r="S327" s="140">
        <v>0</v>
      </c>
      <c r="T327" s="141">
        <f t="shared" si="83"/>
        <v>0</v>
      </c>
      <c r="AR327" s="142" t="s">
        <v>181</v>
      </c>
      <c r="AT327" s="142" t="s">
        <v>149</v>
      </c>
      <c r="AU327" s="142" t="s">
        <v>154</v>
      </c>
      <c r="AY327" s="13" t="s">
        <v>146</v>
      </c>
      <c r="BE327" s="143">
        <f t="shared" si="84"/>
        <v>0</v>
      </c>
      <c r="BF327" s="143">
        <f t="shared" si="85"/>
        <v>0</v>
      </c>
      <c r="BG327" s="143">
        <f t="shared" si="86"/>
        <v>0</v>
      </c>
      <c r="BH327" s="143">
        <f t="shared" si="87"/>
        <v>0</v>
      </c>
      <c r="BI327" s="143">
        <f t="shared" si="88"/>
        <v>0</v>
      </c>
      <c r="BJ327" s="13" t="s">
        <v>154</v>
      </c>
      <c r="BK327" s="144">
        <f t="shared" si="89"/>
        <v>0</v>
      </c>
      <c r="BL327" s="13" t="s">
        <v>181</v>
      </c>
      <c r="BM327" s="142" t="s">
        <v>951</v>
      </c>
    </row>
    <row r="328" spans="2:65" s="1" customFormat="1" ht="24.15" customHeight="1">
      <c r="B328" s="131"/>
      <c r="C328" s="132" t="s">
        <v>952</v>
      </c>
      <c r="D328" s="132" t="s">
        <v>149</v>
      </c>
      <c r="E328" s="133" t="s">
        <v>953</v>
      </c>
      <c r="F328" s="134" t="s">
        <v>954</v>
      </c>
      <c r="G328" s="135" t="s">
        <v>227</v>
      </c>
      <c r="H328" s="136">
        <v>18.899999999999999</v>
      </c>
      <c r="I328" s="136"/>
      <c r="J328" s="136">
        <f t="shared" si="80"/>
        <v>0</v>
      </c>
      <c r="K328" s="137"/>
      <c r="L328" s="25"/>
      <c r="M328" s="138" t="s">
        <v>1</v>
      </c>
      <c r="N328" s="139" t="s">
        <v>35</v>
      </c>
      <c r="O328" s="140">
        <v>0.79100000000000004</v>
      </c>
      <c r="P328" s="140">
        <f t="shared" si="81"/>
        <v>14.9499</v>
      </c>
      <c r="Q328" s="140">
        <v>3.4199999999999999E-3</v>
      </c>
      <c r="R328" s="140">
        <f t="shared" si="82"/>
        <v>6.4637999999999987E-2</v>
      </c>
      <c r="S328" s="140">
        <v>0</v>
      </c>
      <c r="T328" s="141">
        <f t="shared" si="83"/>
        <v>0</v>
      </c>
      <c r="AR328" s="142" t="s">
        <v>181</v>
      </c>
      <c r="AT328" s="142" t="s">
        <v>149</v>
      </c>
      <c r="AU328" s="142" t="s">
        <v>154</v>
      </c>
      <c r="AY328" s="13" t="s">
        <v>146</v>
      </c>
      <c r="BE328" s="143">
        <f t="shared" si="84"/>
        <v>0</v>
      </c>
      <c r="BF328" s="143">
        <f t="shared" si="85"/>
        <v>0</v>
      </c>
      <c r="BG328" s="143">
        <f t="shared" si="86"/>
        <v>0</v>
      </c>
      <c r="BH328" s="143">
        <f t="shared" si="87"/>
        <v>0</v>
      </c>
      <c r="BI328" s="143">
        <f t="shared" si="88"/>
        <v>0</v>
      </c>
      <c r="BJ328" s="13" t="s">
        <v>154</v>
      </c>
      <c r="BK328" s="144">
        <f t="shared" si="89"/>
        <v>0</v>
      </c>
      <c r="BL328" s="13" t="s">
        <v>181</v>
      </c>
      <c r="BM328" s="142" t="s">
        <v>955</v>
      </c>
    </row>
    <row r="329" spans="2:65" s="1" customFormat="1" ht="24.15" customHeight="1">
      <c r="B329" s="131"/>
      <c r="C329" s="132" t="s">
        <v>956</v>
      </c>
      <c r="D329" s="132" t="s">
        <v>149</v>
      </c>
      <c r="E329" s="133" t="s">
        <v>957</v>
      </c>
      <c r="F329" s="134" t="s">
        <v>958</v>
      </c>
      <c r="G329" s="135" t="s">
        <v>227</v>
      </c>
      <c r="H329" s="136">
        <v>35.700000000000003</v>
      </c>
      <c r="I329" s="136"/>
      <c r="J329" s="136">
        <f t="shared" si="80"/>
        <v>0</v>
      </c>
      <c r="K329" s="137"/>
      <c r="L329" s="25"/>
      <c r="M329" s="138" t="s">
        <v>1</v>
      </c>
      <c r="N329" s="139" t="s">
        <v>35</v>
      </c>
      <c r="O329" s="140">
        <v>0.56999999999999995</v>
      </c>
      <c r="P329" s="140">
        <f t="shared" si="81"/>
        <v>20.349</v>
      </c>
      <c r="Q329" s="140">
        <v>2.7399999999999998E-3</v>
      </c>
      <c r="R329" s="140">
        <f t="shared" si="82"/>
        <v>9.7818000000000002E-2</v>
      </c>
      <c r="S329" s="140">
        <v>0</v>
      </c>
      <c r="T329" s="141">
        <f t="shared" si="83"/>
        <v>0</v>
      </c>
      <c r="AR329" s="142" t="s">
        <v>181</v>
      </c>
      <c r="AT329" s="142" t="s">
        <v>149</v>
      </c>
      <c r="AU329" s="142" t="s">
        <v>154</v>
      </c>
      <c r="AY329" s="13" t="s">
        <v>146</v>
      </c>
      <c r="BE329" s="143">
        <f t="shared" si="84"/>
        <v>0</v>
      </c>
      <c r="BF329" s="143">
        <f t="shared" si="85"/>
        <v>0</v>
      </c>
      <c r="BG329" s="143">
        <f t="shared" si="86"/>
        <v>0</v>
      </c>
      <c r="BH329" s="143">
        <f t="shared" si="87"/>
        <v>0</v>
      </c>
      <c r="BI329" s="143">
        <f t="shared" si="88"/>
        <v>0</v>
      </c>
      <c r="BJ329" s="13" t="s">
        <v>154</v>
      </c>
      <c r="BK329" s="144">
        <f t="shared" si="89"/>
        <v>0</v>
      </c>
      <c r="BL329" s="13" t="s">
        <v>181</v>
      </c>
      <c r="BM329" s="142" t="s">
        <v>959</v>
      </c>
    </row>
    <row r="330" spans="2:65" s="1" customFormat="1" ht="24.15" customHeight="1">
      <c r="B330" s="131"/>
      <c r="C330" s="132" t="s">
        <v>960</v>
      </c>
      <c r="D330" s="132" t="s">
        <v>149</v>
      </c>
      <c r="E330" s="133" t="s">
        <v>961</v>
      </c>
      <c r="F330" s="134" t="s">
        <v>962</v>
      </c>
      <c r="G330" s="135" t="s">
        <v>227</v>
      </c>
      <c r="H330" s="136">
        <v>35.700000000000003</v>
      </c>
      <c r="I330" s="136"/>
      <c r="J330" s="136">
        <f t="shared" si="80"/>
        <v>0</v>
      </c>
      <c r="K330" s="137"/>
      <c r="L330" s="25"/>
      <c r="M330" s="138" t="s">
        <v>1</v>
      </c>
      <c r="N330" s="139" t="s">
        <v>35</v>
      </c>
      <c r="O330" s="140">
        <v>0.28799999999999998</v>
      </c>
      <c r="P330" s="140">
        <f t="shared" si="81"/>
        <v>10.281599999999999</v>
      </c>
      <c r="Q330" s="140">
        <v>1.1800000000000001E-3</v>
      </c>
      <c r="R330" s="140">
        <f t="shared" si="82"/>
        <v>4.2126000000000004E-2</v>
      </c>
      <c r="S330" s="140">
        <v>0</v>
      </c>
      <c r="T330" s="141">
        <f t="shared" si="83"/>
        <v>0</v>
      </c>
      <c r="AR330" s="142" t="s">
        <v>181</v>
      </c>
      <c r="AT330" s="142" t="s">
        <v>149</v>
      </c>
      <c r="AU330" s="142" t="s">
        <v>154</v>
      </c>
      <c r="AY330" s="13" t="s">
        <v>146</v>
      </c>
      <c r="BE330" s="143">
        <f t="shared" si="84"/>
        <v>0</v>
      </c>
      <c r="BF330" s="143">
        <f t="shared" si="85"/>
        <v>0</v>
      </c>
      <c r="BG330" s="143">
        <f t="shared" si="86"/>
        <v>0</v>
      </c>
      <c r="BH330" s="143">
        <f t="shared" si="87"/>
        <v>0</v>
      </c>
      <c r="BI330" s="143">
        <f t="shared" si="88"/>
        <v>0</v>
      </c>
      <c r="BJ330" s="13" t="s">
        <v>154</v>
      </c>
      <c r="BK330" s="144">
        <f t="shared" si="89"/>
        <v>0</v>
      </c>
      <c r="BL330" s="13" t="s">
        <v>181</v>
      </c>
      <c r="BM330" s="142" t="s">
        <v>963</v>
      </c>
    </row>
    <row r="331" spans="2:65" s="1" customFormat="1" ht="24.15" customHeight="1">
      <c r="B331" s="131"/>
      <c r="C331" s="132" t="s">
        <v>776</v>
      </c>
      <c r="D331" s="132" t="s">
        <v>149</v>
      </c>
      <c r="E331" s="133" t="s">
        <v>964</v>
      </c>
      <c r="F331" s="134" t="s">
        <v>965</v>
      </c>
      <c r="G331" s="135" t="s">
        <v>235</v>
      </c>
      <c r="H331" s="136">
        <v>3.4009999999999998</v>
      </c>
      <c r="I331" s="136"/>
      <c r="J331" s="136">
        <f t="shared" si="80"/>
        <v>0</v>
      </c>
      <c r="K331" s="137"/>
      <c r="L331" s="25"/>
      <c r="M331" s="138" t="s">
        <v>1</v>
      </c>
      <c r="N331" s="139" t="s">
        <v>35</v>
      </c>
      <c r="O331" s="140">
        <v>4.6790000000000003</v>
      </c>
      <c r="P331" s="140">
        <f t="shared" si="81"/>
        <v>15.913278999999999</v>
      </c>
      <c r="Q331" s="140">
        <v>0</v>
      </c>
      <c r="R331" s="140">
        <f t="shared" si="82"/>
        <v>0</v>
      </c>
      <c r="S331" s="140">
        <v>0</v>
      </c>
      <c r="T331" s="141">
        <f t="shared" si="83"/>
        <v>0</v>
      </c>
      <c r="AR331" s="142" t="s">
        <v>181</v>
      </c>
      <c r="AT331" s="142" t="s">
        <v>149</v>
      </c>
      <c r="AU331" s="142" t="s">
        <v>154</v>
      </c>
      <c r="AY331" s="13" t="s">
        <v>146</v>
      </c>
      <c r="BE331" s="143">
        <f t="shared" si="84"/>
        <v>0</v>
      </c>
      <c r="BF331" s="143">
        <f t="shared" si="85"/>
        <v>0</v>
      </c>
      <c r="BG331" s="143">
        <f t="shared" si="86"/>
        <v>0</v>
      </c>
      <c r="BH331" s="143">
        <f t="shared" si="87"/>
        <v>0</v>
      </c>
      <c r="BI331" s="143">
        <f t="shared" si="88"/>
        <v>0</v>
      </c>
      <c r="BJ331" s="13" t="s">
        <v>154</v>
      </c>
      <c r="BK331" s="144">
        <f t="shared" si="89"/>
        <v>0</v>
      </c>
      <c r="BL331" s="13" t="s">
        <v>181</v>
      </c>
      <c r="BM331" s="142" t="s">
        <v>966</v>
      </c>
    </row>
    <row r="332" spans="2:65" s="11" customFormat="1" ht="22.95" customHeight="1">
      <c r="B332" s="120"/>
      <c r="D332" s="121" t="s">
        <v>68</v>
      </c>
      <c r="E332" s="129" t="s">
        <v>319</v>
      </c>
      <c r="F332" s="129" t="s">
        <v>320</v>
      </c>
      <c r="J332" s="130">
        <f>BK332</f>
        <v>0</v>
      </c>
      <c r="L332" s="120"/>
      <c r="M332" s="124"/>
      <c r="P332" s="125">
        <f>SUM(P333:P343)</f>
        <v>2274.6096163900002</v>
      </c>
      <c r="R332" s="125">
        <f>SUM(R333:R343)</f>
        <v>103.76232257059999</v>
      </c>
      <c r="T332" s="126">
        <f>SUM(T333:T343)</f>
        <v>0</v>
      </c>
      <c r="AR332" s="121" t="s">
        <v>154</v>
      </c>
      <c r="AT332" s="127" t="s">
        <v>68</v>
      </c>
      <c r="AU332" s="127" t="s">
        <v>77</v>
      </c>
      <c r="AY332" s="121" t="s">
        <v>146</v>
      </c>
      <c r="BK332" s="128">
        <f>SUM(BK333:BK343)</f>
        <v>0</v>
      </c>
    </row>
    <row r="333" spans="2:65" s="1" customFormat="1" ht="37.950000000000003" customHeight="1">
      <c r="B333" s="131"/>
      <c r="C333" s="132" t="s">
        <v>967</v>
      </c>
      <c r="D333" s="132" t="s">
        <v>149</v>
      </c>
      <c r="E333" s="133" t="s">
        <v>968</v>
      </c>
      <c r="F333" s="134" t="s">
        <v>969</v>
      </c>
      <c r="G333" s="135" t="s">
        <v>169</v>
      </c>
      <c r="H333" s="136">
        <v>1453.3789999999999</v>
      </c>
      <c r="I333" s="136"/>
      <c r="J333" s="136">
        <f t="shared" ref="J333:J343" si="90">ROUND(I333*H333,3)</f>
        <v>0</v>
      </c>
      <c r="K333" s="137"/>
      <c r="L333" s="25"/>
      <c r="M333" s="138" t="s">
        <v>1</v>
      </c>
      <c r="N333" s="139" t="s">
        <v>35</v>
      </c>
      <c r="O333" s="140">
        <v>1.1451100000000001</v>
      </c>
      <c r="P333" s="140">
        <f t="shared" ref="P333:P343" si="91">O333*H333</f>
        <v>1664.27882669</v>
      </c>
      <c r="Q333" s="140">
        <v>6.9847400000000004E-2</v>
      </c>
      <c r="R333" s="140">
        <f t="shared" ref="R333:R343" si="92">Q333*H333</f>
        <v>101.51474436460001</v>
      </c>
      <c r="S333" s="140">
        <v>0</v>
      </c>
      <c r="T333" s="141">
        <f t="shared" ref="T333:T343" si="93">S333*H333</f>
        <v>0</v>
      </c>
      <c r="AR333" s="142" t="s">
        <v>181</v>
      </c>
      <c r="AT333" s="142" t="s">
        <v>149</v>
      </c>
      <c r="AU333" s="142" t="s">
        <v>154</v>
      </c>
      <c r="AY333" s="13" t="s">
        <v>146</v>
      </c>
      <c r="BE333" s="143">
        <f t="shared" ref="BE333:BE343" si="94">IF(N333="základná",J333,0)</f>
        <v>0</v>
      </c>
      <c r="BF333" s="143">
        <f t="shared" ref="BF333:BF343" si="95">IF(N333="znížená",J333,0)</f>
        <v>0</v>
      </c>
      <c r="BG333" s="143">
        <f t="shared" ref="BG333:BG343" si="96">IF(N333="zákl. prenesená",J333,0)</f>
        <v>0</v>
      </c>
      <c r="BH333" s="143">
        <f t="shared" ref="BH333:BH343" si="97">IF(N333="zníž. prenesená",J333,0)</f>
        <v>0</v>
      </c>
      <c r="BI333" s="143">
        <f t="shared" ref="BI333:BI343" si="98">IF(N333="nulová",J333,0)</f>
        <v>0</v>
      </c>
      <c r="BJ333" s="13" t="s">
        <v>154</v>
      </c>
      <c r="BK333" s="144">
        <f t="shared" ref="BK333:BK343" si="99">ROUND(I333*H333,3)</f>
        <v>0</v>
      </c>
      <c r="BL333" s="13" t="s">
        <v>181</v>
      </c>
      <c r="BM333" s="142" t="s">
        <v>970</v>
      </c>
    </row>
    <row r="334" spans="2:65" s="1" customFormat="1" ht="24.15" customHeight="1">
      <c r="B334" s="131"/>
      <c r="C334" s="132" t="s">
        <v>778</v>
      </c>
      <c r="D334" s="132" t="s">
        <v>149</v>
      </c>
      <c r="E334" s="133" t="s">
        <v>971</v>
      </c>
      <c r="F334" s="134" t="s">
        <v>972</v>
      </c>
      <c r="G334" s="135" t="s">
        <v>227</v>
      </c>
      <c r="H334" s="136">
        <v>76.02</v>
      </c>
      <c r="I334" s="136"/>
      <c r="J334" s="136">
        <f t="shared" si="90"/>
        <v>0</v>
      </c>
      <c r="K334" s="137"/>
      <c r="L334" s="25"/>
      <c r="M334" s="138" t="s">
        <v>1</v>
      </c>
      <c r="N334" s="139" t="s">
        <v>35</v>
      </c>
      <c r="O334" s="140">
        <v>0.92969000000000002</v>
      </c>
      <c r="P334" s="140">
        <f t="shared" si="91"/>
        <v>70.675033799999994</v>
      </c>
      <c r="Q334" s="140">
        <v>1.0990400000000001E-2</v>
      </c>
      <c r="R334" s="140">
        <f t="shared" si="92"/>
        <v>0.83549020800000007</v>
      </c>
      <c r="S334" s="140">
        <v>0</v>
      </c>
      <c r="T334" s="141">
        <f t="shared" si="93"/>
        <v>0</v>
      </c>
      <c r="AR334" s="142" t="s">
        <v>181</v>
      </c>
      <c r="AT334" s="142" t="s">
        <v>149</v>
      </c>
      <c r="AU334" s="142" t="s">
        <v>154</v>
      </c>
      <c r="AY334" s="13" t="s">
        <v>146</v>
      </c>
      <c r="BE334" s="143">
        <f t="shared" si="94"/>
        <v>0</v>
      </c>
      <c r="BF334" s="143">
        <f t="shared" si="95"/>
        <v>0</v>
      </c>
      <c r="BG334" s="143">
        <f t="shared" si="96"/>
        <v>0</v>
      </c>
      <c r="BH334" s="143">
        <f t="shared" si="97"/>
        <v>0</v>
      </c>
      <c r="BI334" s="143">
        <f t="shared" si="98"/>
        <v>0</v>
      </c>
      <c r="BJ334" s="13" t="s">
        <v>154</v>
      </c>
      <c r="BK334" s="144">
        <f t="shared" si="99"/>
        <v>0</v>
      </c>
      <c r="BL334" s="13" t="s">
        <v>181</v>
      </c>
      <c r="BM334" s="142" t="s">
        <v>973</v>
      </c>
    </row>
    <row r="335" spans="2:65" s="1" customFormat="1" ht="24.15" customHeight="1">
      <c r="B335" s="131"/>
      <c r="C335" s="132" t="s">
        <v>974</v>
      </c>
      <c r="D335" s="132" t="s">
        <v>149</v>
      </c>
      <c r="E335" s="133" t="s">
        <v>975</v>
      </c>
      <c r="F335" s="134" t="s">
        <v>976</v>
      </c>
      <c r="G335" s="135" t="s">
        <v>227</v>
      </c>
      <c r="H335" s="136">
        <v>91.875</v>
      </c>
      <c r="I335" s="136"/>
      <c r="J335" s="136">
        <f t="shared" si="90"/>
        <v>0</v>
      </c>
      <c r="K335" s="137"/>
      <c r="L335" s="25"/>
      <c r="M335" s="138" t="s">
        <v>1</v>
      </c>
      <c r="N335" s="139" t="s">
        <v>35</v>
      </c>
      <c r="O335" s="140">
        <v>0</v>
      </c>
      <c r="P335" s="140">
        <f t="shared" si="91"/>
        <v>0</v>
      </c>
      <c r="Q335" s="140">
        <v>0</v>
      </c>
      <c r="R335" s="140">
        <f t="shared" si="92"/>
        <v>0</v>
      </c>
      <c r="S335" s="140">
        <v>0</v>
      </c>
      <c r="T335" s="141">
        <f t="shared" si="93"/>
        <v>0</v>
      </c>
      <c r="AR335" s="142" t="s">
        <v>181</v>
      </c>
      <c r="AT335" s="142" t="s">
        <v>149</v>
      </c>
      <c r="AU335" s="142" t="s">
        <v>154</v>
      </c>
      <c r="AY335" s="13" t="s">
        <v>146</v>
      </c>
      <c r="BE335" s="143">
        <f t="shared" si="94"/>
        <v>0</v>
      </c>
      <c r="BF335" s="143">
        <f t="shared" si="95"/>
        <v>0</v>
      </c>
      <c r="BG335" s="143">
        <f t="shared" si="96"/>
        <v>0</v>
      </c>
      <c r="BH335" s="143">
        <f t="shared" si="97"/>
        <v>0</v>
      </c>
      <c r="BI335" s="143">
        <f t="shared" si="98"/>
        <v>0</v>
      </c>
      <c r="BJ335" s="13" t="s">
        <v>154</v>
      </c>
      <c r="BK335" s="144">
        <f t="shared" si="99"/>
        <v>0</v>
      </c>
      <c r="BL335" s="13" t="s">
        <v>181</v>
      </c>
      <c r="BM335" s="142" t="s">
        <v>977</v>
      </c>
    </row>
    <row r="336" spans="2:65" s="1" customFormat="1" ht="24.15" customHeight="1">
      <c r="B336" s="131"/>
      <c r="C336" s="132" t="s">
        <v>978</v>
      </c>
      <c r="D336" s="132" t="s">
        <v>149</v>
      </c>
      <c r="E336" s="133" t="s">
        <v>979</v>
      </c>
      <c r="F336" s="134" t="s">
        <v>980</v>
      </c>
      <c r="G336" s="135" t="s">
        <v>227</v>
      </c>
      <c r="H336" s="136">
        <v>39.9</v>
      </c>
      <c r="I336" s="136"/>
      <c r="J336" s="136">
        <f t="shared" si="90"/>
        <v>0</v>
      </c>
      <c r="K336" s="137"/>
      <c r="L336" s="25"/>
      <c r="M336" s="138" t="s">
        <v>1</v>
      </c>
      <c r="N336" s="139" t="s">
        <v>35</v>
      </c>
      <c r="O336" s="140">
        <v>0.75219999999999998</v>
      </c>
      <c r="P336" s="140">
        <f t="shared" si="91"/>
        <v>30.012779999999999</v>
      </c>
      <c r="Q336" s="140">
        <v>1.23E-3</v>
      </c>
      <c r="R336" s="140">
        <f t="shared" si="92"/>
        <v>4.9076999999999996E-2</v>
      </c>
      <c r="S336" s="140">
        <v>0</v>
      </c>
      <c r="T336" s="141">
        <f t="shared" si="93"/>
        <v>0</v>
      </c>
      <c r="AR336" s="142" t="s">
        <v>181</v>
      </c>
      <c r="AT336" s="142" t="s">
        <v>149</v>
      </c>
      <c r="AU336" s="142" t="s">
        <v>154</v>
      </c>
      <c r="AY336" s="13" t="s">
        <v>146</v>
      </c>
      <c r="BE336" s="143">
        <f t="shared" si="94"/>
        <v>0</v>
      </c>
      <c r="BF336" s="143">
        <f t="shared" si="95"/>
        <v>0</v>
      </c>
      <c r="BG336" s="143">
        <f t="shared" si="96"/>
        <v>0</v>
      </c>
      <c r="BH336" s="143">
        <f t="shared" si="97"/>
        <v>0</v>
      </c>
      <c r="BI336" s="143">
        <f t="shared" si="98"/>
        <v>0</v>
      </c>
      <c r="BJ336" s="13" t="s">
        <v>154</v>
      </c>
      <c r="BK336" s="144">
        <f t="shared" si="99"/>
        <v>0</v>
      </c>
      <c r="BL336" s="13" t="s">
        <v>181</v>
      </c>
      <c r="BM336" s="142" t="s">
        <v>981</v>
      </c>
    </row>
    <row r="337" spans="2:65" s="1" customFormat="1" ht="16.5" customHeight="1">
      <c r="B337" s="131"/>
      <c r="C337" s="132" t="s">
        <v>982</v>
      </c>
      <c r="D337" s="132" t="s">
        <v>149</v>
      </c>
      <c r="E337" s="133" t="s">
        <v>983</v>
      </c>
      <c r="F337" s="134" t="s">
        <v>984</v>
      </c>
      <c r="G337" s="135" t="s">
        <v>227</v>
      </c>
      <c r="H337" s="136">
        <v>228.9</v>
      </c>
      <c r="I337" s="136"/>
      <c r="J337" s="136">
        <f t="shared" si="90"/>
        <v>0</v>
      </c>
      <c r="K337" s="137"/>
      <c r="L337" s="25"/>
      <c r="M337" s="138" t="s">
        <v>1</v>
      </c>
      <c r="N337" s="139" t="s">
        <v>35</v>
      </c>
      <c r="O337" s="140">
        <v>9.2630000000000004E-2</v>
      </c>
      <c r="P337" s="140">
        <f t="shared" si="91"/>
        <v>21.203007000000003</v>
      </c>
      <c r="Q337" s="140">
        <v>1.4710000000000001E-3</v>
      </c>
      <c r="R337" s="140">
        <f t="shared" si="92"/>
        <v>0.33671190000000001</v>
      </c>
      <c r="S337" s="140">
        <v>0</v>
      </c>
      <c r="T337" s="141">
        <f t="shared" si="93"/>
        <v>0</v>
      </c>
      <c r="AR337" s="142" t="s">
        <v>181</v>
      </c>
      <c r="AT337" s="142" t="s">
        <v>149</v>
      </c>
      <c r="AU337" s="142" t="s">
        <v>154</v>
      </c>
      <c r="AY337" s="13" t="s">
        <v>146</v>
      </c>
      <c r="BE337" s="143">
        <f t="shared" si="94"/>
        <v>0</v>
      </c>
      <c r="BF337" s="143">
        <f t="shared" si="95"/>
        <v>0</v>
      </c>
      <c r="BG337" s="143">
        <f t="shared" si="96"/>
        <v>0</v>
      </c>
      <c r="BH337" s="143">
        <f t="shared" si="97"/>
        <v>0</v>
      </c>
      <c r="BI337" s="143">
        <f t="shared" si="98"/>
        <v>0</v>
      </c>
      <c r="BJ337" s="13" t="s">
        <v>154</v>
      </c>
      <c r="BK337" s="144">
        <f t="shared" si="99"/>
        <v>0</v>
      </c>
      <c r="BL337" s="13" t="s">
        <v>181</v>
      </c>
      <c r="BM337" s="142" t="s">
        <v>985</v>
      </c>
    </row>
    <row r="338" spans="2:65" s="1" customFormat="1" ht="37.950000000000003" customHeight="1">
      <c r="B338" s="131"/>
      <c r="C338" s="132" t="s">
        <v>986</v>
      </c>
      <c r="D338" s="132" t="s">
        <v>149</v>
      </c>
      <c r="E338" s="133" t="s">
        <v>987</v>
      </c>
      <c r="F338" s="134" t="s">
        <v>988</v>
      </c>
      <c r="G338" s="135" t="s">
        <v>227</v>
      </c>
      <c r="H338" s="136">
        <v>19.95</v>
      </c>
      <c r="I338" s="136"/>
      <c r="J338" s="136">
        <f t="shared" si="90"/>
        <v>0</v>
      </c>
      <c r="K338" s="137"/>
      <c r="L338" s="25"/>
      <c r="M338" s="138" t="s">
        <v>1</v>
      </c>
      <c r="N338" s="139" t="s">
        <v>35</v>
      </c>
      <c r="O338" s="140">
        <v>0.25639000000000001</v>
      </c>
      <c r="P338" s="140">
        <f t="shared" si="91"/>
        <v>5.1149804999999997</v>
      </c>
      <c r="Q338" s="140">
        <v>3.5699999999999998E-3</v>
      </c>
      <c r="R338" s="140">
        <f t="shared" si="92"/>
        <v>7.1221499999999993E-2</v>
      </c>
      <c r="S338" s="140">
        <v>0</v>
      </c>
      <c r="T338" s="141">
        <f t="shared" si="93"/>
        <v>0</v>
      </c>
      <c r="AR338" s="142" t="s">
        <v>181</v>
      </c>
      <c r="AT338" s="142" t="s">
        <v>149</v>
      </c>
      <c r="AU338" s="142" t="s">
        <v>154</v>
      </c>
      <c r="AY338" s="13" t="s">
        <v>146</v>
      </c>
      <c r="BE338" s="143">
        <f t="shared" si="94"/>
        <v>0</v>
      </c>
      <c r="BF338" s="143">
        <f t="shared" si="95"/>
        <v>0</v>
      </c>
      <c r="BG338" s="143">
        <f t="shared" si="96"/>
        <v>0</v>
      </c>
      <c r="BH338" s="143">
        <f t="shared" si="97"/>
        <v>0</v>
      </c>
      <c r="BI338" s="143">
        <f t="shared" si="98"/>
        <v>0</v>
      </c>
      <c r="BJ338" s="13" t="s">
        <v>154</v>
      </c>
      <c r="BK338" s="144">
        <f t="shared" si="99"/>
        <v>0</v>
      </c>
      <c r="BL338" s="13" t="s">
        <v>181</v>
      </c>
      <c r="BM338" s="142" t="s">
        <v>989</v>
      </c>
    </row>
    <row r="339" spans="2:65" s="1" customFormat="1" ht="16.5" customHeight="1">
      <c r="B339" s="131"/>
      <c r="C339" s="132" t="s">
        <v>990</v>
      </c>
      <c r="D339" s="132" t="s">
        <v>149</v>
      </c>
      <c r="E339" s="133" t="s">
        <v>991</v>
      </c>
      <c r="F339" s="134" t="s">
        <v>992</v>
      </c>
      <c r="G339" s="135" t="s">
        <v>152</v>
      </c>
      <c r="H339" s="136">
        <v>4</v>
      </c>
      <c r="I339" s="136"/>
      <c r="J339" s="136">
        <f t="shared" si="90"/>
        <v>0</v>
      </c>
      <c r="K339" s="137"/>
      <c r="L339" s="25"/>
      <c r="M339" s="138" t="s">
        <v>1</v>
      </c>
      <c r="N339" s="139" t="s">
        <v>35</v>
      </c>
      <c r="O339" s="140">
        <v>5.8810000000000001E-2</v>
      </c>
      <c r="P339" s="140">
        <f t="shared" si="91"/>
        <v>0.23524</v>
      </c>
      <c r="Q339" s="140">
        <v>4.9160000000000002E-3</v>
      </c>
      <c r="R339" s="140">
        <f t="shared" si="92"/>
        <v>1.9664000000000001E-2</v>
      </c>
      <c r="S339" s="140">
        <v>0</v>
      </c>
      <c r="T339" s="141">
        <f t="shared" si="93"/>
        <v>0</v>
      </c>
      <c r="AR339" s="142" t="s">
        <v>181</v>
      </c>
      <c r="AT339" s="142" t="s">
        <v>149</v>
      </c>
      <c r="AU339" s="142" t="s">
        <v>154</v>
      </c>
      <c r="AY339" s="13" t="s">
        <v>146</v>
      </c>
      <c r="BE339" s="143">
        <f t="shared" si="94"/>
        <v>0</v>
      </c>
      <c r="BF339" s="143">
        <f t="shared" si="95"/>
        <v>0</v>
      </c>
      <c r="BG339" s="143">
        <f t="shared" si="96"/>
        <v>0</v>
      </c>
      <c r="BH339" s="143">
        <f t="shared" si="97"/>
        <v>0</v>
      </c>
      <c r="BI339" s="143">
        <f t="shared" si="98"/>
        <v>0</v>
      </c>
      <c r="BJ339" s="13" t="s">
        <v>154</v>
      </c>
      <c r="BK339" s="144">
        <f t="shared" si="99"/>
        <v>0</v>
      </c>
      <c r="BL339" s="13" t="s">
        <v>181</v>
      </c>
      <c r="BM339" s="142" t="s">
        <v>993</v>
      </c>
    </row>
    <row r="340" spans="2:65" s="1" customFormat="1" ht="16.5" customHeight="1">
      <c r="B340" s="131"/>
      <c r="C340" s="132" t="s">
        <v>994</v>
      </c>
      <c r="D340" s="132" t="s">
        <v>149</v>
      </c>
      <c r="E340" s="133" t="s">
        <v>995</v>
      </c>
      <c r="F340" s="134" t="s">
        <v>996</v>
      </c>
      <c r="G340" s="135" t="s">
        <v>152</v>
      </c>
      <c r="H340" s="136">
        <v>1130</v>
      </c>
      <c r="I340" s="136"/>
      <c r="J340" s="136">
        <f t="shared" si="90"/>
        <v>0</v>
      </c>
      <c r="K340" s="137"/>
      <c r="L340" s="25"/>
      <c r="M340" s="138" t="s">
        <v>1</v>
      </c>
      <c r="N340" s="139" t="s">
        <v>35</v>
      </c>
      <c r="O340" s="140">
        <v>5.092E-2</v>
      </c>
      <c r="P340" s="140">
        <f t="shared" si="91"/>
        <v>57.5396</v>
      </c>
      <c r="Q340" s="140">
        <v>5.1599999999999997E-4</v>
      </c>
      <c r="R340" s="140">
        <f t="shared" si="92"/>
        <v>0.58307999999999993</v>
      </c>
      <c r="S340" s="140">
        <v>0</v>
      </c>
      <c r="T340" s="141">
        <f t="shared" si="93"/>
        <v>0</v>
      </c>
      <c r="AR340" s="142" t="s">
        <v>181</v>
      </c>
      <c r="AT340" s="142" t="s">
        <v>149</v>
      </c>
      <c r="AU340" s="142" t="s">
        <v>154</v>
      </c>
      <c r="AY340" s="13" t="s">
        <v>146</v>
      </c>
      <c r="BE340" s="143">
        <f t="shared" si="94"/>
        <v>0</v>
      </c>
      <c r="BF340" s="143">
        <f t="shared" si="95"/>
        <v>0</v>
      </c>
      <c r="BG340" s="143">
        <f t="shared" si="96"/>
        <v>0</v>
      </c>
      <c r="BH340" s="143">
        <f t="shared" si="97"/>
        <v>0</v>
      </c>
      <c r="BI340" s="143">
        <f t="shared" si="98"/>
        <v>0</v>
      </c>
      <c r="BJ340" s="13" t="s">
        <v>154</v>
      </c>
      <c r="BK340" s="144">
        <f t="shared" si="99"/>
        <v>0</v>
      </c>
      <c r="BL340" s="13" t="s">
        <v>181</v>
      </c>
      <c r="BM340" s="142" t="s">
        <v>997</v>
      </c>
    </row>
    <row r="341" spans="2:65" s="1" customFormat="1" ht="16.5" customHeight="1">
      <c r="B341" s="131"/>
      <c r="C341" s="132" t="s">
        <v>998</v>
      </c>
      <c r="D341" s="132" t="s">
        <v>149</v>
      </c>
      <c r="E341" s="133" t="s">
        <v>999</v>
      </c>
      <c r="F341" s="134" t="s">
        <v>1000</v>
      </c>
      <c r="G341" s="135" t="s">
        <v>169</v>
      </c>
      <c r="H341" s="136">
        <v>63.94</v>
      </c>
      <c r="I341" s="136"/>
      <c r="J341" s="136">
        <f t="shared" si="90"/>
        <v>0</v>
      </c>
      <c r="K341" s="137"/>
      <c r="L341" s="25"/>
      <c r="M341" s="138" t="s">
        <v>1</v>
      </c>
      <c r="N341" s="139" t="s">
        <v>35</v>
      </c>
      <c r="O341" s="140">
        <v>0.11591</v>
      </c>
      <c r="P341" s="140">
        <f t="shared" si="91"/>
        <v>7.4112853999999997</v>
      </c>
      <c r="Q341" s="140">
        <v>5.0969999999999998E-4</v>
      </c>
      <c r="R341" s="140">
        <f t="shared" si="92"/>
        <v>3.2590217999999997E-2</v>
      </c>
      <c r="S341" s="140">
        <v>0</v>
      </c>
      <c r="T341" s="141">
        <f t="shared" si="93"/>
        <v>0</v>
      </c>
      <c r="AR341" s="142" t="s">
        <v>181</v>
      </c>
      <c r="AT341" s="142" t="s">
        <v>149</v>
      </c>
      <c r="AU341" s="142" t="s">
        <v>154</v>
      </c>
      <c r="AY341" s="13" t="s">
        <v>146</v>
      </c>
      <c r="BE341" s="143">
        <f t="shared" si="94"/>
        <v>0</v>
      </c>
      <c r="BF341" s="143">
        <f t="shared" si="95"/>
        <v>0</v>
      </c>
      <c r="BG341" s="143">
        <f t="shared" si="96"/>
        <v>0</v>
      </c>
      <c r="BH341" s="143">
        <f t="shared" si="97"/>
        <v>0</v>
      </c>
      <c r="BI341" s="143">
        <f t="shared" si="98"/>
        <v>0</v>
      </c>
      <c r="BJ341" s="13" t="s">
        <v>154</v>
      </c>
      <c r="BK341" s="144">
        <f t="shared" si="99"/>
        <v>0</v>
      </c>
      <c r="BL341" s="13" t="s">
        <v>181</v>
      </c>
      <c r="BM341" s="142" t="s">
        <v>1001</v>
      </c>
    </row>
    <row r="342" spans="2:65" s="1" customFormat="1" ht="24.15" customHeight="1">
      <c r="B342" s="131"/>
      <c r="C342" s="132" t="s">
        <v>786</v>
      </c>
      <c r="D342" s="132" t="s">
        <v>149</v>
      </c>
      <c r="E342" s="133" t="s">
        <v>1002</v>
      </c>
      <c r="F342" s="134" t="s">
        <v>1003</v>
      </c>
      <c r="G342" s="135" t="s">
        <v>169</v>
      </c>
      <c r="H342" s="136">
        <v>1453.3789999999999</v>
      </c>
      <c r="I342" s="136"/>
      <c r="J342" s="136">
        <f t="shared" si="90"/>
        <v>0</v>
      </c>
      <c r="K342" s="137"/>
      <c r="L342" s="25"/>
      <c r="M342" s="138" t="s">
        <v>1</v>
      </c>
      <c r="N342" s="139" t="s">
        <v>35</v>
      </c>
      <c r="O342" s="140">
        <v>0.115</v>
      </c>
      <c r="P342" s="140">
        <f t="shared" si="91"/>
        <v>167.13858500000001</v>
      </c>
      <c r="Q342" s="140">
        <v>2.2000000000000001E-4</v>
      </c>
      <c r="R342" s="140">
        <f t="shared" si="92"/>
        <v>0.31974337999999997</v>
      </c>
      <c r="S342" s="140">
        <v>0</v>
      </c>
      <c r="T342" s="141">
        <f t="shared" si="93"/>
        <v>0</v>
      </c>
      <c r="AR342" s="142" t="s">
        <v>181</v>
      </c>
      <c r="AT342" s="142" t="s">
        <v>149</v>
      </c>
      <c r="AU342" s="142" t="s">
        <v>154</v>
      </c>
      <c r="AY342" s="13" t="s">
        <v>146</v>
      </c>
      <c r="BE342" s="143">
        <f t="shared" si="94"/>
        <v>0</v>
      </c>
      <c r="BF342" s="143">
        <f t="shared" si="95"/>
        <v>0</v>
      </c>
      <c r="BG342" s="143">
        <f t="shared" si="96"/>
        <v>0</v>
      </c>
      <c r="BH342" s="143">
        <f t="shared" si="97"/>
        <v>0</v>
      </c>
      <c r="BI342" s="143">
        <f t="shared" si="98"/>
        <v>0</v>
      </c>
      <c r="BJ342" s="13" t="s">
        <v>154</v>
      </c>
      <c r="BK342" s="144">
        <f t="shared" si="99"/>
        <v>0</v>
      </c>
      <c r="BL342" s="13" t="s">
        <v>181</v>
      </c>
      <c r="BM342" s="142" t="s">
        <v>1004</v>
      </c>
    </row>
    <row r="343" spans="2:65" s="1" customFormat="1" ht="24.15" customHeight="1">
      <c r="B343" s="131"/>
      <c r="C343" s="132" t="s">
        <v>1005</v>
      </c>
      <c r="D343" s="132" t="s">
        <v>149</v>
      </c>
      <c r="E343" s="133" t="s">
        <v>1006</v>
      </c>
      <c r="F343" s="134" t="s">
        <v>1007</v>
      </c>
      <c r="G343" s="135" t="s">
        <v>235</v>
      </c>
      <c r="H343" s="136">
        <v>103.762</v>
      </c>
      <c r="I343" s="136"/>
      <c r="J343" s="136">
        <f t="shared" si="90"/>
        <v>0</v>
      </c>
      <c r="K343" s="137"/>
      <c r="L343" s="25"/>
      <c r="M343" s="138" t="s">
        <v>1</v>
      </c>
      <c r="N343" s="139" t="s">
        <v>35</v>
      </c>
      <c r="O343" s="140">
        <v>2.419</v>
      </c>
      <c r="P343" s="140">
        <f t="shared" si="91"/>
        <v>251.00027800000001</v>
      </c>
      <c r="Q343" s="140">
        <v>0</v>
      </c>
      <c r="R343" s="140">
        <f t="shared" si="92"/>
        <v>0</v>
      </c>
      <c r="S343" s="140">
        <v>0</v>
      </c>
      <c r="T343" s="141">
        <f t="shared" si="93"/>
        <v>0</v>
      </c>
      <c r="AR343" s="142" t="s">
        <v>181</v>
      </c>
      <c r="AT343" s="142" t="s">
        <v>149</v>
      </c>
      <c r="AU343" s="142" t="s">
        <v>154</v>
      </c>
      <c r="AY343" s="13" t="s">
        <v>146</v>
      </c>
      <c r="BE343" s="143">
        <f t="shared" si="94"/>
        <v>0</v>
      </c>
      <c r="BF343" s="143">
        <f t="shared" si="95"/>
        <v>0</v>
      </c>
      <c r="BG343" s="143">
        <f t="shared" si="96"/>
        <v>0</v>
      </c>
      <c r="BH343" s="143">
        <f t="shared" si="97"/>
        <v>0</v>
      </c>
      <c r="BI343" s="143">
        <f t="shared" si="98"/>
        <v>0</v>
      </c>
      <c r="BJ343" s="13" t="s">
        <v>154</v>
      </c>
      <c r="BK343" s="144">
        <f t="shared" si="99"/>
        <v>0</v>
      </c>
      <c r="BL343" s="13" t="s">
        <v>181</v>
      </c>
      <c r="BM343" s="142" t="s">
        <v>1008</v>
      </c>
    </row>
    <row r="344" spans="2:65" s="11" customFormat="1" ht="22.95" customHeight="1">
      <c r="B344" s="120"/>
      <c r="D344" s="121" t="s">
        <v>68</v>
      </c>
      <c r="E344" s="129" t="s">
        <v>325</v>
      </c>
      <c r="F344" s="129" t="s">
        <v>326</v>
      </c>
      <c r="J344" s="130">
        <f>BK344</f>
        <v>0</v>
      </c>
      <c r="L344" s="120"/>
      <c r="M344" s="124"/>
      <c r="P344" s="125">
        <f>SUM(P345:P373)</f>
        <v>525.0419488</v>
      </c>
      <c r="R344" s="125">
        <f>SUM(R345:R373)</f>
        <v>7.3041163999999998</v>
      </c>
      <c r="T344" s="126">
        <f>SUM(T345:T373)</f>
        <v>0</v>
      </c>
      <c r="AR344" s="121" t="s">
        <v>154</v>
      </c>
      <c r="AT344" s="127" t="s">
        <v>68</v>
      </c>
      <c r="AU344" s="127" t="s">
        <v>77</v>
      </c>
      <c r="AY344" s="121" t="s">
        <v>146</v>
      </c>
      <c r="BK344" s="128">
        <f>SUM(BK345:BK373)</f>
        <v>0</v>
      </c>
    </row>
    <row r="345" spans="2:65" s="1" customFormat="1" ht="24.15" customHeight="1">
      <c r="B345" s="131"/>
      <c r="C345" s="132" t="s">
        <v>790</v>
      </c>
      <c r="D345" s="132" t="s">
        <v>149</v>
      </c>
      <c r="E345" s="133" t="s">
        <v>1009</v>
      </c>
      <c r="F345" s="134" t="s">
        <v>1010</v>
      </c>
      <c r="G345" s="135" t="s">
        <v>227</v>
      </c>
      <c r="H345" s="136">
        <v>61.84</v>
      </c>
      <c r="I345" s="136"/>
      <c r="J345" s="136">
        <f t="shared" ref="J345:J373" si="100">ROUND(I345*H345,3)</f>
        <v>0</v>
      </c>
      <c r="K345" s="137"/>
      <c r="L345" s="25"/>
      <c r="M345" s="138" t="s">
        <v>1</v>
      </c>
      <c r="N345" s="139" t="s">
        <v>35</v>
      </c>
      <c r="O345" s="140">
        <v>0.60292000000000001</v>
      </c>
      <c r="P345" s="140">
        <f t="shared" ref="P345:P373" si="101">O345*H345</f>
        <v>37.284572799999999</v>
      </c>
      <c r="Q345" s="140">
        <v>2.1499999999999999E-4</v>
      </c>
      <c r="R345" s="140">
        <f t="shared" ref="R345:R373" si="102">Q345*H345</f>
        <v>1.3295600000000001E-2</v>
      </c>
      <c r="S345" s="140">
        <v>0</v>
      </c>
      <c r="T345" s="141">
        <f t="shared" ref="T345:T373" si="103">S345*H345</f>
        <v>0</v>
      </c>
      <c r="AR345" s="142" t="s">
        <v>181</v>
      </c>
      <c r="AT345" s="142" t="s">
        <v>149</v>
      </c>
      <c r="AU345" s="142" t="s">
        <v>154</v>
      </c>
      <c r="AY345" s="13" t="s">
        <v>146</v>
      </c>
      <c r="BE345" s="143">
        <f t="shared" ref="BE345:BE373" si="104">IF(N345="základná",J345,0)</f>
        <v>0</v>
      </c>
      <c r="BF345" s="143">
        <f t="shared" ref="BF345:BF373" si="105">IF(N345="znížená",J345,0)</f>
        <v>0</v>
      </c>
      <c r="BG345" s="143">
        <f t="shared" ref="BG345:BG373" si="106">IF(N345="zákl. prenesená",J345,0)</f>
        <v>0</v>
      </c>
      <c r="BH345" s="143">
        <f t="shared" ref="BH345:BH373" si="107">IF(N345="zníž. prenesená",J345,0)</f>
        <v>0</v>
      </c>
      <c r="BI345" s="143">
        <f t="shared" ref="BI345:BI373" si="108">IF(N345="nulová",J345,0)</f>
        <v>0</v>
      </c>
      <c r="BJ345" s="13" t="s">
        <v>154</v>
      </c>
      <c r="BK345" s="144">
        <f t="shared" ref="BK345:BK373" si="109">ROUND(I345*H345,3)</f>
        <v>0</v>
      </c>
      <c r="BL345" s="13" t="s">
        <v>181</v>
      </c>
      <c r="BM345" s="142" t="s">
        <v>1011</v>
      </c>
    </row>
    <row r="346" spans="2:65" s="1" customFormat="1" ht="37.950000000000003" customHeight="1">
      <c r="B346" s="131"/>
      <c r="C346" s="149" t="s">
        <v>1012</v>
      </c>
      <c r="D346" s="149" t="s">
        <v>356</v>
      </c>
      <c r="E346" s="150" t="s">
        <v>1013</v>
      </c>
      <c r="F346" s="151" t="s">
        <v>1014</v>
      </c>
      <c r="G346" s="152" t="s">
        <v>227</v>
      </c>
      <c r="H346" s="153">
        <v>64.932000000000002</v>
      </c>
      <c r="I346" s="153"/>
      <c r="J346" s="153">
        <f t="shared" si="100"/>
        <v>0</v>
      </c>
      <c r="K346" s="154"/>
      <c r="L346" s="155"/>
      <c r="M346" s="156" t="s">
        <v>1</v>
      </c>
      <c r="N346" s="157" t="s">
        <v>35</v>
      </c>
      <c r="O346" s="140">
        <v>0</v>
      </c>
      <c r="P346" s="140">
        <f t="shared" si="101"/>
        <v>0</v>
      </c>
      <c r="Q346" s="140">
        <v>1E-4</v>
      </c>
      <c r="R346" s="140">
        <f t="shared" si="102"/>
        <v>6.4932000000000002E-3</v>
      </c>
      <c r="S346" s="140">
        <v>0</v>
      </c>
      <c r="T346" s="141">
        <f t="shared" si="103"/>
        <v>0</v>
      </c>
      <c r="AR346" s="142" t="s">
        <v>228</v>
      </c>
      <c r="AT346" s="142" t="s">
        <v>356</v>
      </c>
      <c r="AU346" s="142" t="s">
        <v>154</v>
      </c>
      <c r="AY346" s="13" t="s">
        <v>146</v>
      </c>
      <c r="BE346" s="143">
        <f t="shared" si="104"/>
        <v>0</v>
      </c>
      <c r="BF346" s="143">
        <f t="shared" si="105"/>
        <v>0</v>
      </c>
      <c r="BG346" s="143">
        <f t="shared" si="106"/>
        <v>0</v>
      </c>
      <c r="BH346" s="143">
        <f t="shared" si="107"/>
        <v>0</v>
      </c>
      <c r="BI346" s="143">
        <f t="shared" si="108"/>
        <v>0</v>
      </c>
      <c r="BJ346" s="13" t="s">
        <v>154</v>
      </c>
      <c r="BK346" s="144">
        <f t="shared" si="109"/>
        <v>0</v>
      </c>
      <c r="BL346" s="13" t="s">
        <v>181</v>
      </c>
      <c r="BM346" s="142" t="s">
        <v>1015</v>
      </c>
    </row>
    <row r="347" spans="2:65" s="1" customFormat="1" ht="37.950000000000003" customHeight="1">
      <c r="B347" s="131"/>
      <c r="C347" s="149" t="s">
        <v>794</v>
      </c>
      <c r="D347" s="149" t="s">
        <v>356</v>
      </c>
      <c r="E347" s="150" t="s">
        <v>1016</v>
      </c>
      <c r="F347" s="151" t="s">
        <v>1017</v>
      </c>
      <c r="G347" s="152" t="s">
        <v>227</v>
      </c>
      <c r="H347" s="153">
        <v>64.932000000000002</v>
      </c>
      <c r="I347" s="153"/>
      <c r="J347" s="153">
        <f t="shared" si="100"/>
        <v>0</v>
      </c>
      <c r="K347" s="154"/>
      <c r="L347" s="155"/>
      <c r="M347" s="156" t="s">
        <v>1</v>
      </c>
      <c r="N347" s="157" t="s">
        <v>35</v>
      </c>
      <c r="O347" s="140">
        <v>0</v>
      </c>
      <c r="P347" s="140">
        <f t="shared" si="101"/>
        <v>0</v>
      </c>
      <c r="Q347" s="140">
        <v>1E-4</v>
      </c>
      <c r="R347" s="140">
        <f t="shared" si="102"/>
        <v>6.4932000000000002E-3</v>
      </c>
      <c r="S347" s="140">
        <v>0</v>
      </c>
      <c r="T347" s="141">
        <f t="shared" si="103"/>
        <v>0</v>
      </c>
      <c r="AR347" s="142" t="s">
        <v>228</v>
      </c>
      <c r="AT347" s="142" t="s">
        <v>356</v>
      </c>
      <c r="AU347" s="142" t="s">
        <v>154</v>
      </c>
      <c r="AY347" s="13" t="s">
        <v>146</v>
      </c>
      <c r="BE347" s="143">
        <f t="shared" si="104"/>
        <v>0</v>
      </c>
      <c r="BF347" s="143">
        <f t="shared" si="105"/>
        <v>0</v>
      </c>
      <c r="BG347" s="143">
        <f t="shared" si="106"/>
        <v>0</v>
      </c>
      <c r="BH347" s="143">
        <f t="shared" si="107"/>
        <v>0</v>
      </c>
      <c r="BI347" s="143">
        <f t="shared" si="108"/>
        <v>0</v>
      </c>
      <c r="BJ347" s="13" t="s">
        <v>154</v>
      </c>
      <c r="BK347" s="144">
        <f t="shared" si="109"/>
        <v>0</v>
      </c>
      <c r="BL347" s="13" t="s">
        <v>181</v>
      </c>
      <c r="BM347" s="142" t="s">
        <v>1018</v>
      </c>
    </row>
    <row r="348" spans="2:65" s="1" customFormat="1" ht="21.75" customHeight="1">
      <c r="B348" s="131"/>
      <c r="C348" s="149" t="s">
        <v>1019</v>
      </c>
      <c r="D348" s="149" t="s">
        <v>356</v>
      </c>
      <c r="E348" s="150" t="s">
        <v>1020</v>
      </c>
      <c r="F348" s="151" t="s">
        <v>1021</v>
      </c>
      <c r="G348" s="152" t="s">
        <v>227</v>
      </c>
      <c r="H348" s="153">
        <v>61.84</v>
      </c>
      <c r="I348" s="153"/>
      <c r="J348" s="153">
        <f t="shared" si="100"/>
        <v>0</v>
      </c>
      <c r="K348" s="154"/>
      <c r="L348" s="155"/>
      <c r="M348" s="156" t="s">
        <v>1</v>
      </c>
      <c r="N348" s="157" t="s">
        <v>35</v>
      </c>
      <c r="O348" s="140">
        <v>0</v>
      </c>
      <c r="P348" s="140">
        <f t="shared" si="101"/>
        <v>0</v>
      </c>
      <c r="Q348" s="140">
        <v>1.7299999999999999E-2</v>
      </c>
      <c r="R348" s="140">
        <f t="shared" si="102"/>
        <v>1.0698320000000001</v>
      </c>
      <c r="S348" s="140">
        <v>0</v>
      </c>
      <c r="T348" s="141">
        <f t="shared" si="103"/>
        <v>0</v>
      </c>
      <c r="AR348" s="142" t="s">
        <v>228</v>
      </c>
      <c r="AT348" s="142" t="s">
        <v>356</v>
      </c>
      <c r="AU348" s="142" t="s">
        <v>154</v>
      </c>
      <c r="AY348" s="13" t="s">
        <v>146</v>
      </c>
      <c r="BE348" s="143">
        <f t="shared" si="104"/>
        <v>0</v>
      </c>
      <c r="BF348" s="143">
        <f t="shared" si="105"/>
        <v>0</v>
      </c>
      <c r="BG348" s="143">
        <f t="shared" si="106"/>
        <v>0</v>
      </c>
      <c r="BH348" s="143">
        <f t="shared" si="107"/>
        <v>0</v>
      </c>
      <c r="BI348" s="143">
        <f t="shared" si="108"/>
        <v>0</v>
      </c>
      <c r="BJ348" s="13" t="s">
        <v>154</v>
      </c>
      <c r="BK348" s="144">
        <f t="shared" si="109"/>
        <v>0</v>
      </c>
      <c r="BL348" s="13" t="s">
        <v>181</v>
      </c>
      <c r="BM348" s="142" t="s">
        <v>1022</v>
      </c>
    </row>
    <row r="349" spans="2:65" s="1" customFormat="1" ht="33" customHeight="1">
      <c r="B349" s="131"/>
      <c r="C349" s="132" t="s">
        <v>798</v>
      </c>
      <c r="D349" s="132" t="s">
        <v>149</v>
      </c>
      <c r="E349" s="133" t="s">
        <v>1023</v>
      </c>
      <c r="F349" s="134" t="s">
        <v>1024</v>
      </c>
      <c r="G349" s="135" t="s">
        <v>152</v>
      </c>
      <c r="H349" s="136">
        <v>76</v>
      </c>
      <c r="I349" s="136"/>
      <c r="J349" s="136">
        <f t="shared" si="100"/>
        <v>0</v>
      </c>
      <c r="K349" s="137"/>
      <c r="L349" s="25"/>
      <c r="M349" s="138" t="s">
        <v>1</v>
      </c>
      <c r="N349" s="139" t="s">
        <v>35</v>
      </c>
      <c r="O349" s="140">
        <v>1.2250099999999999</v>
      </c>
      <c r="P349" s="140">
        <f t="shared" si="101"/>
        <v>93.100759999999994</v>
      </c>
      <c r="Q349" s="140">
        <v>0</v>
      </c>
      <c r="R349" s="140">
        <f t="shared" si="102"/>
        <v>0</v>
      </c>
      <c r="S349" s="140">
        <v>0</v>
      </c>
      <c r="T349" s="141">
        <f t="shared" si="103"/>
        <v>0</v>
      </c>
      <c r="AR349" s="142" t="s">
        <v>181</v>
      </c>
      <c r="AT349" s="142" t="s">
        <v>149</v>
      </c>
      <c r="AU349" s="142" t="s">
        <v>154</v>
      </c>
      <c r="AY349" s="13" t="s">
        <v>146</v>
      </c>
      <c r="BE349" s="143">
        <f t="shared" si="104"/>
        <v>0</v>
      </c>
      <c r="BF349" s="143">
        <f t="shared" si="105"/>
        <v>0</v>
      </c>
      <c r="BG349" s="143">
        <f t="shared" si="106"/>
        <v>0</v>
      </c>
      <c r="BH349" s="143">
        <f t="shared" si="107"/>
        <v>0</v>
      </c>
      <c r="BI349" s="143">
        <f t="shared" si="108"/>
        <v>0</v>
      </c>
      <c r="BJ349" s="13" t="s">
        <v>154</v>
      </c>
      <c r="BK349" s="144">
        <f t="shared" si="109"/>
        <v>0</v>
      </c>
      <c r="BL349" s="13" t="s">
        <v>181</v>
      </c>
      <c r="BM349" s="142" t="s">
        <v>1025</v>
      </c>
    </row>
    <row r="350" spans="2:65" s="1" customFormat="1" ht="16.5" customHeight="1">
      <c r="B350" s="131"/>
      <c r="C350" s="149" t="s">
        <v>1026</v>
      </c>
      <c r="D350" s="149" t="s">
        <v>356</v>
      </c>
      <c r="E350" s="150" t="s">
        <v>1027</v>
      </c>
      <c r="F350" s="151" t="s">
        <v>1028</v>
      </c>
      <c r="G350" s="152" t="s">
        <v>152</v>
      </c>
      <c r="H350" s="153">
        <v>74</v>
      </c>
      <c r="I350" s="153"/>
      <c r="J350" s="153">
        <f t="shared" si="100"/>
        <v>0</v>
      </c>
      <c r="K350" s="154"/>
      <c r="L350" s="155"/>
      <c r="M350" s="156" t="s">
        <v>1</v>
      </c>
      <c r="N350" s="157" t="s">
        <v>35</v>
      </c>
      <c r="O350" s="140">
        <v>0</v>
      </c>
      <c r="P350" s="140">
        <f t="shared" si="101"/>
        <v>0</v>
      </c>
      <c r="Q350" s="140">
        <v>1E-3</v>
      </c>
      <c r="R350" s="140">
        <f t="shared" si="102"/>
        <v>7.3999999999999996E-2</v>
      </c>
      <c r="S350" s="140">
        <v>0</v>
      </c>
      <c r="T350" s="141">
        <f t="shared" si="103"/>
        <v>0</v>
      </c>
      <c r="AR350" s="142" t="s">
        <v>228</v>
      </c>
      <c r="AT350" s="142" t="s">
        <v>356</v>
      </c>
      <c r="AU350" s="142" t="s">
        <v>154</v>
      </c>
      <c r="AY350" s="13" t="s">
        <v>146</v>
      </c>
      <c r="BE350" s="143">
        <f t="shared" si="104"/>
        <v>0</v>
      </c>
      <c r="BF350" s="143">
        <f t="shared" si="105"/>
        <v>0</v>
      </c>
      <c r="BG350" s="143">
        <f t="shared" si="106"/>
        <v>0</v>
      </c>
      <c r="BH350" s="143">
        <f t="shared" si="107"/>
        <v>0</v>
      </c>
      <c r="BI350" s="143">
        <f t="shared" si="108"/>
        <v>0</v>
      </c>
      <c r="BJ350" s="13" t="s">
        <v>154</v>
      </c>
      <c r="BK350" s="144">
        <f t="shared" si="109"/>
        <v>0</v>
      </c>
      <c r="BL350" s="13" t="s">
        <v>181</v>
      </c>
      <c r="BM350" s="142" t="s">
        <v>1029</v>
      </c>
    </row>
    <row r="351" spans="2:65" s="1" customFormat="1" ht="24.15" customHeight="1">
      <c r="B351" s="131"/>
      <c r="C351" s="149" t="s">
        <v>802</v>
      </c>
      <c r="D351" s="149" t="s">
        <v>356</v>
      </c>
      <c r="E351" s="150" t="s">
        <v>1030</v>
      </c>
      <c r="F351" s="151" t="s">
        <v>1031</v>
      </c>
      <c r="G351" s="152" t="s">
        <v>152</v>
      </c>
      <c r="H351" s="153">
        <v>1</v>
      </c>
      <c r="I351" s="153"/>
      <c r="J351" s="153">
        <f t="shared" si="100"/>
        <v>0</v>
      </c>
      <c r="K351" s="154"/>
      <c r="L351" s="155"/>
      <c r="M351" s="156" t="s">
        <v>1</v>
      </c>
      <c r="N351" s="157" t="s">
        <v>35</v>
      </c>
      <c r="O351" s="140">
        <v>0</v>
      </c>
      <c r="P351" s="140">
        <f t="shared" si="101"/>
        <v>0</v>
      </c>
      <c r="Q351" s="140">
        <v>1E-3</v>
      </c>
      <c r="R351" s="140">
        <f t="shared" si="102"/>
        <v>1E-3</v>
      </c>
      <c r="S351" s="140">
        <v>0</v>
      </c>
      <c r="T351" s="141">
        <f t="shared" si="103"/>
        <v>0</v>
      </c>
      <c r="AR351" s="142" t="s">
        <v>228</v>
      </c>
      <c r="AT351" s="142" t="s">
        <v>356</v>
      </c>
      <c r="AU351" s="142" t="s">
        <v>154</v>
      </c>
      <c r="AY351" s="13" t="s">
        <v>146</v>
      </c>
      <c r="BE351" s="143">
        <f t="shared" si="104"/>
        <v>0</v>
      </c>
      <c r="BF351" s="143">
        <f t="shared" si="105"/>
        <v>0</v>
      </c>
      <c r="BG351" s="143">
        <f t="shared" si="106"/>
        <v>0</v>
      </c>
      <c r="BH351" s="143">
        <f t="shared" si="107"/>
        <v>0</v>
      </c>
      <c r="BI351" s="143">
        <f t="shared" si="108"/>
        <v>0</v>
      </c>
      <c r="BJ351" s="13" t="s">
        <v>154</v>
      </c>
      <c r="BK351" s="144">
        <f t="shared" si="109"/>
        <v>0</v>
      </c>
      <c r="BL351" s="13" t="s">
        <v>181</v>
      </c>
      <c r="BM351" s="142" t="s">
        <v>1032</v>
      </c>
    </row>
    <row r="352" spans="2:65" s="1" customFormat="1" ht="24.15" customHeight="1">
      <c r="B352" s="131"/>
      <c r="C352" s="149" t="s">
        <v>1033</v>
      </c>
      <c r="D352" s="149" t="s">
        <v>356</v>
      </c>
      <c r="E352" s="150" t="s">
        <v>1034</v>
      </c>
      <c r="F352" s="151" t="s">
        <v>1035</v>
      </c>
      <c r="G352" s="152" t="s">
        <v>152</v>
      </c>
      <c r="H352" s="153">
        <v>1</v>
      </c>
      <c r="I352" s="153"/>
      <c r="J352" s="153">
        <f t="shared" si="100"/>
        <v>0</v>
      </c>
      <c r="K352" s="154"/>
      <c r="L352" s="155"/>
      <c r="M352" s="156" t="s">
        <v>1</v>
      </c>
      <c r="N352" s="157" t="s">
        <v>35</v>
      </c>
      <c r="O352" s="140">
        <v>0</v>
      </c>
      <c r="P352" s="140">
        <f t="shared" si="101"/>
        <v>0</v>
      </c>
      <c r="Q352" s="140">
        <v>1E-3</v>
      </c>
      <c r="R352" s="140">
        <f t="shared" si="102"/>
        <v>1E-3</v>
      </c>
      <c r="S352" s="140">
        <v>0</v>
      </c>
      <c r="T352" s="141">
        <f t="shared" si="103"/>
        <v>0</v>
      </c>
      <c r="AR352" s="142" t="s">
        <v>228</v>
      </c>
      <c r="AT352" s="142" t="s">
        <v>356</v>
      </c>
      <c r="AU352" s="142" t="s">
        <v>154</v>
      </c>
      <c r="AY352" s="13" t="s">
        <v>146</v>
      </c>
      <c r="BE352" s="143">
        <f t="shared" si="104"/>
        <v>0</v>
      </c>
      <c r="BF352" s="143">
        <f t="shared" si="105"/>
        <v>0</v>
      </c>
      <c r="BG352" s="143">
        <f t="shared" si="106"/>
        <v>0</v>
      </c>
      <c r="BH352" s="143">
        <f t="shared" si="107"/>
        <v>0</v>
      </c>
      <c r="BI352" s="143">
        <f t="shared" si="108"/>
        <v>0</v>
      </c>
      <c r="BJ352" s="13" t="s">
        <v>154</v>
      </c>
      <c r="BK352" s="144">
        <f t="shared" si="109"/>
        <v>0</v>
      </c>
      <c r="BL352" s="13" t="s">
        <v>181</v>
      </c>
      <c r="BM352" s="142" t="s">
        <v>1036</v>
      </c>
    </row>
    <row r="353" spans="2:65" s="1" customFormat="1" ht="37.950000000000003" customHeight="1">
      <c r="B353" s="131"/>
      <c r="C353" s="149" t="s">
        <v>806</v>
      </c>
      <c r="D353" s="149" t="s">
        <v>356</v>
      </c>
      <c r="E353" s="150" t="s">
        <v>1037</v>
      </c>
      <c r="F353" s="151" t="s">
        <v>1038</v>
      </c>
      <c r="G353" s="152" t="s">
        <v>152</v>
      </c>
      <c r="H353" s="153">
        <v>44</v>
      </c>
      <c r="I353" s="153"/>
      <c r="J353" s="153">
        <f t="shared" si="100"/>
        <v>0</v>
      </c>
      <c r="K353" s="154"/>
      <c r="L353" s="155"/>
      <c r="M353" s="156" t="s">
        <v>1</v>
      </c>
      <c r="N353" s="157" t="s">
        <v>35</v>
      </c>
      <c r="O353" s="140">
        <v>0</v>
      </c>
      <c r="P353" s="140">
        <f t="shared" si="101"/>
        <v>0</v>
      </c>
      <c r="Q353" s="140">
        <v>2.5000000000000001E-2</v>
      </c>
      <c r="R353" s="140">
        <f t="shared" si="102"/>
        <v>1.1000000000000001</v>
      </c>
      <c r="S353" s="140">
        <v>0</v>
      </c>
      <c r="T353" s="141">
        <f t="shared" si="103"/>
        <v>0</v>
      </c>
      <c r="AR353" s="142" t="s">
        <v>228</v>
      </c>
      <c r="AT353" s="142" t="s">
        <v>356</v>
      </c>
      <c r="AU353" s="142" t="s">
        <v>154</v>
      </c>
      <c r="AY353" s="13" t="s">
        <v>146</v>
      </c>
      <c r="BE353" s="143">
        <f t="shared" si="104"/>
        <v>0</v>
      </c>
      <c r="BF353" s="143">
        <f t="shared" si="105"/>
        <v>0</v>
      </c>
      <c r="BG353" s="143">
        <f t="shared" si="106"/>
        <v>0</v>
      </c>
      <c r="BH353" s="143">
        <f t="shared" si="107"/>
        <v>0</v>
      </c>
      <c r="BI353" s="143">
        <f t="shared" si="108"/>
        <v>0</v>
      </c>
      <c r="BJ353" s="13" t="s">
        <v>154</v>
      </c>
      <c r="BK353" s="144">
        <f t="shared" si="109"/>
        <v>0</v>
      </c>
      <c r="BL353" s="13" t="s">
        <v>181</v>
      </c>
      <c r="BM353" s="142" t="s">
        <v>1039</v>
      </c>
    </row>
    <row r="354" spans="2:65" s="1" customFormat="1" ht="37.950000000000003" customHeight="1">
      <c r="B354" s="131"/>
      <c r="C354" s="149" t="s">
        <v>1040</v>
      </c>
      <c r="D354" s="149" t="s">
        <v>356</v>
      </c>
      <c r="E354" s="150" t="s">
        <v>1041</v>
      </c>
      <c r="F354" s="151" t="s">
        <v>1042</v>
      </c>
      <c r="G354" s="152" t="s">
        <v>152</v>
      </c>
      <c r="H354" s="153">
        <v>20</v>
      </c>
      <c r="I354" s="153"/>
      <c r="J354" s="153">
        <f t="shared" si="100"/>
        <v>0</v>
      </c>
      <c r="K354" s="154"/>
      <c r="L354" s="155"/>
      <c r="M354" s="156" t="s">
        <v>1</v>
      </c>
      <c r="N354" s="157" t="s">
        <v>35</v>
      </c>
      <c r="O354" s="140">
        <v>0</v>
      </c>
      <c r="P354" s="140">
        <f t="shared" si="101"/>
        <v>0</v>
      </c>
      <c r="Q354" s="140">
        <v>2.5000000000000001E-2</v>
      </c>
      <c r="R354" s="140">
        <f t="shared" si="102"/>
        <v>0.5</v>
      </c>
      <c r="S354" s="140">
        <v>0</v>
      </c>
      <c r="T354" s="141">
        <f t="shared" si="103"/>
        <v>0</v>
      </c>
      <c r="AR354" s="142" t="s">
        <v>228</v>
      </c>
      <c r="AT354" s="142" t="s">
        <v>356</v>
      </c>
      <c r="AU354" s="142" t="s">
        <v>154</v>
      </c>
      <c r="AY354" s="13" t="s">
        <v>146</v>
      </c>
      <c r="BE354" s="143">
        <f t="shared" si="104"/>
        <v>0</v>
      </c>
      <c r="BF354" s="143">
        <f t="shared" si="105"/>
        <v>0</v>
      </c>
      <c r="BG354" s="143">
        <f t="shared" si="106"/>
        <v>0</v>
      </c>
      <c r="BH354" s="143">
        <f t="shared" si="107"/>
        <v>0</v>
      </c>
      <c r="BI354" s="143">
        <f t="shared" si="108"/>
        <v>0</v>
      </c>
      <c r="BJ354" s="13" t="s">
        <v>154</v>
      </c>
      <c r="BK354" s="144">
        <f t="shared" si="109"/>
        <v>0</v>
      </c>
      <c r="BL354" s="13" t="s">
        <v>181</v>
      </c>
      <c r="BM354" s="142" t="s">
        <v>1043</v>
      </c>
    </row>
    <row r="355" spans="2:65" s="1" customFormat="1" ht="37.950000000000003" customHeight="1">
      <c r="B355" s="131"/>
      <c r="C355" s="149" t="s">
        <v>810</v>
      </c>
      <c r="D355" s="149" t="s">
        <v>356</v>
      </c>
      <c r="E355" s="150" t="s">
        <v>1044</v>
      </c>
      <c r="F355" s="151" t="s">
        <v>1045</v>
      </c>
      <c r="G355" s="152" t="s">
        <v>152</v>
      </c>
      <c r="H355" s="153">
        <v>8</v>
      </c>
      <c r="I355" s="153"/>
      <c r="J355" s="153">
        <f t="shared" si="100"/>
        <v>0</v>
      </c>
      <c r="K355" s="154"/>
      <c r="L355" s="155"/>
      <c r="M355" s="156" t="s">
        <v>1</v>
      </c>
      <c r="N355" s="157" t="s">
        <v>35</v>
      </c>
      <c r="O355" s="140">
        <v>0</v>
      </c>
      <c r="P355" s="140">
        <f t="shared" si="101"/>
        <v>0</v>
      </c>
      <c r="Q355" s="140">
        <v>2.5000000000000001E-2</v>
      </c>
      <c r="R355" s="140">
        <f t="shared" si="102"/>
        <v>0.2</v>
      </c>
      <c r="S355" s="140">
        <v>0</v>
      </c>
      <c r="T355" s="141">
        <f t="shared" si="103"/>
        <v>0</v>
      </c>
      <c r="AR355" s="142" t="s">
        <v>228</v>
      </c>
      <c r="AT355" s="142" t="s">
        <v>356</v>
      </c>
      <c r="AU355" s="142" t="s">
        <v>154</v>
      </c>
      <c r="AY355" s="13" t="s">
        <v>146</v>
      </c>
      <c r="BE355" s="143">
        <f t="shared" si="104"/>
        <v>0</v>
      </c>
      <c r="BF355" s="143">
        <f t="shared" si="105"/>
        <v>0</v>
      </c>
      <c r="BG355" s="143">
        <f t="shared" si="106"/>
        <v>0</v>
      </c>
      <c r="BH355" s="143">
        <f t="shared" si="107"/>
        <v>0</v>
      </c>
      <c r="BI355" s="143">
        <f t="shared" si="108"/>
        <v>0</v>
      </c>
      <c r="BJ355" s="13" t="s">
        <v>154</v>
      </c>
      <c r="BK355" s="144">
        <f t="shared" si="109"/>
        <v>0</v>
      </c>
      <c r="BL355" s="13" t="s">
        <v>181</v>
      </c>
      <c r="BM355" s="142" t="s">
        <v>1046</v>
      </c>
    </row>
    <row r="356" spans="2:65" s="1" customFormat="1" ht="37.950000000000003" customHeight="1">
      <c r="B356" s="131"/>
      <c r="C356" s="149" t="s">
        <v>1047</v>
      </c>
      <c r="D356" s="149" t="s">
        <v>356</v>
      </c>
      <c r="E356" s="150" t="s">
        <v>1048</v>
      </c>
      <c r="F356" s="151" t="s">
        <v>1049</v>
      </c>
      <c r="G356" s="152" t="s">
        <v>152</v>
      </c>
      <c r="H356" s="153">
        <v>4</v>
      </c>
      <c r="I356" s="153"/>
      <c r="J356" s="153">
        <f t="shared" si="100"/>
        <v>0</v>
      </c>
      <c r="K356" s="154"/>
      <c r="L356" s="155"/>
      <c r="M356" s="156" t="s">
        <v>1</v>
      </c>
      <c r="N356" s="157" t="s">
        <v>35</v>
      </c>
      <c r="O356" s="140">
        <v>0</v>
      </c>
      <c r="P356" s="140">
        <f t="shared" si="101"/>
        <v>0</v>
      </c>
      <c r="Q356" s="140">
        <v>2.5000000000000001E-2</v>
      </c>
      <c r="R356" s="140">
        <f t="shared" si="102"/>
        <v>0.1</v>
      </c>
      <c r="S356" s="140">
        <v>0</v>
      </c>
      <c r="T356" s="141">
        <f t="shared" si="103"/>
        <v>0</v>
      </c>
      <c r="AR356" s="142" t="s">
        <v>228</v>
      </c>
      <c r="AT356" s="142" t="s">
        <v>356</v>
      </c>
      <c r="AU356" s="142" t="s">
        <v>154</v>
      </c>
      <c r="AY356" s="13" t="s">
        <v>146</v>
      </c>
      <c r="BE356" s="143">
        <f t="shared" si="104"/>
        <v>0</v>
      </c>
      <c r="BF356" s="143">
        <f t="shared" si="105"/>
        <v>0</v>
      </c>
      <c r="BG356" s="143">
        <f t="shared" si="106"/>
        <v>0</v>
      </c>
      <c r="BH356" s="143">
        <f t="shared" si="107"/>
        <v>0</v>
      </c>
      <c r="BI356" s="143">
        <f t="shared" si="108"/>
        <v>0</v>
      </c>
      <c r="BJ356" s="13" t="s">
        <v>154</v>
      </c>
      <c r="BK356" s="144">
        <f t="shared" si="109"/>
        <v>0</v>
      </c>
      <c r="BL356" s="13" t="s">
        <v>181</v>
      </c>
      <c r="BM356" s="142" t="s">
        <v>1050</v>
      </c>
    </row>
    <row r="357" spans="2:65" s="1" customFormat="1" ht="24.15" customHeight="1">
      <c r="B357" s="131"/>
      <c r="C357" s="149" t="s">
        <v>818</v>
      </c>
      <c r="D357" s="149" t="s">
        <v>356</v>
      </c>
      <c r="E357" s="150" t="s">
        <v>1051</v>
      </c>
      <c r="F357" s="151" t="s">
        <v>1052</v>
      </c>
      <c r="G357" s="152" t="s">
        <v>152</v>
      </c>
      <c r="H357" s="153">
        <v>47</v>
      </c>
      <c r="I357" s="153"/>
      <c r="J357" s="153">
        <f t="shared" si="100"/>
        <v>0</v>
      </c>
      <c r="K357" s="154"/>
      <c r="L357" s="155"/>
      <c r="M357" s="156" t="s">
        <v>1</v>
      </c>
      <c r="N357" s="157" t="s">
        <v>35</v>
      </c>
      <c r="O357" s="140">
        <v>0</v>
      </c>
      <c r="P357" s="140">
        <f t="shared" si="101"/>
        <v>0</v>
      </c>
      <c r="Q357" s="140">
        <v>0</v>
      </c>
      <c r="R357" s="140">
        <f t="shared" si="102"/>
        <v>0</v>
      </c>
      <c r="S357" s="140">
        <v>0</v>
      </c>
      <c r="T357" s="141">
        <f t="shared" si="103"/>
        <v>0</v>
      </c>
      <c r="AR357" s="142" t="s">
        <v>228</v>
      </c>
      <c r="AT357" s="142" t="s">
        <v>356</v>
      </c>
      <c r="AU357" s="142" t="s">
        <v>154</v>
      </c>
      <c r="AY357" s="13" t="s">
        <v>146</v>
      </c>
      <c r="BE357" s="143">
        <f t="shared" si="104"/>
        <v>0</v>
      </c>
      <c r="BF357" s="143">
        <f t="shared" si="105"/>
        <v>0</v>
      </c>
      <c r="BG357" s="143">
        <f t="shared" si="106"/>
        <v>0</v>
      </c>
      <c r="BH357" s="143">
        <f t="shared" si="107"/>
        <v>0</v>
      </c>
      <c r="BI357" s="143">
        <f t="shared" si="108"/>
        <v>0</v>
      </c>
      <c r="BJ357" s="13" t="s">
        <v>154</v>
      </c>
      <c r="BK357" s="144">
        <f t="shared" si="109"/>
        <v>0</v>
      </c>
      <c r="BL357" s="13" t="s">
        <v>181</v>
      </c>
      <c r="BM357" s="142" t="s">
        <v>1053</v>
      </c>
    </row>
    <row r="358" spans="2:65" s="1" customFormat="1" ht="24.15" customHeight="1">
      <c r="B358" s="131"/>
      <c r="C358" s="149" t="s">
        <v>1054</v>
      </c>
      <c r="D358" s="149" t="s">
        <v>356</v>
      </c>
      <c r="E358" s="150" t="s">
        <v>1055</v>
      </c>
      <c r="F358" s="151" t="s">
        <v>1056</v>
      </c>
      <c r="G358" s="152" t="s">
        <v>152</v>
      </c>
      <c r="H358" s="153">
        <v>48</v>
      </c>
      <c r="I358" s="153"/>
      <c r="J358" s="153">
        <f t="shared" si="100"/>
        <v>0</v>
      </c>
      <c r="K358" s="154"/>
      <c r="L358" s="155"/>
      <c r="M358" s="156" t="s">
        <v>1</v>
      </c>
      <c r="N358" s="157" t="s">
        <v>35</v>
      </c>
      <c r="O358" s="140">
        <v>0</v>
      </c>
      <c r="P358" s="140">
        <f t="shared" si="101"/>
        <v>0</v>
      </c>
      <c r="Q358" s="140">
        <v>1E-3</v>
      </c>
      <c r="R358" s="140">
        <f t="shared" si="102"/>
        <v>4.8000000000000001E-2</v>
      </c>
      <c r="S358" s="140">
        <v>0</v>
      </c>
      <c r="T358" s="141">
        <f t="shared" si="103"/>
        <v>0</v>
      </c>
      <c r="AR358" s="142" t="s">
        <v>228</v>
      </c>
      <c r="AT358" s="142" t="s">
        <v>356</v>
      </c>
      <c r="AU358" s="142" t="s">
        <v>154</v>
      </c>
      <c r="AY358" s="13" t="s">
        <v>146</v>
      </c>
      <c r="BE358" s="143">
        <f t="shared" si="104"/>
        <v>0</v>
      </c>
      <c r="BF358" s="143">
        <f t="shared" si="105"/>
        <v>0</v>
      </c>
      <c r="BG358" s="143">
        <f t="shared" si="106"/>
        <v>0</v>
      </c>
      <c r="BH358" s="143">
        <f t="shared" si="107"/>
        <v>0</v>
      </c>
      <c r="BI358" s="143">
        <f t="shared" si="108"/>
        <v>0</v>
      </c>
      <c r="BJ358" s="13" t="s">
        <v>154</v>
      </c>
      <c r="BK358" s="144">
        <f t="shared" si="109"/>
        <v>0</v>
      </c>
      <c r="BL358" s="13" t="s">
        <v>181</v>
      </c>
      <c r="BM358" s="142" t="s">
        <v>1057</v>
      </c>
    </row>
    <row r="359" spans="2:65" s="1" customFormat="1" ht="33" customHeight="1">
      <c r="B359" s="131"/>
      <c r="C359" s="132" t="s">
        <v>1058</v>
      </c>
      <c r="D359" s="132" t="s">
        <v>149</v>
      </c>
      <c r="E359" s="133" t="s">
        <v>1059</v>
      </c>
      <c r="F359" s="134" t="s">
        <v>1060</v>
      </c>
      <c r="G359" s="135" t="s">
        <v>152</v>
      </c>
      <c r="H359" s="136">
        <v>1</v>
      </c>
      <c r="I359" s="136"/>
      <c r="J359" s="136">
        <f t="shared" si="100"/>
        <v>0</v>
      </c>
      <c r="K359" s="137"/>
      <c r="L359" s="25"/>
      <c r="M359" s="138" t="s">
        <v>1</v>
      </c>
      <c r="N359" s="139" t="s">
        <v>35</v>
      </c>
      <c r="O359" s="140">
        <v>2.3800300000000001</v>
      </c>
      <c r="P359" s="140">
        <f t="shared" si="101"/>
        <v>2.3800300000000001</v>
      </c>
      <c r="Q359" s="140">
        <v>0</v>
      </c>
      <c r="R359" s="140">
        <f t="shared" si="102"/>
        <v>0</v>
      </c>
      <c r="S359" s="140">
        <v>0</v>
      </c>
      <c r="T359" s="141">
        <f t="shared" si="103"/>
        <v>0</v>
      </c>
      <c r="AR359" s="142" t="s">
        <v>181</v>
      </c>
      <c r="AT359" s="142" t="s">
        <v>149</v>
      </c>
      <c r="AU359" s="142" t="s">
        <v>154</v>
      </c>
      <c r="AY359" s="13" t="s">
        <v>146</v>
      </c>
      <c r="BE359" s="143">
        <f t="shared" si="104"/>
        <v>0</v>
      </c>
      <c r="BF359" s="143">
        <f t="shared" si="105"/>
        <v>0</v>
      </c>
      <c r="BG359" s="143">
        <f t="shared" si="106"/>
        <v>0</v>
      </c>
      <c r="BH359" s="143">
        <f t="shared" si="107"/>
        <v>0</v>
      </c>
      <c r="BI359" s="143">
        <f t="shared" si="108"/>
        <v>0</v>
      </c>
      <c r="BJ359" s="13" t="s">
        <v>154</v>
      </c>
      <c r="BK359" s="144">
        <f t="shared" si="109"/>
        <v>0</v>
      </c>
      <c r="BL359" s="13" t="s">
        <v>181</v>
      </c>
      <c r="BM359" s="142" t="s">
        <v>1061</v>
      </c>
    </row>
    <row r="360" spans="2:65" s="1" customFormat="1" ht="24.15" customHeight="1">
      <c r="B360" s="131"/>
      <c r="C360" s="149" t="s">
        <v>1062</v>
      </c>
      <c r="D360" s="149" t="s">
        <v>356</v>
      </c>
      <c r="E360" s="150" t="s">
        <v>1063</v>
      </c>
      <c r="F360" s="151" t="s">
        <v>1064</v>
      </c>
      <c r="G360" s="152" t="s">
        <v>152</v>
      </c>
      <c r="H360" s="153">
        <v>1</v>
      </c>
      <c r="I360" s="153"/>
      <c r="J360" s="153">
        <f t="shared" si="100"/>
        <v>0</v>
      </c>
      <c r="K360" s="154"/>
      <c r="L360" s="155"/>
      <c r="M360" s="156" t="s">
        <v>1</v>
      </c>
      <c r="N360" s="157" t="s">
        <v>35</v>
      </c>
      <c r="O360" s="140">
        <v>0</v>
      </c>
      <c r="P360" s="140">
        <f t="shared" si="101"/>
        <v>0</v>
      </c>
      <c r="Q360" s="140">
        <v>1E-3</v>
      </c>
      <c r="R360" s="140">
        <f t="shared" si="102"/>
        <v>1E-3</v>
      </c>
      <c r="S360" s="140">
        <v>0</v>
      </c>
      <c r="T360" s="141">
        <f t="shared" si="103"/>
        <v>0</v>
      </c>
      <c r="AR360" s="142" t="s">
        <v>228</v>
      </c>
      <c r="AT360" s="142" t="s">
        <v>356</v>
      </c>
      <c r="AU360" s="142" t="s">
        <v>154</v>
      </c>
      <c r="AY360" s="13" t="s">
        <v>146</v>
      </c>
      <c r="BE360" s="143">
        <f t="shared" si="104"/>
        <v>0</v>
      </c>
      <c r="BF360" s="143">
        <f t="shared" si="105"/>
        <v>0</v>
      </c>
      <c r="BG360" s="143">
        <f t="shared" si="106"/>
        <v>0</v>
      </c>
      <c r="BH360" s="143">
        <f t="shared" si="107"/>
        <v>0</v>
      </c>
      <c r="BI360" s="143">
        <f t="shared" si="108"/>
        <v>0</v>
      </c>
      <c r="BJ360" s="13" t="s">
        <v>154</v>
      </c>
      <c r="BK360" s="144">
        <f t="shared" si="109"/>
        <v>0</v>
      </c>
      <c r="BL360" s="13" t="s">
        <v>181</v>
      </c>
      <c r="BM360" s="142" t="s">
        <v>1065</v>
      </c>
    </row>
    <row r="361" spans="2:65" s="1" customFormat="1" ht="37.950000000000003" customHeight="1">
      <c r="B361" s="131"/>
      <c r="C361" s="149" t="s">
        <v>838</v>
      </c>
      <c r="D361" s="149" t="s">
        <v>356</v>
      </c>
      <c r="E361" s="150" t="s">
        <v>1066</v>
      </c>
      <c r="F361" s="151" t="s">
        <v>1067</v>
      </c>
      <c r="G361" s="152" t="s">
        <v>152</v>
      </c>
      <c r="H361" s="153">
        <v>1</v>
      </c>
      <c r="I361" s="153"/>
      <c r="J361" s="153">
        <f t="shared" si="100"/>
        <v>0</v>
      </c>
      <c r="K361" s="154"/>
      <c r="L361" s="155"/>
      <c r="M361" s="156" t="s">
        <v>1</v>
      </c>
      <c r="N361" s="157" t="s">
        <v>35</v>
      </c>
      <c r="O361" s="140">
        <v>0</v>
      </c>
      <c r="P361" s="140">
        <f t="shared" si="101"/>
        <v>0</v>
      </c>
      <c r="Q361" s="140">
        <v>2.5000000000000001E-2</v>
      </c>
      <c r="R361" s="140">
        <f t="shared" si="102"/>
        <v>2.5000000000000001E-2</v>
      </c>
      <c r="S361" s="140">
        <v>0</v>
      </c>
      <c r="T361" s="141">
        <f t="shared" si="103"/>
        <v>0</v>
      </c>
      <c r="AR361" s="142" t="s">
        <v>228</v>
      </c>
      <c r="AT361" s="142" t="s">
        <v>356</v>
      </c>
      <c r="AU361" s="142" t="s">
        <v>154</v>
      </c>
      <c r="AY361" s="13" t="s">
        <v>146</v>
      </c>
      <c r="BE361" s="143">
        <f t="shared" si="104"/>
        <v>0</v>
      </c>
      <c r="BF361" s="143">
        <f t="shared" si="105"/>
        <v>0</v>
      </c>
      <c r="BG361" s="143">
        <f t="shared" si="106"/>
        <v>0</v>
      </c>
      <c r="BH361" s="143">
        <f t="shared" si="107"/>
        <v>0</v>
      </c>
      <c r="BI361" s="143">
        <f t="shared" si="108"/>
        <v>0</v>
      </c>
      <c r="BJ361" s="13" t="s">
        <v>154</v>
      </c>
      <c r="BK361" s="144">
        <f t="shared" si="109"/>
        <v>0</v>
      </c>
      <c r="BL361" s="13" t="s">
        <v>181</v>
      </c>
      <c r="BM361" s="142" t="s">
        <v>1068</v>
      </c>
    </row>
    <row r="362" spans="2:65" s="1" customFormat="1" ht="24.15" customHeight="1">
      <c r="B362" s="131"/>
      <c r="C362" s="149" t="s">
        <v>1069</v>
      </c>
      <c r="D362" s="149" t="s">
        <v>356</v>
      </c>
      <c r="E362" s="150" t="s">
        <v>1070</v>
      </c>
      <c r="F362" s="151" t="s">
        <v>1052</v>
      </c>
      <c r="G362" s="152" t="s">
        <v>152</v>
      </c>
      <c r="H362" s="153">
        <v>1</v>
      </c>
      <c r="I362" s="153"/>
      <c r="J362" s="153">
        <f t="shared" si="100"/>
        <v>0</v>
      </c>
      <c r="K362" s="154"/>
      <c r="L362" s="155"/>
      <c r="M362" s="156" t="s">
        <v>1</v>
      </c>
      <c r="N362" s="157" t="s">
        <v>35</v>
      </c>
      <c r="O362" s="140">
        <v>0</v>
      </c>
      <c r="P362" s="140">
        <f t="shared" si="101"/>
        <v>0</v>
      </c>
      <c r="Q362" s="140">
        <v>0</v>
      </c>
      <c r="R362" s="140">
        <f t="shared" si="102"/>
        <v>0</v>
      </c>
      <c r="S362" s="140">
        <v>0</v>
      </c>
      <c r="T362" s="141">
        <f t="shared" si="103"/>
        <v>0</v>
      </c>
      <c r="AR362" s="142" t="s">
        <v>228</v>
      </c>
      <c r="AT362" s="142" t="s">
        <v>356</v>
      </c>
      <c r="AU362" s="142" t="s">
        <v>154</v>
      </c>
      <c r="AY362" s="13" t="s">
        <v>146</v>
      </c>
      <c r="BE362" s="143">
        <f t="shared" si="104"/>
        <v>0</v>
      </c>
      <c r="BF362" s="143">
        <f t="shared" si="105"/>
        <v>0</v>
      </c>
      <c r="BG362" s="143">
        <f t="shared" si="106"/>
        <v>0</v>
      </c>
      <c r="BH362" s="143">
        <f t="shared" si="107"/>
        <v>0</v>
      </c>
      <c r="BI362" s="143">
        <f t="shared" si="108"/>
        <v>0</v>
      </c>
      <c r="BJ362" s="13" t="s">
        <v>154</v>
      </c>
      <c r="BK362" s="144">
        <f t="shared" si="109"/>
        <v>0</v>
      </c>
      <c r="BL362" s="13" t="s">
        <v>181</v>
      </c>
      <c r="BM362" s="142" t="s">
        <v>1071</v>
      </c>
    </row>
    <row r="363" spans="2:65" s="1" customFormat="1" ht="24.15" customHeight="1">
      <c r="B363" s="131"/>
      <c r="C363" s="149" t="s">
        <v>1072</v>
      </c>
      <c r="D363" s="149" t="s">
        <v>356</v>
      </c>
      <c r="E363" s="150" t="s">
        <v>1055</v>
      </c>
      <c r="F363" s="151" t="s">
        <v>1056</v>
      </c>
      <c r="G363" s="152" t="s">
        <v>152</v>
      </c>
      <c r="H363" s="153">
        <v>1</v>
      </c>
      <c r="I363" s="153"/>
      <c r="J363" s="153">
        <f t="shared" si="100"/>
        <v>0</v>
      </c>
      <c r="K363" s="154"/>
      <c r="L363" s="155"/>
      <c r="M363" s="156" t="s">
        <v>1</v>
      </c>
      <c r="N363" s="157" t="s">
        <v>35</v>
      </c>
      <c r="O363" s="140">
        <v>0</v>
      </c>
      <c r="P363" s="140">
        <f t="shared" si="101"/>
        <v>0</v>
      </c>
      <c r="Q363" s="140">
        <v>1E-3</v>
      </c>
      <c r="R363" s="140">
        <f t="shared" si="102"/>
        <v>1E-3</v>
      </c>
      <c r="S363" s="140">
        <v>0</v>
      </c>
      <c r="T363" s="141">
        <f t="shared" si="103"/>
        <v>0</v>
      </c>
      <c r="AR363" s="142" t="s">
        <v>228</v>
      </c>
      <c r="AT363" s="142" t="s">
        <v>356</v>
      </c>
      <c r="AU363" s="142" t="s">
        <v>154</v>
      </c>
      <c r="AY363" s="13" t="s">
        <v>146</v>
      </c>
      <c r="BE363" s="143">
        <f t="shared" si="104"/>
        <v>0</v>
      </c>
      <c r="BF363" s="143">
        <f t="shared" si="105"/>
        <v>0</v>
      </c>
      <c r="BG363" s="143">
        <f t="shared" si="106"/>
        <v>0</v>
      </c>
      <c r="BH363" s="143">
        <f t="shared" si="107"/>
        <v>0</v>
      </c>
      <c r="BI363" s="143">
        <f t="shared" si="108"/>
        <v>0</v>
      </c>
      <c r="BJ363" s="13" t="s">
        <v>154</v>
      </c>
      <c r="BK363" s="144">
        <f t="shared" si="109"/>
        <v>0</v>
      </c>
      <c r="BL363" s="13" t="s">
        <v>181</v>
      </c>
      <c r="BM363" s="142" t="s">
        <v>1073</v>
      </c>
    </row>
    <row r="364" spans="2:65" s="1" customFormat="1" ht="24.15" customHeight="1">
      <c r="B364" s="131"/>
      <c r="C364" s="132" t="s">
        <v>1074</v>
      </c>
      <c r="D364" s="132" t="s">
        <v>149</v>
      </c>
      <c r="E364" s="133" t="s">
        <v>1075</v>
      </c>
      <c r="F364" s="134" t="s">
        <v>1076</v>
      </c>
      <c r="G364" s="135" t="s">
        <v>152</v>
      </c>
      <c r="H364" s="136">
        <v>80</v>
      </c>
      <c r="I364" s="136"/>
      <c r="J364" s="136">
        <f t="shared" si="100"/>
        <v>0</v>
      </c>
      <c r="K364" s="137"/>
      <c r="L364" s="25"/>
      <c r="M364" s="138" t="s">
        <v>1</v>
      </c>
      <c r="N364" s="139" t="s">
        <v>35</v>
      </c>
      <c r="O364" s="140">
        <v>4.1098299999999997</v>
      </c>
      <c r="P364" s="140">
        <f t="shared" si="101"/>
        <v>328.78639999999996</v>
      </c>
      <c r="Q364" s="140">
        <v>6.6530000000000002E-5</v>
      </c>
      <c r="R364" s="140">
        <f t="shared" si="102"/>
        <v>5.3223999999999997E-3</v>
      </c>
      <c r="S364" s="140">
        <v>0</v>
      </c>
      <c r="T364" s="141">
        <f t="shared" si="103"/>
        <v>0</v>
      </c>
      <c r="AR364" s="142" t="s">
        <v>181</v>
      </c>
      <c r="AT364" s="142" t="s">
        <v>149</v>
      </c>
      <c r="AU364" s="142" t="s">
        <v>154</v>
      </c>
      <c r="AY364" s="13" t="s">
        <v>146</v>
      </c>
      <c r="BE364" s="143">
        <f t="shared" si="104"/>
        <v>0</v>
      </c>
      <c r="BF364" s="143">
        <f t="shared" si="105"/>
        <v>0</v>
      </c>
      <c r="BG364" s="143">
        <f t="shared" si="106"/>
        <v>0</v>
      </c>
      <c r="BH364" s="143">
        <f t="shared" si="107"/>
        <v>0</v>
      </c>
      <c r="BI364" s="143">
        <f t="shared" si="108"/>
        <v>0</v>
      </c>
      <c r="BJ364" s="13" t="s">
        <v>154</v>
      </c>
      <c r="BK364" s="144">
        <f t="shared" si="109"/>
        <v>0</v>
      </c>
      <c r="BL364" s="13" t="s">
        <v>181</v>
      </c>
      <c r="BM364" s="142" t="s">
        <v>1077</v>
      </c>
    </row>
    <row r="365" spans="2:65" s="1" customFormat="1" ht="24.15" customHeight="1">
      <c r="B365" s="131"/>
      <c r="C365" s="149" t="s">
        <v>842</v>
      </c>
      <c r="D365" s="149" t="s">
        <v>356</v>
      </c>
      <c r="E365" s="150" t="s">
        <v>1078</v>
      </c>
      <c r="F365" s="151" t="s">
        <v>1079</v>
      </c>
      <c r="G365" s="152" t="s">
        <v>152</v>
      </c>
      <c r="H365" s="153">
        <v>80</v>
      </c>
      <c r="I365" s="153"/>
      <c r="J365" s="153">
        <f t="shared" si="100"/>
        <v>0</v>
      </c>
      <c r="K365" s="154"/>
      <c r="L365" s="155"/>
      <c r="M365" s="156" t="s">
        <v>1</v>
      </c>
      <c r="N365" s="157" t="s">
        <v>35</v>
      </c>
      <c r="O365" s="140">
        <v>0</v>
      </c>
      <c r="P365" s="140">
        <f t="shared" si="101"/>
        <v>0</v>
      </c>
      <c r="Q365" s="140">
        <v>4.3220000000000001E-2</v>
      </c>
      <c r="R365" s="140">
        <f t="shared" si="102"/>
        <v>3.4576000000000002</v>
      </c>
      <c r="S365" s="140">
        <v>0</v>
      </c>
      <c r="T365" s="141">
        <f t="shared" si="103"/>
        <v>0</v>
      </c>
      <c r="AR365" s="142" t="s">
        <v>228</v>
      </c>
      <c r="AT365" s="142" t="s">
        <v>356</v>
      </c>
      <c r="AU365" s="142" t="s">
        <v>154</v>
      </c>
      <c r="AY365" s="13" t="s">
        <v>146</v>
      </c>
      <c r="BE365" s="143">
        <f t="shared" si="104"/>
        <v>0</v>
      </c>
      <c r="BF365" s="143">
        <f t="shared" si="105"/>
        <v>0</v>
      </c>
      <c r="BG365" s="143">
        <f t="shared" si="106"/>
        <v>0</v>
      </c>
      <c r="BH365" s="143">
        <f t="shared" si="107"/>
        <v>0</v>
      </c>
      <c r="BI365" s="143">
        <f t="shared" si="108"/>
        <v>0</v>
      </c>
      <c r="BJ365" s="13" t="s">
        <v>154</v>
      </c>
      <c r="BK365" s="144">
        <f t="shared" si="109"/>
        <v>0</v>
      </c>
      <c r="BL365" s="13" t="s">
        <v>181</v>
      </c>
      <c r="BM365" s="142" t="s">
        <v>1080</v>
      </c>
    </row>
    <row r="366" spans="2:65" s="1" customFormat="1" ht="37.950000000000003" customHeight="1">
      <c r="B366" s="131"/>
      <c r="C366" s="149" t="s">
        <v>1081</v>
      </c>
      <c r="D366" s="149" t="s">
        <v>356</v>
      </c>
      <c r="E366" s="150" t="s">
        <v>1082</v>
      </c>
      <c r="F366" s="151" t="s">
        <v>1083</v>
      </c>
      <c r="G366" s="152" t="s">
        <v>152</v>
      </c>
      <c r="H366" s="153">
        <v>80</v>
      </c>
      <c r="I366" s="153"/>
      <c r="J366" s="153">
        <f t="shared" si="100"/>
        <v>0</v>
      </c>
      <c r="K366" s="154"/>
      <c r="L366" s="155"/>
      <c r="M366" s="156" t="s">
        <v>1</v>
      </c>
      <c r="N366" s="157" t="s">
        <v>35</v>
      </c>
      <c r="O366" s="140">
        <v>0</v>
      </c>
      <c r="P366" s="140">
        <f t="shared" si="101"/>
        <v>0</v>
      </c>
      <c r="Q366" s="140">
        <v>4.8900000000000002E-3</v>
      </c>
      <c r="R366" s="140">
        <f t="shared" si="102"/>
        <v>0.39119999999999999</v>
      </c>
      <c r="S366" s="140">
        <v>0</v>
      </c>
      <c r="T366" s="141">
        <f t="shared" si="103"/>
        <v>0</v>
      </c>
      <c r="AR366" s="142" t="s">
        <v>228</v>
      </c>
      <c r="AT366" s="142" t="s">
        <v>356</v>
      </c>
      <c r="AU366" s="142" t="s">
        <v>154</v>
      </c>
      <c r="AY366" s="13" t="s">
        <v>146</v>
      </c>
      <c r="BE366" s="143">
        <f t="shared" si="104"/>
        <v>0</v>
      </c>
      <c r="BF366" s="143">
        <f t="shared" si="105"/>
        <v>0</v>
      </c>
      <c r="BG366" s="143">
        <f t="shared" si="106"/>
        <v>0</v>
      </c>
      <c r="BH366" s="143">
        <f t="shared" si="107"/>
        <v>0</v>
      </c>
      <c r="BI366" s="143">
        <f t="shared" si="108"/>
        <v>0</v>
      </c>
      <c r="BJ366" s="13" t="s">
        <v>154</v>
      </c>
      <c r="BK366" s="144">
        <f t="shared" si="109"/>
        <v>0</v>
      </c>
      <c r="BL366" s="13" t="s">
        <v>181</v>
      </c>
      <c r="BM366" s="142" t="s">
        <v>1084</v>
      </c>
    </row>
    <row r="367" spans="2:65" s="1" customFormat="1" ht="24.15" customHeight="1">
      <c r="B367" s="131"/>
      <c r="C367" s="149" t="s">
        <v>846</v>
      </c>
      <c r="D367" s="149" t="s">
        <v>356</v>
      </c>
      <c r="E367" s="150" t="s">
        <v>1085</v>
      </c>
      <c r="F367" s="151" t="s">
        <v>1086</v>
      </c>
      <c r="G367" s="152" t="s">
        <v>152</v>
      </c>
      <c r="H367" s="153">
        <v>80</v>
      </c>
      <c r="I367" s="153"/>
      <c r="J367" s="153">
        <f t="shared" si="100"/>
        <v>0</v>
      </c>
      <c r="K367" s="154"/>
      <c r="L367" s="155"/>
      <c r="M367" s="156" t="s">
        <v>1</v>
      </c>
      <c r="N367" s="157" t="s">
        <v>35</v>
      </c>
      <c r="O367" s="140">
        <v>0</v>
      </c>
      <c r="P367" s="140">
        <f t="shared" si="101"/>
        <v>0</v>
      </c>
      <c r="Q367" s="140">
        <v>3.46E-3</v>
      </c>
      <c r="R367" s="140">
        <f t="shared" si="102"/>
        <v>0.27679999999999999</v>
      </c>
      <c r="S367" s="140">
        <v>0</v>
      </c>
      <c r="T367" s="141">
        <f t="shared" si="103"/>
        <v>0</v>
      </c>
      <c r="AR367" s="142" t="s">
        <v>228</v>
      </c>
      <c r="AT367" s="142" t="s">
        <v>356</v>
      </c>
      <c r="AU367" s="142" t="s">
        <v>154</v>
      </c>
      <c r="AY367" s="13" t="s">
        <v>146</v>
      </c>
      <c r="BE367" s="143">
        <f t="shared" si="104"/>
        <v>0</v>
      </c>
      <c r="BF367" s="143">
        <f t="shared" si="105"/>
        <v>0</v>
      </c>
      <c r="BG367" s="143">
        <f t="shared" si="106"/>
        <v>0</v>
      </c>
      <c r="BH367" s="143">
        <f t="shared" si="107"/>
        <v>0</v>
      </c>
      <c r="BI367" s="143">
        <f t="shared" si="108"/>
        <v>0</v>
      </c>
      <c r="BJ367" s="13" t="s">
        <v>154</v>
      </c>
      <c r="BK367" s="144">
        <f t="shared" si="109"/>
        <v>0</v>
      </c>
      <c r="BL367" s="13" t="s">
        <v>181</v>
      </c>
      <c r="BM367" s="142" t="s">
        <v>1087</v>
      </c>
    </row>
    <row r="368" spans="2:65" s="1" customFormat="1" ht="24.15" customHeight="1">
      <c r="B368" s="131"/>
      <c r="C368" s="132" t="s">
        <v>1088</v>
      </c>
      <c r="D368" s="132" t="s">
        <v>149</v>
      </c>
      <c r="E368" s="133" t="s">
        <v>1089</v>
      </c>
      <c r="F368" s="134" t="s">
        <v>1090</v>
      </c>
      <c r="G368" s="135" t="s">
        <v>152</v>
      </c>
      <c r="H368" s="136">
        <v>8</v>
      </c>
      <c r="I368" s="136"/>
      <c r="J368" s="136">
        <f t="shared" si="100"/>
        <v>0</v>
      </c>
      <c r="K368" s="137"/>
      <c r="L368" s="25"/>
      <c r="M368" s="138" t="s">
        <v>1</v>
      </c>
      <c r="N368" s="139" t="s">
        <v>35</v>
      </c>
      <c r="O368" s="140">
        <v>0.96555999999999997</v>
      </c>
      <c r="P368" s="140">
        <f t="shared" si="101"/>
        <v>7.7244799999999998</v>
      </c>
      <c r="Q368" s="140">
        <v>4.6000000000000001E-4</v>
      </c>
      <c r="R368" s="140">
        <f t="shared" si="102"/>
        <v>3.6800000000000001E-3</v>
      </c>
      <c r="S368" s="140">
        <v>0</v>
      </c>
      <c r="T368" s="141">
        <f t="shared" si="103"/>
        <v>0</v>
      </c>
      <c r="AR368" s="142" t="s">
        <v>181</v>
      </c>
      <c r="AT368" s="142" t="s">
        <v>149</v>
      </c>
      <c r="AU368" s="142" t="s">
        <v>154</v>
      </c>
      <c r="AY368" s="13" t="s">
        <v>146</v>
      </c>
      <c r="BE368" s="143">
        <f t="shared" si="104"/>
        <v>0</v>
      </c>
      <c r="BF368" s="143">
        <f t="shared" si="105"/>
        <v>0</v>
      </c>
      <c r="BG368" s="143">
        <f t="shared" si="106"/>
        <v>0</v>
      </c>
      <c r="BH368" s="143">
        <f t="shared" si="107"/>
        <v>0</v>
      </c>
      <c r="BI368" s="143">
        <f t="shared" si="108"/>
        <v>0</v>
      </c>
      <c r="BJ368" s="13" t="s">
        <v>154</v>
      </c>
      <c r="BK368" s="144">
        <f t="shared" si="109"/>
        <v>0</v>
      </c>
      <c r="BL368" s="13" t="s">
        <v>181</v>
      </c>
      <c r="BM368" s="142" t="s">
        <v>1091</v>
      </c>
    </row>
    <row r="369" spans="2:65" s="1" customFormat="1" ht="37.950000000000003" customHeight="1">
      <c r="B369" s="131"/>
      <c r="C369" s="149" t="s">
        <v>854</v>
      </c>
      <c r="D369" s="149" t="s">
        <v>356</v>
      </c>
      <c r="E369" s="150" t="s">
        <v>1092</v>
      </c>
      <c r="F369" s="151" t="s">
        <v>1093</v>
      </c>
      <c r="G369" s="152" t="s">
        <v>227</v>
      </c>
      <c r="H369" s="153">
        <v>16</v>
      </c>
      <c r="I369" s="153"/>
      <c r="J369" s="153">
        <f t="shared" si="100"/>
        <v>0</v>
      </c>
      <c r="K369" s="154"/>
      <c r="L369" s="155"/>
      <c r="M369" s="156" t="s">
        <v>1</v>
      </c>
      <c r="N369" s="157" t="s">
        <v>35</v>
      </c>
      <c r="O369" s="140">
        <v>0</v>
      </c>
      <c r="P369" s="140">
        <f t="shared" si="101"/>
        <v>0</v>
      </c>
      <c r="Q369" s="140">
        <v>1.3500000000000001E-3</v>
      </c>
      <c r="R369" s="140">
        <f t="shared" si="102"/>
        <v>2.1600000000000001E-2</v>
      </c>
      <c r="S369" s="140">
        <v>0</v>
      </c>
      <c r="T369" s="141">
        <f t="shared" si="103"/>
        <v>0</v>
      </c>
      <c r="AR369" s="142" t="s">
        <v>228</v>
      </c>
      <c r="AT369" s="142" t="s">
        <v>356</v>
      </c>
      <c r="AU369" s="142" t="s">
        <v>154</v>
      </c>
      <c r="AY369" s="13" t="s">
        <v>146</v>
      </c>
      <c r="BE369" s="143">
        <f t="shared" si="104"/>
        <v>0</v>
      </c>
      <c r="BF369" s="143">
        <f t="shared" si="105"/>
        <v>0</v>
      </c>
      <c r="BG369" s="143">
        <f t="shared" si="106"/>
        <v>0</v>
      </c>
      <c r="BH369" s="143">
        <f t="shared" si="107"/>
        <v>0</v>
      </c>
      <c r="BI369" s="143">
        <f t="shared" si="108"/>
        <v>0</v>
      </c>
      <c r="BJ369" s="13" t="s">
        <v>154</v>
      </c>
      <c r="BK369" s="144">
        <f t="shared" si="109"/>
        <v>0</v>
      </c>
      <c r="BL369" s="13" t="s">
        <v>181</v>
      </c>
      <c r="BM369" s="142" t="s">
        <v>1094</v>
      </c>
    </row>
    <row r="370" spans="2:65" s="1" customFormat="1" ht="33" customHeight="1">
      <c r="B370" s="131"/>
      <c r="C370" s="149" t="s">
        <v>1095</v>
      </c>
      <c r="D370" s="149" t="s">
        <v>356</v>
      </c>
      <c r="E370" s="150" t="s">
        <v>1096</v>
      </c>
      <c r="F370" s="151" t="s">
        <v>1097</v>
      </c>
      <c r="G370" s="152" t="s">
        <v>152</v>
      </c>
      <c r="H370" s="153">
        <v>8</v>
      </c>
      <c r="I370" s="153"/>
      <c r="J370" s="153">
        <f t="shared" si="100"/>
        <v>0</v>
      </c>
      <c r="K370" s="154"/>
      <c r="L370" s="155"/>
      <c r="M370" s="156" t="s">
        <v>1</v>
      </c>
      <c r="N370" s="157" t="s">
        <v>35</v>
      </c>
      <c r="O370" s="140">
        <v>0</v>
      </c>
      <c r="P370" s="140">
        <f t="shared" si="101"/>
        <v>0</v>
      </c>
      <c r="Q370" s="140">
        <v>1E-4</v>
      </c>
      <c r="R370" s="140">
        <f t="shared" si="102"/>
        <v>8.0000000000000004E-4</v>
      </c>
      <c r="S370" s="140">
        <v>0</v>
      </c>
      <c r="T370" s="141">
        <f t="shared" si="103"/>
        <v>0</v>
      </c>
      <c r="AR370" s="142" t="s">
        <v>228</v>
      </c>
      <c r="AT370" s="142" t="s">
        <v>356</v>
      </c>
      <c r="AU370" s="142" t="s">
        <v>154</v>
      </c>
      <c r="AY370" s="13" t="s">
        <v>146</v>
      </c>
      <c r="BE370" s="143">
        <f t="shared" si="104"/>
        <v>0</v>
      </c>
      <c r="BF370" s="143">
        <f t="shared" si="105"/>
        <v>0</v>
      </c>
      <c r="BG370" s="143">
        <f t="shared" si="106"/>
        <v>0</v>
      </c>
      <c r="BH370" s="143">
        <f t="shared" si="107"/>
        <v>0</v>
      </c>
      <c r="BI370" s="143">
        <f t="shared" si="108"/>
        <v>0</v>
      </c>
      <c r="BJ370" s="13" t="s">
        <v>154</v>
      </c>
      <c r="BK370" s="144">
        <f t="shared" si="109"/>
        <v>0</v>
      </c>
      <c r="BL370" s="13" t="s">
        <v>181</v>
      </c>
      <c r="BM370" s="142" t="s">
        <v>1098</v>
      </c>
    </row>
    <row r="371" spans="2:65" s="1" customFormat="1" ht="24.15" customHeight="1">
      <c r="B371" s="131"/>
      <c r="C371" s="132" t="s">
        <v>858</v>
      </c>
      <c r="D371" s="132" t="s">
        <v>149</v>
      </c>
      <c r="E371" s="133" t="s">
        <v>1099</v>
      </c>
      <c r="F371" s="134" t="s">
        <v>1100</v>
      </c>
      <c r="G371" s="135" t="s">
        <v>152</v>
      </c>
      <c r="H371" s="136">
        <v>3</v>
      </c>
      <c r="I371" s="136"/>
      <c r="J371" s="136">
        <f t="shared" si="100"/>
        <v>0</v>
      </c>
      <c r="K371" s="137"/>
      <c r="L371" s="25"/>
      <c r="M371" s="138" t="s">
        <v>1</v>
      </c>
      <c r="N371" s="139" t="s">
        <v>35</v>
      </c>
      <c r="O371" s="140">
        <v>10.14963</v>
      </c>
      <c r="P371" s="140">
        <f t="shared" si="101"/>
        <v>30.448889999999999</v>
      </c>
      <c r="Q371" s="140">
        <v>0</v>
      </c>
      <c r="R371" s="140">
        <f t="shared" si="102"/>
        <v>0</v>
      </c>
      <c r="S371" s="140">
        <v>0</v>
      </c>
      <c r="T371" s="141">
        <f t="shared" si="103"/>
        <v>0</v>
      </c>
      <c r="AR371" s="142" t="s">
        <v>181</v>
      </c>
      <c r="AT371" s="142" t="s">
        <v>149</v>
      </c>
      <c r="AU371" s="142" t="s">
        <v>154</v>
      </c>
      <c r="AY371" s="13" t="s">
        <v>146</v>
      </c>
      <c r="BE371" s="143">
        <f t="shared" si="104"/>
        <v>0</v>
      </c>
      <c r="BF371" s="143">
        <f t="shared" si="105"/>
        <v>0</v>
      </c>
      <c r="BG371" s="143">
        <f t="shared" si="106"/>
        <v>0</v>
      </c>
      <c r="BH371" s="143">
        <f t="shared" si="107"/>
        <v>0</v>
      </c>
      <c r="BI371" s="143">
        <f t="shared" si="108"/>
        <v>0</v>
      </c>
      <c r="BJ371" s="13" t="s">
        <v>154</v>
      </c>
      <c r="BK371" s="144">
        <f t="shared" si="109"/>
        <v>0</v>
      </c>
      <c r="BL371" s="13" t="s">
        <v>181</v>
      </c>
      <c r="BM371" s="142" t="s">
        <v>1101</v>
      </c>
    </row>
    <row r="372" spans="2:65" s="1" customFormat="1" ht="16.5" customHeight="1">
      <c r="B372" s="131"/>
      <c r="C372" s="132" t="s">
        <v>1102</v>
      </c>
      <c r="D372" s="132" t="s">
        <v>149</v>
      </c>
      <c r="E372" s="133" t="s">
        <v>1103</v>
      </c>
      <c r="F372" s="134" t="s">
        <v>1104</v>
      </c>
      <c r="G372" s="135" t="s">
        <v>157</v>
      </c>
      <c r="H372" s="136">
        <v>2</v>
      </c>
      <c r="I372" s="136"/>
      <c r="J372" s="136">
        <f t="shared" si="100"/>
        <v>0</v>
      </c>
      <c r="K372" s="137"/>
      <c r="L372" s="25"/>
      <c r="M372" s="138" t="s">
        <v>1</v>
      </c>
      <c r="N372" s="139" t="s">
        <v>35</v>
      </c>
      <c r="O372" s="140">
        <v>4.2076799999999999</v>
      </c>
      <c r="P372" s="140">
        <f t="shared" si="101"/>
        <v>8.4153599999999997</v>
      </c>
      <c r="Q372" s="140">
        <v>0</v>
      </c>
      <c r="R372" s="140">
        <f t="shared" si="102"/>
        <v>0</v>
      </c>
      <c r="S372" s="140">
        <v>0</v>
      </c>
      <c r="T372" s="141">
        <f t="shared" si="103"/>
        <v>0</v>
      </c>
      <c r="AR372" s="142" t="s">
        <v>153</v>
      </c>
      <c r="AT372" s="142" t="s">
        <v>149</v>
      </c>
      <c r="AU372" s="142" t="s">
        <v>154</v>
      </c>
      <c r="AY372" s="13" t="s">
        <v>146</v>
      </c>
      <c r="BE372" s="143">
        <f t="shared" si="104"/>
        <v>0</v>
      </c>
      <c r="BF372" s="143">
        <f t="shared" si="105"/>
        <v>0</v>
      </c>
      <c r="BG372" s="143">
        <f t="shared" si="106"/>
        <v>0</v>
      </c>
      <c r="BH372" s="143">
        <f t="shared" si="107"/>
        <v>0</v>
      </c>
      <c r="BI372" s="143">
        <f t="shared" si="108"/>
        <v>0</v>
      </c>
      <c r="BJ372" s="13" t="s">
        <v>154</v>
      </c>
      <c r="BK372" s="144">
        <f t="shared" si="109"/>
        <v>0</v>
      </c>
      <c r="BL372" s="13" t="s">
        <v>153</v>
      </c>
      <c r="BM372" s="142" t="s">
        <v>1105</v>
      </c>
    </row>
    <row r="373" spans="2:65" s="1" customFormat="1" ht="24.15" customHeight="1">
      <c r="B373" s="131"/>
      <c r="C373" s="132" t="s">
        <v>862</v>
      </c>
      <c r="D373" s="132" t="s">
        <v>149</v>
      </c>
      <c r="E373" s="133" t="s">
        <v>1106</v>
      </c>
      <c r="F373" s="134" t="s">
        <v>1107</v>
      </c>
      <c r="G373" s="135" t="s">
        <v>235</v>
      </c>
      <c r="H373" s="136">
        <v>7.3040000000000003</v>
      </c>
      <c r="I373" s="136"/>
      <c r="J373" s="136">
        <f t="shared" si="100"/>
        <v>0</v>
      </c>
      <c r="K373" s="137"/>
      <c r="L373" s="25"/>
      <c r="M373" s="138" t="s">
        <v>1</v>
      </c>
      <c r="N373" s="139" t="s">
        <v>35</v>
      </c>
      <c r="O373" s="140">
        <v>2.3140000000000001</v>
      </c>
      <c r="P373" s="140">
        <f t="shared" si="101"/>
        <v>16.901456</v>
      </c>
      <c r="Q373" s="140">
        <v>0</v>
      </c>
      <c r="R373" s="140">
        <f t="shared" si="102"/>
        <v>0</v>
      </c>
      <c r="S373" s="140">
        <v>0</v>
      </c>
      <c r="T373" s="141">
        <f t="shared" si="103"/>
        <v>0</v>
      </c>
      <c r="AR373" s="142" t="s">
        <v>181</v>
      </c>
      <c r="AT373" s="142" t="s">
        <v>149</v>
      </c>
      <c r="AU373" s="142" t="s">
        <v>154</v>
      </c>
      <c r="AY373" s="13" t="s">
        <v>146</v>
      </c>
      <c r="BE373" s="143">
        <f t="shared" si="104"/>
        <v>0</v>
      </c>
      <c r="BF373" s="143">
        <f t="shared" si="105"/>
        <v>0</v>
      </c>
      <c r="BG373" s="143">
        <f t="shared" si="106"/>
        <v>0</v>
      </c>
      <c r="BH373" s="143">
        <f t="shared" si="107"/>
        <v>0</v>
      </c>
      <c r="BI373" s="143">
        <f t="shared" si="108"/>
        <v>0</v>
      </c>
      <c r="BJ373" s="13" t="s">
        <v>154</v>
      </c>
      <c r="BK373" s="144">
        <f t="shared" si="109"/>
        <v>0</v>
      </c>
      <c r="BL373" s="13" t="s">
        <v>181</v>
      </c>
      <c r="BM373" s="142" t="s">
        <v>1108</v>
      </c>
    </row>
    <row r="374" spans="2:65" s="11" customFormat="1" ht="22.95" customHeight="1">
      <c r="B374" s="120"/>
      <c r="D374" s="121" t="s">
        <v>68</v>
      </c>
      <c r="E374" s="129" t="s">
        <v>330</v>
      </c>
      <c r="F374" s="129" t="s">
        <v>331</v>
      </c>
      <c r="J374" s="130">
        <f>BK374</f>
        <v>0</v>
      </c>
      <c r="L374" s="120"/>
      <c r="M374" s="124"/>
      <c r="P374" s="125">
        <f>SUM(P375:P402)</f>
        <v>735.80454980000002</v>
      </c>
      <c r="R374" s="125">
        <f>SUM(R375:R402)</f>
        <v>6.6355292102500005</v>
      </c>
      <c r="T374" s="126">
        <f>SUM(T375:T402)</f>
        <v>0</v>
      </c>
      <c r="AR374" s="121" t="s">
        <v>154</v>
      </c>
      <c r="AT374" s="127" t="s">
        <v>68</v>
      </c>
      <c r="AU374" s="127" t="s">
        <v>77</v>
      </c>
      <c r="AY374" s="121" t="s">
        <v>146</v>
      </c>
      <c r="BK374" s="128">
        <f>SUM(BK375:BK402)</f>
        <v>0</v>
      </c>
    </row>
    <row r="375" spans="2:65" s="1" customFormat="1" ht="24.15" customHeight="1">
      <c r="B375" s="131"/>
      <c r="C375" s="132" t="s">
        <v>1109</v>
      </c>
      <c r="D375" s="132" t="s">
        <v>149</v>
      </c>
      <c r="E375" s="133" t="s">
        <v>1110</v>
      </c>
      <c r="F375" s="134" t="s">
        <v>1111</v>
      </c>
      <c r="G375" s="135" t="s">
        <v>157</v>
      </c>
      <c r="H375" s="136">
        <v>1</v>
      </c>
      <c r="I375" s="136"/>
      <c r="J375" s="136">
        <f t="shared" ref="J375:J402" si="110">ROUND(I375*H375,3)</f>
        <v>0</v>
      </c>
      <c r="K375" s="137"/>
      <c r="L375" s="25"/>
      <c r="M375" s="138" t="s">
        <v>1</v>
      </c>
      <c r="N375" s="139" t="s">
        <v>35</v>
      </c>
      <c r="O375" s="140">
        <v>0</v>
      </c>
      <c r="P375" s="140">
        <f t="shared" ref="P375:P402" si="111">O375*H375</f>
        <v>0</v>
      </c>
      <c r="Q375" s="140">
        <v>0.24</v>
      </c>
      <c r="R375" s="140">
        <f t="shared" ref="R375:R402" si="112">Q375*H375</f>
        <v>0.24</v>
      </c>
      <c r="S375" s="140">
        <v>0</v>
      </c>
      <c r="T375" s="141">
        <f t="shared" ref="T375:T402" si="113">S375*H375</f>
        <v>0</v>
      </c>
      <c r="AR375" s="142" t="s">
        <v>181</v>
      </c>
      <c r="AT375" s="142" t="s">
        <v>149</v>
      </c>
      <c r="AU375" s="142" t="s">
        <v>154</v>
      </c>
      <c r="AY375" s="13" t="s">
        <v>146</v>
      </c>
      <c r="BE375" s="143">
        <f t="shared" ref="BE375:BE402" si="114">IF(N375="základná",J375,0)</f>
        <v>0</v>
      </c>
      <c r="BF375" s="143">
        <f t="shared" ref="BF375:BF402" si="115">IF(N375="znížená",J375,0)</f>
        <v>0</v>
      </c>
      <c r="BG375" s="143">
        <f t="shared" ref="BG375:BG402" si="116">IF(N375="zákl. prenesená",J375,0)</f>
        <v>0</v>
      </c>
      <c r="BH375" s="143">
        <f t="shared" ref="BH375:BH402" si="117">IF(N375="zníž. prenesená",J375,0)</f>
        <v>0</v>
      </c>
      <c r="BI375" s="143">
        <f t="shared" ref="BI375:BI402" si="118">IF(N375="nulová",J375,0)</f>
        <v>0</v>
      </c>
      <c r="BJ375" s="13" t="s">
        <v>154</v>
      </c>
      <c r="BK375" s="144">
        <f t="shared" ref="BK375:BK402" si="119">ROUND(I375*H375,3)</f>
        <v>0</v>
      </c>
      <c r="BL375" s="13" t="s">
        <v>181</v>
      </c>
      <c r="BM375" s="142" t="s">
        <v>1112</v>
      </c>
    </row>
    <row r="376" spans="2:65" s="1" customFormat="1" ht="24.15" customHeight="1">
      <c r="B376" s="131"/>
      <c r="C376" s="132" t="s">
        <v>866</v>
      </c>
      <c r="D376" s="132" t="s">
        <v>149</v>
      </c>
      <c r="E376" s="133" t="s">
        <v>1113</v>
      </c>
      <c r="F376" s="134" t="s">
        <v>1114</v>
      </c>
      <c r="G376" s="135" t="s">
        <v>157</v>
      </c>
      <c r="H376" s="136">
        <v>1</v>
      </c>
      <c r="I376" s="136"/>
      <c r="J376" s="136">
        <f t="shared" si="110"/>
        <v>0</v>
      </c>
      <c r="K376" s="137"/>
      <c r="L376" s="25"/>
      <c r="M376" s="138" t="s">
        <v>1</v>
      </c>
      <c r="N376" s="139" t="s">
        <v>35</v>
      </c>
      <c r="O376" s="140">
        <v>0</v>
      </c>
      <c r="P376" s="140">
        <f t="shared" si="111"/>
        <v>0</v>
      </c>
      <c r="Q376" s="140">
        <v>0.248</v>
      </c>
      <c r="R376" s="140">
        <f t="shared" si="112"/>
        <v>0.248</v>
      </c>
      <c r="S376" s="140">
        <v>0</v>
      </c>
      <c r="T376" s="141">
        <f t="shared" si="113"/>
        <v>0</v>
      </c>
      <c r="AR376" s="142" t="s">
        <v>181</v>
      </c>
      <c r="AT376" s="142" t="s">
        <v>149</v>
      </c>
      <c r="AU376" s="142" t="s">
        <v>154</v>
      </c>
      <c r="AY376" s="13" t="s">
        <v>146</v>
      </c>
      <c r="BE376" s="143">
        <f t="shared" si="114"/>
        <v>0</v>
      </c>
      <c r="BF376" s="143">
        <f t="shared" si="115"/>
        <v>0</v>
      </c>
      <c r="BG376" s="143">
        <f t="shared" si="116"/>
        <v>0</v>
      </c>
      <c r="BH376" s="143">
        <f t="shared" si="117"/>
        <v>0</v>
      </c>
      <c r="BI376" s="143">
        <f t="shared" si="118"/>
        <v>0</v>
      </c>
      <c r="BJ376" s="13" t="s">
        <v>154</v>
      </c>
      <c r="BK376" s="144">
        <f t="shared" si="119"/>
        <v>0</v>
      </c>
      <c r="BL376" s="13" t="s">
        <v>181</v>
      </c>
      <c r="BM376" s="142" t="s">
        <v>1115</v>
      </c>
    </row>
    <row r="377" spans="2:65" s="1" customFormat="1" ht="24.15" customHeight="1">
      <c r="B377" s="131"/>
      <c r="C377" s="132" t="s">
        <v>1116</v>
      </c>
      <c r="D377" s="132" t="s">
        <v>149</v>
      </c>
      <c r="E377" s="133" t="s">
        <v>1117</v>
      </c>
      <c r="F377" s="134" t="s">
        <v>1118</v>
      </c>
      <c r="G377" s="135" t="s">
        <v>152</v>
      </c>
      <c r="H377" s="136">
        <v>4</v>
      </c>
      <c r="I377" s="136"/>
      <c r="J377" s="136">
        <f t="shared" si="110"/>
        <v>0</v>
      </c>
      <c r="K377" s="137"/>
      <c r="L377" s="25"/>
      <c r="M377" s="138" t="s">
        <v>1</v>
      </c>
      <c r="N377" s="139" t="s">
        <v>35</v>
      </c>
      <c r="O377" s="140">
        <v>0</v>
      </c>
      <c r="P377" s="140">
        <f t="shared" si="111"/>
        <v>0</v>
      </c>
      <c r="Q377" s="140">
        <v>0</v>
      </c>
      <c r="R377" s="140">
        <f t="shared" si="112"/>
        <v>0</v>
      </c>
      <c r="S377" s="140">
        <v>0</v>
      </c>
      <c r="T377" s="141">
        <f t="shared" si="113"/>
        <v>0</v>
      </c>
      <c r="AR377" s="142" t="s">
        <v>181</v>
      </c>
      <c r="AT377" s="142" t="s">
        <v>149</v>
      </c>
      <c r="AU377" s="142" t="s">
        <v>154</v>
      </c>
      <c r="AY377" s="13" t="s">
        <v>146</v>
      </c>
      <c r="BE377" s="143">
        <f t="shared" si="114"/>
        <v>0</v>
      </c>
      <c r="BF377" s="143">
        <f t="shared" si="115"/>
        <v>0</v>
      </c>
      <c r="BG377" s="143">
        <f t="shared" si="116"/>
        <v>0</v>
      </c>
      <c r="BH377" s="143">
        <f t="shared" si="117"/>
        <v>0</v>
      </c>
      <c r="BI377" s="143">
        <f t="shared" si="118"/>
        <v>0</v>
      </c>
      <c r="BJ377" s="13" t="s">
        <v>154</v>
      </c>
      <c r="BK377" s="144">
        <f t="shared" si="119"/>
        <v>0</v>
      </c>
      <c r="BL377" s="13" t="s">
        <v>181</v>
      </c>
      <c r="BM377" s="142" t="s">
        <v>1119</v>
      </c>
    </row>
    <row r="378" spans="2:65" s="1" customFormat="1" ht="24.15" customHeight="1">
      <c r="B378" s="131"/>
      <c r="C378" s="132" t="s">
        <v>870</v>
      </c>
      <c r="D378" s="132" t="s">
        <v>149</v>
      </c>
      <c r="E378" s="133" t="s">
        <v>1120</v>
      </c>
      <c r="F378" s="134" t="s">
        <v>1121</v>
      </c>
      <c r="G378" s="135" t="s">
        <v>152</v>
      </c>
      <c r="H378" s="136">
        <v>1</v>
      </c>
      <c r="I378" s="136"/>
      <c r="J378" s="136">
        <f t="shared" si="110"/>
        <v>0</v>
      </c>
      <c r="K378" s="137"/>
      <c r="L378" s="25"/>
      <c r="M378" s="138" t="s">
        <v>1</v>
      </c>
      <c r="N378" s="139" t="s">
        <v>35</v>
      </c>
      <c r="O378" s="140">
        <v>0</v>
      </c>
      <c r="P378" s="140">
        <f t="shared" si="111"/>
        <v>0</v>
      </c>
      <c r="Q378" s="140">
        <v>0</v>
      </c>
      <c r="R378" s="140">
        <f t="shared" si="112"/>
        <v>0</v>
      </c>
      <c r="S378" s="140">
        <v>0</v>
      </c>
      <c r="T378" s="141">
        <f t="shared" si="113"/>
        <v>0</v>
      </c>
      <c r="AR378" s="142" t="s">
        <v>181</v>
      </c>
      <c r="AT378" s="142" t="s">
        <v>149</v>
      </c>
      <c r="AU378" s="142" t="s">
        <v>154</v>
      </c>
      <c r="AY378" s="13" t="s">
        <v>146</v>
      </c>
      <c r="BE378" s="143">
        <f t="shared" si="114"/>
        <v>0</v>
      </c>
      <c r="BF378" s="143">
        <f t="shared" si="115"/>
        <v>0</v>
      </c>
      <c r="BG378" s="143">
        <f t="shared" si="116"/>
        <v>0</v>
      </c>
      <c r="BH378" s="143">
        <f t="shared" si="117"/>
        <v>0</v>
      </c>
      <c r="BI378" s="143">
        <f t="shared" si="118"/>
        <v>0</v>
      </c>
      <c r="BJ378" s="13" t="s">
        <v>154</v>
      </c>
      <c r="BK378" s="144">
        <f t="shared" si="119"/>
        <v>0</v>
      </c>
      <c r="BL378" s="13" t="s">
        <v>181</v>
      </c>
      <c r="BM378" s="142" t="s">
        <v>1122</v>
      </c>
    </row>
    <row r="379" spans="2:65" s="1" customFormat="1" ht="24.15" customHeight="1">
      <c r="B379" s="131"/>
      <c r="C379" s="132" t="s">
        <v>1123</v>
      </c>
      <c r="D379" s="132" t="s">
        <v>149</v>
      </c>
      <c r="E379" s="133" t="s">
        <v>1124</v>
      </c>
      <c r="F379" s="134" t="s">
        <v>1125</v>
      </c>
      <c r="G379" s="135" t="s">
        <v>169</v>
      </c>
      <c r="H379" s="136">
        <v>15.138</v>
      </c>
      <c r="I379" s="136"/>
      <c r="J379" s="136">
        <f t="shared" si="110"/>
        <v>0</v>
      </c>
      <c r="K379" s="137"/>
      <c r="L379" s="25"/>
      <c r="M379" s="138" t="s">
        <v>1</v>
      </c>
      <c r="N379" s="139" t="s">
        <v>35</v>
      </c>
      <c r="O379" s="140">
        <v>0</v>
      </c>
      <c r="P379" s="140">
        <f t="shared" si="111"/>
        <v>0</v>
      </c>
      <c r="Q379" s="140">
        <v>0</v>
      </c>
      <c r="R379" s="140">
        <f t="shared" si="112"/>
        <v>0</v>
      </c>
      <c r="S379" s="140">
        <v>0</v>
      </c>
      <c r="T379" s="141">
        <f t="shared" si="113"/>
        <v>0</v>
      </c>
      <c r="AR379" s="142" t="s">
        <v>181</v>
      </c>
      <c r="AT379" s="142" t="s">
        <v>149</v>
      </c>
      <c r="AU379" s="142" t="s">
        <v>154</v>
      </c>
      <c r="AY379" s="13" t="s">
        <v>146</v>
      </c>
      <c r="BE379" s="143">
        <f t="shared" si="114"/>
        <v>0</v>
      </c>
      <c r="BF379" s="143">
        <f t="shared" si="115"/>
        <v>0</v>
      </c>
      <c r="BG379" s="143">
        <f t="shared" si="116"/>
        <v>0</v>
      </c>
      <c r="BH379" s="143">
        <f t="shared" si="117"/>
        <v>0</v>
      </c>
      <c r="BI379" s="143">
        <f t="shared" si="118"/>
        <v>0</v>
      </c>
      <c r="BJ379" s="13" t="s">
        <v>154</v>
      </c>
      <c r="BK379" s="144">
        <f t="shared" si="119"/>
        <v>0</v>
      </c>
      <c r="BL379" s="13" t="s">
        <v>181</v>
      </c>
      <c r="BM379" s="142" t="s">
        <v>1126</v>
      </c>
    </row>
    <row r="380" spans="2:65" s="1" customFormat="1" ht="24.15" customHeight="1">
      <c r="B380" s="131"/>
      <c r="C380" s="132" t="s">
        <v>874</v>
      </c>
      <c r="D380" s="132" t="s">
        <v>149</v>
      </c>
      <c r="E380" s="133" t="s">
        <v>1127</v>
      </c>
      <c r="F380" s="134" t="s">
        <v>1128</v>
      </c>
      <c r="G380" s="135" t="s">
        <v>169</v>
      </c>
      <c r="H380" s="136">
        <v>0.48</v>
      </c>
      <c r="I380" s="136"/>
      <c r="J380" s="136">
        <f t="shared" si="110"/>
        <v>0</v>
      </c>
      <c r="K380" s="137"/>
      <c r="L380" s="25"/>
      <c r="M380" s="138" t="s">
        <v>1</v>
      </c>
      <c r="N380" s="139" t="s">
        <v>35</v>
      </c>
      <c r="O380" s="140">
        <v>0.13125999999999999</v>
      </c>
      <c r="P380" s="140">
        <f t="shared" si="111"/>
        <v>6.3004799999999986E-2</v>
      </c>
      <c r="Q380" s="140">
        <v>0</v>
      </c>
      <c r="R380" s="140">
        <f t="shared" si="112"/>
        <v>0</v>
      </c>
      <c r="S380" s="140">
        <v>0</v>
      </c>
      <c r="T380" s="141">
        <f t="shared" si="113"/>
        <v>0</v>
      </c>
      <c r="AR380" s="142" t="s">
        <v>181</v>
      </c>
      <c r="AT380" s="142" t="s">
        <v>149</v>
      </c>
      <c r="AU380" s="142" t="s">
        <v>154</v>
      </c>
      <c r="AY380" s="13" t="s">
        <v>146</v>
      </c>
      <c r="BE380" s="143">
        <f t="shared" si="114"/>
        <v>0</v>
      </c>
      <c r="BF380" s="143">
        <f t="shared" si="115"/>
        <v>0</v>
      </c>
      <c r="BG380" s="143">
        <f t="shared" si="116"/>
        <v>0</v>
      </c>
      <c r="BH380" s="143">
        <f t="shared" si="117"/>
        <v>0</v>
      </c>
      <c r="BI380" s="143">
        <f t="shared" si="118"/>
        <v>0</v>
      </c>
      <c r="BJ380" s="13" t="s">
        <v>154</v>
      </c>
      <c r="BK380" s="144">
        <f t="shared" si="119"/>
        <v>0</v>
      </c>
      <c r="BL380" s="13" t="s">
        <v>181</v>
      </c>
      <c r="BM380" s="142" t="s">
        <v>1129</v>
      </c>
    </row>
    <row r="381" spans="2:65" s="1" customFormat="1" ht="24.15" customHeight="1">
      <c r="B381" s="131"/>
      <c r="C381" s="149" t="s">
        <v>1130</v>
      </c>
      <c r="D381" s="149" t="s">
        <v>356</v>
      </c>
      <c r="E381" s="150" t="s">
        <v>1131</v>
      </c>
      <c r="F381" s="151" t="s">
        <v>1132</v>
      </c>
      <c r="G381" s="152" t="s">
        <v>169</v>
      </c>
      <c r="H381" s="153">
        <v>0.48</v>
      </c>
      <c r="I381" s="153"/>
      <c r="J381" s="153">
        <f t="shared" si="110"/>
        <v>0</v>
      </c>
      <c r="K381" s="154"/>
      <c r="L381" s="155"/>
      <c r="M381" s="156" t="s">
        <v>1</v>
      </c>
      <c r="N381" s="157" t="s">
        <v>35</v>
      </c>
      <c r="O381" s="140">
        <v>0</v>
      </c>
      <c r="P381" s="140">
        <f t="shared" si="111"/>
        <v>0</v>
      </c>
      <c r="Q381" s="140">
        <v>5.0000000000000001E-3</v>
      </c>
      <c r="R381" s="140">
        <f t="shared" si="112"/>
        <v>2.3999999999999998E-3</v>
      </c>
      <c r="S381" s="140">
        <v>0</v>
      </c>
      <c r="T381" s="141">
        <f t="shared" si="113"/>
        <v>0</v>
      </c>
      <c r="AR381" s="142" t="s">
        <v>228</v>
      </c>
      <c r="AT381" s="142" t="s">
        <v>356</v>
      </c>
      <c r="AU381" s="142" t="s">
        <v>154</v>
      </c>
      <c r="AY381" s="13" t="s">
        <v>146</v>
      </c>
      <c r="BE381" s="143">
        <f t="shared" si="114"/>
        <v>0</v>
      </c>
      <c r="BF381" s="143">
        <f t="shared" si="115"/>
        <v>0</v>
      </c>
      <c r="BG381" s="143">
        <f t="shared" si="116"/>
        <v>0</v>
      </c>
      <c r="BH381" s="143">
        <f t="shared" si="117"/>
        <v>0</v>
      </c>
      <c r="BI381" s="143">
        <f t="shared" si="118"/>
        <v>0</v>
      </c>
      <c r="BJ381" s="13" t="s">
        <v>154</v>
      </c>
      <c r="BK381" s="144">
        <f t="shared" si="119"/>
        <v>0</v>
      </c>
      <c r="BL381" s="13" t="s">
        <v>181</v>
      </c>
      <c r="BM381" s="142" t="s">
        <v>1133</v>
      </c>
    </row>
    <row r="382" spans="2:65" s="1" customFormat="1" ht="16.5" customHeight="1">
      <c r="B382" s="131"/>
      <c r="C382" s="132" t="s">
        <v>878</v>
      </c>
      <c r="D382" s="132" t="s">
        <v>149</v>
      </c>
      <c r="E382" s="133" t="s">
        <v>1134</v>
      </c>
      <c r="F382" s="134" t="s">
        <v>1135</v>
      </c>
      <c r="G382" s="135" t="s">
        <v>227</v>
      </c>
      <c r="H382" s="136">
        <v>3.2</v>
      </c>
      <c r="I382" s="136"/>
      <c r="J382" s="136">
        <f t="shared" si="110"/>
        <v>0</v>
      </c>
      <c r="K382" s="137"/>
      <c r="L382" s="25"/>
      <c r="M382" s="138" t="s">
        <v>1</v>
      </c>
      <c r="N382" s="139" t="s">
        <v>35</v>
      </c>
      <c r="O382" s="140">
        <v>0.75080000000000002</v>
      </c>
      <c r="P382" s="140">
        <f t="shared" si="111"/>
        <v>2.4025600000000003</v>
      </c>
      <c r="Q382" s="140">
        <v>3.3E-4</v>
      </c>
      <c r="R382" s="140">
        <f t="shared" si="112"/>
        <v>1.0560000000000001E-3</v>
      </c>
      <c r="S382" s="140">
        <v>0</v>
      </c>
      <c r="T382" s="141">
        <f t="shared" si="113"/>
        <v>0</v>
      </c>
      <c r="AR382" s="142" t="s">
        <v>181</v>
      </c>
      <c r="AT382" s="142" t="s">
        <v>149</v>
      </c>
      <c r="AU382" s="142" t="s">
        <v>154</v>
      </c>
      <c r="AY382" s="13" t="s">
        <v>146</v>
      </c>
      <c r="BE382" s="143">
        <f t="shared" si="114"/>
        <v>0</v>
      </c>
      <c r="BF382" s="143">
        <f t="shared" si="115"/>
        <v>0</v>
      </c>
      <c r="BG382" s="143">
        <f t="shared" si="116"/>
        <v>0</v>
      </c>
      <c r="BH382" s="143">
        <f t="shared" si="117"/>
        <v>0</v>
      </c>
      <c r="BI382" s="143">
        <f t="shared" si="118"/>
        <v>0</v>
      </c>
      <c r="BJ382" s="13" t="s">
        <v>154</v>
      </c>
      <c r="BK382" s="144">
        <f t="shared" si="119"/>
        <v>0</v>
      </c>
      <c r="BL382" s="13" t="s">
        <v>181</v>
      </c>
      <c r="BM382" s="142" t="s">
        <v>1136</v>
      </c>
    </row>
    <row r="383" spans="2:65" s="1" customFormat="1" ht="24.15" customHeight="1">
      <c r="B383" s="131"/>
      <c r="C383" s="149" t="s">
        <v>1137</v>
      </c>
      <c r="D383" s="149" t="s">
        <v>356</v>
      </c>
      <c r="E383" s="150" t="s">
        <v>1138</v>
      </c>
      <c r="F383" s="151" t="s">
        <v>1139</v>
      </c>
      <c r="G383" s="152" t="s">
        <v>227</v>
      </c>
      <c r="H383" s="153">
        <v>3.2639999999999998</v>
      </c>
      <c r="I383" s="153"/>
      <c r="J383" s="153">
        <f t="shared" si="110"/>
        <v>0</v>
      </c>
      <c r="K383" s="154"/>
      <c r="L383" s="155"/>
      <c r="M383" s="156" t="s">
        <v>1</v>
      </c>
      <c r="N383" s="157" t="s">
        <v>35</v>
      </c>
      <c r="O383" s="140">
        <v>0</v>
      </c>
      <c r="P383" s="140">
        <f t="shared" si="111"/>
        <v>0</v>
      </c>
      <c r="Q383" s="140">
        <v>1.3500000000000001E-3</v>
      </c>
      <c r="R383" s="140">
        <f t="shared" si="112"/>
        <v>4.4063999999999996E-3</v>
      </c>
      <c r="S383" s="140">
        <v>0</v>
      </c>
      <c r="T383" s="141">
        <f t="shared" si="113"/>
        <v>0</v>
      </c>
      <c r="AR383" s="142" t="s">
        <v>228</v>
      </c>
      <c r="AT383" s="142" t="s">
        <v>356</v>
      </c>
      <c r="AU383" s="142" t="s">
        <v>154</v>
      </c>
      <c r="AY383" s="13" t="s">
        <v>146</v>
      </c>
      <c r="BE383" s="143">
        <f t="shared" si="114"/>
        <v>0</v>
      </c>
      <c r="BF383" s="143">
        <f t="shared" si="115"/>
        <v>0</v>
      </c>
      <c r="BG383" s="143">
        <f t="shared" si="116"/>
        <v>0</v>
      </c>
      <c r="BH383" s="143">
        <f t="shared" si="117"/>
        <v>0</v>
      </c>
      <c r="BI383" s="143">
        <f t="shared" si="118"/>
        <v>0</v>
      </c>
      <c r="BJ383" s="13" t="s">
        <v>154</v>
      </c>
      <c r="BK383" s="144">
        <f t="shared" si="119"/>
        <v>0</v>
      </c>
      <c r="BL383" s="13" t="s">
        <v>181</v>
      </c>
      <c r="BM383" s="142" t="s">
        <v>1140</v>
      </c>
    </row>
    <row r="384" spans="2:65" s="1" customFormat="1" ht="24.15" customHeight="1">
      <c r="B384" s="131"/>
      <c r="C384" s="132" t="s">
        <v>882</v>
      </c>
      <c r="D384" s="132" t="s">
        <v>149</v>
      </c>
      <c r="E384" s="133" t="s">
        <v>1141</v>
      </c>
      <c r="F384" s="134" t="s">
        <v>1142</v>
      </c>
      <c r="G384" s="135" t="s">
        <v>152</v>
      </c>
      <c r="H384" s="136">
        <v>4</v>
      </c>
      <c r="I384" s="136"/>
      <c r="J384" s="136">
        <f t="shared" si="110"/>
        <v>0</v>
      </c>
      <c r="K384" s="137"/>
      <c r="L384" s="25"/>
      <c r="M384" s="138" t="s">
        <v>1</v>
      </c>
      <c r="N384" s="139" t="s">
        <v>35</v>
      </c>
      <c r="O384" s="140">
        <v>4.4926500000000003</v>
      </c>
      <c r="P384" s="140">
        <f t="shared" si="111"/>
        <v>17.970600000000001</v>
      </c>
      <c r="Q384" s="140">
        <v>0</v>
      </c>
      <c r="R384" s="140">
        <f t="shared" si="112"/>
        <v>0</v>
      </c>
      <c r="S384" s="140">
        <v>0</v>
      </c>
      <c r="T384" s="141">
        <f t="shared" si="113"/>
        <v>0</v>
      </c>
      <c r="AR384" s="142" t="s">
        <v>181</v>
      </c>
      <c r="AT384" s="142" t="s">
        <v>149</v>
      </c>
      <c r="AU384" s="142" t="s">
        <v>154</v>
      </c>
      <c r="AY384" s="13" t="s">
        <v>146</v>
      </c>
      <c r="BE384" s="143">
        <f t="shared" si="114"/>
        <v>0</v>
      </c>
      <c r="BF384" s="143">
        <f t="shared" si="115"/>
        <v>0</v>
      </c>
      <c r="BG384" s="143">
        <f t="shared" si="116"/>
        <v>0</v>
      </c>
      <c r="BH384" s="143">
        <f t="shared" si="117"/>
        <v>0</v>
      </c>
      <c r="BI384" s="143">
        <f t="shared" si="118"/>
        <v>0</v>
      </c>
      <c r="BJ384" s="13" t="s">
        <v>154</v>
      </c>
      <c r="BK384" s="144">
        <f t="shared" si="119"/>
        <v>0</v>
      </c>
      <c r="BL384" s="13" t="s">
        <v>181</v>
      </c>
      <c r="BM384" s="142" t="s">
        <v>1143</v>
      </c>
    </row>
    <row r="385" spans="2:65" s="1" customFormat="1" ht="24.15" customHeight="1">
      <c r="B385" s="131"/>
      <c r="C385" s="149" t="s">
        <v>1144</v>
      </c>
      <c r="D385" s="149" t="s">
        <v>356</v>
      </c>
      <c r="E385" s="150" t="s">
        <v>1145</v>
      </c>
      <c r="F385" s="151" t="s">
        <v>1146</v>
      </c>
      <c r="G385" s="152" t="s">
        <v>152</v>
      </c>
      <c r="H385" s="153">
        <v>1</v>
      </c>
      <c r="I385" s="153"/>
      <c r="J385" s="153">
        <f t="shared" si="110"/>
        <v>0</v>
      </c>
      <c r="K385" s="154"/>
      <c r="L385" s="155"/>
      <c r="M385" s="156" t="s">
        <v>1</v>
      </c>
      <c r="N385" s="157" t="s">
        <v>35</v>
      </c>
      <c r="O385" s="140">
        <v>0</v>
      </c>
      <c r="P385" s="140">
        <f t="shared" si="111"/>
        <v>0</v>
      </c>
      <c r="Q385" s="140">
        <v>0</v>
      </c>
      <c r="R385" s="140">
        <f t="shared" si="112"/>
        <v>0</v>
      </c>
      <c r="S385" s="140">
        <v>0</v>
      </c>
      <c r="T385" s="141">
        <f t="shared" si="113"/>
        <v>0</v>
      </c>
      <c r="AR385" s="142" t="s">
        <v>228</v>
      </c>
      <c r="AT385" s="142" t="s">
        <v>356</v>
      </c>
      <c r="AU385" s="142" t="s">
        <v>154</v>
      </c>
      <c r="AY385" s="13" t="s">
        <v>146</v>
      </c>
      <c r="BE385" s="143">
        <f t="shared" si="114"/>
        <v>0</v>
      </c>
      <c r="BF385" s="143">
        <f t="shared" si="115"/>
        <v>0</v>
      </c>
      <c r="BG385" s="143">
        <f t="shared" si="116"/>
        <v>0</v>
      </c>
      <c r="BH385" s="143">
        <f t="shared" si="117"/>
        <v>0</v>
      </c>
      <c r="BI385" s="143">
        <f t="shared" si="118"/>
        <v>0</v>
      </c>
      <c r="BJ385" s="13" t="s">
        <v>154</v>
      </c>
      <c r="BK385" s="144">
        <f t="shared" si="119"/>
        <v>0</v>
      </c>
      <c r="BL385" s="13" t="s">
        <v>181</v>
      </c>
      <c r="BM385" s="142" t="s">
        <v>1147</v>
      </c>
    </row>
    <row r="386" spans="2:65" s="1" customFormat="1" ht="24.15" customHeight="1">
      <c r="B386" s="131"/>
      <c r="C386" s="149" t="s">
        <v>886</v>
      </c>
      <c r="D386" s="149" t="s">
        <v>356</v>
      </c>
      <c r="E386" s="150" t="s">
        <v>1148</v>
      </c>
      <c r="F386" s="151" t="s">
        <v>1149</v>
      </c>
      <c r="G386" s="152" t="s">
        <v>152</v>
      </c>
      <c r="H386" s="153">
        <v>1</v>
      </c>
      <c r="I386" s="153"/>
      <c r="J386" s="153">
        <f t="shared" si="110"/>
        <v>0</v>
      </c>
      <c r="K386" s="154"/>
      <c r="L386" s="155"/>
      <c r="M386" s="156" t="s">
        <v>1</v>
      </c>
      <c r="N386" s="157" t="s">
        <v>35</v>
      </c>
      <c r="O386" s="140">
        <v>0</v>
      </c>
      <c r="P386" s="140">
        <f t="shared" si="111"/>
        <v>0</v>
      </c>
      <c r="Q386" s="140">
        <v>0</v>
      </c>
      <c r="R386" s="140">
        <f t="shared" si="112"/>
        <v>0</v>
      </c>
      <c r="S386" s="140">
        <v>0</v>
      </c>
      <c r="T386" s="141">
        <f t="shared" si="113"/>
        <v>0</v>
      </c>
      <c r="AR386" s="142" t="s">
        <v>228</v>
      </c>
      <c r="AT386" s="142" t="s">
        <v>356</v>
      </c>
      <c r="AU386" s="142" t="s">
        <v>154</v>
      </c>
      <c r="AY386" s="13" t="s">
        <v>146</v>
      </c>
      <c r="BE386" s="143">
        <f t="shared" si="114"/>
        <v>0</v>
      </c>
      <c r="BF386" s="143">
        <f t="shared" si="115"/>
        <v>0</v>
      </c>
      <c r="BG386" s="143">
        <f t="shared" si="116"/>
        <v>0</v>
      </c>
      <c r="BH386" s="143">
        <f t="shared" si="117"/>
        <v>0</v>
      </c>
      <c r="BI386" s="143">
        <f t="shared" si="118"/>
        <v>0</v>
      </c>
      <c r="BJ386" s="13" t="s">
        <v>154</v>
      </c>
      <c r="BK386" s="144">
        <f t="shared" si="119"/>
        <v>0</v>
      </c>
      <c r="BL386" s="13" t="s">
        <v>181</v>
      </c>
      <c r="BM386" s="142" t="s">
        <v>1150</v>
      </c>
    </row>
    <row r="387" spans="2:65" s="1" customFormat="1" ht="24.15" customHeight="1">
      <c r="B387" s="131"/>
      <c r="C387" s="149" t="s">
        <v>1151</v>
      </c>
      <c r="D387" s="149" t="s">
        <v>356</v>
      </c>
      <c r="E387" s="150" t="s">
        <v>1152</v>
      </c>
      <c r="F387" s="151" t="s">
        <v>1153</v>
      </c>
      <c r="G387" s="152" t="s">
        <v>152</v>
      </c>
      <c r="H387" s="153">
        <v>1</v>
      </c>
      <c r="I387" s="153"/>
      <c r="J387" s="153">
        <f t="shared" si="110"/>
        <v>0</v>
      </c>
      <c r="K387" s="154"/>
      <c r="L387" s="155"/>
      <c r="M387" s="156" t="s">
        <v>1</v>
      </c>
      <c r="N387" s="157" t="s">
        <v>35</v>
      </c>
      <c r="O387" s="140">
        <v>0</v>
      </c>
      <c r="P387" s="140">
        <f t="shared" si="111"/>
        <v>0</v>
      </c>
      <c r="Q387" s="140">
        <v>0</v>
      </c>
      <c r="R387" s="140">
        <f t="shared" si="112"/>
        <v>0</v>
      </c>
      <c r="S387" s="140">
        <v>0</v>
      </c>
      <c r="T387" s="141">
        <f t="shared" si="113"/>
        <v>0</v>
      </c>
      <c r="AR387" s="142" t="s">
        <v>228</v>
      </c>
      <c r="AT387" s="142" t="s">
        <v>356</v>
      </c>
      <c r="AU387" s="142" t="s">
        <v>154</v>
      </c>
      <c r="AY387" s="13" t="s">
        <v>146</v>
      </c>
      <c r="BE387" s="143">
        <f t="shared" si="114"/>
        <v>0</v>
      </c>
      <c r="BF387" s="143">
        <f t="shared" si="115"/>
        <v>0</v>
      </c>
      <c r="BG387" s="143">
        <f t="shared" si="116"/>
        <v>0</v>
      </c>
      <c r="BH387" s="143">
        <f t="shared" si="117"/>
        <v>0</v>
      </c>
      <c r="BI387" s="143">
        <f t="shared" si="118"/>
        <v>0</v>
      </c>
      <c r="BJ387" s="13" t="s">
        <v>154</v>
      </c>
      <c r="BK387" s="144">
        <f t="shared" si="119"/>
        <v>0</v>
      </c>
      <c r="BL387" s="13" t="s">
        <v>181</v>
      </c>
      <c r="BM387" s="142" t="s">
        <v>1154</v>
      </c>
    </row>
    <row r="388" spans="2:65" s="1" customFormat="1" ht="33" customHeight="1">
      <c r="B388" s="131"/>
      <c r="C388" s="149" t="s">
        <v>890</v>
      </c>
      <c r="D388" s="149" t="s">
        <v>356</v>
      </c>
      <c r="E388" s="150" t="s">
        <v>1155</v>
      </c>
      <c r="F388" s="151" t="s">
        <v>1156</v>
      </c>
      <c r="G388" s="152" t="s">
        <v>152</v>
      </c>
      <c r="H388" s="153">
        <v>1</v>
      </c>
      <c r="I388" s="153"/>
      <c r="J388" s="153">
        <f t="shared" si="110"/>
        <v>0</v>
      </c>
      <c r="K388" s="154"/>
      <c r="L388" s="155"/>
      <c r="M388" s="156" t="s">
        <v>1</v>
      </c>
      <c r="N388" s="157" t="s">
        <v>35</v>
      </c>
      <c r="O388" s="140">
        <v>0</v>
      </c>
      <c r="P388" s="140">
        <f t="shared" si="111"/>
        <v>0</v>
      </c>
      <c r="Q388" s="140">
        <v>0</v>
      </c>
      <c r="R388" s="140">
        <f t="shared" si="112"/>
        <v>0</v>
      </c>
      <c r="S388" s="140">
        <v>0</v>
      </c>
      <c r="T388" s="141">
        <f t="shared" si="113"/>
        <v>0</v>
      </c>
      <c r="AR388" s="142" t="s">
        <v>228</v>
      </c>
      <c r="AT388" s="142" t="s">
        <v>356</v>
      </c>
      <c r="AU388" s="142" t="s">
        <v>154</v>
      </c>
      <c r="AY388" s="13" t="s">
        <v>146</v>
      </c>
      <c r="BE388" s="143">
        <f t="shared" si="114"/>
        <v>0</v>
      </c>
      <c r="BF388" s="143">
        <f t="shared" si="115"/>
        <v>0</v>
      </c>
      <c r="BG388" s="143">
        <f t="shared" si="116"/>
        <v>0</v>
      </c>
      <c r="BH388" s="143">
        <f t="shared" si="117"/>
        <v>0</v>
      </c>
      <c r="BI388" s="143">
        <f t="shared" si="118"/>
        <v>0</v>
      </c>
      <c r="BJ388" s="13" t="s">
        <v>154</v>
      </c>
      <c r="BK388" s="144">
        <f t="shared" si="119"/>
        <v>0</v>
      </c>
      <c r="BL388" s="13" t="s">
        <v>181</v>
      </c>
      <c r="BM388" s="142" t="s">
        <v>1157</v>
      </c>
    </row>
    <row r="389" spans="2:65" s="1" customFormat="1" ht="24.15" customHeight="1">
      <c r="B389" s="131"/>
      <c r="C389" s="132" t="s">
        <v>1158</v>
      </c>
      <c r="D389" s="132" t="s">
        <v>149</v>
      </c>
      <c r="E389" s="133" t="s">
        <v>1159</v>
      </c>
      <c r="F389" s="134" t="s">
        <v>1160</v>
      </c>
      <c r="G389" s="135" t="s">
        <v>152</v>
      </c>
      <c r="H389" s="136">
        <v>1</v>
      </c>
      <c r="I389" s="136"/>
      <c r="J389" s="136">
        <f t="shared" si="110"/>
        <v>0</v>
      </c>
      <c r="K389" s="137"/>
      <c r="L389" s="25"/>
      <c r="M389" s="138" t="s">
        <v>1</v>
      </c>
      <c r="N389" s="139" t="s">
        <v>35</v>
      </c>
      <c r="O389" s="140">
        <v>0</v>
      </c>
      <c r="P389" s="140">
        <f t="shared" si="111"/>
        <v>0</v>
      </c>
      <c r="Q389" s="140">
        <v>0</v>
      </c>
      <c r="R389" s="140">
        <f t="shared" si="112"/>
        <v>0</v>
      </c>
      <c r="S389" s="140">
        <v>0</v>
      </c>
      <c r="T389" s="141">
        <f t="shared" si="113"/>
        <v>0</v>
      </c>
      <c r="AR389" s="142" t="s">
        <v>181</v>
      </c>
      <c r="AT389" s="142" t="s">
        <v>149</v>
      </c>
      <c r="AU389" s="142" t="s">
        <v>154</v>
      </c>
      <c r="AY389" s="13" t="s">
        <v>146</v>
      </c>
      <c r="BE389" s="143">
        <f t="shared" si="114"/>
        <v>0</v>
      </c>
      <c r="BF389" s="143">
        <f t="shared" si="115"/>
        <v>0</v>
      </c>
      <c r="BG389" s="143">
        <f t="shared" si="116"/>
        <v>0</v>
      </c>
      <c r="BH389" s="143">
        <f t="shared" si="117"/>
        <v>0</v>
      </c>
      <c r="BI389" s="143">
        <f t="shared" si="118"/>
        <v>0</v>
      </c>
      <c r="BJ389" s="13" t="s">
        <v>154</v>
      </c>
      <c r="BK389" s="144">
        <f t="shared" si="119"/>
        <v>0</v>
      </c>
      <c r="BL389" s="13" t="s">
        <v>181</v>
      </c>
      <c r="BM389" s="142" t="s">
        <v>1161</v>
      </c>
    </row>
    <row r="390" spans="2:65" s="1" customFormat="1" ht="16.5" customHeight="1">
      <c r="B390" s="131"/>
      <c r="C390" s="149" t="s">
        <v>1162</v>
      </c>
      <c r="D390" s="149" t="s">
        <v>356</v>
      </c>
      <c r="E390" s="150" t="s">
        <v>1163</v>
      </c>
      <c r="F390" s="151" t="s">
        <v>1164</v>
      </c>
      <c r="G390" s="152" t="s">
        <v>152</v>
      </c>
      <c r="H390" s="153">
        <v>1</v>
      </c>
      <c r="I390" s="153"/>
      <c r="J390" s="153">
        <f t="shared" si="110"/>
        <v>0</v>
      </c>
      <c r="K390" s="154"/>
      <c r="L390" s="155"/>
      <c r="M390" s="156" t="s">
        <v>1</v>
      </c>
      <c r="N390" s="157" t="s">
        <v>35</v>
      </c>
      <c r="O390" s="140">
        <v>0</v>
      </c>
      <c r="P390" s="140">
        <f t="shared" si="111"/>
        <v>0</v>
      </c>
      <c r="Q390" s="140">
        <v>0</v>
      </c>
      <c r="R390" s="140">
        <f t="shared" si="112"/>
        <v>0</v>
      </c>
      <c r="S390" s="140">
        <v>0</v>
      </c>
      <c r="T390" s="141">
        <f t="shared" si="113"/>
        <v>0</v>
      </c>
      <c r="AR390" s="142" t="s">
        <v>228</v>
      </c>
      <c r="AT390" s="142" t="s">
        <v>356</v>
      </c>
      <c r="AU390" s="142" t="s">
        <v>154</v>
      </c>
      <c r="AY390" s="13" t="s">
        <v>146</v>
      </c>
      <c r="BE390" s="143">
        <f t="shared" si="114"/>
        <v>0</v>
      </c>
      <c r="BF390" s="143">
        <f t="shared" si="115"/>
        <v>0</v>
      </c>
      <c r="BG390" s="143">
        <f t="shared" si="116"/>
        <v>0</v>
      </c>
      <c r="BH390" s="143">
        <f t="shared" si="117"/>
        <v>0</v>
      </c>
      <c r="BI390" s="143">
        <f t="shared" si="118"/>
        <v>0</v>
      </c>
      <c r="BJ390" s="13" t="s">
        <v>154</v>
      </c>
      <c r="BK390" s="144">
        <f t="shared" si="119"/>
        <v>0</v>
      </c>
      <c r="BL390" s="13" t="s">
        <v>181</v>
      </c>
      <c r="BM390" s="142" t="s">
        <v>1165</v>
      </c>
    </row>
    <row r="391" spans="2:65" s="1" customFormat="1" ht="24.15" customHeight="1">
      <c r="B391" s="131"/>
      <c r="C391" s="132" t="s">
        <v>1166</v>
      </c>
      <c r="D391" s="132" t="s">
        <v>149</v>
      </c>
      <c r="E391" s="133" t="s">
        <v>1167</v>
      </c>
      <c r="F391" s="134" t="s">
        <v>1168</v>
      </c>
      <c r="G391" s="135" t="s">
        <v>152</v>
      </c>
      <c r="H391" s="136">
        <v>1</v>
      </c>
      <c r="I391" s="136"/>
      <c r="J391" s="136">
        <f t="shared" si="110"/>
        <v>0</v>
      </c>
      <c r="K391" s="137"/>
      <c r="L391" s="25"/>
      <c r="M391" s="138" t="s">
        <v>1</v>
      </c>
      <c r="N391" s="139" t="s">
        <v>35</v>
      </c>
      <c r="O391" s="140">
        <v>0</v>
      </c>
      <c r="P391" s="140">
        <f t="shared" si="111"/>
        <v>0</v>
      </c>
      <c r="Q391" s="140">
        <v>0</v>
      </c>
      <c r="R391" s="140">
        <f t="shared" si="112"/>
        <v>0</v>
      </c>
      <c r="S391" s="140">
        <v>0</v>
      </c>
      <c r="T391" s="141">
        <f t="shared" si="113"/>
        <v>0</v>
      </c>
      <c r="AR391" s="142" t="s">
        <v>181</v>
      </c>
      <c r="AT391" s="142" t="s">
        <v>149</v>
      </c>
      <c r="AU391" s="142" t="s">
        <v>154</v>
      </c>
      <c r="AY391" s="13" t="s">
        <v>146</v>
      </c>
      <c r="BE391" s="143">
        <f t="shared" si="114"/>
        <v>0</v>
      </c>
      <c r="BF391" s="143">
        <f t="shared" si="115"/>
        <v>0</v>
      </c>
      <c r="BG391" s="143">
        <f t="shared" si="116"/>
        <v>0</v>
      </c>
      <c r="BH391" s="143">
        <f t="shared" si="117"/>
        <v>0</v>
      </c>
      <c r="BI391" s="143">
        <f t="shared" si="118"/>
        <v>0</v>
      </c>
      <c r="BJ391" s="13" t="s">
        <v>154</v>
      </c>
      <c r="BK391" s="144">
        <f t="shared" si="119"/>
        <v>0</v>
      </c>
      <c r="BL391" s="13" t="s">
        <v>181</v>
      </c>
      <c r="BM391" s="142" t="s">
        <v>1169</v>
      </c>
    </row>
    <row r="392" spans="2:65" s="1" customFormat="1" ht="16.5" customHeight="1">
      <c r="B392" s="131"/>
      <c r="C392" s="149" t="s">
        <v>898</v>
      </c>
      <c r="D392" s="149" t="s">
        <v>356</v>
      </c>
      <c r="E392" s="150" t="s">
        <v>1170</v>
      </c>
      <c r="F392" s="151" t="s">
        <v>1171</v>
      </c>
      <c r="G392" s="152" t="s">
        <v>152</v>
      </c>
      <c r="H392" s="153">
        <v>1</v>
      </c>
      <c r="I392" s="153"/>
      <c r="J392" s="153">
        <f t="shared" si="110"/>
        <v>0</v>
      </c>
      <c r="K392" s="154"/>
      <c r="L392" s="155"/>
      <c r="M392" s="156" t="s">
        <v>1</v>
      </c>
      <c r="N392" s="157" t="s">
        <v>35</v>
      </c>
      <c r="O392" s="140">
        <v>0</v>
      </c>
      <c r="P392" s="140">
        <f t="shared" si="111"/>
        <v>0</v>
      </c>
      <c r="Q392" s="140">
        <v>0</v>
      </c>
      <c r="R392" s="140">
        <f t="shared" si="112"/>
        <v>0</v>
      </c>
      <c r="S392" s="140">
        <v>0</v>
      </c>
      <c r="T392" s="141">
        <f t="shared" si="113"/>
        <v>0</v>
      </c>
      <c r="AR392" s="142" t="s">
        <v>228</v>
      </c>
      <c r="AT392" s="142" t="s">
        <v>356</v>
      </c>
      <c r="AU392" s="142" t="s">
        <v>154</v>
      </c>
      <c r="AY392" s="13" t="s">
        <v>146</v>
      </c>
      <c r="BE392" s="143">
        <f t="shared" si="114"/>
        <v>0</v>
      </c>
      <c r="BF392" s="143">
        <f t="shared" si="115"/>
        <v>0</v>
      </c>
      <c r="BG392" s="143">
        <f t="shared" si="116"/>
        <v>0</v>
      </c>
      <c r="BH392" s="143">
        <f t="shared" si="117"/>
        <v>0</v>
      </c>
      <c r="BI392" s="143">
        <f t="shared" si="118"/>
        <v>0</v>
      </c>
      <c r="BJ392" s="13" t="s">
        <v>154</v>
      </c>
      <c r="BK392" s="144">
        <f t="shared" si="119"/>
        <v>0</v>
      </c>
      <c r="BL392" s="13" t="s">
        <v>181</v>
      </c>
      <c r="BM392" s="142" t="s">
        <v>1172</v>
      </c>
    </row>
    <row r="393" spans="2:65" s="1" customFormat="1" ht="24.15" customHeight="1">
      <c r="B393" s="131"/>
      <c r="C393" s="132" t="s">
        <v>1173</v>
      </c>
      <c r="D393" s="132" t="s">
        <v>149</v>
      </c>
      <c r="E393" s="133" t="s">
        <v>1174</v>
      </c>
      <c r="F393" s="134" t="s">
        <v>1175</v>
      </c>
      <c r="G393" s="135" t="s">
        <v>152</v>
      </c>
      <c r="H393" s="136">
        <v>80</v>
      </c>
      <c r="I393" s="136"/>
      <c r="J393" s="136">
        <f t="shared" si="110"/>
        <v>0</v>
      </c>
      <c r="K393" s="137"/>
      <c r="L393" s="25"/>
      <c r="M393" s="138" t="s">
        <v>1</v>
      </c>
      <c r="N393" s="139" t="s">
        <v>35</v>
      </c>
      <c r="O393" s="140">
        <v>1.8006599999999999</v>
      </c>
      <c r="P393" s="140">
        <f t="shared" si="111"/>
        <v>144.05279999999999</v>
      </c>
      <c r="Q393" s="140">
        <v>0</v>
      </c>
      <c r="R393" s="140">
        <f t="shared" si="112"/>
        <v>0</v>
      </c>
      <c r="S393" s="140">
        <v>0</v>
      </c>
      <c r="T393" s="141">
        <f t="shared" si="113"/>
        <v>0</v>
      </c>
      <c r="AR393" s="142" t="s">
        <v>181</v>
      </c>
      <c r="AT393" s="142" t="s">
        <v>149</v>
      </c>
      <c r="AU393" s="142" t="s">
        <v>154</v>
      </c>
      <c r="AY393" s="13" t="s">
        <v>146</v>
      </c>
      <c r="BE393" s="143">
        <f t="shared" si="114"/>
        <v>0</v>
      </c>
      <c r="BF393" s="143">
        <f t="shared" si="115"/>
        <v>0</v>
      </c>
      <c r="BG393" s="143">
        <f t="shared" si="116"/>
        <v>0</v>
      </c>
      <c r="BH393" s="143">
        <f t="shared" si="117"/>
        <v>0</v>
      </c>
      <c r="BI393" s="143">
        <f t="shared" si="118"/>
        <v>0</v>
      </c>
      <c r="BJ393" s="13" t="s">
        <v>154</v>
      </c>
      <c r="BK393" s="144">
        <f t="shared" si="119"/>
        <v>0</v>
      </c>
      <c r="BL393" s="13" t="s">
        <v>181</v>
      </c>
      <c r="BM393" s="142" t="s">
        <v>1176</v>
      </c>
    </row>
    <row r="394" spans="2:65" s="1" customFormat="1" ht="24.15" customHeight="1">
      <c r="B394" s="131"/>
      <c r="C394" s="149" t="s">
        <v>1177</v>
      </c>
      <c r="D394" s="149" t="s">
        <v>356</v>
      </c>
      <c r="E394" s="150" t="s">
        <v>1178</v>
      </c>
      <c r="F394" s="151" t="s">
        <v>1179</v>
      </c>
      <c r="G394" s="152" t="s">
        <v>152</v>
      </c>
      <c r="H394" s="153">
        <v>80</v>
      </c>
      <c r="I394" s="153"/>
      <c r="J394" s="153">
        <f t="shared" si="110"/>
        <v>0</v>
      </c>
      <c r="K394" s="154"/>
      <c r="L394" s="155"/>
      <c r="M394" s="156" t="s">
        <v>1</v>
      </c>
      <c r="N394" s="157" t="s">
        <v>35</v>
      </c>
      <c r="O394" s="140">
        <v>0</v>
      </c>
      <c r="P394" s="140">
        <f t="shared" si="111"/>
        <v>0</v>
      </c>
      <c r="Q394" s="140">
        <v>4.7999999999999996E-3</v>
      </c>
      <c r="R394" s="140">
        <f t="shared" si="112"/>
        <v>0.38399999999999995</v>
      </c>
      <c r="S394" s="140">
        <v>0</v>
      </c>
      <c r="T394" s="141">
        <f t="shared" si="113"/>
        <v>0</v>
      </c>
      <c r="AR394" s="142" t="s">
        <v>228</v>
      </c>
      <c r="AT394" s="142" t="s">
        <v>356</v>
      </c>
      <c r="AU394" s="142" t="s">
        <v>154</v>
      </c>
      <c r="AY394" s="13" t="s">
        <v>146</v>
      </c>
      <c r="BE394" s="143">
        <f t="shared" si="114"/>
        <v>0</v>
      </c>
      <c r="BF394" s="143">
        <f t="shared" si="115"/>
        <v>0</v>
      </c>
      <c r="BG394" s="143">
        <f t="shared" si="116"/>
        <v>0</v>
      </c>
      <c r="BH394" s="143">
        <f t="shared" si="117"/>
        <v>0</v>
      </c>
      <c r="BI394" s="143">
        <f t="shared" si="118"/>
        <v>0</v>
      </c>
      <c r="BJ394" s="13" t="s">
        <v>154</v>
      </c>
      <c r="BK394" s="144">
        <f t="shared" si="119"/>
        <v>0</v>
      </c>
      <c r="BL394" s="13" t="s">
        <v>181</v>
      </c>
      <c r="BM394" s="142" t="s">
        <v>1180</v>
      </c>
    </row>
    <row r="395" spans="2:65" s="1" customFormat="1" ht="24.15" customHeight="1">
      <c r="B395" s="131"/>
      <c r="C395" s="132" t="s">
        <v>1181</v>
      </c>
      <c r="D395" s="132" t="s">
        <v>149</v>
      </c>
      <c r="E395" s="133" t="s">
        <v>1182</v>
      </c>
      <c r="F395" s="134" t="s">
        <v>1183</v>
      </c>
      <c r="G395" s="135" t="s">
        <v>152</v>
      </c>
      <c r="H395" s="136">
        <v>47</v>
      </c>
      <c r="I395" s="136"/>
      <c r="J395" s="136">
        <f t="shared" si="110"/>
        <v>0</v>
      </c>
      <c r="K395" s="137"/>
      <c r="L395" s="25"/>
      <c r="M395" s="138" t="s">
        <v>1</v>
      </c>
      <c r="N395" s="139" t="s">
        <v>35</v>
      </c>
      <c r="O395" s="140">
        <v>0.70082</v>
      </c>
      <c r="P395" s="140">
        <f t="shared" si="111"/>
        <v>32.938540000000003</v>
      </c>
      <c r="Q395" s="140">
        <v>0</v>
      </c>
      <c r="R395" s="140">
        <f t="shared" si="112"/>
        <v>0</v>
      </c>
      <c r="S395" s="140">
        <v>0</v>
      </c>
      <c r="T395" s="141">
        <f t="shared" si="113"/>
        <v>0</v>
      </c>
      <c r="AR395" s="142" t="s">
        <v>181</v>
      </c>
      <c r="AT395" s="142" t="s">
        <v>149</v>
      </c>
      <c r="AU395" s="142" t="s">
        <v>154</v>
      </c>
      <c r="AY395" s="13" t="s">
        <v>146</v>
      </c>
      <c r="BE395" s="143">
        <f t="shared" si="114"/>
        <v>0</v>
      </c>
      <c r="BF395" s="143">
        <f t="shared" si="115"/>
        <v>0</v>
      </c>
      <c r="BG395" s="143">
        <f t="shared" si="116"/>
        <v>0</v>
      </c>
      <c r="BH395" s="143">
        <f t="shared" si="117"/>
        <v>0</v>
      </c>
      <c r="BI395" s="143">
        <f t="shared" si="118"/>
        <v>0</v>
      </c>
      <c r="BJ395" s="13" t="s">
        <v>154</v>
      </c>
      <c r="BK395" s="144">
        <f t="shared" si="119"/>
        <v>0</v>
      </c>
      <c r="BL395" s="13" t="s">
        <v>181</v>
      </c>
      <c r="BM395" s="142" t="s">
        <v>1184</v>
      </c>
    </row>
    <row r="396" spans="2:65" s="1" customFormat="1" ht="16.5" customHeight="1">
      <c r="B396" s="131"/>
      <c r="C396" s="149" t="s">
        <v>1185</v>
      </c>
      <c r="D396" s="149" t="s">
        <v>356</v>
      </c>
      <c r="E396" s="150" t="s">
        <v>1186</v>
      </c>
      <c r="F396" s="151" t="s">
        <v>1187</v>
      </c>
      <c r="G396" s="152" t="s">
        <v>152</v>
      </c>
      <c r="H396" s="153">
        <v>45</v>
      </c>
      <c r="I396" s="153"/>
      <c r="J396" s="153">
        <f t="shared" si="110"/>
        <v>0</v>
      </c>
      <c r="K396" s="154"/>
      <c r="L396" s="155"/>
      <c r="M396" s="156" t="s">
        <v>1</v>
      </c>
      <c r="N396" s="157" t="s">
        <v>35</v>
      </c>
      <c r="O396" s="140">
        <v>0</v>
      </c>
      <c r="P396" s="140">
        <f t="shared" si="111"/>
        <v>0</v>
      </c>
      <c r="Q396" s="140">
        <v>0</v>
      </c>
      <c r="R396" s="140">
        <f t="shared" si="112"/>
        <v>0</v>
      </c>
      <c r="S396" s="140">
        <v>0</v>
      </c>
      <c r="T396" s="141">
        <f t="shared" si="113"/>
        <v>0</v>
      </c>
      <c r="AR396" s="142" t="s">
        <v>228</v>
      </c>
      <c r="AT396" s="142" t="s">
        <v>356</v>
      </c>
      <c r="AU396" s="142" t="s">
        <v>154</v>
      </c>
      <c r="AY396" s="13" t="s">
        <v>146</v>
      </c>
      <c r="BE396" s="143">
        <f t="shared" si="114"/>
        <v>0</v>
      </c>
      <c r="BF396" s="143">
        <f t="shared" si="115"/>
        <v>0</v>
      </c>
      <c r="BG396" s="143">
        <f t="shared" si="116"/>
        <v>0</v>
      </c>
      <c r="BH396" s="143">
        <f t="shared" si="117"/>
        <v>0</v>
      </c>
      <c r="BI396" s="143">
        <f t="shared" si="118"/>
        <v>0</v>
      </c>
      <c r="BJ396" s="13" t="s">
        <v>154</v>
      </c>
      <c r="BK396" s="144">
        <f t="shared" si="119"/>
        <v>0</v>
      </c>
      <c r="BL396" s="13" t="s">
        <v>181</v>
      </c>
      <c r="BM396" s="142" t="s">
        <v>1188</v>
      </c>
    </row>
    <row r="397" spans="2:65" s="1" customFormat="1" ht="16.5" customHeight="1">
      <c r="B397" s="131"/>
      <c r="C397" s="149" t="s">
        <v>1189</v>
      </c>
      <c r="D397" s="149" t="s">
        <v>356</v>
      </c>
      <c r="E397" s="150" t="s">
        <v>1190</v>
      </c>
      <c r="F397" s="151" t="s">
        <v>1191</v>
      </c>
      <c r="G397" s="152" t="s">
        <v>152</v>
      </c>
      <c r="H397" s="153">
        <v>2</v>
      </c>
      <c r="I397" s="153"/>
      <c r="J397" s="153">
        <f t="shared" si="110"/>
        <v>0</v>
      </c>
      <c r="K397" s="154"/>
      <c r="L397" s="155"/>
      <c r="M397" s="156" t="s">
        <v>1</v>
      </c>
      <c r="N397" s="157" t="s">
        <v>35</v>
      </c>
      <c r="O397" s="140">
        <v>0</v>
      </c>
      <c r="P397" s="140">
        <f t="shared" si="111"/>
        <v>0</v>
      </c>
      <c r="Q397" s="140">
        <v>0</v>
      </c>
      <c r="R397" s="140">
        <f t="shared" si="112"/>
        <v>0</v>
      </c>
      <c r="S397" s="140">
        <v>0</v>
      </c>
      <c r="T397" s="141">
        <f t="shared" si="113"/>
        <v>0</v>
      </c>
      <c r="AR397" s="142" t="s">
        <v>228</v>
      </c>
      <c r="AT397" s="142" t="s">
        <v>356</v>
      </c>
      <c r="AU397" s="142" t="s">
        <v>154</v>
      </c>
      <c r="AY397" s="13" t="s">
        <v>146</v>
      </c>
      <c r="BE397" s="143">
        <f t="shared" si="114"/>
        <v>0</v>
      </c>
      <c r="BF397" s="143">
        <f t="shared" si="115"/>
        <v>0</v>
      </c>
      <c r="BG397" s="143">
        <f t="shared" si="116"/>
        <v>0</v>
      </c>
      <c r="BH397" s="143">
        <f t="shared" si="117"/>
        <v>0</v>
      </c>
      <c r="BI397" s="143">
        <f t="shared" si="118"/>
        <v>0</v>
      </c>
      <c r="BJ397" s="13" t="s">
        <v>154</v>
      </c>
      <c r="BK397" s="144">
        <f t="shared" si="119"/>
        <v>0</v>
      </c>
      <c r="BL397" s="13" t="s">
        <v>181</v>
      </c>
      <c r="BM397" s="142" t="s">
        <v>1192</v>
      </c>
    </row>
    <row r="398" spans="2:65" s="1" customFormat="1" ht="24.15" customHeight="1">
      <c r="B398" s="131"/>
      <c r="C398" s="132" t="s">
        <v>1193</v>
      </c>
      <c r="D398" s="132" t="s">
        <v>149</v>
      </c>
      <c r="E398" s="133" t="s">
        <v>1194</v>
      </c>
      <c r="F398" s="134" t="s">
        <v>1195</v>
      </c>
      <c r="G398" s="135" t="s">
        <v>614</v>
      </c>
      <c r="H398" s="136">
        <v>148.1</v>
      </c>
      <c r="I398" s="136"/>
      <c r="J398" s="136">
        <f t="shared" si="110"/>
        <v>0</v>
      </c>
      <c r="K398" s="137"/>
      <c r="L398" s="25"/>
      <c r="M398" s="138" t="s">
        <v>1</v>
      </c>
      <c r="N398" s="139" t="s">
        <v>35</v>
      </c>
      <c r="O398" s="140">
        <v>0.30110999999999999</v>
      </c>
      <c r="P398" s="140">
        <f t="shared" si="111"/>
        <v>44.594390999999995</v>
      </c>
      <c r="Q398" s="140">
        <v>6.3809100000000005E-5</v>
      </c>
      <c r="R398" s="140">
        <f t="shared" si="112"/>
        <v>9.4501277100000006E-3</v>
      </c>
      <c r="S398" s="140">
        <v>0</v>
      </c>
      <c r="T398" s="141">
        <f t="shared" si="113"/>
        <v>0</v>
      </c>
      <c r="AR398" s="142" t="s">
        <v>181</v>
      </c>
      <c r="AT398" s="142" t="s">
        <v>149</v>
      </c>
      <c r="AU398" s="142" t="s">
        <v>154</v>
      </c>
      <c r="AY398" s="13" t="s">
        <v>146</v>
      </c>
      <c r="BE398" s="143">
        <f t="shared" si="114"/>
        <v>0</v>
      </c>
      <c r="BF398" s="143">
        <f t="shared" si="115"/>
        <v>0</v>
      </c>
      <c r="BG398" s="143">
        <f t="shared" si="116"/>
        <v>0</v>
      </c>
      <c r="BH398" s="143">
        <f t="shared" si="117"/>
        <v>0</v>
      </c>
      <c r="BI398" s="143">
        <f t="shared" si="118"/>
        <v>0</v>
      </c>
      <c r="BJ398" s="13" t="s">
        <v>154</v>
      </c>
      <c r="BK398" s="144">
        <f t="shared" si="119"/>
        <v>0</v>
      </c>
      <c r="BL398" s="13" t="s">
        <v>181</v>
      </c>
      <c r="BM398" s="142" t="s">
        <v>1196</v>
      </c>
    </row>
    <row r="399" spans="2:65" s="1" customFormat="1" ht="24.15" customHeight="1">
      <c r="B399" s="131"/>
      <c r="C399" s="132" t="s">
        <v>1197</v>
      </c>
      <c r="D399" s="132" t="s">
        <v>149</v>
      </c>
      <c r="E399" s="133" t="s">
        <v>1198</v>
      </c>
      <c r="F399" s="134" t="s">
        <v>1199</v>
      </c>
      <c r="G399" s="135" t="s">
        <v>614</v>
      </c>
      <c r="H399" s="136">
        <v>4782.6000000000004</v>
      </c>
      <c r="I399" s="136"/>
      <c r="J399" s="136">
        <f t="shared" si="110"/>
        <v>0</v>
      </c>
      <c r="K399" s="137"/>
      <c r="L399" s="25"/>
      <c r="M399" s="138" t="s">
        <v>1</v>
      </c>
      <c r="N399" s="139" t="s">
        <v>35</v>
      </c>
      <c r="O399" s="140">
        <v>9.9089999999999998E-2</v>
      </c>
      <c r="P399" s="140">
        <f t="shared" si="111"/>
        <v>473.90783400000004</v>
      </c>
      <c r="Q399" s="140">
        <v>5.1507900000000002E-5</v>
      </c>
      <c r="R399" s="140">
        <f t="shared" si="112"/>
        <v>0.24634168254000002</v>
      </c>
      <c r="S399" s="140">
        <v>0</v>
      </c>
      <c r="T399" s="141">
        <f t="shared" si="113"/>
        <v>0</v>
      </c>
      <c r="AR399" s="142" t="s">
        <v>181</v>
      </c>
      <c r="AT399" s="142" t="s">
        <v>149</v>
      </c>
      <c r="AU399" s="142" t="s">
        <v>154</v>
      </c>
      <c r="AY399" s="13" t="s">
        <v>146</v>
      </c>
      <c r="BE399" s="143">
        <f t="shared" si="114"/>
        <v>0</v>
      </c>
      <c r="BF399" s="143">
        <f t="shared" si="115"/>
        <v>0</v>
      </c>
      <c r="BG399" s="143">
        <f t="shared" si="116"/>
        <v>0</v>
      </c>
      <c r="BH399" s="143">
        <f t="shared" si="117"/>
        <v>0</v>
      </c>
      <c r="BI399" s="143">
        <f t="shared" si="118"/>
        <v>0</v>
      </c>
      <c r="BJ399" s="13" t="s">
        <v>154</v>
      </c>
      <c r="BK399" s="144">
        <f t="shared" si="119"/>
        <v>0</v>
      </c>
      <c r="BL399" s="13" t="s">
        <v>181</v>
      </c>
      <c r="BM399" s="142" t="s">
        <v>1200</v>
      </c>
    </row>
    <row r="400" spans="2:65" s="1" customFormat="1" ht="21.75" customHeight="1">
      <c r="B400" s="131"/>
      <c r="C400" s="149" t="s">
        <v>1201</v>
      </c>
      <c r="D400" s="149" t="s">
        <v>356</v>
      </c>
      <c r="E400" s="150" t="s">
        <v>1202</v>
      </c>
      <c r="F400" s="151" t="s">
        <v>1203</v>
      </c>
      <c r="G400" s="152" t="s">
        <v>227</v>
      </c>
      <c r="H400" s="153">
        <v>46.23</v>
      </c>
      <c r="I400" s="153"/>
      <c r="J400" s="153">
        <f t="shared" si="110"/>
        <v>0</v>
      </c>
      <c r="K400" s="154"/>
      <c r="L400" s="155"/>
      <c r="M400" s="156" t="s">
        <v>1</v>
      </c>
      <c r="N400" s="157" t="s">
        <v>35</v>
      </c>
      <c r="O400" s="140">
        <v>0</v>
      </c>
      <c r="P400" s="140">
        <f t="shared" si="111"/>
        <v>0</v>
      </c>
      <c r="Q400" s="140">
        <v>3.5499999999999997E-2</v>
      </c>
      <c r="R400" s="140">
        <f t="shared" si="112"/>
        <v>1.6411649999999998</v>
      </c>
      <c r="S400" s="140">
        <v>0</v>
      </c>
      <c r="T400" s="141">
        <f t="shared" si="113"/>
        <v>0</v>
      </c>
      <c r="AR400" s="142" t="s">
        <v>228</v>
      </c>
      <c r="AT400" s="142" t="s">
        <v>356</v>
      </c>
      <c r="AU400" s="142" t="s">
        <v>154</v>
      </c>
      <c r="AY400" s="13" t="s">
        <v>146</v>
      </c>
      <c r="BE400" s="143">
        <f t="shared" si="114"/>
        <v>0</v>
      </c>
      <c r="BF400" s="143">
        <f t="shared" si="115"/>
        <v>0</v>
      </c>
      <c r="BG400" s="143">
        <f t="shared" si="116"/>
        <v>0</v>
      </c>
      <c r="BH400" s="143">
        <f t="shared" si="117"/>
        <v>0</v>
      </c>
      <c r="BI400" s="143">
        <f t="shared" si="118"/>
        <v>0</v>
      </c>
      <c r="BJ400" s="13" t="s">
        <v>154</v>
      </c>
      <c r="BK400" s="144">
        <f t="shared" si="119"/>
        <v>0</v>
      </c>
      <c r="BL400" s="13" t="s">
        <v>181</v>
      </c>
      <c r="BM400" s="142" t="s">
        <v>1204</v>
      </c>
    </row>
    <row r="401" spans="2:65" s="1" customFormat="1" ht="24.15" customHeight="1">
      <c r="B401" s="131"/>
      <c r="C401" s="149" t="s">
        <v>1205</v>
      </c>
      <c r="D401" s="149" t="s">
        <v>356</v>
      </c>
      <c r="E401" s="150" t="s">
        <v>1206</v>
      </c>
      <c r="F401" s="151" t="s">
        <v>1207</v>
      </c>
      <c r="G401" s="152" t="s">
        <v>227</v>
      </c>
      <c r="H401" s="153">
        <v>43.7</v>
      </c>
      <c r="I401" s="153"/>
      <c r="J401" s="153">
        <f t="shared" si="110"/>
        <v>0</v>
      </c>
      <c r="K401" s="154"/>
      <c r="L401" s="155"/>
      <c r="M401" s="156" t="s">
        <v>1</v>
      </c>
      <c r="N401" s="157" t="s">
        <v>35</v>
      </c>
      <c r="O401" s="140">
        <v>0</v>
      </c>
      <c r="P401" s="140">
        <f t="shared" si="111"/>
        <v>0</v>
      </c>
      <c r="Q401" s="140">
        <v>8.8300000000000003E-2</v>
      </c>
      <c r="R401" s="140">
        <f t="shared" si="112"/>
        <v>3.8587100000000003</v>
      </c>
      <c r="S401" s="140">
        <v>0</v>
      </c>
      <c r="T401" s="141">
        <f t="shared" si="113"/>
        <v>0</v>
      </c>
      <c r="AR401" s="142" t="s">
        <v>228</v>
      </c>
      <c r="AT401" s="142" t="s">
        <v>356</v>
      </c>
      <c r="AU401" s="142" t="s">
        <v>154</v>
      </c>
      <c r="AY401" s="13" t="s">
        <v>146</v>
      </c>
      <c r="BE401" s="143">
        <f t="shared" si="114"/>
        <v>0</v>
      </c>
      <c r="BF401" s="143">
        <f t="shared" si="115"/>
        <v>0</v>
      </c>
      <c r="BG401" s="143">
        <f t="shared" si="116"/>
        <v>0</v>
      </c>
      <c r="BH401" s="143">
        <f t="shared" si="117"/>
        <v>0</v>
      </c>
      <c r="BI401" s="143">
        <f t="shared" si="118"/>
        <v>0</v>
      </c>
      <c r="BJ401" s="13" t="s">
        <v>154</v>
      </c>
      <c r="BK401" s="144">
        <f t="shared" si="119"/>
        <v>0</v>
      </c>
      <c r="BL401" s="13" t="s">
        <v>181</v>
      </c>
      <c r="BM401" s="142" t="s">
        <v>1208</v>
      </c>
    </row>
    <row r="402" spans="2:65" s="1" customFormat="1" ht="24.15" customHeight="1">
      <c r="B402" s="131"/>
      <c r="C402" s="132" t="s">
        <v>1209</v>
      </c>
      <c r="D402" s="132" t="s">
        <v>149</v>
      </c>
      <c r="E402" s="133" t="s">
        <v>1210</v>
      </c>
      <c r="F402" s="134" t="s">
        <v>1211</v>
      </c>
      <c r="G402" s="135" t="s">
        <v>235</v>
      </c>
      <c r="H402" s="136">
        <v>6.6360000000000001</v>
      </c>
      <c r="I402" s="136"/>
      <c r="J402" s="136">
        <f t="shared" si="110"/>
        <v>0</v>
      </c>
      <c r="K402" s="137"/>
      <c r="L402" s="25"/>
      <c r="M402" s="138" t="s">
        <v>1</v>
      </c>
      <c r="N402" s="139" t="s">
        <v>35</v>
      </c>
      <c r="O402" s="140">
        <v>2.9950000000000001</v>
      </c>
      <c r="P402" s="140">
        <f t="shared" si="111"/>
        <v>19.87482</v>
      </c>
      <c r="Q402" s="140">
        <v>0</v>
      </c>
      <c r="R402" s="140">
        <f t="shared" si="112"/>
        <v>0</v>
      </c>
      <c r="S402" s="140">
        <v>0</v>
      </c>
      <c r="T402" s="141">
        <f t="shared" si="113"/>
        <v>0</v>
      </c>
      <c r="AR402" s="142" t="s">
        <v>181</v>
      </c>
      <c r="AT402" s="142" t="s">
        <v>149</v>
      </c>
      <c r="AU402" s="142" t="s">
        <v>154</v>
      </c>
      <c r="AY402" s="13" t="s">
        <v>146</v>
      </c>
      <c r="BE402" s="143">
        <f t="shared" si="114"/>
        <v>0</v>
      </c>
      <c r="BF402" s="143">
        <f t="shared" si="115"/>
        <v>0</v>
      </c>
      <c r="BG402" s="143">
        <f t="shared" si="116"/>
        <v>0</v>
      </c>
      <c r="BH402" s="143">
        <f t="shared" si="117"/>
        <v>0</v>
      </c>
      <c r="BI402" s="143">
        <f t="shared" si="118"/>
        <v>0</v>
      </c>
      <c r="BJ402" s="13" t="s">
        <v>154</v>
      </c>
      <c r="BK402" s="144">
        <f t="shared" si="119"/>
        <v>0</v>
      </c>
      <c r="BL402" s="13" t="s">
        <v>181</v>
      </c>
      <c r="BM402" s="142" t="s">
        <v>1212</v>
      </c>
    </row>
    <row r="403" spans="2:65" s="11" customFormat="1" ht="22.95" customHeight="1">
      <c r="B403" s="120"/>
      <c r="D403" s="121" t="s">
        <v>68</v>
      </c>
      <c r="E403" s="129" t="s">
        <v>1213</v>
      </c>
      <c r="F403" s="129" t="s">
        <v>1214</v>
      </c>
      <c r="J403" s="130">
        <f>BK403</f>
        <v>0</v>
      </c>
      <c r="L403" s="120"/>
      <c r="M403" s="124"/>
      <c r="P403" s="125">
        <f>SUM(P404:P406)</f>
        <v>99.600939750000009</v>
      </c>
      <c r="R403" s="125">
        <f>SUM(R404:R406)</f>
        <v>2.9095634889999999</v>
      </c>
      <c r="T403" s="126">
        <f>SUM(T404:T406)</f>
        <v>0</v>
      </c>
      <c r="AR403" s="121" t="s">
        <v>154</v>
      </c>
      <c r="AT403" s="127" t="s">
        <v>68</v>
      </c>
      <c r="AU403" s="127" t="s">
        <v>77</v>
      </c>
      <c r="AY403" s="121" t="s">
        <v>146</v>
      </c>
      <c r="BK403" s="128">
        <f>SUM(BK404:BK406)</f>
        <v>0</v>
      </c>
    </row>
    <row r="404" spans="2:65" s="1" customFormat="1" ht="24.15" customHeight="1">
      <c r="B404" s="131"/>
      <c r="C404" s="132" t="s">
        <v>1215</v>
      </c>
      <c r="D404" s="132" t="s">
        <v>149</v>
      </c>
      <c r="E404" s="133" t="s">
        <v>1216</v>
      </c>
      <c r="F404" s="134" t="s">
        <v>1217</v>
      </c>
      <c r="G404" s="135" t="s">
        <v>169</v>
      </c>
      <c r="H404" s="136">
        <v>132.65700000000001</v>
      </c>
      <c r="I404" s="136"/>
      <c r="J404" s="136">
        <f>ROUND(I404*H404,3)</f>
        <v>0</v>
      </c>
      <c r="K404" s="137"/>
      <c r="L404" s="25"/>
      <c r="M404" s="138" t="s">
        <v>1</v>
      </c>
      <c r="N404" s="139" t="s">
        <v>35</v>
      </c>
      <c r="O404" s="140">
        <v>0.72175</v>
      </c>
      <c r="P404" s="140">
        <f>O404*H404</f>
        <v>95.745189750000009</v>
      </c>
      <c r="Q404" s="140">
        <v>3.777E-3</v>
      </c>
      <c r="R404" s="140">
        <f>Q404*H404</f>
        <v>0.50104548900000001</v>
      </c>
      <c r="S404" s="140">
        <v>0</v>
      </c>
      <c r="T404" s="141">
        <f>S404*H404</f>
        <v>0</v>
      </c>
      <c r="AR404" s="142" t="s">
        <v>181</v>
      </c>
      <c r="AT404" s="142" t="s">
        <v>149</v>
      </c>
      <c r="AU404" s="142" t="s">
        <v>154</v>
      </c>
      <c r="AY404" s="13" t="s">
        <v>146</v>
      </c>
      <c r="BE404" s="143">
        <f>IF(N404="základná",J404,0)</f>
        <v>0</v>
      </c>
      <c r="BF404" s="143">
        <f>IF(N404="znížená",J404,0)</f>
        <v>0</v>
      </c>
      <c r="BG404" s="143">
        <f>IF(N404="zákl. prenesená",J404,0)</f>
        <v>0</v>
      </c>
      <c r="BH404" s="143">
        <f>IF(N404="zníž. prenesená",J404,0)</f>
        <v>0</v>
      </c>
      <c r="BI404" s="143">
        <f>IF(N404="nulová",J404,0)</f>
        <v>0</v>
      </c>
      <c r="BJ404" s="13" t="s">
        <v>154</v>
      </c>
      <c r="BK404" s="144">
        <f>ROUND(I404*H404,3)</f>
        <v>0</v>
      </c>
      <c r="BL404" s="13" t="s">
        <v>181</v>
      </c>
      <c r="BM404" s="142" t="s">
        <v>1218</v>
      </c>
    </row>
    <row r="405" spans="2:65" s="1" customFormat="1" ht="16.5" customHeight="1">
      <c r="B405" s="131"/>
      <c r="C405" s="149" t="s">
        <v>1219</v>
      </c>
      <c r="D405" s="149" t="s">
        <v>356</v>
      </c>
      <c r="E405" s="150" t="s">
        <v>1220</v>
      </c>
      <c r="F405" s="151" t="s">
        <v>1221</v>
      </c>
      <c r="G405" s="152" t="s">
        <v>169</v>
      </c>
      <c r="H405" s="153">
        <v>135.31</v>
      </c>
      <c r="I405" s="153"/>
      <c r="J405" s="153">
        <f>ROUND(I405*H405,3)</f>
        <v>0</v>
      </c>
      <c r="K405" s="154"/>
      <c r="L405" s="155"/>
      <c r="M405" s="156" t="s">
        <v>1</v>
      </c>
      <c r="N405" s="157" t="s">
        <v>35</v>
      </c>
      <c r="O405" s="140">
        <v>0</v>
      </c>
      <c r="P405" s="140">
        <f>O405*H405</f>
        <v>0</v>
      </c>
      <c r="Q405" s="140">
        <v>1.78E-2</v>
      </c>
      <c r="R405" s="140">
        <f>Q405*H405</f>
        <v>2.4085179999999999</v>
      </c>
      <c r="S405" s="140">
        <v>0</v>
      </c>
      <c r="T405" s="141">
        <f>S405*H405</f>
        <v>0</v>
      </c>
      <c r="AR405" s="142" t="s">
        <v>228</v>
      </c>
      <c r="AT405" s="142" t="s">
        <v>356</v>
      </c>
      <c r="AU405" s="142" t="s">
        <v>154</v>
      </c>
      <c r="AY405" s="13" t="s">
        <v>146</v>
      </c>
      <c r="BE405" s="143">
        <f>IF(N405="základná",J405,0)</f>
        <v>0</v>
      </c>
      <c r="BF405" s="143">
        <f>IF(N405="znížená",J405,0)</f>
        <v>0</v>
      </c>
      <c r="BG405" s="143">
        <f>IF(N405="zákl. prenesená",J405,0)</f>
        <v>0</v>
      </c>
      <c r="BH405" s="143">
        <f>IF(N405="zníž. prenesená",J405,0)</f>
        <v>0</v>
      </c>
      <c r="BI405" s="143">
        <f>IF(N405="nulová",J405,0)</f>
        <v>0</v>
      </c>
      <c r="BJ405" s="13" t="s">
        <v>154</v>
      </c>
      <c r="BK405" s="144">
        <f>ROUND(I405*H405,3)</f>
        <v>0</v>
      </c>
      <c r="BL405" s="13" t="s">
        <v>181</v>
      </c>
      <c r="BM405" s="142" t="s">
        <v>1222</v>
      </c>
    </row>
    <row r="406" spans="2:65" s="1" customFormat="1" ht="24.15" customHeight="1">
      <c r="B406" s="131"/>
      <c r="C406" s="132" t="s">
        <v>1223</v>
      </c>
      <c r="D406" s="132" t="s">
        <v>149</v>
      </c>
      <c r="E406" s="133" t="s">
        <v>1224</v>
      </c>
      <c r="F406" s="134" t="s">
        <v>1225</v>
      </c>
      <c r="G406" s="135" t="s">
        <v>235</v>
      </c>
      <c r="H406" s="136">
        <v>2.91</v>
      </c>
      <c r="I406" s="136"/>
      <c r="J406" s="136">
        <f>ROUND(I406*H406,3)</f>
        <v>0</v>
      </c>
      <c r="K406" s="137"/>
      <c r="L406" s="25"/>
      <c r="M406" s="138" t="s">
        <v>1</v>
      </c>
      <c r="N406" s="139" t="s">
        <v>35</v>
      </c>
      <c r="O406" s="140">
        <v>1.325</v>
      </c>
      <c r="P406" s="140">
        <f>O406*H406</f>
        <v>3.85575</v>
      </c>
      <c r="Q406" s="140">
        <v>0</v>
      </c>
      <c r="R406" s="140">
        <f>Q406*H406</f>
        <v>0</v>
      </c>
      <c r="S406" s="140">
        <v>0</v>
      </c>
      <c r="T406" s="141">
        <f>S406*H406</f>
        <v>0</v>
      </c>
      <c r="AR406" s="142" t="s">
        <v>181</v>
      </c>
      <c r="AT406" s="142" t="s">
        <v>149</v>
      </c>
      <c r="AU406" s="142" t="s">
        <v>154</v>
      </c>
      <c r="AY406" s="13" t="s">
        <v>146</v>
      </c>
      <c r="BE406" s="143">
        <f>IF(N406="základná",J406,0)</f>
        <v>0</v>
      </c>
      <c r="BF406" s="143">
        <f>IF(N406="znížená",J406,0)</f>
        <v>0</v>
      </c>
      <c r="BG406" s="143">
        <f>IF(N406="zákl. prenesená",J406,0)</f>
        <v>0</v>
      </c>
      <c r="BH406" s="143">
        <f>IF(N406="zníž. prenesená",J406,0)</f>
        <v>0</v>
      </c>
      <c r="BI406" s="143">
        <f>IF(N406="nulová",J406,0)</f>
        <v>0</v>
      </c>
      <c r="BJ406" s="13" t="s">
        <v>154</v>
      </c>
      <c r="BK406" s="144">
        <f>ROUND(I406*H406,3)</f>
        <v>0</v>
      </c>
      <c r="BL406" s="13" t="s">
        <v>181</v>
      </c>
      <c r="BM406" s="142" t="s">
        <v>1226</v>
      </c>
    </row>
    <row r="407" spans="2:65" s="11" customFormat="1" ht="22.95" customHeight="1">
      <c r="B407" s="120"/>
      <c r="D407" s="121" t="s">
        <v>68</v>
      </c>
      <c r="E407" s="129" t="s">
        <v>339</v>
      </c>
      <c r="F407" s="129" t="s">
        <v>340</v>
      </c>
      <c r="J407" s="130">
        <f>BK407</f>
        <v>0</v>
      </c>
      <c r="L407" s="120"/>
      <c r="M407" s="124"/>
      <c r="P407" s="125">
        <f>SUM(P408:P416)</f>
        <v>8.8419019500000005</v>
      </c>
      <c r="R407" s="125">
        <f>SUM(R408:R416)</f>
        <v>3.8611229999999997E-3</v>
      </c>
      <c r="T407" s="126">
        <f>SUM(T408:T416)</f>
        <v>0</v>
      </c>
      <c r="AR407" s="121" t="s">
        <v>154</v>
      </c>
      <c r="AT407" s="127" t="s">
        <v>68</v>
      </c>
      <c r="AU407" s="127" t="s">
        <v>77</v>
      </c>
      <c r="AY407" s="121" t="s">
        <v>146</v>
      </c>
      <c r="BK407" s="128">
        <f>SUM(BK408:BK416)</f>
        <v>0</v>
      </c>
    </row>
    <row r="408" spans="2:65" s="1" customFormat="1" ht="24.15" customHeight="1">
      <c r="B408" s="131"/>
      <c r="C408" s="132" t="s">
        <v>1227</v>
      </c>
      <c r="D408" s="132" t="s">
        <v>149</v>
      </c>
      <c r="E408" s="133" t="s">
        <v>1228</v>
      </c>
      <c r="F408" s="134" t="s">
        <v>1229</v>
      </c>
      <c r="G408" s="135" t="s">
        <v>227</v>
      </c>
      <c r="H408" s="136">
        <v>12.369</v>
      </c>
      <c r="I408" s="136"/>
      <c r="J408" s="136">
        <f t="shared" ref="J408:J416" si="120">ROUND(I408*H408,3)</f>
        <v>0</v>
      </c>
      <c r="K408" s="137"/>
      <c r="L408" s="25"/>
      <c r="M408" s="138" t="s">
        <v>1</v>
      </c>
      <c r="N408" s="139" t="s">
        <v>35</v>
      </c>
      <c r="O408" s="140">
        <v>0.17515</v>
      </c>
      <c r="P408" s="140">
        <f t="shared" ref="P408:P416" si="121">O408*H408</f>
        <v>2.1664303500000002</v>
      </c>
      <c r="Q408" s="140">
        <v>1.5E-5</v>
      </c>
      <c r="R408" s="140">
        <f t="shared" ref="R408:R416" si="122">Q408*H408</f>
        <v>1.8553499999999999E-4</v>
      </c>
      <c r="S408" s="140">
        <v>0</v>
      </c>
      <c r="T408" s="141">
        <f t="shared" ref="T408:T416" si="123">S408*H408</f>
        <v>0</v>
      </c>
      <c r="AR408" s="142" t="s">
        <v>181</v>
      </c>
      <c r="AT408" s="142" t="s">
        <v>149</v>
      </c>
      <c r="AU408" s="142" t="s">
        <v>154</v>
      </c>
      <c r="AY408" s="13" t="s">
        <v>146</v>
      </c>
      <c r="BE408" s="143">
        <f t="shared" ref="BE408:BE416" si="124">IF(N408="základná",J408,0)</f>
        <v>0</v>
      </c>
      <c r="BF408" s="143">
        <f t="shared" ref="BF408:BF416" si="125">IF(N408="znížená",J408,0)</f>
        <v>0</v>
      </c>
      <c r="BG408" s="143">
        <f t="shared" ref="BG408:BG416" si="126">IF(N408="zákl. prenesená",J408,0)</f>
        <v>0</v>
      </c>
      <c r="BH408" s="143">
        <f t="shared" ref="BH408:BH416" si="127">IF(N408="zníž. prenesená",J408,0)</f>
        <v>0</v>
      </c>
      <c r="BI408" s="143">
        <f t="shared" ref="BI408:BI416" si="128">IF(N408="nulová",J408,0)</f>
        <v>0</v>
      </c>
      <c r="BJ408" s="13" t="s">
        <v>154</v>
      </c>
      <c r="BK408" s="144">
        <f t="shared" ref="BK408:BK416" si="129">ROUND(I408*H408,3)</f>
        <v>0</v>
      </c>
      <c r="BL408" s="13" t="s">
        <v>181</v>
      </c>
      <c r="BM408" s="142" t="s">
        <v>1230</v>
      </c>
    </row>
    <row r="409" spans="2:65" s="1" customFormat="1" ht="16.5" customHeight="1">
      <c r="B409" s="131"/>
      <c r="C409" s="149" t="s">
        <v>1231</v>
      </c>
      <c r="D409" s="149" t="s">
        <v>356</v>
      </c>
      <c r="E409" s="150" t="s">
        <v>1232</v>
      </c>
      <c r="F409" s="151" t="s">
        <v>1233</v>
      </c>
      <c r="G409" s="152" t="s">
        <v>227</v>
      </c>
      <c r="H409" s="153">
        <v>12.616</v>
      </c>
      <c r="I409" s="153"/>
      <c r="J409" s="153">
        <f t="shared" si="120"/>
        <v>0</v>
      </c>
      <c r="K409" s="154"/>
      <c r="L409" s="155"/>
      <c r="M409" s="156" t="s">
        <v>1</v>
      </c>
      <c r="N409" s="157" t="s">
        <v>35</v>
      </c>
      <c r="O409" s="140">
        <v>0</v>
      </c>
      <c r="P409" s="140">
        <f t="shared" si="121"/>
        <v>0</v>
      </c>
      <c r="Q409" s="140">
        <v>0</v>
      </c>
      <c r="R409" s="140">
        <f t="shared" si="122"/>
        <v>0</v>
      </c>
      <c r="S409" s="140">
        <v>0</v>
      </c>
      <c r="T409" s="141">
        <f t="shared" si="123"/>
        <v>0</v>
      </c>
      <c r="AR409" s="142" t="s">
        <v>228</v>
      </c>
      <c r="AT409" s="142" t="s">
        <v>356</v>
      </c>
      <c r="AU409" s="142" t="s">
        <v>154</v>
      </c>
      <c r="AY409" s="13" t="s">
        <v>146</v>
      </c>
      <c r="BE409" s="143">
        <f t="shared" si="124"/>
        <v>0</v>
      </c>
      <c r="BF409" s="143">
        <f t="shared" si="125"/>
        <v>0</v>
      </c>
      <c r="BG409" s="143">
        <f t="shared" si="126"/>
        <v>0</v>
      </c>
      <c r="BH409" s="143">
        <f t="shared" si="127"/>
        <v>0</v>
      </c>
      <c r="BI409" s="143">
        <f t="shared" si="128"/>
        <v>0</v>
      </c>
      <c r="BJ409" s="13" t="s">
        <v>154</v>
      </c>
      <c r="BK409" s="144">
        <f t="shared" si="129"/>
        <v>0</v>
      </c>
      <c r="BL409" s="13" t="s">
        <v>181</v>
      </c>
      <c r="BM409" s="142" t="s">
        <v>1234</v>
      </c>
    </row>
    <row r="410" spans="2:65" s="1" customFormat="1" ht="16.5" customHeight="1">
      <c r="B410" s="131"/>
      <c r="C410" s="132" t="s">
        <v>1235</v>
      </c>
      <c r="D410" s="132" t="s">
        <v>149</v>
      </c>
      <c r="E410" s="133" t="s">
        <v>1236</v>
      </c>
      <c r="F410" s="134" t="s">
        <v>1237</v>
      </c>
      <c r="G410" s="135" t="s">
        <v>227</v>
      </c>
      <c r="H410" s="136">
        <v>7.4</v>
      </c>
      <c r="I410" s="136"/>
      <c r="J410" s="136">
        <f t="shared" si="120"/>
        <v>0</v>
      </c>
      <c r="K410" s="137"/>
      <c r="L410" s="25"/>
      <c r="M410" s="138" t="s">
        <v>1</v>
      </c>
      <c r="N410" s="139" t="s">
        <v>35</v>
      </c>
      <c r="O410" s="140">
        <v>0.30005999999999999</v>
      </c>
      <c r="P410" s="140">
        <f t="shared" si="121"/>
        <v>2.2204440000000001</v>
      </c>
      <c r="Q410" s="140">
        <v>1.2500000000000001E-5</v>
      </c>
      <c r="R410" s="140">
        <f t="shared" si="122"/>
        <v>9.2500000000000012E-5</v>
      </c>
      <c r="S410" s="140">
        <v>0</v>
      </c>
      <c r="T410" s="141">
        <f t="shared" si="123"/>
        <v>0</v>
      </c>
      <c r="AR410" s="142" t="s">
        <v>181</v>
      </c>
      <c r="AT410" s="142" t="s">
        <v>149</v>
      </c>
      <c r="AU410" s="142" t="s">
        <v>154</v>
      </c>
      <c r="AY410" s="13" t="s">
        <v>146</v>
      </c>
      <c r="BE410" s="143">
        <f t="shared" si="124"/>
        <v>0</v>
      </c>
      <c r="BF410" s="143">
        <f t="shared" si="125"/>
        <v>0</v>
      </c>
      <c r="BG410" s="143">
        <f t="shared" si="126"/>
        <v>0</v>
      </c>
      <c r="BH410" s="143">
        <f t="shared" si="127"/>
        <v>0</v>
      </c>
      <c r="BI410" s="143">
        <f t="shared" si="128"/>
        <v>0</v>
      </c>
      <c r="BJ410" s="13" t="s">
        <v>154</v>
      </c>
      <c r="BK410" s="144">
        <f t="shared" si="129"/>
        <v>0</v>
      </c>
      <c r="BL410" s="13" t="s">
        <v>181</v>
      </c>
      <c r="BM410" s="142" t="s">
        <v>1238</v>
      </c>
    </row>
    <row r="411" spans="2:65" s="1" customFormat="1" ht="16.5" customHeight="1">
      <c r="B411" s="131"/>
      <c r="C411" s="149" t="s">
        <v>1239</v>
      </c>
      <c r="D411" s="149" t="s">
        <v>356</v>
      </c>
      <c r="E411" s="150" t="s">
        <v>1240</v>
      </c>
      <c r="F411" s="151" t="s">
        <v>1241</v>
      </c>
      <c r="G411" s="152" t="s">
        <v>227</v>
      </c>
      <c r="H411" s="153">
        <v>7.4740000000000002</v>
      </c>
      <c r="I411" s="153"/>
      <c r="J411" s="153">
        <f t="shared" si="120"/>
        <v>0</v>
      </c>
      <c r="K411" s="154"/>
      <c r="L411" s="155"/>
      <c r="M411" s="156" t="s">
        <v>1</v>
      </c>
      <c r="N411" s="157" t="s">
        <v>35</v>
      </c>
      <c r="O411" s="140">
        <v>0</v>
      </c>
      <c r="P411" s="140">
        <f t="shared" si="121"/>
        <v>0</v>
      </c>
      <c r="Q411" s="140">
        <v>2.9999999999999997E-4</v>
      </c>
      <c r="R411" s="140">
        <f t="shared" si="122"/>
        <v>2.2421999999999997E-3</v>
      </c>
      <c r="S411" s="140">
        <v>0</v>
      </c>
      <c r="T411" s="141">
        <f t="shared" si="123"/>
        <v>0</v>
      </c>
      <c r="AR411" s="142" t="s">
        <v>228</v>
      </c>
      <c r="AT411" s="142" t="s">
        <v>356</v>
      </c>
      <c r="AU411" s="142" t="s">
        <v>154</v>
      </c>
      <c r="AY411" s="13" t="s">
        <v>146</v>
      </c>
      <c r="BE411" s="143">
        <f t="shared" si="124"/>
        <v>0</v>
      </c>
      <c r="BF411" s="143">
        <f t="shared" si="125"/>
        <v>0</v>
      </c>
      <c r="BG411" s="143">
        <f t="shared" si="126"/>
        <v>0</v>
      </c>
      <c r="BH411" s="143">
        <f t="shared" si="127"/>
        <v>0</v>
      </c>
      <c r="BI411" s="143">
        <f t="shared" si="128"/>
        <v>0</v>
      </c>
      <c r="BJ411" s="13" t="s">
        <v>154</v>
      </c>
      <c r="BK411" s="144">
        <f t="shared" si="129"/>
        <v>0</v>
      </c>
      <c r="BL411" s="13" t="s">
        <v>181</v>
      </c>
      <c r="BM411" s="142" t="s">
        <v>1242</v>
      </c>
    </row>
    <row r="412" spans="2:65" s="1" customFormat="1" ht="24.15" customHeight="1">
      <c r="B412" s="131"/>
      <c r="C412" s="132" t="s">
        <v>1243</v>
      </c>
      <c r="D412" s="132" t="s">
        <v>149</v>
      </c>
      <c r="E412" s="133" t="s">
        <v>1244</v>
      </c>
      <c r="F412" s="134" t="s">
        <v>1245</v>
      </c>
      <c r="G412" s="135" t="s">
        <v>169</v>
      </c>
      <c r="H412" s="136">
        <v>12.968</v>
      </c>
      <c r="I412" s="136"/>
      <c r="J412" s="136">
        <f t="shared" si="120"/>
        <v>0</v>
      </c>
      <c r="K412" s="137"/>
      <c r="L412" s="25"/>
      <c r="M412" s="138" t="s">
        <v>1</v>
      </c>
      <c r="N412" s="139" t="s">
        <v>35</v>
      </c>
      <c r="O412" s="140">
        <v>0.25618999999999997</v>
      </c>
      <c r="P412" s="140">
        <f t="shared" si="121"/>
        <v>3.3222719199999995</v>
      </c>
      <c r="Q412" s="140">
        <v>2.0999999999999999E-5</v>
      </c>
      <c r="R412" s="140">
        <f t="shared" si="122"/>
        <v>2.7232799999999996E-4</v>
      </c>
      <c r="S412" s="140">
        <v>0</v>
      </c>
      <c r="T412" s="141">
        <f t="shared" si="123"/>
        <v>0</v>
      </c>
      <c r="AR412" s="142" t="s">
        <v>181</v>
      </c>
      <c r="AT412" s="142" t="s">
        <v>149</v>
      </c>
      <c r="AU412" s="142" t="s">
        <v>154</v>
      </c>
      <c r="AY412" s="13" t="s">
        <v>146</v>
      </c>
      <c r="BE412" s="143">
        <f t="shared" si="124"/>
        <v>0</v>
      </c>
      <c r="BF412" s="143">
        <f t="shared" si="125"/>
        <v>0</v>
      </c>
      <c r="BG412" s="143">
        <f t="shared" si="126"/>
        <v>0</v>
      </c>
      <c r="BH412" s="143">
        <f t="shared" si="127"/>
        <v>0</v>
      </c>
      <c r="BI412" s="143">
        <f t="shared" si="128"/>
        <v>0</v>
      </c>
      <c r="BJ412" s="13" t="s">
        <v>154</v>
      </c>
      <c r="BK412" s="144">
        <f t="shared" si="129"/>
        <v>0</v>
      </c>
      <c r="BL412" s="13" t="s">
        <v>181</v>
      </c>
      <c r="BM412" s="142" t="s">
        <v>1246</v>
      </c>
    </row>
    <row r="413" spans="2:65" s="1" customFormat="1" ht="16.5" customHeight="1">
      <c r="B413" s="131"/>
      <c r="C413" s="149" t="s">
        <v>1247</v>
      </c>
      <c r="D413" s="149" t="s">
        <v>356</v>
      </c>
      <c r="E413" s="150" t="s">
        <v>1248</v>
      </c>
      <c r="F413" s="151" t="s">
        <v>1249</v>
      </c>
      <c r="G413" s="152" t="s">
        <v>169</v>
      </c>
      <c r="H413" s="153">
        <v>13.356999999999999</v>
      </c>
      <c r="I413" s="153"/>
      <c r="J413" s="153">
        <f t="shared" si="120"/>
        <v>0</v>
      </c>
      <c r="K413" s="154"/>
      <c r="L413" s="155"/>
      <c r="M413" s="156" t="s">
        <v>1</v>
      </c>
      <c r="N413" s="157" t="s">
        <v>35</v>
      </c>
      <c r="O413" s="140">
        <v>0</v>
      </c>
      <c r="P413" s="140">
        <f t="shared" si="121"/>
        <v>0</v>
      </c>
      <c r="Q413" s="140">
        <v>0</v>
      </c>
      <c r="R413" s="140">
        <f t="shared" si="122"/>
        <v>0</v>
      </c>
      <c r="S413" s="140">
        <v>0</v>
      </c>
      <c r="T413" s="141">
        <f t="shared" si="123"/>
        <v>0</v>
      </c>
      <c r="AR413" s="142" t="s">
        <v>228</v>
      </c>
      <c r="AT413" s="142" t="s">
        <v>356</v>
      </c>
      <c r="AU413" s="142" t="s">
        <v>154</v>
      </c>
      <c r="AY413" s="13" t="s">
        <v>146</v>
      </c>
      <c r="BE413" s="143">
        <f t="shared" si="124"/>
        <v>0</v>
      </c>
      <c r="BF413" s="143">
        <f t="shared" si="125"/>
        <v>0</v>
      </c>
      <c r="BG413" s="143">
        <f t="shared" si="126"/>
        <v>0</v>
      </c>
      <c r="BH413" s="143">
        <f t="shared" si="127"/>
        <v>0</v>
      </c>
      <c r="BI413" s="143">
        <f t="shared" si="128"/>
        <v>0</v>
      </c>
      <c r="BJ413" s="13" t="s">
        <v>154</v>
      </c>
      <c r="BK413" s="144">
        <f t="shared" si="129"/>
        <v>0</v>
      </c>
      <c r="BL413" s="13" t="s">
        <v>181</v>
      </c>
      <c r="BM413" s="142" t="s">
        <v>1250</v>
      </c>
    </row>
    <row r="414" spans="2:65" s="1" customFormat="1" ht="24.15" customHeight="1">
      <c r="B414" s="131"/>
      <c r="C414" s="132" t="s">
        <v>1251</v>
      </c>
      <c r="D414" s="132" t="s">
        <v>149</v>
      </c>
      <c r="E414" s="133" t="s">
        <v>1252</v>
      </c>
      <c r="F414" s="134" t="s">
        <v>1253</v>
      </c>
      <c r="G414" s="135" t="s">
        <v>169</v>
      </c>
      <c r="H414" s="136">
        <v>12.968</v>
      </c>
      <c r="I414" s="136"/>
      <c r="J414" s="136">
        <f t="shared" si="120"/>
        <v>0</v>
      </c>
      <c r="K414" s="137"/>
      <c r="L414" s="25"/>
      <c r="M414" s="138" t="s">
        <v>1</v>
      </c>
      <c r="N414" s="139" t="s">
        <v>35</v>
      </c>
      <c r="O414" s="140">
        <v>4.5010000000000001E-2</v>
      </c>
      <c r="P414" s="140">
        <f t="shared" si="121"/>
        <v>0.58368967999999999</v>
      </c>
      <c r="Q414" s="140">
        <v>0</v>
      </c>
      <c r="R414" s="140">
        <f t="shared" si="122"/>
        <v>0</v>
      </c>
      <c r="S414" s="140">
        <v>0</v>
      </c>
      <c r="T414" s="141">
        <f t="shared" si="123"/>
        <v>0</v>
      </c>
      <c r="AR414" s="142" t="s">
        <v>181</v>
      </c>
      <c r="AT414" s="142" t="s">
        <v>149</v>
      </c>
      <c r="AU414" s="142" t="s">
        <v>154</v>
      </c>
      <c r="AY414" s="13" t="s">
        <v>146</v>
      </c>
      <c r="BE414" s="143">
        <f t="shared" si="124"/>
        <v>0</v>
      </c>
      <c r="BF414" s="143">
        <f t="shared" si="125"/>
        <v>0</v>
      </c>
      <c r="BG414" s="143">
        <f t="shared" si="126"/>
        <v>0</v>
      </c>
      <c r="BH414" s="143">
        <f t="shared" si="127"/>
        <v>0</v>
      </c>
      <c r="BI414" s="143">
        <f t="shared" si="128"/>
        <v>0</v>
      </c>
      <c r="BJ414" s="13" t="s">
        <v>154</v>
      </c>
      <c r="BK414" s="144">
        <f t="shared" si="129"/>
        <v>0</v>
      </c>
      <c r="BL414" s="13" t="s">
        <v>181</v>
      </c>
      <c r="BM414" s="142" t="s">
        <v>1254</v>
      </c>
    </row>
    <row r="415" spans="2:65" s="1" customFormat="1" ht="21.75" customHeight="1">
      <c r="B415" s="131"/>
      <c r="C415" s="149" t="s">
        <v>1255</v>
      </c>
      <c r="D415" s="149" t="s">
        <v>356</v>
      </c>
      <c r="E415" s="150" t="s">
        <v>1256</v>
      </c>
      <c r="F415" s="151" t="s">
        <v>1257</v>
      </c>
      <c r="G415" s="152" t="s">
        <v>169</v>
      </c>
      <c r="H415" s="153">
        <v>13.356999999999999</v>
      </c>
      <c r="I415" s="153"/>
      <c r="J415" s="153">
        <f t="shared" si="120"/>
        <v>0</v>
      </c>
      <c r="K415" s="154"/>
      <c r="L415" s="155"/>
      <c r="M415" s="156" t="s">
        <v>1</v>
      </c>
      <c r="N415" s="157" t="s">
        <v>35</v>
      </c>
      <c r="O415" s="140">
        <v>0</v>
      </c>
      <c r="P415" s="140">
        <f t="shared" si="121"/>
        <v>0</v>
      </c>
      <c r="Q415" s="140">
        <v>8.0000000000000007E-5</v>
      </c>
      <c r="R415" s="140">
        <f t="shared" si="122"/>
        <v>1.0685600000000001E-3</v>
      </c>
      <c r="S415" s="140">
        <v>0</v>
      </c>
      <c r="T415" s="141">
        <f t="shared" si="123"/>
        <v>0</v>
      </c>
      <c r="AR415" s="142" t="s">
        <v>228</v>
      </c>
      <c r="AT415" s="142" t="s">
        <v>356</v>
      </c>
      <c r="AU415" s="142" t="s">
        <v>154</v>
      </c>
      <c r="AY415" s="13" t="s">
        <v>146</v>
      </c>
      <c r="BE415" s="143">
        <f t="shared" si="124"/>
        <v>0</v>
      </c>
      <c r="BF415" s="143">
        <f t="shared" si="125"/>
        <v>0</v>
      </c>
      <c r="BG415" s="143">
        <f t="shared" si="126"/>
        <v>0</v>
      </c>
      <c r="BH415" s="143">
        <f t="shared" si="127"/>
        <v>0</v>
      </c>
      <c r="BI415" s="143">
        <f t="shared" si="128"/>
        <v>0</v>
      </c>
      <c r="BJ415" s="13" t="s">
        <v>154</v>
      </c>
      <c r="BK415" s="144">
        <f t="shared" si="129"/>
        <v>0</v>
      </c>
      <c r="BL415" s="13" t="s">
        <v>181</v>
      </c>
      <c r="BM415" s="142" t="s">
        <v>1258</v>
      </c>
    </row>
    <row r="416" spans="2:65" s="1" customFormat="1" ht="24.15" customHeight="1">
      <c r="B416" s="131"/>
      <c r="C416" s="132" t="s">
        <v>1259</v>
      </c>
      <c r="D416" s="132" t="s">
        <v>149</v>
      </c>
      <c r="E416" s="133" t="s">
        <v>1260</v>
      </c>
      <c r="F416" s="134" t="s">
        <v>1261</v>
      </c>
      <c r="G416" s="135" t="s">
        <v>235</v>
      </c>
      <c r="H416" s="136">
        <v>0.23799999999999999</v>
      </c>
      <c r="I416" s="136"/>
      <c r="J416" s="136">
        <f t="shared" si="120"/>
        <v>0</v>
      </c>
      <c r="K416" s="137"/>
      <c r="L416" s="25"/>
      <c r="M416" s="138" t="s">
        <v>1</v>
      </c>
      <c r="N416" s="139" t="s">
        <v>35</v>
      </c>
      <c r="O416" s="140">
        <v>2.3069999999999999</v>
      </c>
      <c r="P416" s="140">
        <f t="shared" si="121"/>
        <v>0.54906599999999994</v>
      </c>
      <c r="Q416" s="140">
        <v>0</v>
      </c>
      <c r="R416" s="140">
        <f t="shared" si="122"/>
        <v>0</v>
      </c>
      <c r="S416" s="140">
        <v>0</v>
      </c>
      <c r="T416" s="141">
        <f t="shared" si="123"/>
        <v>0</v>
      </c>
      <c r="AR416" s="142" t="s">
        <v>181</v>
      </c>
      <c r="AT416" s="142" t="s">
        <v>149</v>
      </c>
      <c r="AU416" s="142" t="s">
        <v>154</v>
      </c>
      <c r="AY416" s="13" t="s">
        <v>146</v>
      </c>
      <c r="BE416" s="143">
        <f t="shared" si="124"/>
        <v>0</v>
      </c>
      <c r="BF416" s="143">
        <f t="shared" si="125"/>
        <v>0</v>
      </c>
      <c r="BG416" s="143">
        <f t="shared" si="126"/>
        <v>0</v>
      </c>
      <c r="BH416" s="143">
        <f t="shared" si="127"/>
        <v>0</v>
      </c>
      <c r="BI416" s="143">
        <f t="shared" si="128"/>
        <v>0</v>
      </c>
      <c r="BJ416" s="13" t="s">
        <v>154</v>
      </c>
      <c r="BK416" s="144">
        <f t="shared" si="129"/>
        <v>0</v>
      </c>
      <c r="BL416" s="13" t="s">
        <v>181</v>
      </c>
      <c r="BM416" s="142" t="s">
        <v>1262</v>
      </c>
    </row>
    <row r="417" spans="2:65" s="11" customFormat="1" ht="22.95" customHeight="1">
      <c r="B417" s="120"/>
      <c r="D417" s="121" t="s">
        <v>68</v>
      </c>
      <c r="E417" s="129" t="s">
        <v>345</v>
      </c>
      <c r="F417" s="129" t="s">
        <v>346</v>
      </c>
      <c r="J417" s="130">
        <f>BK417</f>
        <v>0</v>
      </c>
      <c r="L417" s="120"/>
      <c r="M417" s="124"/>
      <c r="P417" s="125">
        <f>SUM(P418:P425)</f>
        <v>539.9421471600001</v>
      </c>
      <c r="R417" s="125">
        <f>SUM(R418:R425)</f>
        <v>0.58125399999999983</v>
      </c>
      <c r="T417" s="126">
        <f>SUM(T418:T425)</f>
        <v>0</v>
      </c>
      <c r="AR417" s="121" t="s">
        <v>154</v>
      </c>
      <c r="AT417" s="127" t="s">
        <v>68</v>
      </c>
      <c r="AU417" s="127" t="s">
        <v>77</v>
      </c>
      <c r="AY417" s="121" t="s">
        <v>146</v>
      </c>
      <c r="BK417" s="128">
        <f>SUM(BK418:BK425)</f>
        <v>0</v>
      </c>
    </row>
    <row r="418" spans="2:65" s="1" customFormat="1" ht="24.15" customHeight="1">
      <c r="B418" s="131"/>
      <c r="C418" s="132" t="s">
        <v>1263</v>
      </c>
      <c r="D418" s="132" t="s">
        <v>149</v>
      </c>
      <c r="E418" s="133" t="s">
        <v>1264</v>
      </c>
      <c r="F418" s="134" t="s">
        <v>1265</v>
      </c>
      <c r="G418" s="135" t="s">
        <v>169</v>
      </c>
      <c r="H418" s="136">
        <v>1580.34</v>
      </c>
      <c r="I418" s="136"/>
      <c r="J418" s="136">
        <f t="shared" ref="J418:J425" si="130">ROUND(I418*H418,3)</f>
        <v>0</v>
      </c>
      <c r="K418" s="137"/>
      <c r="L418" s="25"/>
      <c r="M418" s="138" t="s">
        <v>1</v>
      </c>
      <c r="N418" s="139" t="s">
        <v>35</v>
      </c>
      <c r="O418" s="140">
        <v>0.30908000000000002</v>
      </c>
      <c r="P418" s="140">
        <f t="shared" ref="P418:P425" si="131">O418*H418</f>
        <v>488.45148720000003</v>
      </c>
      <c r="Q418" s="140">
        <v>2.9999999999999997E-4</v>
      </c>
      <c r="R418" s="140">
        <f t="shared" ref="R418:R425" si="132">Q418*H418</f>
        <v>0.47410199999999991</v>
      </c>
      <c r="S418" s="140">
        <v>0</v>
      </c>
      <c r="T418" s="141">
        <f t="shared" ref="T418:T425" si="133">S418*H418</f>
        <v>0</v>
      </c>
      <c r="AR418" s="142" t="s">
        <v>181</v>
      </c>
      <c r="AT418" s="142" t="s">
        <v>149</v>
      </c>
      <c r="AU418" s="142" t="s">
        <v>154</v>
      </c>
      <c r="AY418" s="13" t="s">
        <v>146</v>
      </c>
      <c r="BE418" s="143">
        <f t="shared" ref="BE418:BE425" si="134">IF(N418="základná",J418,0)</f>
        <v>0</v>
      </c>
      <c r="BF418" s="143">
        <f t="shared" ref="BF418:BF425" si="135">IF(N418="znížená",J418,0)</f>
        <v>0</v>
      </c>
      <c r="BG418" s="143">
        <f t="shared" ref="BG418:BG425" si="136">IF(N418="zákl. prenesená",J418,0)</f>
        <v>0</v>
      </c>
      <c r="BH418" s="143">
        <f t="shared" ref="BH418:BH425" si="137">IF(N418="zníž. prenesená",J418,0)</f>
        <v>0</v>
      </c>
      <c r="BI418" s="143">
        <f t="shared" ref="BI418:BI425" si="138">IF(N418="nulová",J418,0)</f>
        <v>0</v>
      </c>
      <c r="BJ418" s="13" t="s">
        <v>154</v>
      </c>
      <c r="BK418" s="144">
        <f t="shared" ref="BK418:BK425" si="139">ROUND(I418*H418,3)</f>
        <v>0</v>
      </c>
      <c r="BL418" s="13" t="s">
        <v>181</v>
      </c>
      <c r="BM418" s="142" t="s">
        <v>1266</v>
      </c>
    </row>
    <row r="419" spans="2:65" s="1" customFormat="1" ht="37.950000000000003" customHeight="1">
      <c r="B419" s="131"/>
      <c r="C419" s="132" t="s">
        <v>1267</v>
      </c>
      <c r="D419" s="132" t="s">
        <v>149</v>
      </c>
      <c r="E419" s="133" t="s">
        <v>1268</v>
      </c>
      <c r="F419" s="134" t="s">
        <v>1269</v>
      </c>
      <c r="G419" s="135" t="s">
        <v>227</v>
      </c>
      <c r="H419" s="136">
        <v>52.5</v>
      </c>
      <c r="I419" s="136"/>
      <c r="J419" s="136">
        <f t="shared" si="130"/>
        <v>0</v>
      </c>
      <c r="K419" s="137"/>
      <c r="L419" s="25"/>
      <c r="M419" s="138" t="s">
        <v>1</v>
      </c>
      <c r="N419" s="139" t="s">
        <v>35</v>
      </c>
      <c r="O419" s="140">
        <v>0.10235</v>
      </c>
      <c r="P419" s="140">
        <f t="shared" si="131"/>
        <v>5.3733750000000002</v>
      </c>
      <c r="Q419" s="140">
        <v>1.16E-4</v>
      </c>
      <c r="R419" s="140">
        <f t="shared" si="132"/>
        <v>6.0899999999999999E-3</v>
      </c>
      <c r="S419" s="140">
        <v>0</v>
      </c>
      <c r="T419" s="141">
        <f t="shared" si="133"/>
        <v>0</v>
      </c>
      <c r="AR419" s="142" t="s">
        <v>181</v>
      </c>
      <c r="AT419" s="142" t="s">
        <v>149</v>
      </c>
      <c r="AU419" s="142" t="s">
        <v>154</v>
      </c>
      <c r="AY419" s="13" t="s">
        <v>146</v>
      </c>
      <c r="BE419" s="143">
        <f t="shared" si="134"/>
        <v>0</v>
      </c>
      <c r="BF419" s="143">
        <f t="shared" si="135"/>
        <v>0</v>
      </c>
      <c r="BG419" s="143">
        <f t="shared" si="136"/>
        <v>0</v>
      </c>
      <c r="BH419" s="143">
        <f t="shared" si="137"/>
        <v>0</v>
      </c>
      <c r="BI419" s="143">
        <f t="shared" si="138"/>
        <v>0</v>
      </c>
      <c r="BJ419" s="13" t="s">
        <v>154</v>
      </c>
      <c r="BK419" s="144">
        <f t="shared" si="139"/>
        <v>0</v>
      </c>
      <c r="BL419" s="13" t="s">
        <v>181</v>
      </c>
      <c r="BM419" s="142" t="s">
        <v>1270</v>
      </c>
    </row>
    <row r="420" spans="2:65" s="1" customFormat="1" ht="37.950000000000003" customHeight="1">
      <c r="B420" s="131"/>
      <c r="C420" s="132" t="s">
        <v>1271</v>
      </c>
      <c r="D420" s="132" t="s">
        <v>149</v>
      </c>
      <c r="E420" s="133" t="s">
        <v>1272</v>
      </c>
      <c r="F420" s="134" t="s">
        <v>1273</v>
      </c>
      <c r="G420" s="135" t="s">
        <v>227</v>
      </c>
      <c r="H420" s="136">
        <v>52.5</v>
      </c>
      <c r="I420" s="136"/>
      <c r="J420" s="136">
        <f t="shared" si="130"/>
        <v>0</v>
      </c>
      <c r="K420" s="137"/>
      <c r="L420" s="25"/>
      <c r="M420" s="138" t="s">
        <v>1</v>
      </c>
      <c r="N420" s="139" t="s">
        <v>35</v>
      </c>
      <c r="O420" s="140">
        <v>7.1260000000000004E-2</v>
      </c>
      <c r="P420" s="140">
        <f t="shared" si="131"/>
        <v>3.7411500000000002</v>
      </c>
      <c r="Q420" s="140">
        <v>9.0000000000000006E-5</v>
      </c>
      <c r="R420" s="140">
        <f t="shared" si="132"/>
        <v>4.725E-3</v>
      </c>
      <c r="S420" s="140">
        <v>0</v>
      </c>
      <c r="T420" s="141">
        <f t="shared" si="133"/>
        <v>0</v>
      </c>
      <c r="AR420" s="142" t="s">
        <v>181</v>
      </c>
      <c r="AT420" s="142" t="s">
        <v>149</v>
      </c>
      <c r="AU420" s="142" t="s">
        <v>154</v>
      </c>
      <c r="AY420" s="13" t="s">
        <v>146</v>
      </c>
      <c r="BE420" s="143">
        <f t="shared" si="134"/>
        <v>0</v>
      </c>
      <c r="BF420" s="143">
        <f t="shared" si="135"/>
        <v>0</v>
      </c>
      <c r="BG420" s="143">
        <f t="shared" si="136"/>
        <v>0</v>
      </c>
      <c r="BH420" s="143">
        <f t="shared" si="137"/>
        <v>0</v>
      </c>
      <c r="BI420" s="143">
        <f t="shared" si="138"/>
        <v>0</v>
      </c>
      <c r="BJ420" s="13" t="s">
        <v>154</v>
      </c>
      <c r="BK420" s="144">
        <f t="shared" si="139"/>
        <v>0</v>
      </c>
      <c r="BL420" s="13" t="s">
        <v>181</v>
      </c>
      <c r="BM420" s="142" t="s">
        <v>1274</v>
      </c>
    </row>
    <row r="421" spans="2:65" s="1" customFormat="1" ht="16.5" customHeight="1">
      <c r="B421" s="131"/>
      <c r="C421" s="149" t="s">
        <v>1275</v>
      </c>
      <c r="D421" s="149" t="s">
        <v>356</v>
      </c>
      <c r="E421" s="150" t="s">
        <v>1276</v>
      </c>
      <c r="F421" s="151" t="s">
        <v>1277</v>
      </c>
      <c r="G421" s="152" t="s">
        <v>169</v>
      </c>
      <c r="H421" s="153">
        <v>1625.4929999999999</v>
      </c>
      <c r="I421" s="153"/>
      <c r="J421" s="153">
        <f t="shared" si="130"/>
        <v>0</v>
      </c>
      <c r="K421" s="154"/>
      <c r="L421" s="155"/>
      <c r="M421" s="156" t="s">
        <v>1</v>
      </c>
      <c r="N421" s="157" t="s">
        <v>35</v>
      </c>
      <c r="O421" s="140">
        <v>0</v>
      </c>
      <c r="P421" s="140">
        <f t="shared" si="131"/>
        <v>0</v>
      </c>
      <c r="Q421" s="140">
        <v>0</v>
      </c>
      <c r="R421" s="140">
        <f t="shared" si="132"/>
        <v>0</v>
      </c>
      <c r="S421" s="140">
        <v>0</v>
      </c>
      <c r="T421" s="141">
        <f t="shared" si="133"/>
        <v>0</v>
      </c>
      <c r="AR421" s="142" t="s">
        <v>228</v>
      </c>
      <c r="AT421" s="142" t="s">
        <v>356</v>
      </c>
      <c r="AU421" s="142" t="s">
        <v>154</v>
      </c>
      <c r="AY421" s="13" t="s">
        <v>146</v>
      </c>
      <c r="BE421" s="143">
        <f t="shared" si="134"/>
        <v>0</v>
      </c>
      <c r="BF421" s="143">
        <f t="shared" si="135"/>
        <v>0</v>
      </c>
      <c r="BG421" s="143">
        <f t="shared" si="136"/>
        <v>0</v>
      </c>
      <c r="BH421" s="143">
        <f t="shared" si="137"/>
        <v>0</v>
      </c>
      <c r="BI421" s="143">
        <f t="shared" si="138"/>
        <v>0</v>
      </c>
      <c r="BJ421" s="13" t="s">
        <v>154</v>
      </c>
      <c r="BK421" s="144">
        <f t="shared" si="139"/>
        <v>0</v>
      </c>
      <c r="BL421" s="13" t="s">
        <v>181</v>
      </c>
      <c r="BM421" s="142" t="s">
        <v>1278</v>
      </c>
    </row>
    <row r="422" spans="2:65" s="1" customFormat="1" ht="24.15" customHeight="1">
      <c r="B422" s="131"/>
      <c r="C422" s="149" t="s">
        <v>1279</v>
      </c>
      <c r="D422" s="149" t="s">
        <v>356</v>
      </c>
      <c r="E422" s="150" t="s">
        <v>1280</v>
      </c>
      <c r="F422" s="151" t="s">
        <v>1281</v>
      </c>
      <c r="G422" s="152" t="s">
        <v>169</v>
      </c>
      <c r="H422" s="153">
        <v>24.57</v>
      </c>
      <c r="I422" s="153"/>
      <c r="J422" s="153">
        <f t="shared" si="130"/>
        <v>0</v>
      </c>
      <c r="K422" s="154"/>
      <c r="L422" s="155"/>
      <c r="M422" s="156" t="s">
        <v>1</v>
      </c>
      <c r="N422" s="157" t="s">
        <v>35</v>
      </c>
      <c r="O422" s="140">
        <v>0</v>
      </c>
      <c r="P422" s="140">
        <f t="shared" si="131"/>
        <v>0</v>
      </c>
      <c r="Q422" s="140">
        <v>0</v>
      </c>
      <c r="R422" s="140">
        <f t="shared" si="132"/>
        <v>0</v>
      </c>
      <c r="S422" s="140">
        <v>0</v>
      </c>
      <c r="T422" s="141">
        <f t="shared" si="133"/>
        <v>0</v>
      </c>
      <c r="AR422" s="142" t="s">
        <v>228</v>
      </c>
      <c r="AT422" s="142" t="s">
        <v>356</v>
      </c>
      <c r="AU422" s="142" t="s">
        <v>154</v>
      </c>
      <c r="AY422" s="13" t="s">
        <v>146</v>
      </c>
      <c r="BE422" s="143">
        <f t="shared" si="134"/>
        <v>0</v>
      </c>
      <c r="BF422" s="143">
        <f t="shared" si="135"/>
        <v>0</v>
      </c>
      <c r="BG422" s="143">
        <f t="shared" si="136"/>
        <v>0</v>
      </c>
      <c r="BH422" s="143">
        <f t="shared" si="137"/>
        <v>0</v>
      </c>
      <c r="BI422" s="143">
        <f t="shared" si="138"/>
        <v>0</v>
      </c>
      <c r="BJ422" s="13" t="s">
        <v>154</v>
      </c>
      <c r="BK422" s="144">
        <f t="shared" si="139"/>
        <v>0</v>
      </c>
      <c r="BL422" s="13" t="s">
        <v>181</v>
      </c>
      <c r="BM422" s="142" t="s">
        <v>1282</v>
      </c>
    </row>
    <row r="423" spans="2:65" s="1" customFormat="1" ht="33" customHeight="1">
      <c r="B423" s="131"/>
      <c r="C423" s="132" t="s">
        <v>1283</v>
      </c>
      <c r="D423" s="132" t="s">
        <v>149</v>
      </c>
      <c r="E423" s="133" t="s">
        <v>1284</v>
      </c>
      <c r="F423" s="134" t="s">
        <v>1285</v>
      </c>
      <c r="G423" s="135" t="s">
        <v>169</v>
      </c>
      <c r="H423" s="136">
        <v>22.082000000000001</v>
      </c>
      <c r="I423" s="136"/>
      <c r="J423" s="136">
        <f t="shared" si="130"/>
        <v>0</v>
      </c>
      <c r="K423" s="137"/>
      <c r="L423" s="25"/>
      <c r="M423" s="138" t="s">
        <v>1</v>
      </c>
      <c r="N423" s="139" t="s">
        <v>35</v>
      </c>
      <c r="O423" s="140">
        <v>0.39528000000000002</v>
      </c>
      <c r="P423" s="140">
        <f t="shared" si="131"/>
        <v>8.728572960000001</v>
      </c>
      <c r="Q423" s="140">
        <v>2.9999999999999997E-4</v>
      </c>
      <c r="R423" s="140">
        <f t="shared" si="132"/>
        <v>6.6245999999999996E-3</v>
      </c>
      <c r="S423" s="140">
        <v>0</v>
      </c>
      <c r="T423" s="141">
        <f t="shared" si="133"/>
        <v>0</v>
      </c>
      <c r="AR423" s="142" t="s">
        <v>181</v>
      </c>
      <c r="AT423" s="142" t="s">
        <v>149</v>
      </c>
      <c r="AU423" s="142" t="s">
        <v>154</v>
      </c>
      <c r="AY423" s="13" t="s">
        <v>146</v>
      </c>
      <c r="BE423" s="143">
        <f t="shared" si="134"/>
        <v>0</v>
      </c>
      <c r="BF423" s="143">
        <f t="shared" si="135"/>
        <v>0</v>
      </c>
      <c r="BG423" s="143">
        <f t="shared" si="136"/>
        <v>0</v>
      </c>
      <c r="BH423" s="143">
        <f t="shared" si="137"/>
        <v>0</v>
      </c>
      <c r="BI423" s="143">
        <f t="shared" si="138"/>
        <v>0</v>
      </c>
      <c r="BJ423" s="13" t="s">
        <v>154</v>
      </c>
      <c r="BK423" s="144">
        <f t="shared" si="139"/>
        <v>0</v>
      </c>
      <c r="BL423" s="13" t="s">
        <v>181</v>
      </c>
      <c r="BM423" s="142" t="s">
        <v>1286</v>
      </c>
    </row>
    <row r="424" spans="2:65" s="1" customFormat="1" ht="16.5" customHeight="1">
      <c r="B424" s="131"/>
      <c r="C424" s="149" t="s">
        <v>1287</v>
      </c>
      <c r="D424" s="149" t="s">
        <v>356</v>
      </c>
      <c r="E424" s="150" t="s">
        <v>1288</v>
      </c>
      <c r="F424" s="151" t="s">
        <v>1289</v>
      </c>
      <c r="G424" s="152" t="s">
        <v>169</v>
      </c>
      <c r="H424" s="153">
        <v>22.712</v>
      </c>
      <c r="I424" s="153"/>
      <c r="J424" s="153">
        <f t="shared" si="130"/>
        <v>0</v>
      </c>
      <c r="K424" s="154"/>
      <c r="L424" s="155"/>
      <c r="M424" s="156" t="s">
        <v>1</v>
      </c>
      <c r="N424" s="157" t="s">
        <v>35</v>
      </c>
      <c r="O424" s="140">
        <v>0</v>
      </c>
      <c r="P424" s="140">
        <f t="shared" si="131"/>
        <v>0</v>
      </c>
      <c r="Q424" s="140">
        <v>3.9500000000000004E-3</v>
      </c>
      <c r="R424" s="140">
        <f t="shared" si="132"/>
        <v>8.9712400000000012E-2</v>
      </c>
      <c r="S424" s="140">
        <v>0</v>
      </c>
      <c r="T424" s="141">
        <f t="shared" si="133"/>
        <v>0</v>
      </c>
      <c r="AR424" s="142" t="s">
        <v>228</v>
      </c>
      <c r="AT424" s="142" t="s">
        <v>356</v>
      </c>
      <c r="AU424" s="142" t="s">
        <v>154</v>
      </c>
      <c r="AY424" s="13" t="s">
        <v>146</v>
      </c>
      <c r="BE424" s="143">
        <f t="shared" si="134"/>
        <v>0</v>
      </c>
      <c r="BF424" s="143">
        <f t="shared" si="135"/>
        <v>0</v>
      </c>
      <c r="BG424" s="143">
        <f t="shared" si="136"/>
        <v>0</v>
      </c>
      <c r="BH424" s="143">
        <f t="shared" si="137"/>
        <v>0</v>
      </c>
      <c r="BI424" s="143">
        <f t="shared" si="138"/>
        <v>0</v>
      </c>
      <c r="BJ424" s="13" t="s">
        <v>154</v>
      </c>
      <c r="BK424" s="144">
        <f t="shared" si="139"/>
        <v>0</v>
      </c>
      <c r="BL424" s="13" t="s">
        <v>181</v>
      </c>
      <c r="BM424" s="142" t="s">
        <v>1290</v>
      </c>
    </row>
    <row r="425" spans="2:65" s="1" customFormat="1" ht="24.15" customHeight="1">
      <c r="B425" s="131"/>
      <c r="C425" s="132" t="s">
        <v>1291</v>
      </c>
      <c r="D425" s="132" t="s">
        <v>149</v>
      </c>
      <c r="E425" s="133" t="s">
        <v>1292</v>
      </c>
      <c r="F425" s="134" t="s">
        <v>1293</v>
      </c>
      <c r="G425" s="135" t="s">
        <v>235</v>
      </c>
      <c r="H425" s="136">
        <v>31.954000000000001</v>
      </c>
      <c r="I425" s="136"/>
      <c r="J425" s="136">
        <f t="shared" si="130"/>
        <v>0</v>
      </c>
      <c r="K425" s="137"/>
      <c r="L425" s="25"/>
      <c r="M425" s="138" t="s">
        <v>1</v>
      </c>
      <c r="N425" s="139" t="s">
        <v>35</v>
      </c>
      <c r="O425" s="140">
        <v>1.0529999999999999</v>
      </c>
      <c r="P425" s="140">
        <f t="shared" si="131"/>
        <v>33.647562000000001</v>
      </c>
      <c r="Q425" s="140">
        <v>0</v>
      </c>
      <c r="R425" s="140">
        <f t="shared" si="132"/>
        <v>0</v>
      </c>
      <c r="S425" s="140">
        <v>0</v>
      </c>
      <c r="T425" s="141">
        <f t="shared" si="133"/>
        <v>0</v>
      </c>
      <c r="AR425" s="142" t="s">
        <v>181</v>
      </c>
      <c r="AT425" s="142" t="s">
        <v>149</v>
      </c>
      <c r="AU425" s="142" t="s">
        <v>154</v>
      </c>
      <c r="AY425" s="13" t="s">
        <v>146</v>
      </c>
      <c r="BE425" s="143">
        <f t="shared" si="134"/>
        <v>0</v>
      </c>
      <c r="BF425" s="143">
        <f t="shared" si="135"/>
        <v>0</v>
      </c>
      <c r="BG425" s="143">
        <f t="shared" si="136"/>
        <v>0</v>
      </c>
      <c r="BH425" s="143">
        <f t="shared" si="137"/>
        <v>0</v>
      </c>
      <c r="BI425" s="143">
        <f t="shared" si="138"/>
        <v>0</v>
      </c>
      <c r="BJ425" s="13" t="s">
        <v>154</v>
      </c>
      <c r="BK425" s="144">
        <f t="shared" si="139"/>
        <v>0</v>
      </c>
      <c r="BL425" s="13" t="s">
        <v>181</v>
      </c>
      <c r="BM425" s="142" t="s">
        <v>1294</v>
      </c>
    </row>
    <row r="426" spans="2:65" s="11" customFormat="1" ht="22.95" customHeight="1">
      <c r="B426" s="120"/>
      <c r="D426" s="121" t="s">
        <v>68</v>
      </c>
      <c r="E426" s="129" t="s">
        <v>1295</v>
      </c>
      <c r="F426" s="129" t="s">
        <v>1296</v>
      </c>
      <c r="J426" s="130">
        <f>BK426</f>
        <v>0</v>
      </c>
      <c r="L426" s="120"/>
      <c r="M426" s="124"/>
      <c r="P426" s="125">
        <f>SUM(P427:P428)</f>
        <v>224.03622428000003</v>
      </c>
      <c r="R426" s="125">
        <f>SUM(R427:R428)</f>
        <v>3.0381169200000002</v>
      </c>
      <c r="T426" s="126">
        <f>SUM(T427:T428)</f>
        <v>0</v>
      </c>
      <c r="AR426" s="121" t="s">
        <v>154</v>
      </c>
      <c r="AT426" s="127" t="s">
        <v>68</v>
      </c>
      <c r="AU426" s="127" t="s">
        <v>77</v>
      </c>
      <c r="AY426" s="121" t="s">
        <v>146</v>
      </c>
      <c r="BK426" s="128">
        <f>SUM(BK427:BK428)</f>
        <v>0</v>
      </c>
    </row>
    <row r="427" spans="2:65" s="1" customFormat="1" ht="37.950000000000003" customHeight="1">
      <c r="B427" s="131"/>
      <c r="C427" s="132" t="s">
        <v>1297</v>
      </c>
      <c r="D427" s="132" t="s">
        <v>149</v>
      </c>
      <c r="E427" s="133" t="s">
        <v>1298</v>
      </c>
      <c r="F427" s="134" t="s">
        <v>1299</v>
      </c>
      <c r="G427" s="135" t="s">
        <v>169</v>
      </c>
      <c r="H427" s="136">
        <v>259.00400000000002</v>
      </c>
      <c r="I427" s="136"/>
      <c r="J427" s="136">
        <f>ROUND(I427*H427,3)</f>
        <v>0</v>
      </c>
      <c r="K427" s="137"/>
      <c r="L427" s="25"/>
      <c r="M427" s="138" t="s">
        <v>1</v>
      </c>
      <c r="N427" s="139" t="s">
        <v>35</v>
      </c>
      <c r="O427" s="140">
        <v>0.84857000000000005</v>
      </c>
      <c r="P427" s="140">
        <f>O427*H427</f>
        <v>219.78302428000003</v>
      </c>
      <c r="Q427" s="140">
        <v>1.1730000000000001E-2</v>
      </c>
      <c r="R427" s="140">
        <f>Q427*H427</f>
        <v>3.0381169200000002</v>
      </c>
      <c r="S427" s="140">
        <v>0</v>
      </c>
      <c r="T427" s="141">
        <f>S427*H427</f>
        <v>0</v>
      </c>
      <c r="AR427" s="142" t="s">
        <v>181</v>
      </c>
      <c r="AT427" s="142" t="s">
        <v>149</v>
      </c>
      <c r="AU427" s="142" t="s">
        <v>154</v>
      </c>
      <c r="AY427" s="13" t="s">
        <v>146</v>
      </c>
      <c r="BE427" s="143">
        <f>IF(N427="základná",J427,0)</f>
        <v>0</v>
      </c>
      <c r="BF427" s="143">
        <f>IF(N427="znížená",J427,0)</f>
        <v>0</v>
      </c>
      <c r="BG427" s="143">
        <f>IF(N427="zákl. prenesená",J427,0)</f>
        <v>0</v>
      </c>
      <c r="BH427" s="143">
        <f>IF(N427="zníž. prenesená",J427,0)</f>
        <v>0</v>
      </c>
      <c r="BI427" s="143">
        <f>IF(N427="nulová",J427,0)</f>
        <v>0</v>
      </c>
      <c r="BJ427" s="13" t="s">
        <v>154</v>
      </c>
      <c r="BK427" s="144">
        <f>ROUND(I427*H427,3)</f>
        <v>0</v>
      </c>
      <c r="BL427" s="13" t="s">
        <v>181</v>
      </c>
      <c r="BM427" s="142" t="s">
        <v>1300</v>
      </c>
    </row>
    <row r="428" spans="2:65" s="1" customFormat="1" ht="24.15" customHeight="1">
      <c r="B428" s="131"/>
      <c r="C428" s="132" t="s">
        <v>970</v>
      </c>
      <c r="D428" s="132" t="s">
        <v>149</v>
      </c>
      <c r="E428" s="133" t="s">
        <v>1301</v>
      </c>
      <c r="F428" s="134" t="s">
        <v>1302</v>
      </c>
      <c r="G428" s="135" t="s">
        <v>235</v>
      </c>
      <c r="H428" s="136">
        <v>3.0379999999999998</v>
      </c>
      <c r="I428" s="136"/>
      <c r="J428" s="136">
        <f>ROUND(I428*H428,3)</f>
        <v>0</v>
      </c>
      <c r="K428" s="137"/>
      <c r="L428" s="25"/>
      <c r="M428" s="138" t="s">
        <v>1</v>
      </c>
      <c r="N428" s="139" t="s">
        <v>35</v>
      </c>
      <c r="O428" s="140">
        <v>1.4</v>
      </c>
      <c r="P428" s="140">
        <f>O428*H428</f>
        <v>4.2531999999999996</v>
      </c>
      <c r="Q428" s="140">
        <v>0</v>
      </c>
      <c r="R428" s="140">
        <f>Q428*H428</f>
        <v>0</v>
      </c>
      <c r="S428" s="140">
        <v>0</v>
      </c>
      <c r="T428" s="141">
        <f>S428*H428</f>
        <v>0</v>
      </c>
      <c r="AR428" s="142" t="s">
        <v>181</v>
      </c>
      <c r="AT428" s="142" t="s">
        <v>149</v>
      </c>
      <c r="AU428" s="142" t="s">
        <v>154</v>
      </c>
      <c r="AY428" s="13" t="s">
        <v>146</v>
      </c>
      <c r="BE428" s="143">
        <f>IF(N428="základná",J428,0)</f>
        <v>0</v>
      </c>
      <c r="BF428" s="143">
        <f>IF(N428="znížená",J428,0)</f>
        <v>0</v>
      </c>
      <c r="BG428" s="143">
        <f>IF(N428="zákl. prenesená",J428,0)</f>
        <v>0</v>
      </c>
      <c r="BH428" s="143">
        <f>IF(N428="zníž. prenesená",J428,0)</f>
        <v>0</v>
      </c>
      <c r="BI428" s="143">
        <f>IF(N428="nulová",J428,0)</f>
        <v>0</v>
      </c>
      <c r="BJ428" s="13" t="s">
        <v>154</v>
      </c>
      <c r="BK428" s="144">
        <f>ROUND(I428*H428,3)</f>
        <v>0</v>
      </c>
      <c r="BL428" s="13" t="s">
        <v>181</v>
      </c>
      <c r="BM428" s="142" t="s">
        <v>1303</v>
      </c>
    </row>
    <row r="429" spans="2:65" s="11" customFormat="1" ht="22.95" customHeight="1">
      <c r="B429" s="120"/>
      <c r="D429" s="121" t="s">
        <v>68</v>
      </c>
      <c r="E429" s="129" t="s">
        <v>1304</v>
      </c>
      <c r="F429" s="129" t="s">
        <v>1305</v>
      </c>
      <c r="J429" s="130">
        <f>BK429</f>
        <v>0</v>
      </c>
      <c r="L429" s="120"/>
      <c r="M429" s="124"/>
      <c r="P429" s="125">
        <f>SUM(P430:P432)</f>
        <v>213.9202774</v>
      </c>
      <c r="R429" s="125">
        <f>SUM(R430:R432)</f>
        <v>0.79144793199999997</v>
      </c>
      <c r="T429" s="126">
        <f>SUM(T430:T432)</f>
        <v>0</v>
      </c>
      <c r="AR429" s="121" t="s">
        <v>154</v>
      </c>
      <c r="AT429" s="127" t="s">
        <v>68</v>
      </c>
      <c r="AU429" s="127" t="s">
        <v>77</v>
      </c>
      <c r="AY429" s="121" t="s">
        <v>146</v>
      </c>
      <c r="BK429" s="128">
        <f>SUM(BK430:BK432)</f>
        <v>0</v>
      </c>
    </row>
    <row r="430" spans="2:65" s="1" customFormat="1" ht="33" customHeight="1">
      <c r="B430" s="131"/>
      <c r="C430" s="132" t="s">
        <v>1306</v>
      </c>
      <c r="D430" s="132" t="s">
        <v>149</v>
      </c>
      <c r="E430" s="133" t="s">
        <v>1307</v>
      </c>
      <c r="F430" s="134" t="s">
        <v>1308</v>
      </c>
      <c r="G430" s="135" t="s">
        <v>169</v>
      </c>
      <c r="H430" s="136">
        <v>241.51599999999999</v>
      </c>
      <c r="I430" s="136"/>
      <c r="J430" s="136">
        <f>ROUND(I430*H430,3)</f>
        <v>0</v>
      </c>
      <c r="K430" s="137"/>
      <c r="L430" s="25"/>
      <c r="M430" s="138" t="s">
        <v>1</v>
      </c>
      <c r="N430" s="139" t="s">
        <v>35</v>
      </c>
      <c r="O430" s="140">
        <v>0.88139999999999996</v>
      </c>
      <c r="P430" s="140">
        <f>O430*H430</f>
        <v>212.87220239999999</v>
      </c>
      <c r="Q430" s="140">
        <v>3.277E-3</v>
      </c>
      <c r="R430" s="140">
        <f>Q430*H430</f>
        <v>0.79144793199999997</v>
      </c>
      <c r="S430" s="140">
        <v>0</v>
      </c>
      <c r="T430" s="141">
        <f>S430*H430</f>
        <v>0</v>
      </c>
      <c r="AR430" s="142" t="s">
        <v>181</v>
      </c>
      <c r="AT430" s="142" t="s">
        <v>149</v>
      </c>
      <c r="AU430" s="142" t="s">
        <v>154</v>
      </c>
      <c r="AY430" s="13" t="s">
        <v>146</v>
      </c>
      <c r="BE430" s="143">
        <f>IF(N430="základná",J430,0)</f>
        <v>0</v>
      </c>
      <c r="BF430" s="143">
        <f>IF(N430="znížená",J430,0)</f>
        <v>0</v>
      </c>
      <c r="BG430" s="143">
        <f>IF(N430="zákl. prenesená",J430,0)</f>
        <v>0</v>
      </c>
      <c r="BH430" s="143">
        <f>IF(N430="zníž. prenesená",J430,0)</f>
        <v>0</v>
      </c>
      <c r="BI430" s="143">
        <f>IF(N430="nulová",J430,0)</f>
        <v>0</v>
      </c>
      <c r="BJ430" s="13" t="s">
        <v>154</v>
      </c>
      <c r="BK430" s="144">
        <f>ROUND(I430*H430,3)</f>
        <v>0</v>
      </c>
      <c r="BL430" s="13" t="s">
        <v>181</v>
      </c>
      <c r="BM430" s="142" t="s">
        <v>1309</v>
      </c>
    </row>
    <row r="431" spans="2:65" s="1" customFormat="1" ht="16.5" customHeight="1">
      <c r="B431" s="131"/>
      <c r="C431" s="149" t="s">
        <v>973</v>
      </c>
      <c r="D431" s="149" t="s">
        <v>356</v>
      </c>
      <c r="E431" s="150" t="s">
        <v>1310</v>
      </c>
      <c r="F431" s="151" t="s">
        <v>1311</v>
      </c>
      <c r="G431" s="152" t="s">
        <v>169</v>
      </c>
      <c r="H431" s="153">
        <v>246.346</v>
      </c>
      <c r="I431" s="153"/>
      <c r="J431" s="153">
        <f>ROUND(I431*H431,3)</f>
        <v>0</v>
      </c>
      <c r="K431" s="154"/>
      <c r="L431" s="155"/>
      <c r="M431" s="156" t="s">
        <v>1</v>
      </c>
      <c r="N431" s="157" t="s">
        <v>35</v>
      </c>
      <c r="O431" s="140">
        <v>0</v>
      </c>
      <c r="P431" s="140">
        <f>O431*H431</f>
        <v>0</v>
      </c>
      <c r="Q431" s="140">
        <v>0</v>
      </c>
      <c r="R431" s="140">
        <f>Q431*H431</f>
        <v>0</v>
      </c>
      <c r="S431" s="140">
        <v>0</v>
      </c>
      <c r="T431" s="141">
        <f>S431*H431</f>
        <v>0</v>
      </c>
      <c r="AR431" s="142" t="s">
        <v>228</v>
      </c>
      <c r="AT431" s="142" t="s">
        <v>356</v>
      </c>
      <c r="AU431" s="142" t="s">
        <v>154</v>
      </c>
      <c r="AY431" s="13" t="s">
        <v>146</v>
      </c>
      <c r="BE431" s="143">
        <f>IF(N431="základná",J431,0)</f>
        <v>0</v>
      </c>
      <c r="BF431" s="143">
        <f>IF(N431="znížená",J431,0)</f>
        <v>0</v>
      </c>
      <c r="BG431" s="143">
        <f>IF(N431="zákl. prenesená",J431,0)</f>
        <v>0</v>
      </c>
      <c r="BH431" s="143">
        <f>IF(N431="zníž. prenesená",J431,0)</f>
        <v>0</v>
      </c>
      <c r="BI431" s="143">
        <f>IF(N431="nulová",J431,0)</f>
        <v>0</v>
      </c>
      <c r="BJ431" s="13" t="s">
        <v>154</v>
      </c>
      <c r="BK431" s="144">
        <f>ROUND(I431*H431,3)</f>
        <v>0</v>
      </c>
      <c r="BL431" s="13" t="s">
        <v>181</v>
      </c>
      <c r="BM431" s="142" t="s">
        <v>1312</v>
      </c>
    </row>
    <row r="432" spans="2:65" s="1" customFormat="1" ht="24.15" customHeight="1">
      <c r="B432" s="131"/>
      <c r="C432" s="132" t="s">
        <v>1313</v>
      </c>
      <c r="D432" s="132" t="s">
        <v>149</v>
      </c>
      <c r="E432" s="133" t="s">
        <v>1314</v>
      </c>
      <c r="F432" s="134" t="s">
        <v>1315</v>
      </c>
      <c r="G432" s="135" t="s">
        <v>235</v>
      </c>
      <c r="H432" s="136">
        <v>0.79100000000000004</v>
      </c>
      <c r="I432" s="136"/>
      <c r="J432" s="136">
        <f>ROUND(I432*H432,3)</f>
        <v>0</v>
      </c>
      <c r="K432" s="137"/>
      <c r="L432" s="25"/>
      <c r="M432" s="138" t="s">
        <v>1</v>
      </c>
      <c r="N432" s="139" t="s">
        <v>35</v>
      </c>
      <c r="O432" s="140">
        <v>1.325</v>
      </c>
      <c r="P432" s="140">
        <f>O432*H432</f>
        <v>1.0480750000000001</v>
      </c>
      <c r="Q432" s="140">
        <v>0</v>
      </c>
      <c r="R432" s="140">
        <f>Q432*H432</f>
        <v>0</v>
      </c>
      <c r="S432" s="140">
        <v>0</v>
      </c>
      <c r="T432" s="141">
        <f>S432*H432</f>
        <v>0</v>
      </c>
      <c r="AR432" s="142" t="s">
        <v>181</v>
      </c>
      <c r="AT432" s="142" t="s">
        <v>149</v>
      </c>
      <c r="AU432" s="142" t="s">
        <v>154</v>
      </c>
      <c r="AY432" s="13" t="s">
        <v>146</v>
      </c>
      <c r="BE432" s="143">
        <f>IF(N432="základná",J432,0)</f>
        <v>0</v>
      </c>
      <c r="BF432" s="143">
        <f>IF(N432="znížená",J432,0)</f>
        <v>0</v>
      </c>
      <c r="BG432" s="143">
        <f>IF(N432="zákl. prenesená",J432,0)</f>
        <v>0</v>
      </c>
      <c r="BH432" s="143">
        <f>IF(N432="zníž. prenesená",J432,0)</f>
        <v>0</v>
      </c>
      <c r="BI432" s="143">
        <f>IF(N432="nulová",J432,0)</f>
        <v>0</v>
      </c>
      <c r="BJ432" s="13" t="s">
        <v>154</v>
      </c>
      <c r="BK432" s="144">
        <f>ROUND(I432*H432,3)</f>
        <v>0</v>
      </c>
      <c r="BL432" s="13" t="s">
        <v>181</v>
      </c>
      <c r="BM432" s="142" t="s">
        <v>1316</v>
      </c>
    </row>
    <row r="433" spans="2:65" s="11" customFormat="1" ht="22.95" customHeight="1">
      <c r="B433" s="120"/>
      <c r="D433" s="121" t="s">
        <v>68</v>
      </c>
      <c r="E433" s="129" t="s">
        <v>350</v>
      </c>
      <c r="F433" s="129" t="s">
        <v>351</v>
      </c>
      <c r="J433" s="130">
        <f>BK433</f>
        <v>0</v>
      </c>
      <c r="L433" s="120"/>
      <c r="M433" s="124"/>
      <c r="P433" s="125">
        <f>SUM(P434:P435)</f>
        <v>147.33788124</v>
      </c>
      <c r="R433" s="125">
        <f>SUM(R434:R435)</f>
        <v>0.89161104755999998</v>
      </c>
      <c r="T433" s="126">
        <f>SUM(T434:T435)</f>
        <v>0</v>
      </c>
      <c r="AR433" s="121" t="s">
        <v>154</v>
      </c>
      <c r="AT433" s="127" t="s">
        <v>68</v>
      </c>
      <c r="AU433" s="127" t="s">
        <v>77</v>
      </c>
      <c r="AY433" s="121" t="s">
        <v>146</v>
      </c>
      <c r="BK433" s="128">
        <f>SUM(BK434:BK435)</f>
        <v>0</v>
      </c>
    </row>
    <row r="434" spans="2:65" s="1" customFormat="1" ht="16.5" customHeight="1">
      <c r="B434" s="131"/>
      <c r="C434" s="132" t="s">
        <v>977</v>
      </c>
      <c r="D434" s="132" t="s">
        <v>149</v>
      </c>
      <c r="E434" s="133" t="s">
        <v>1317</v>
      </c>
      <c r="F434" s="134" t="s">
        <v>1318</v>
      </c>
      <c r="G434" s="135" t="s">
        <v>169</v>
      </c>
      <c r="H434" s="136">
        <v>1758.114</v>
      </c>
      <c r="I434" s="136"/>
      <c r="J434" s="136">
        <f>ROUND(I434*H434,3)</f>
        <v>0</v>
      </c>
      <c r="K434" s="137"/>
      <c r="L434" s="25"/>
      <c r="M434" s="138" t="s">
        <v>1</v>
      </c>
      <c r="N434" s="139" t="s">
        <v>35</v>
      </c>
      <c r="O434" s="140">
        <v>1.21E-2</v>
      </c>
      <c r="P434" s="140">
        <f>O434*H434</f>
        <v>21.2731794</v>
      </c>
      <c r="Q434" s="140">
        <v>5.274E-5</v>
      </c>
      <c r="R434" s="140">
        <f>Q434*H434</f>
        <v>9.2722932359999996E-2</v>
      </c>
      <c r="S434" s="140">
        <v>0</v>
      </c>
      <c r="T434" s="141">
        <f>S434*H434</f>
        <v>0</v>
      </c>
      <c r="AR434" s="142" t="s">
        <v>181</v>
      </c>
      <c r="AT434" s="142" t="s">
        <v>149</v>
      </c>
      <c r="AU434" s="142" t="s">
        <v>154</v>
      </c>
      <c r="AY434" s="13" t="s">
        <v>146</v>
      </c>
      <c r="BE434" s="143">
        <f>IF(N434="základná",J434,0)</f>
        <v>0</v>
      </c>
      <c r="BF434" s="143">
        <f>IF(N434="znížená",J434,0)</f>
        <v>0</v>
      </c>
      <c r="BG434" s="143">
        <f>IF(N434="zákl. prenesená",J434,0)</f>
        <v>0</v>
      </c>
      <c r="BH434" s="143">
        <f>IF(N434="zníž. prenesená",J434,0)</f>
        <v>0</v>
      </c>
      <c r="BI434" s="143">
        <f>IF(N434="nulová",J434,0)</f>
        <v>0</v>
      </c>
      <c r="BJ434" s="13" t="s">
        <v>154</v>
      </c>
      <c r="BK434" s="144">
        <f>ROUND(I434*H434,3)</f>
        <v>0</v>
      </c>
      <c r="BL434" s="13" t="s">
        <v>181</v>
      </c>
      <c r="BM434" s="142" t="s">
        <v>1319</v>
      </c>
    </row>
    <row r="435" spans="2:65" s="1" customFormat="1" ht="44.25" customHeight="1">
      <c r="B435" s="131"/>
      <c r="C435" s="132" t="s">
        <v>1320</v>
      </c>
      <c r="D435" s="132" t="s">
        <v>149</v>
      </c>
      <c r="E435" s="133" t="s">
        <v>1321</v>
      </c>
      <c r="F435" s="134" t="s">
        <v>1322</v>
      </c>
      <c r="G435" s="135" t="s">
        <v>169</v>
      </c>
      <c r="H435" s="136">
        <v>1965.768</v>
      </c>
      <c r="I435" s="136"/>
      <c r="J435" s="136">
        <f>ROUND(I435*H435,3)</f>
        <v>0</v>
      </c>
      <c r="K435" s="137"/>
      <c r="L435" s="25"/>
      <c r="M435" s="138" t="s">
        <v>1</v>
      </c>
      <c r="N435" s="139" t="s">
        <v>35</v>
      </c>
      <c r="O435" s="140">
        <v>6.4130000000000006E-2</v>
      </c>
      <c r="P435" s="140">
        <f>O435*H435</f>
        <v>126.06470184000001</v>
      </c>
      <c r="Q435" s="140">
        <v>4.0640000000000001E-4</v>
      </c>
      <c r="R435" s="140">
        <f>Q435*H435</f>
        <v>0.79888811520000003</v>
      </c>
      <c r="S435" s="140">
        <v>0</v>
      </c>
      <c r="T435" s="141">
        <f>S435*H435</f>
        <v>0</v>
      </c>
      <c r="AR435" s="142" t="s">
        <v>181</v>
      </c>
      <c r="AT435" s="142" t="s">
        <v>149</v>
      </c>
      <c r="AU435" s="142" t="s">
        <v>154</v>
      </c>
      <c r="AY435" s="13" t="s">
        <v>146</v>
      </c>
      <c r="BE435" s="143">
        <f>IF(N435="základná",J435,0)</f>
        <v>0</v>
      </c>
      <c r="BF435" s="143">
        <f>IF(N435="znížená",J435,0)</f>
        <v>0</v>
      </c>
      <c r="BG435" s="143">
        <f>IF(N435="zákl. prenesená",J435,0)</f>
        <v>0</v>
      </c>
      <c r="BH435" s="143">
        <f>IF(N435="zníž. prenesená",J435,0)</f>
        <v>0</v>
      </c>
      <c r="BI435" s="143">
        <f>IF(N435="nulová",J435,0)</f>
        <v>0</v>
      </c>
      <c r="BJ435" s="13" t="s">
        <v>154</v>
      </c>
      <c r="BK435" s="144">
        <f>ROUND(I435*H435,3)</f>
        <v>0</v>
      </c>
      <c r="BL435" s="13" t="s">
        <v>181</v>
      </c>
      <c r="BM435" s="142" t="s">
        <v>1323</v>
      </c>
    </row>
    <row r="436" spans="2:65" s="11" customFormat="1" ht="22.95" customHeight="1">
      <c r="B436" s="120"/>
      <c r="D436" s="121" t="s">
        <v>68</v>
      </c>
      <c r="E436" s="129" t="s">
        <v>1324</v>
      </c>
      <c r="F436" s="129" t="s">
        <v>1325</v>
      </c>
      <c r="J436" s="130">
        <f>BK436</f>
        <v>0</v>
      </c>
      <c r="L436" s="120"/>
      <c r="M436" s="124"/>
      <c r="P436" s="125">
        <f>SUM(P437:P440)</f>
        <v>760.16674028</v>
      </c>
      <c r="R436" s="125">
        <f>SUM(R437:R440)</f>
        <v>0.19996285276</v>
      </c>
      <c r="T436" s="126">
        <f>SUM(T437:T440)</f>
        <v>0</v>
      </c>
      <c r="AR436" s="121" t="s">
        <v>154</v>
      </c>
      <c r="AT436" s="127" t="s">
        <v>68</v>
      </c>
      <c r="AU436" s="127" t="s">
        <v>77</v>
      </c>
      <c r="AY436" s="121" t="s">
        <v>146</v>
      </c>
      <c r="BK436" s="128">
        <f>SUM(BK437:BK440)</f>
        <v>0</v>
      </c>
    </row>
    <row r="437" spans="2:65" s="1" customFormat="1" ht="37.950000000000003" customHeight="1">
      <c r="B437" s="131"/>
      <c r="C437" s="132" t="s">
        <v>1326</v>
      </c>
      <c r="D437" s="132" t="s">
        <v>149</v>
      </c>
      <c r="E437" s="133" t="s">
        <v>1327</v>
      </c>
      <c r="F437" s="134" t="s">
        <v>1328</v>
      </c>
      <c r="G437" s="135" t="s">
        <v>169</v>
      </c>
      <c r="H437" s="136">
        <v>110.33199999999999</v>
      </c>
      <c r="I437" s="136"/>
      <c r="J437" s="136">
        <f>ROUND(I437*H437,3)</f>
        <v>0</v>
      </c>
      <c r="K437" s="137"/>
      <c r="L437" s="25"/>
      <c r="M437" s="138" t="s">
        <v>1</v>
      </c>
      <c r="N437" s="139" t="s">
        <v>35</v>
      </c>
      <c r="O437" s="140">
        <v>0.17879</v>
      </c>
      <c r="P437" s="140">
        <f>O437*H437</f>
        <v>19.72625828</v>
      </c>
      <c r="Q437" s="140">
        <v>4.3543E-4</v>
      </c>
      <c r="R437" s="140">
        <f>Q437*H437</f>
        <v>4.8041862759999998E-2</v>
      </c>
      <c r="S437" s="140">
        <v>0</v>
      </c>
      <c r="T437" s="141">
        <f>S437*H437</f>
        <v>0</v>
      </c>
      <c r="AR437" s="142" t="s">
        <v>181</v>
      </c>
      <c r="AT437" s="142" t="s">
        <v>149</v>
      </c>
      <c r="AU437" s="142" t="s">
        <v>154</v>
      </c>
      <c r="AY437" s="13" t="s">
        <v>146</v>
      </c>
      <c r="BE437" s="143">
        <f>IF(N437="základná",J437,0)</f>
        <v>0</v>
      </c>
      <c r="BF437" s="143">
        <f>IF(N437="znížená",J437,0)</f>
        <v>0</v>
      </c>
      <c r="BG437" s="143">
        <f>IF(N437="zákl. prenesená",J437,0)</f>
        <v>0</v>
      </c>
      <c r="BH437" s="143">
        <f>IF(N437="zníž. prenesená",J437,0)</f>
        <v>0</v>
      </c>
      <c r="BI437" s="143">
        <f>IF(N437="nulová",J437,0)</f>
        <v>0</v>
      </c>
      <c r="BJ437" s="13" t="s">
        <v>154</v>
      </c>
      <c r="BK437" s="144">
        <f>ROUND(I437*H437,3)</f>
        <v>0</v>
      </c>
      <c r="BL437" s="13" t="s">
        <v>181</v>
      </c>
      <c r="BM437" s="142" t="s">
        <v>1329</v>
      </c>
    </row>
    <row r="438" spans="2:65" s="1" customFormat="1" ht="24.15" customHeight="1">
      <c r="B438" s="131"/>
      <c r="C438" s="132" t="s">
        <v>1330</v>
      </c>
      <c r="D438" s="132" t="s">
        <v>149</v>
      </c>
      <c r="E438" s="133" t="s">
        <v>1331</v>
      </c>
      <c r="F438" s="134" t="s">
        <v>1332</v>
      </c>
      <c r="G438" s="135" t="s">
        <v>169</v>
      </c>
      <c r="H438" s="136">
        <v>115</v>
      </c>
      <c r="I438" s="136"/>
      <c r="J438" s="136">
        <f>ROUND(I438*H438,3)</f>
        <v>0</v>
      </c>
      <c r="K438" s="137"/>
      <c r="L438" s="25"/>
      <c r="M438" s="138" t="s">
        <v>1</v>
      </c>
      <c r="N438" s="139" t="s">
        <v>35</v>
      </c>
      <c r="O438" s="140">
        <v>0.21384</v>
      </c>
      <c r="P438" s="140">
        <f>O438*H438</f>
        <v>24.5916</v>
      </c>
      <c r="Q438" s="140">
        <v>4.6533000000000002E-4</v>
      </c>
      <c r="R438" s="140">
        <f>Q438*H438</f>
        <v>5.3512950000000004E-2</v>
      </c>
      <c r="S438" s="140">
        <v>0</v>
      </c>
      <c r="T438" s="141">
        <f>S438*H438</f>
        <v>0</v>
      </c>
      <c r="AR438" s="142" t="s">
        <v>181</v>
      </c>
      <c r="AT438" s="142" t="s">
        <v>149</v>
      </c>
      <c r="AU438" s="142" t="s">
        <v>154</v>
      </c>
      <c r="AY438" s="13" t="s">
        <v>146</v>
      </c>
      <c r="BE438" s="143">
        <f>IF(N438="základná",J438,0)</f>
        <v>0</v>
      </c>
      <c r="BF438" s="143">
        <f>IF(N438="znížená",J438,0)</f>
        <v>0</v>
      </c>
      <c r="BG438" s="143">
        <f>IF(N438="zákl. prenesená",J438,0)</f>
        <v>0</v>
      </c>
      <c r="BH438" s="143">
        <f>IF(N438="zníž. prenesená",J438,0)</f>
        <v>0</v>
      </c>
      <c r="BI438" s="143">
        <f>IF(N438="nulová",J438,0)</f>
        <v>0</v>
      </c>
      <c r="BJ438" s="13" t="s">
        <v>154</v>
      </c>
      <c r="BK438" s="144">
        <f>ROUND(I438*H438,3)</f>
        <v>0</v>
      </c>
      <c r="BL438" s="13" t="s">
        <v>181</v>
      </c>
      <c r="BM438" s="142" t="s">
        <v>1333</v>
      </c>
    </row>
    <row r="439" spans="2:65" s="1" customFormat="1" ht="24.15" customHeight="1">
      <c r="B439" s="131"/>
      <c r="C439" s="132" t="s">
        <v>985</v>
      </c>
      <c r="D439" s="132" t="s">
        <v>149</v>
      </c>
      <c r="E439" s="133" t="s">
        <v>1334</v>
      </c>
      <c r="F439" s="134" t="s">
        <v>1335</v>
      </c>
      <c r="G439" s="135" t="s">
        <v>169</v>
      </c>
      <c r="H439" s="136">
        <v>115</v>
      </c>
      <c r="I439" s="136"/>
      <c r="J439" s="136">
        <f>ROUND(I439*H439,3)</f>
        <v>0</v>
      </c>
      <c r="K439" s="137"/>
      <c r="L439" s="25"/>
      <c r="M439" s="138" t="s">
        <v>1</v>
      </c>
      <c r="N439" s="139" t="s">
        <v>35</v>
      </c>
      <c r="O439" s="140">
        <v>4.8309999999999999E-2</v>
      </c>
      <c r="P439" s="140">
        <f>O439*H439</f>
        <v>5.55565</v>
      </c>
      <c r="Q439" s="140">
        <v>1.7323999999999999E-4</v>
      </c>
      <c r="R439" s="140">
        <f>Q439*H439</f>
        <v>1.9922599999999999E-2</v>
      </c>
      <c r="S439" s="140">
        <v>0</v>
      </c>
      <c r="T439" s="141">
        <f>S439*H439</f>
        <v>0</v>
      </c>
      <c r="AR439" s="142" t="s">
        <v>181</v>
      </c>
      <c r="AT439" s="142" t="s">
        <v>149</v>
      </c>
      <c r="AU439" s="142" t="s">
        <v>154</v>
      </c>
      <c r="AY439" s="13" t="s">
        <v>146</v>
      </c>
      <c r="BE439" s="143">
        <f>IF(N439="základná",J439,0)</f>
        <v>0</v>
      </c>
      <c r="BF439" s="143">
        <f>IF(N439="znížená",J439,0)</f>
        <v>0</v>
      </c>
      <c r="BG439" s="143">
        <f>IF(N439="zákl. prenesená",J439,0)</f>
        <v>0</v>
      </c>
      <c r="BH439" s="143">
        <f>IF(N439="zníž. prenesená",J439,0)</f>
        <v>0</v>
      </c>
      <c r="BI439" s="143">
        <f>IF(N439="nulová",J439,0)</f>
        <v>0</v>
      </c>
      <c r="BJ439" s="13" t="s">
        <v>154</v>
      </c>
      <c r="BK439" s="144">
        <f>ROUND(I439*H439,3)</f>
        <v>0</v>
      </c>
      <c r="BL439" s="13" t="s">
        <v>181</v>
      </c>
      <c r="BM439" s="142" t="s">
        <v>1336</v>
      </c>
    </row>
    <row r="440" spans="2:65" s="1" customFormat="1" ht="37.950000000000003" customHeight="1">
      <c r="B440" s="131"/>
      <c r="C440" s="132" t="s">
        <v>1337</v>
      </c>
      <c r="D440" s="132" t="s">
        <v>149</v>
      </c>
      <c r="E440" s="133" t="s">
        <v>1338</v>
      </c>
      <c r="F440" s="134" t="s">
        <v>1339</v>
      </c>
      <c r="G440" s="135" t="s">
        <v>169</v>
      </c>
      <c r="H440" s="136">
        <v>3924.2719999999999</v>
      </c>
      <c r="I440" s="136"/>
      <c r="J440" s="136">
        <f>ROUND(I440*H440,3)</f>
        <v>0</v>
      </c>
      <c r="K440" s="137"/>
      <c r="L440" s="25"/>
      <c r="M440" s="138" t="s">
        <v>1</v>
      </c>
      <c r="N440" s="139" t="s">
        <v>35</v>
      </c>
      <c r="O440" s="140">
        <v>0.18099999999999999</v>
      </c>
      <c r="P440" s="140">
        <f>O440*H440</f>
        <v>710.29323199999999</v>
      </c>
      <c r="Q440" s="140">
        <v>2.0000000000000002E-5</v>
      </c>
      <c r="R440" s="140">
        <f>Q440*H440</f>
        <v>7.8485440000000004E-2</v>
      </c>
      <c r="S440" s="140">
        <v>0</v>
      </c>
      <c r="T440" s="141">
        <f>S440*H440</f>
        <v>0</v>
      </c>
      <c r="AR440" s="142" t="s">
        <v>181</v>
      </c>
      <c r="AT440" s="142" t="s">
        <v>149</v>
      </c>
      <c r="AU440" s="142" t="s">
        <v>154</v>
      </c>
      <c r="AY440" s="13" t="s">
        <v>146</v>
      </c>
      <c r="BE440" s="143">
        <f>IF(N440="základná",J440,0)</f>
        <v>0</v>
      </c>
      <c r="BF440" s="143">
        <f>IF(N440="znížená",J440,0)</f>
        <v>0</v>
      </c>
      <c r="BG440" s="143">
        <f>IF(N440="zákl. prenesená",J440,0)</f>
        <v>0</v>
      </c>
      <c r="BH440" s="143">
        <f>IF(N440="zníž. prenesená",J440,0)</f>
        <v>0</v>
      </c>
      <c r="BI440" s="143">
        <f>IF(N440="nulová",J440,0)</f>
        <v>0</v>
      </c>
      <c r="BJ440" s="13" t="s">
        <v>154</v>
      </c>
      <c r="BK440" s="144">
        <f>ROUND(I440*H440,3)</f>
        <v>0</v>
      </c>
      <c r="BL440" s="13" t="s">
        <v>181</v>
      </c>
      <c r="BM440" s="142" t="s">
        <v>1340</v>
      </c>
    </row>
    <row r="441" spans="2:65" s="11" customFormat="1" ht="25.95" customHeight="1">
      <c r="B441" s="120"/>
      <c r="D441" s="121" t="s">
        <v>68</v>
      </c>
      <c r="E441" s="122" t="s">
        <v>1341</v>
      </c>
      <c r="F441" s="122" t="s">
        <v>1342</v>
      </c>
      <c r="J441" s="123">
        <f>BK441</f>
        <v>0</v>
      </c>
      <c r="L441" s="120"/>
      <c r="M441" s="124"/>
      <c r="P441" s="125">
        <f>P442</f>
        <v>15.9</v>
      </c>
      <c r="R441" s="125">
        <f>R442</f>
        <v>0</v>
      </c>
      <c r="T441" s="126">
        <f>T442</f>
        <v>0</v>
      </c>
      <c r="AR441" s="121" t="s">
        <v>153</v>
      </c>
      <c r="AT441" s="127" t="s">
        <v>68</v>
      </c>
      <c r="AU441" s="127" t="s">
        <v>69</v>
      </c>
      <c r="AY441" s="121" t="s">
        <v>146</v>
      </c>
      <c r="BK441" s="128">
        <f>BK442</f>
        <v>0</v>
      </c>
    </row>
    <row r="442" spans="2:65" s="1" customFormat="1" ht="21.75" customHeight="1">
      <c r="B442" s="131"/>
      <c r="C442" s="132" t="s">
        <v>1004</v>
      </c>
      <c r="D442" s="132" t="s">
        <v>149</v>
      </c>
      <c r="E442" s="133" t="s">
        <v>1343</v>
      </c>
      <c r="F442" s="134" t="s">
        <v>1344</v>
      </c>
      <c r="G442" s="135" t="s">
        <v>1345</v>
      </c>
      <c r="H442" s="136">
        <v>15</v>
      </c>
      <c r="I442" s="136"/>
      <c r="J442" s="136">
        <f>ROUND(I442*H442,3)</f>
        <v>0</v>
      </c>
      <c r="K442" s="137"/>
      <c r="L442" s="25"/>
      <c r="M442" s="138" t="s">
        <v>1</v>
      </c>
      <c r="N442" s="139" t="s">
        <v>35</v>
      </c>
      <c r="O442" s="140">
        <v>1.06</v>
      </c>
      <c r="P442" s="140">
        <f>O442*H442</f>
        <v>15.9</v>
      </c>
      <c r="Q442" s="140">
        <v>0</v>
      </c>
      <c r="R442" s="140">
        <f>Q442*H442</f>
        <v>0</v>
      </c>
      <c r="S442" s="140">
        <v>0</v>
      </c>
      <c r="T442" s="141">
        <f>S442*H442</f>
        <v>0</v>
      </c>
      <c r="AR442" s="142" t="s">
        <v>1346</v>
      </c>
      <c r="AT442" s="142" t="s">
        <v>149</v>
      </c>
      <c r="AU442" s="142" t="s">
        <v>77</v>
      </c>
      <c r="AY442" s="13" t="s">
        <v>146</v>
      </c>
      <c r="BE442" s="143">
        <f>IF(N442="základná",J442,0)</f>
        <v>0</v>
      </c>
      <c r="BF442" s="143">
        <f>IF(N442="znížená",J442,0)</f>
        <v>0</v>
      </c>
      <c r="BG442" s="143">
        <f>IF(N442="zákl. prenesená",J442,0)</f>
        <v>0</v>
      </c>
      <c r="BH442" s="143">
        <f>IF(N442="zníž. prenesená",J442,0)</f>
        <v>0</v>
      </c>
      <c r="BI442" s="143">
        <f>IF(N442="nulová",J442,0)</f>
        <v>0</v>
      </c>
      <c r="BJ442" s="13" t="s">
        <v>154</v>
      </c>
      <c r="BK442" s="144">
        <f>ROUND(I442*H442,3)</f>
        <v>0</v>
      </c>
      <c r="BL442" s="13" t="s">
        <v>1346</v>
      </c>
      <c r="BM442" s="142" t="s">
        <v>1347</v>
      </c>
    </row>
    <row r="443" spans="2:65" s="11" customFormat="1" ht="25.95" customHeight="1">
      <c r="B443" s="120"/>
      <c r="D443" s="121" t="s">
        <v>68</v>
      </c>
      <c r="E443" s="122" t="s">
        <v>1348</v>
      </c>
      <c r="F443" s="122" t="s">
        <v>1349</v>
      </c>
      <c r="J443" s="123">
        <f>BK443</f>
        <v>0</v>
      </c>
      <c r="L443" s="120"/>
      <c r="M443" s="124"/>
      <c r="P443" s="125">
        <f>P444+SUM(P445:P447)</f>
        <v>0</v>
      </c>
      <c r="R443" s="125">
        <f>R444+SUM(R445:R447)</f>
        <v>0</v>
      </c>
      <c r="T443" s="126">
        <f>T444+SUM(T445:T447)</f>
        <v>0</v>
      </c>
      <c r="AR443" s="121" t="s">
        <v>153</v>
      </c>
      <c r="AT443" s="127" t="s">
        <v>68</v>
      </c>
      <c r="AU443" s="127" t="s">
        <v>69</v>
      </c>
      <c r="AY443" s="121" t="s">
        <v>146</v>
      </c>
      <c r="BK443" s="128">
        <f>BK444+SUM(BK445:BK447)</f>
        <v>0</v>
      </c>
    </row>
    <row r="444" spans="2:65" s="1" customFormat="1" ht="22.8">
      <c r="B444" s="131"/>
      <c r="C444" s="132" t="s">
        <v>1350</v>
      </c>
      <c r="D444" s="132" t="s">
        <v>149</v>
      </c>
      <c r="E444" s="133" t="s">
        <v>1351</v>
      </c>
      <c r="F444" s="134" t="s">
        <v>3057</v>
      </c>
      <c r="G444" s="135" t="s">
        <v>157</v>
      </c>
      <c r="H444" s="136">
        <v>1</v>
      </c>
      <c r="I444" s="136"/>
      <c r="J444" s="136">
        <f>ROUND(I444*H444,3)</f>
        <v>0</v>
      </c>
      <c r="K444" s="137"/>
      <c r="L444" s="25"/>
      <c r="M444" s="138" t="s">
        <v>1</v>
      </c>
      <c r="N444" s="139" t="s">
        <v>35</v>
      </c>
      <c r="O444" s="140">
        <v>0</v>
      </c>
      <c r="P444" s="140">
        <f>O444*H444</f>
        <v>0</v>
      </c>
      <c r="Q444" s="140">
        <v>0</v>
      </c>
      <c r="R444" s="140">
        <f>Q444*H444</f>
        <v>0</v>
      </c>
      <c r="S444" s="140">
        <v>0</v>
      </c>
      <c r="T444" s="141">
        <f>S444*H444</f>
        <v>0</v>
      </c>
      <c r="AR444" s="142" t="s">
        <v>1352</v>
      </c>
      <c r="AT444" s="142" t="s">
        <v>149</v>
      </c>
      <c r="AU444" s="142" t="s">
        <v>77</v>
      </c>
      <c r="AY444" s="13" t="s">
        <v>146</v>
      </c>
      <c r="BE444" s="143">
        <f>IF(N444="základná",J444,0)</f>
        <v>0</v>
      </c>
      <c r="BF444" s="143">
        <f>IF(N444="znížená",J444,0)</f>
        <v>0</v>
      </c>
      <c r="BG444" s="143">
        <f>IF(N444="zákl. prenesená",J444,0)</f>
        <v>0</v>
      </c>
      <c r="BH444" s="143">
        <f>IF(N444="zníž. prenesená",J444,0)</f>
        <v>0</v>
      </c>
      <c r="BI444" s="143">
        <f>IF(N444="nulová",J444,0)</f>
        <v>0</v>
      </c>
      <c r="BJ444" s="13" t="s">
        <v>154</v>
      </c>
      <c r="BK444" s="144">
        <f>ROUND(I444*H444,3)</f>
        <v>0</v>
      </c>
      <c r="BL444" s="13" t="s">
        <v>1352</v>
      </c>
      <c r="BM444" s="142" t="s">
        <v>1353</v>
      </c>
    </row>
    <row r="445" spans="2:65" s="1" customFormat="1" ht="34.200000000000003">
      <c r="B445" s="131"/>
      <c r="C445" s="132" t="s">
        <v>1354</v>
      </c>
      <c r="D445" s="132" t="s">
        <v>149</v>
      </c>
      <c r="E445" s="133" t="s">
        <v>1355</v>
      </c>
      <c r="F445" s="134" t="s">
        <v>3058</v>
      </c>
      <c r="G445" s="135" t="s">
        <v>157</v>
      </c>
      <c r="H445" s="136">
        <v>1</v>
      </c>
      <c r="I445" s="136"/>
      <c r="J445" s="136">
        <f>ROUND(I445*H445,3)</f>
        <v>0</v>
      </c>
      <c r="K445" s="137"/>
      <c r="L445" s="25"/>
      <c r="M445" s="138" t="s">
        <v>1</v>
      </c>
      <c r="N445" s="139" t="s">
        <v>35</v>
      </c>
      <c r="O445" s="140">
        <v>0</v>
      </c>
      <c r="P445" s="140">
        <f>O445*H445</f>
        <v>0</v>
      </c>
      <c r="Q445" s="140">
        <v>0</v>
      </c>
      <c r="R445" s="140">
        <f>Q445*H445</f>
        <v>0</v>
      </c>
      <c r="S445" s="140">
        <v>0</v>
      </c>
      <c r="T445" s="141">
        <f>S445*H445</f>
        <v>0</v>
      </c>
      <c r="AR445" s="142" t="s">
        <v>1352</v>
      </c>
      <c r="AT445" s="142" t="s">
        <v>149</v>
      </c>
      <c r="AU445" s="142" t="s">
        <v>77</v>
      </c>
      <c r="AY445" s="13" t="s">
        <v>146</v>
      </c>
      <c r="BE445" s="143">
        <f>IF(N445="základná",J445,0)</f>
        <v>0</v>
      </c>
      <c r="BF445" s="143">
        <f>IF(N445="znížená",J445,0)</f>
        <v>0</v>
      </c>
      <c r="BG445" s="143">
        <f>IF(N445="zákl. prenesená",J445,0)</f>
        <v>0</v>
      </c>
      <c r="BH445" s="143">
        <f>IF(N445="zníž. prenesená",J445,0)</f>
        <v>0</v>
      </c>
      <c r="BI445" s="143">
        <f>IF(N445="nulová",J445,0)</f>
        <v>0</v>
      </c>
      <c r="BJ445" s="13" t="s">
        <v>154</v>
      </c>
      <c r="BK445" s="144">
        <f>ROUND(I445*H445,3)</f>
        <v>0</v>
      </c>
      <c r="BL445" s="13" t="s">
        <v>1352</v>
      </c>
      <c r="BM445" s="142" t="s">
        <v>1356</v>
      </c>
    </row>
    <row r="446" spans="2:65" s="1" customFormat="1" ht="16.5" customHeight="1">
      <c r="B446" s="131"/>
      <c r="C446" s="132" t="s">
        <v>1357</v>
      </c>
      <c r="D446" s="132" t="s">
        <v>149</v>
      </c>
      <c r="E446" s="133" t="s">
        <v>1358</v>
      </c>
      <c r="F446" s="134" t="s">
        <v>1359</v>
      </c>
      <c r="G446" s="135" t="s">
        <v>157</v>
      </c>
      <c r="H446" s="136">
        <v>1</v>
      </c>
      <c r="I446" s="136"/>
      <c r="J446" s="136">
        <f>ROUND(I446*H446,3)</f>
        <v>0</v>
      </c>
      <c r="K446" s="137"/>
      <c r="L446" s="25"/>
      <c r="M446" s="138" t="s">
        <v>1</v>
      </c>
      <c r="N446" s="139" t="s">
        <v>35</v>
      </c>
      <c r="O446" s="140">
        <v>0</v>
      </c>
      <c r="P446" s="140">
        <f>O446*H446</f>
        <v>0</v>
      </c>
      <c r="Q446" s="140">
        <v>0</v>
      </c>
      <c r="R446" s="140">
        <f>Q446*H446</f>
        <v>0</v>
      </c>
      <c r="S446" s="140">
        <v>0</v>
      </c>
      <c r="T446" s="141">
        <f>S446*H446</f>
        <v>0</v>
      </c>
      <c r="AR446" s="142" t="s">
        <v>1352</v>
      </c>
      <c r="AT446" s="142" t="s">
        <v>149</v>
      </c>
      <c r="AU446" s="142" t="s">
        <v>77</v>
      </c>
      <c r="AY446" s="13" t="s">
        <v>146</v>
      </c>
      <c r="BE446" s="143">
        <f>IF(N446="základná",J446,0)</f>
        <v>0</v>
      </c>
      <c r="BF446" s="143">
        <f>IF(N446="znížená",J446,0)</f>
        <v>0</v>
      </c>
      <c r="BG446" s="143">
        <f>IF(N446="zákl. prenesená",J446,0)</f>
        <v>0</v>
      </c>
      <c r="BH446" s="143">
        <f>IF(N446="zníž. prenesená",J446,0)</f>
        <v>0</v>
      </c>
      <c r="BI446" s="143">
        <f>IF(N446="nulová",J446,0)</f>
        <v>0</v>
      </c>
      <c r="BJ446" s="13" t="s">
        <v>154</v>
      </c>
      <c r="BK446" s="144">
        <f>ROUND(I446*H446,3)</f>
        <v>0</v>
      </c>
      <c r="BL446" s="13" t="s">
        <v>1352</v>
      </c>
      <c r="BM446" s="142" t="s">
        <v>1360</v>
      </c>
    </row>
    <row r="447" spans="2:65" s="11" customFormat="1" ht="22.95" customHeight="1">
      <c r="B447" s="120"/>
      <c r="D447" s="121" t="s">
        <v>68</v>
      </c>
      <c r="E447" s="129" t="s">
        <v>1361</v>
      </c>
      <c r="F447" s="129" t="s">
        <v>1362</v>
      </c>
      <c r="J447" s="130">
        <f>BK447</f>
        <v>0</v>
      </c>
      <c r="L447" s="120"/>
      <c r="M447" s="124"/>
      <c r="P447" s="125">
        <f>P448</f>
        <v>0</v>
      </c>
      <c r="R447" s="125">
        <f>R448</f>
        <v>0</v>
      </c>
      <c r="T447" s="126">
        <f>T448</f>
        <v>0</v>
      </c>
      <c r="AR447" s="121" t="s">
        <v>166</v>
      </c>
      <c r="AT447" s="127" t="s">
        <v>68</v>
      </c>
      <c r="AU447" s="127" t="s">
        <v>77</v>
      </c>
      <c r="AY447" s="121" t="s">
        <v>146</v>
      </c>
      <c r="BK447" s="128">
        <f>BK448</f>
        <v>0</v>
      </c>
    </row>
    <row r="448" spans="2:65" s="1" customFormat="1" ht="16.5" customHeight="1">
      <c r="B448" s="131"/>
      <c r="C448" s="132" t="s">
        <v>1363</v>
      </c>
      <c r="D448" s="132" t="s">
        <v>149</v>
      </c>
      <c r="E448" s="133" t="s">
        <v>1364</v>
      </c>
      <c r="F448" s="134" t="s">
        <v>1365</v>
      </c>
      <c r="G448" s="135" t="s">
        <v>1366</v>
      </c>
      <c r="H448" s="136">
        <v>1</v>
      </c>
      <c r="I448" s="136"/>
      <c r="J448" s="136">
        <f>ROUND(I448*H448,3)</f>
        <v>0</v>
      </c>
      <c r="K448" s="137"/>
      <c r="L448" s="25"/>
      <c r="M448" s="145" t="s">
        <v>1</v>
      </c>
      <c r="N448" s="146" t="s">
        <v>35</v>
      </c>
      <c r="O448" s="147">
        <v>0</v>
      </c>
      <c r="P448" s="147">
        <f>O448*H448</f>
        <v>0</v>
      </c>
      <c r="Q448" s="147">
        <v>0</v>
      </c>
      <c r="R448" s="147">
        <f>Q448*H448</f>
        <v>0</v>
      </c>
      <c r="S448" s="147">
        <v>0</v>
      </c>
      <c r="T448" s="148">
        <f>S448*H448</f>
        <v>0</v>
      </c>
      <c r="AR448" s="142" t="s">
        <v>153</v>
      </c>
      <c r="AT448" s="142" t="s">
        <v>149</v>
      </c>
      <c r="AU448" s="142" t="s">
        <v>154</v>
      </c>
      <c r="AY448" s="13" t="s">
        <v>146</v>
      </c>
      <c r="BE448" s="143">
        <f>IF(N448="základná",J448,0)</f>
        <v>0</v>
      </c>
      <c r="BF448" s="143">
        <f>IF(N448="znížená",J448,0)</f>
        <v>0</v>
      </c>
      <c r="BG448" s="143">
        <f>IF(N448="zákl. prenesená",J448,0)</f>
        <v>0</v>
      </c>
      <c r="BH448" s="143">
        <f>IF(N448="zníž. prenesená",J448,0)</f>
        <v>0</v>
      </c>
      <c r="BI448" s="143">
        <f>IF(N448="nulová",J448,0)</f>
        <v>0</v>
      </c>
      <c r="BJ448" s="13" t="s">
        <v>154</v>
      </c>
      <c r="BK448" s="144">
        <f>ROUND(I448*H448,3)</f>
        <v>0</v>
      </c>
      <c r="BL448" s="13" t="s">
        <v>153</v>
      </c>
      <c r="BM448" s="142" t="s">
        <v>1367</v>
      </c>
    </row>
    <row r="449" spans="2:12" s="1" customFormat="1" ht="6.9" customHeight="1">
      <c r="B449" s="40"/>
      <c r="C449" s="41"/>
      <c r="D449" s="41"/>
      <c r="E449" s="41"/>
      <c r="F449" s="41"/>
      <c r="G449" s="41"/>
      <c r="H449" s="41"/>
      <c r="I449" s="41"/>
      <c r="J449" s="41"/>
      <c r="K449" s="41"/>
      <c r="L449" s="25"/>
    </row>
  </sheetData>
  <autoFilter ref="C143:K448"/>
  <mergeCells count="9">
    <mergeCell ref="E87:H87"/>
    <mergeCell ref="E134:H134"/>
    <mergeCell ref="E136:H13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69"/>
  <sheetViews>
    <sheetView showGridLines="0" topLeftCell="A110" workbookViewId="0">
      <selection activeCell="X131" sqref="X13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84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1368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ROUND(J125,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ROUND((SUM(BE125:BE168)),  2)</f>
        <v>0</v>
      </c>
      <c r="G33" s="88"/>
      <c r="H33" s="88"/>
      <c r="I33" s="89">
        <v>0.2</v>
      </c>
      <c r="J33" s="87">
        <f>ROUND(((SUM(BE125:BE168))*I33),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ROUND((SUM(BF125:BF168)),  2)</f>
        <v>0</v>
      </c>
      <c r="I34" s="91">
        <v>0.2</v>
      </c>
      <c r="J34" s="90">
        <f>ROUND(((SUM(BF125:BF168))*I34),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ROUND((SUM(BG125:BG168)),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ROUND((SUM(BH125:BH168)),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ROUND((SUM(BI125:BI168)),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03 - SO 02 - zhromažďovacia plocha - chodník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J125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95" customHeight="1">
      <c r="B98" s="107"/>
      <c r="D98" s="108" t="s">
        <v>364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95" customHeight="1">
      <c r="B99" s="107"/>
      <c r="D99" s="108" t="s">
        <v>1369</v>
      </c>
      <c r="E99" s="109"/>
      <c r="F99" s="109"/>
      <c r="G99" s="109"/>
      <c r="H99" s="109"/>
      <c r="I99" s="109"/>
      <c r="J99" s="110">
        <f>J140</f>
        <v>0</v>
      </c>
      <c r="L99" s="107"/>
    </row>
    <row r="100" spans="2:12" s="9" customFormat="1" ht="19.95" customHeight="1">
      <c r="B100" s="107"/>
      <c r="D100" s="108" t="s">
        <v>1370</v>
      </c>
      <c r="E100" s="109"/>
      <c r="F100" s="109"/>
      <c r="G100" s="109"/>
      <c r="H100" s="109"/>
      <c r="I100" s="109"/>
      <c r="J100" s="110">
        <f>J144</f>
        <v>0</v>
      </c>
      <c r="L100" s="107"/>
    </row>
    <row r="101" spans="2:12" s="9" customFormat="1" ht="19.95" customHeight="1">
      <c r="B101" s="107"/>
      <c r="D101" s="108" t="s">
        <v>367</v>
      </c>
      <c r="E101" s="109"/>
      <c r="F101" s="109"/>
      <c r="G101" s="109"/>
      <c r="H101" s="109"/>
      <c r="I101" s="109"/>
      <c r="J101" s="110">
        <f>J150</f>
        <v>0</v>
      </c>
      <c r="L101" s="107"/>
    </row>
    <row r="102" spans="2:12" s="9" customFormat="1" ht="19.95" customHeight="1">
      <c r="B102" s="107"/>
      <c r="D102" s="108" t="s">
        <v>118</v>
      </c>
      <c r="E102" s="109"/>
      <c r="F102" s="109"/>
      <c r="G102" s="109"/>
      <c r="H102" s="109"/>
      <c r="I102" s="109"/>
      <c r="J102" s="110">
        <f>J152</f>
        <v>0</v>
      </c>
      <c r="L102" s="107"/>
    </row>
    <row r="103" spans="2:12" s="9" customFormat="1" ht="19.95" customHeight="1">
      <c r="B103" s="107"/>
      <c r="D103" s="108" t="s">
        <v>368</v>
      </c>
      <c r="E103" s="109"/>
      <c r="F103" s="109"/>
      <c r="G103" s="109"/>
      <c r="H103" s="109"/>
      <c r="I103" s="109"/>
      <c r="J103" s="110">
        <f>J161</f>
        <v>0</v>
      </c>
      <c r="L103" s="107"/>
    </row>
    <row r="104" spans="2:12" s="8" customFormat="1" ht="24.9" customHeight="1">
      <c r="B104" s="103"/>
      <c r="D104" s="104" t="s">
        <v>119</v>
      </c>
      <c r="E104" s="105"/>
      <c r="F104" s="105"/>
      <c r="G104" s="105"/>
      <c r="H104" s="105"/>
      <c r="I104" s="105"/>
      <c r="J104" s="106">
        <f>J163</f>
        <v>0</v>
      </c>
      <c r="L104" s="103"/>
    </row>
    <row r="105" spans="2:12" s="9" customFormat="1" ht="19.95" customHeight="1">
      <c r="B105" s="107"/>
      <c r="D105" s="108" t="s">
        <v>1371</v>
      </c>
      <c r="E105" s="109"/>
      <c r="F105" s="109"/>
      <c r="G105" s="109"/>
      <c r="H105" s="109"/>
      <c r="I105" s="109"/>
      <c r="J105" s="110">
        <f>J164</f>
        <v>0</v>
      </c>
      <c r="L105" s="107"/>
    </row>
    <row r="106" spans="2:12" s="1" customFormat="1" ht="21.75" customHeight="1">
      <c r="B106" s="25"/>
      <c r="L106" s="25"/>
    </row>
    <row r="107" spans="2:12" s="1" customFormat="1" ht="6.9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5"/>
    </row>
    <row r="111" spans="2:12" s="1" customFormat="1" ht="6.9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5"/>
    </row>
    <row r="112" spans="2:12" s="1" customFormat="1" ht="24.9" customHeight="1">
      <c r="B112" s="25"/>
      <c r="C112" s="17" t="s">
        <v>132</v>
      </c>
      <c r="L112" s="25"/>
    </row>
    <row r="113" spans="2:65" s="1" customFormat="1" ht="6.9" customHeight="1">
      <c r="B113" s="25"/>
      <c r="L113" s="25"/>
    </row>
    <row r="114" spans="2:65" s="1" customFormat="1" ht="12" customHeight="1">
      <c r="B114" s="25"/>
      <c r="C114" s="22" t="s">
        <v>12</v>
      </c>
      <c r="L114" s="25"/>
    </row>
    <row r="115" spans="2:65" s="1" customFormat="1" ht="16.5" customHeight="1">
      <c r="B115" s="25"/>
      <c r="E115" s="196" t="str">
        <f>E7</f>
        <v>SOŠ Tornaľa - modernizácia odborného vzdelávania,  budova SOŠ</v>
      </c>
      <c r="F115" s="197"/>
      <c r="G115" s="197"/>
      <c r="H115" s="197"/>
      <c r="L115" s="25"/>
    </row>
    <row r="116" spans="2:65" s="1" customFormat="1" ht="12" customHeight="1">
      <c r="B116" s="25"/>
      <c r="C116" s="22" t="s">
        <v>110</v>
      </c>
      <c r="L116" s="25"/>
    </row>
    <row r="117" spans="2:65" s="1" customFormat="1" ht="16.5" customHeight="1">
      <c r="B117" s="25"/>
      <c r="E117" s="175" t="str">
        <f>E9</f>
        <v>03 - SO 02 - zhromažďovacia plocha - chodník</v>
      </c>
      <c r="F117" s="195"/>
      <c r="G117" s="195"/>
      <c r="H117" s="195"/>
      <c r="L117" s="25"/>
    </row>
    <row r="118" spans="2:65" s="1" customFormat="1" ht="6.9" customHeight="1">
      <c r="B118" s="25"/>
      <c r="L118" s="25"/>
    </row>
    <row r="119" spans="2:65" s="1" customFormat="1" ht="12" customHeight="1">
      <c r="B119" s="25"/>
      <c r="C119" s="22" t="s">
        <v>16</v>
      </c>
      <c r="F119" s="20" t="str">
        <f>F12</f>
        <v/>
      </c>
      <c r="I119" s="22" t="s">
        <v>18</v>
      </c>
      <c r="J119" s="48" t="str">
        <f>IF(J12="","",J12)</f>
        <v>14. 7. 2024</v>
      </c>
      <c r="L119" s="25"/>
    </row>
    <row r="120" spans="2:65" s="1" customFormat="1" ht="6.9" customHeight="1">
      <c r="B120" s="25"/>
      <c r="L120" s="25"/>
    </row>
    <row r="121" spans="2:65" s="1" customFormat="1" ht="15.15" customHeight="1">
      <c r="B121" s="25"/>
      <c r="C121" s="22" t="s">
        <v>20</v>
      </c>
      <c r="F121" s="20" t="str">
        <f>E15</f>
        <v xml:space="preserve"> </v>
      </c>
      <c r="I121" s="22" t="s">
        <v>24</v>
      </c>
      <c r="J121" s="23" t="str">
        <f>E21</f>
        <v xml:space="preserve"> </v>
      </c>
      <c r="L121" s="25"/>
    </row>
    <row r="122" spans="2:65" s="1" customFormat="1" ht="15.15" customHeight="1">
      <c r="B122" s="25"/>
      <c r="C122" s="22" t="s">
        <v>23</v>
      </c>
      <c r="F122" s="20" t="str">
        <f>IF(E18="","",E18)</f>
        <v xml:space="preserve"> </v>
      </c>
      <c r="I122" s="22" t="s">
        <v>27</v>
      </c>
      <c r="J122" s="23" t="str">
        <f>E24</f>
        <v xml:space="preserve"> 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11"/>
      <c r="C124" s="112" t="s">
        <v>133</v>
      </c>
      <c r="D124" s="113" t="s">
        <v>54</v>
      </c>
      <c r="E124" s="113" t="s">
        <v>50</v>
      </c>
      <c r="F124" s="113" t="s">
        <v>51</v>
      </c>
      <c r="G124" s="113" t="s">
        <v>134</v>
      </c>
      <c r="H124" s="113" t="s">
        <v>135</v>
      </c>
      <c r="I124" s="113" t="s">
        <v>136</v>
      </c>
      <c r="J124" s="114" t="s">
        <v>114</v>
      </c>
      <c r="K124" s="115" t="s">
        <v>137</v>
      </c>
      <c r="L124" s="111"/>
      <c r="M124" s="54" t="s">
        <v>1</v>
      </c>
      <c r="N124" s="55" t="s">
        <v>33</v>
      </c>
      <c r="O124" s="55" t="s">
        <v>138</v>
      </c>
      <c r="P124" s="55" t="s">
        <v>139</v>
      </c>
      <c r="Q124" s="55" t="s">
        <v>140</v>
      </c>
      <c r="R124" s="55" t="s">
        <v>141</v>
      </c>
      <c r="S124" s="55" t="s">
        <v>142</v>
      </c>
      <c r="T124" s="56" t="s">
        <v>143</v>
      </c>
    </row>
    <row r="125" spans="2:65" s="1" customFormat="1" ht="22.95" customHeight="1">
      <c r="B125" s="25"/>
      <c r="C125" s="59" t="s">
        <v>115</v>
      </c>
      <c r="J125" s="116">
        <f>BK125</f>
        <v>0</v>
      </c>
      <c r="L125" s="25"/>
      <c r="M125" s="57"/>
      <c r="N125" s="49"/>
      <c r="O125" s="49"/>
      <c r="P125" s="117">
        <f>P126+P163</f>
        <v>555.68999411000004</v>
      </c>
      <c r="Q125" s="49"/>
      <c r="R125" s="117">
        <f>R126+R163</f>
        <v>222.47959424757201</v>
      </c>
      <c r="S125" s="49"/>
      <c r="T125" s="118">
        <f>T126+T163</f>
        <v>50.567625</v>
      </c>
      <c r="AT125" s="13" t="s">
        <v>68</v>
      </c>
      <c r="AU125" s="13" t="s">
        <v>116</v>
      </c>
      <c r="BK125" s="119">
        <f>BK126+BK163</f>
        <v>0</v>
      </c>
    </row>
    <row r="126" spans="2:65" s="11" customFormat="1" ht="25.95" customHeight="1">
      <c r="B126" s="120"/>
      <c r="D126" s="121" t="s">
        <v>68</v>
      </c>
      <c r="E126" s="122" t="s">
        <v>144</v>
      </c>
      <c r="F126" s="122" t="s">
        <v>145</v>
      </c>
      <c r="J126" s="123">
        <f>BK126</f>
        <v>0</v>
      </c>
      <c r="L126" s="120"/>
      <c r="M126" s="124"/>
      <c r="P126" s="125">
        <f>P127+P140+P144+P150+P152+P161</f>
        <v>554.56149411000001</v>
      </c>
      <c r="R126" s="125">
        <f>R127+R140+R144+R150+R152+R161</f>
        <v>222.47959424757201</v>
      </c>
      <c r="T126" s="126">
        <f>T127+T140+T144+T150+T152+T161</f>
        <v>50.567625</v>
      </c>
      <c r="AR126" s="121" t="s">
        <v>77</v>
      </c>
      <c r="AT126" s="127" t="s">
        <v>68</v>
      </c>
      <c r="AU126" s="127" t="s">
        <v>69</v>
      </c>
      <c r="AY126" s="121" t="s">
        <v>146</v>
      </c>
      <c r="BK126" s="128">
        <f>BK127+BK140+BK144+BK150+BK152+BK161</f>
        <v>0</v>
      </c>
    </row>
    <row r="127" spans="2:65" s="11" customFormat="1" ht="22.95" customHeight="1">
      <c r="B127" s="120"/>
      <c r="D127" s="121" t="s">
        <v>68</v>
      </c>
      <c r="E127" s="129" t="s">
        <v>77</v>
      </c>
      <c r="F127" s="129" t="s">
        <v>379</v>
      </c>
      <c r="J127" s="130">
        <f>BK127</f>
        <v>0</v>
      </c>
      <c r="L127" s="120"/>
      <c r="M127" s="124"/>
      <c r="P127" s="125">
        <f>SUM(P128:P139)</f>
        <v>186.56113182999999</v>
      </c>
      <c r="R127" s="125">
        <f>SUM(R128:R139)</f>
        <v>68.663817826720006</v>
      </c>
      <c r="T127" s="126">
        <f>SUM(T128:T139)</f>
        <v>50.567625</v>
      </c>
      <c r="AR127" s="121" t="s">
        <v>77</v>
      </c>
      <c r="AT127" s="127" t="s">
        <v>68</v>
      </c>
      <c r="AU127" s="127" t="s">
        <v>77</v>
      </c>
      <c r="AY127" s="121" t="s">
        <v>146</v>
      </c>
      <c r="BK127" s="128">
        <f>SUM(BK128:BK139)</f>
        <v>0</v>
      </c>
    </row>
    <row r="128" spans="2:65" s="1" customFormat="1" ht="24.15" customHeight="1">
      <c r="B128" s="131"/>
      <c r="C128" s="132" t="s">
        <v>77</v>
      </c>
      <c r="D128" s="132" t="s">
        <v>149</v>
      </c>
      <c r="E128" s="133" t="s">
        <v>1372</v>
      </c>
      <c r="F128" s="134" t="s">
        <v>1373</v>
      </c>
      <c r="G128" s="135" t="s">
        <v>169</v>
      </c>
      <c r="H128" s="136">
        <v>345.55099999999999</v>
      </c>
      <c r="I128" s="136"/>
      <c r="J128" s="136">
        <f t="shared" ref="J128:J139" si="0">ROUND(I128*H128,3)</f>
        <v>0</v>
      </c>
      <c r="K128" s="137"/>
      <c r="L128" s="25"/>
      <c r="M128" s="138" t="s">
        <v>1</v>
      </c>
      <c r="N128" s="139" t="s">
        <v>35</v>
      </c>
      <c r="O128" s="140">
        <v>0.19</v>
      </c>
      <c r="P128" s="140">
        <f t="shared" ref="P128:P139" si="1">O128*H128</f>
        <v>65.654690000000002</v>
      </c>
      <c r="Q128" s="140">
        <v>0</v>
      </c>
      <c r="R128" s="140">
        <f t="shared" ref="R128:R139" si="2">Q128*H128</f>
        <v>0</v>
      </c>
      <c r="S128" s="140">
        <v>0.125</v>
      </c>
      <c r="T128" s="141">
        <f t="shared" ref="T128:T139" si="3">S128*H128</f>
        <v>43.193874999999998</v>
      </c>
      <c r="AR128" s="142" t="s">
        <v>153</v>
      </c>
      <c r="AT128" s="142" t="s">
        <v>149</v>
      </c>
      <c r="AU128" s="142" t="s">
        <v>154</v>
      </c>
      <c r="AY128" s="13" t="s">
        <v>146</v>
      </c>
      <c r="BE128" s="143">
        <f t="shared" ref="BE128:BE139" si="4">IF(N128="základná",J128,0)</f>
        <v>0</v>
      </c>
      <c r="BF128" s="143">
        <f t="shared" ref="BF128:BF139" si="5">IF(N128="znížená",J128,0)</f>
        <v>0</v>
      </c>
      <c r="BG128" s="143">
        <f t="shared" ref="BG128:BG139" si="6">IF(N128="zákl. prenesená",J128,0)</f>
        <v>0</v>
      </c>
      <c r="BH128" s="143">
        <f t="shared" ref="BH128:BH139" si="7">IF(N128="zníž. prenesená",J128,0)</f>
        <v>0</v>
      </c>
      <c r="BI128" s="143">
        <f t="shared" ref="BI128:BI139" si="8">IF(N128="nulová",J128,0)</f>
        <v>0</v>
      </c>
      <c r="BJ128" s="13" t="s">
        <v>154</v>
      </c>
      <c r="BK128" s="144">
        <f t="shared" ref="BK128:BK139" si="9">ROUND(I128*H128,3)</f>
        <v>0</v>
      </c>
      <c r="BL128" s="13" t="s">
        <v>153</v>
      </c>
      <c r="BM128" s="142" t="s">
        <v>154</v>
      </c>
    </row>
    <row r="129" spans="2:65" s="1" customFormat="1" ht="24.15" customHeight="1">
      <c r="B129" s="131"/>
      <c r="C129" s="132" t="s">
        <v>154</v>
      </c>
      <c r="D129" s="132" t="s">
        <v>149</v>
      </c>
      <c r="E129" s="133" t="s">
        <v>1374</v>
      </c>
      <c r="F129" s="134" t="s">
        <v>1375</v>
      </c>
      <c r="G129" s="135" t="s">
        <v>169</v>
      </c>
      <c r="H129" s="136">
        <v>29.495000000000001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35</v>
      </c>
      <c r="O129" s="140">
        <v>9.6269999999999994E-2</v>
      </c>
      <c r="P129" s="140">
        <f t="shared" si="1"/>
        <v>2.83948365</v>
      </c>
      <c r="Q129" s="140">
        <v>2.65056E-4</v>
      </c>
      <c r="R129" s="140">
        <f t="shared" si="2"/>
        <v>7.8178267200000005E-3</v>
      </c>
      <c r="S129" s="140">
        <v>0.25</v>
      </c>
      <c r="T129" s="141">
        <f t="shared" si="3"/>
        <v>7.3737500000000002</v>
      </c>
      <c r="AR129" s="142" t="s">
        <v>153</v>
      </c>
      <c r="AT129" s="142" t="s">
        <v>149</v>
      </c>
      <c r="AU129" s="142" t="s">
        <v>154</v>
      </c>
      <c r="AY129" s="13" t="s">
        <v>146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154</v>
      </c>
      <c r="BK129" s="144">
        <f t="shared" si="9"/>
        <v>0</v>
      </c>
      <c r="BL129" s="13" t="s">
        <v>153</v>
      </c>
      <c r="BM129" s="142" t="s">
        <v>1376</v>
      </c>
    </row>
    <row r="130" spans="2:65" s="1" customFormat="1" ht="21.75" customHeight="1">
      <c r="B130" s="131"/>
      <c r="C130" s="132" t="s">
        <v>158</v>
      </c>
      <c r="D130" s="132" t="s">
        <v>149</v>
      </c>
      <c r="E130" s="133" t="s">
        <v>1377</v>
      </c>
      <c r="F130" s="134" t="s">
        <v>1378</v>
      </c>
      <c r="G130" s="135" t="s">
        <v>164</v>
      </c>
      <c r="H130" s="136">
        <v>5.593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35</v>
      </c>
      <c r="O130" s="140">
        <v>2.5139999999999998</v>
      </c>
      <c r="P130" s="140">
        <f t="shared" si="1"/>
        <v>14.060801999999999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153</v>
      </c>
      <c r="AT130" s="142" t="s">
        <v>149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153</v>
      </c>
      <c r="BM130" s="142" t="s">
        <v>153</v>
      </c>
    </row>
    <row r="131" spans="2:65" s="1" customFormat="1" ht="21.75" customHeight="1">
      <c r="B131" s="131"/>
      <c r="C131" s="132" t="s">
        <v>153</v>
      </c>
      <c r="D131" s="132" t="s">
        <v>149</v>
      </c>
      <c r="E131" s="133" t="s">
        <v>1379</v>
      </c>
      <c r="F131" s="134" t="s">
        <v>1380</v>
      </c>
      <c r="G131" s="135" t="s">
        <v>164</v>
      </c>
      <c r="H131" s="136">
        <v>89.201999999999998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0.83799999999999997</v>
      </c>
      <c r="P131" s="140">
        <f t="shared" si="1"/>
        <v>74.75127599999999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153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153</v>
      </c>
      <c r="BM131" s="142" t="s">
        <v>1381</v>
      </c>
    </row>
    <row r="132" spans="2:65" s="1" customFormat="1" ht="24.15" customHeight="1">
      <c r="B132" s="131"/>
      <c r="C132" s="132" t="s">
        <v>166</v>
      </c>
      <c r="D132" s="132" t="s">
        <v>149</v>
      </c>
      <c r="E132" s="133" t="s">
        <v>1382</v>
      </c>
      <c r="F132" s="134" t="s">
        <v>1383</v>
      </c>
      <c r="G132" s="135" t="s">
        <v>164</v>
      </c>
      <c r="H132" s="136">
        <v>89.201999999999998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35</v>
      </c>
      <c r="O132" s="140">
        <v>4.2000000000000003E-2</v>
      </c>
      <c r="P132" s="140">
        <f t="shared" si="1"/>
        <v>3.7464840000000001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153</v>
      </c>
      <c r="AT132" s="142" t="s">
        <v>149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1384</v>
      </c>
    </row>
    <row r="133" spans="2:65" s="1" customFormat="1" ht="33" customHeight="1">
      <c r="B133" s="131"/>
      <c r="C133" s="132" t="s">
        <v>161</v>
      </c>
      <c r="D133" s="132" t="s">
        <v>149</v>
      </c>
      <c r="E133" s="133" t="s">
        <v>386</v>
      </c>
      <c r="F133" s="134" t="s">
        <v>1385</v>
      </c>
      <c r="G133" s="135" t="s">
        <v>164</v>
      </c>
      <c r="H133" s="136">
        <v>94.795000000000002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7.0999999999999994E-2</v>
      </c>
      <c r="P133" s="140">
        <f t="shared" si="1"/>
        <v>6.7304449999999996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153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153</v>
      </c>
      <c r="BM133" s="142" t="s">
        <v>1386</v>
      </c>
    </row>
    <row r="134" spans="2:65" s="1" customFormat="1" ht="37.950000000000003" customHeight="1">
      <c r="B134" s="131"/>
      <c r="C134" s="132" t="s">
        <v>173</v>
      </c>
      <c r="D134" s="132" t="s">
        <v>149</v>
      </c>
      <c r="E134" s="133" t="s">
        <v>388</v>
      </c>
      <c r="F134" s="134" t="s">
        <v>1387</v>
      </c>
      <c r="G134" s="135" t="s">
        <v>164</v>
      </c>
      <c r="H134" s="136">
        <v>624.41399999999999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35</v>
      </c>
      <c r="O134" s="140">
        <v>7.3699999999999998E-3</v>
      </c>
      <c r="P134" s="140">
        <f t="shared" si="1"/>
        <v>4.6019311800000002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153</v>
      </c>
      <c r="BM134" s="142" t="s">
        <v>1388</v>
      </c>
    </row>
    <row r="135" spans="2:65" s="1" customFormat="1" ht="37.950000000000003" customHeight="1">
      <c r="B135" s="131"/>
      <c r="C135" s="132" t="s">
        <v>165</v>
      </c>
      <c r="D135" s="132" t="s">
        <v>149</v>
      </c>
      <c r="E135" s="133" t="s">
        <v>1389</v>
      </c>
      <c r="F135" s="134" t="s">
        <v>1390</v>
      </c>
      <c r="G135" s="135" t="s">
        <v>164</v>
      </c>
      <c r="H135" s="136">
        <v>94.795000000000002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35</v>
      </c>
      <c r="O135" s="140">
        <v>3.1E-2</v>
      </c>
      <c r="P135" s="140">
        <f t="shared" si="1"/>
        <v>2.9386450000000002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153</v>
      </c>
      <c r="AT135" s="142" t="s">
        <v>149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153</v>
      </c>
      <c r="BM135" s="142" t="s">
        <v>1391</v>
      </c>
    </row>
    <row r="136" spans="2:65" s="1" customFormat="1" ht="16.5" customHeight="1">
      <c r="B136" s="131"/>
      <c r="C136" s="132" t="s">
        <v>147</v>
      </c>
      <c r="D136" s="132" t="s">
        <v>149</v>
      </c>
      <c r="E136" s="133" t="s">
        <v>394</v>
      </c>
      <c r="F136" s="134" t="s">
        <v>395</v>
      </c>
      <c r="G136" s="135" t="s">
        <v>164</v>
      </c>
      <c r="H136" s="136">
        <v>94.795000000000002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8.9999999999999993E-3</v>
      </c>
      <c r="P136" s="140">
        <f t="shared" si="1"/>
        <v>0.853155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153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153</v>
      </c>
      <c r="BM136" s="142" t="s">
        <v>1392</v>
      </c>
    </row>
    <row r="137" spans="2:65" s="1" customFormat="1" ht="24.15" customHeight="1">
      <c r="B137" s="131"/>
      <c r="C137" s="132" t="s">
        <v>94</v>
      </c>
      <c r="D137" s="132" t="s">
        <v>149</v>
      </c>
      <c r="E137" s="133" t="s">
        <v>397</v>
      </c>
      <c r="F137" s="134" t="s">
        <v>1393</v>
      </c>
      <c r="G137" s="135" t="s">
        <v>235</v>
      </c>
      <c r="H137" s="136">
        <v>489.79500000000002</v>
      </c>
      <c r="I137" s="136"/>
      <c r="J137" s="136">
        <f t="shared" si="0"/>
        <v>0</v>
      </c>
      <c r="K137" s="137"/>
      <c r="L137" s="25"/>
      <c r="M137" s="138" t="s">
        <v>1</v>
      </c>
      <c r="N137" s="139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153</v>
      </c>
      <c r="AT137" s="142" t="s">
        <v>149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153</v>
      </c>
      <c r="BM137" s="142" t="s">
        <v>1394</v>
      </c>
    </row>
    <row r="138" spans="2:65" s="1" customFormat="1" ht="24.15" customHeight="1">
      <c r="B138" s="131"/>
      <c r="C138" s="132" t="s">
        <v>97</v>
      </c>
      <c r="D138" s="132" t="s">
        <v>149</v>
      </c>
      <c r="E138" s="133" t="s">
        <v>399</v>
      </c>
      <c r="F138" s="134" t="s">
        <v>1395</v>
      </c>
      <c r="G138" s="135" t="s">
        <v>164</v>
      </c>
      <c r="H138" s="136">
        <v>42.91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35</v>
      </c>
      <c r="O138" s="140">
        <v>0.24199999999999999</v>
      </c>
      <c r="P138" s="140">
        <f t="shared" si="1"/>
        <v>10.384219999999999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153</v>
      </c>
      <c r="AT138" s="142" t="s">
        <v>149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153</v>
      </c>
      <c r="BM138" s="142" t="s">
        <v>94</v>
      </c>
    </row>
    <row r="139" spans="2:65" s="1" customFormat="1" ht="16.5" customHeight="1">
      <c r="B139" s="131"/>
      <c r="C139" s="149" t="s">
        <v>100</v>
      </c>
      <c r="D139" s="149" t="s">
        <v>356</v>
      </c>
      <c r="E139" s="150" t="s">
        <v>1396</v>
      </c>
      <c r="F139" s="151" t="s">
        <v>1397</v>
      </c>
      <c r="G139" s="152" t="s">
        <v>235</v>
      </c>
      <c r="H139" s="153">
        <v>68.656000000000006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"/>
        <v>0</v>
      </c>
      <c r="Q139" s="140">
        <v>1</v>
      </c>
      <c r="R139" s="140">
        <f t="shared" si="2"/>
        <v>68.656000000000006</v>
      </c>
      <c r="S139" s="140">
        <v>0</v>
      </c>
      <c r="T139" s="141">
        <f t="shared" si="3"/>
        <v>0</v>
      </c>
      <c r="AR139" s="142" t="s">
        <v>165</v>
      </c>
      <c r="AT139" s="142" t="s">
        <v>356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153</v>
      </c>
      <c r="BM139" s="142" t="s">
        <v>100</v>
      </c>
    </row>
    <row r="140" spans="2:65" s="11" customFormat="1" ht="22.95" customHeight="1">
      <c r="B140" s="120"/>
      <c r="D140" s="121" t="s">
        <v>68</v>
      </c>
      <c r="E140" s="129" t="s">
        <v>154</v>
      </c>
      <c r="F140" s="129" t="s">
        <v>1398</v>
      </c>
      <c r="J140" s="130">
        <f>BK140</f>
        <v>0</v>
      </c>
      <c r="L140" s="120"/>
      <c r="M140" s="124"/>
      <c r="P140" s="125">
        <f>SUM(P141:P143)</f>
        <v>8.1768771200000003</v>
      </c>
      <c r="R140" s="125">
        <f>SUM(R141:R143)</f>
        <v>18.4862090749</v>
      </c>
      <c r="T140" s="126">
        <f>SUM(T141:T143)</f>
        <v>0</v>
      </c>
      <c r="AR140" s="121" t="s">
        <v>77</v>
      </c>
      <c r="AT140" s="127" t="s">
        <v>68</v>
      </c>
      <c r="AU140" s="127" t="s">
        <v>77</v>
      </c>
      <c r="AY140" s="121" t="s">
        <v>146</v>
      </c>
      <c r="BK140" s="128">
        <f>SUM(BK141:BK143)</f>
        <v>0</v>
      </c>
    </row>
    <row r="141" spans="2:65" s="1" customFormat="1" ht="24.15" customHeight="1">
      <c r="B141" s="131"/>
      <c r="C141" s="132" t="s">
        <v>103</v>
      </c>
      <c r="D141" s="132" t="s">
        <v>149</v>
      </c>
      <c r="E141" s="133" t="s">
        <v>1399</v>
      </c>
      <c r="F141" s="134" t="s">
        <v>1400</v>
      </c>
      <c r="G141" s="135" t="s">
        <v>164</v>
      </c>
      <c r="H141" s="136">
        <v>1.996</v>
      </c>
      <c r="I141" s="136"/>
      <c r="J141" s="136">
        <f>ROUND(I141*H141,3)</f>
        <v>0</v>
      </c>
      <c r="K141" s="137"/>
      <c r="L141" s="25"/>
      <c r="M141" s="138" t="s">
        <v>1</v>
      </c>
      <c r="N141" s="139" t="s">
        <v>35</v>
      </c>
      <c r="O141" s="140">
        <v>1.0968</v>
      </c>
      <c r="P141" s="140">
        <f>O141*H141</f>
        <v>2.1892128</v>
      </c>
      <c r="Q141" s="140">
        <v>2.0699999999999998</v>
      </c>
      <c r="R141" s="140">
        <f>Q141*H141</f>
        <v>4.1317199999999996</v>
      </c>
      <c r="S141" s="140">
        <v>0</v>
      </c>
      <c r="T141" s="141">
        <f>S141*H141</f>
        <v>0</v>
      </c>
      <c r="AR141" s="142" t="s">
        <v>153</v>
      </c>
      <c r="AT141" s="142" t="s">
        <v>149</v>
      </c>
      <c r="AU141" s="142" t="s">
        <v>154</v>
      </c>
      <c r="AY141" s="13" t="s">
        <v>146</v>
      </c>
      <c r="BE141" s="143">
        <f>IF(N141="základná",J141,0)</f>
        <v>0</v>
      </c>
      <c r="BF141" s="143">
        <f>IF(N141="znížená",J141,0)</f>
        <v>0</v>
      </c>
      <c r="BG141" s="143">
        <f>IF(N141="zákl. prenesená",J141,0)</f>
        <v>0</v>
      </c>
      <c r="BH141" s="143">
        <f>IF(N141="zníž. prenesená",J141,0)</f>
        <v>0</v>
      </c>
      <c r="BI141" s="143">
        <f>IF(N141="nulová",J141,0)</f>
        <v>0</v>
      </c>
      <c r="BJ141" s="13" t="s">
        <v>154</v>
      </c>
      <c r="BK141" s="144">
        <f>ROUND(I141*H141,3)</f>
        <v>0</v>
      </c>
      <c r="BL141" s="13" t="s">
        <v>153</v>
      </c>
      <c r="BM141" s="142" t="s">
        <v>181</v>
      </c>
    </row>
    <row r="142" spans="2:65" s="1" customFormat="1" ht="24.15" customHeight="1">
      <c r="B142" s="131"/>
      <c r="C142" s="132" t="s">
        <v>106</v>
      </c>
      <c r="D142" s="132" t="s">
        <v>149</v>
      </c>
      <c r="E142" s="133" t="s">
        <v>1401</v>
      </c>
      <c r="F142" s="134" t="s">
        <v>1402</v>
      </c>
      <c r="G142" s="135" t="s">
        <v>164</v>
      </c>
      <c r="H142" s="136">
        <v>6.42</v>
      </c>
      <c r="I142" s="136"/>
      <c r="J142" s="136">
        <f>ROUND(I142*H142,3)</f>
        <v>0</v>
      </c>
      <c r="K142" s="137"/>
      <c r="L142" s="25"/>
      <c r="M142" s="138" t="s">
        <v>1</v>
      </c>
      <c r="N142" s="139" t="s">
        <v>35</v>
      </c>
      <c r="O142" s="140">
        <v>0.61890999999999996</v>
      </c>
      <c r="P142" s="140">
        <f>O142*H142</f>
        <v>3.9734021999999998</v>
      </c>
      <c r="Q142" s="140">
        <v>2.1940757039999998</v>
      </c>
      <c r="R142" s="140">
        <f>Q142*H142</f>
        <v>14.085966019679999</v>
      </c>
      <c r="S142" s="140">
        <v>0</v>
      </c>
      <c r="T142" s="141">
        <f>S142*H142</f>
        <v>0</v>
      </c>
      <c r="AR142" s="142" t="s">
        <v>153</v>
      </c>
      <c r="AT142" s="142" t="s">
        <v>149</v>
      </c>
      <c r="AU142" s="142" t="s">
        <v>154</v>
      </c>
      <c r="AY142" s="13" t="s">
        <v>146</v>
      </c>
      <c r="BE142" s="143">
        <f>IF(N142="základná",J142,0)</f>
        <v>0</v>
      </c>
      <c r="BF142" s="143">
        <f>IF(N142="znížená",J142,0)</f>
        <v>0</v>
      </c>
      <c r="BG142" s="143">
        <f>IF(N142="zákl. prenesená",J142,0)</f>
        <v>0</v>
      </c>
      <c r="BH142" s="143">
        <f>IF(N142="zníž. prenesená",J142,0)</f>
        <v>0</v>
      </c>
      <c r="BI142" s="143">
        <f>IF(N142="nulová",J142,0)</f>
        <v>0</v>
      </c>
      <c r="BJ142" s="13" t="s">
        <v>154</v>
      </c>
      <c r="BK142" s="144">
        <f>ROUND(I142*H142,3)</f>
        <v>0</v>
      </c>
      <c r="BL142" s="13" t="s">
        <v>153</v>
      </c>
      <c r="BM142" s="142" t="s">
        <v>184</v>
      </c>
    </row>
    <row r="143" spans="2:65" s="1" customFormat="1" ht="33" customHeight="1">
      <c r="B143" s="131"/>
      <c r="C143" s="132" t="s">
        <v>196</v>
      </c>
      <c r="D143" s="132" t="s">
        <v>149</v>
      </c>
      <c r="E143" s="133" t="s">
        <v>1403</v>
      </c>
      <c r="F143" s="134" t="s">
        <v>1404</v>
      </c>
      <c r="G143" s="135" t="s">
        <v>169</v>
      </c>
      <c r="H143" s="136">
        <v>42.802</v>
      </c>
      <c r="I143" s="136"/>
      <c r="J143" s="136">
        <f>ROUND(I143*H143,3)</f>
        <v>0</v>
      </c>
      <c r="K143" s="137"/>
      <c r="L143" s="25"/>
      <c r="M143" s="138" t="s">
        <v>1</v>
      </c>
      <c r="N143" s="139" t="s">
        <v>35</v>
      </c>
      <c r="O143" s="140">
        <v>4.7059999999999998E-2</v>
      </c>
      <c r="P143" s="140">
        <f>O143*H143</f>
        <v>2.0142621199999997</v>
      </c>
      <c r="Q143" s="140">
        <v>6.2736099999999998E-3</v>
      </c>
      <c r="R143" s="140">
        <f>Q143*H143</f>
        <v>0.26852305521999997</v>
      </c>
      <c r="S143" s="140">
        <v>0</v>
      </c>
      <c r="T143" s="141">
        <f>S143*H143</f>
        <v>0</v>
      </c>
      <c r="AR143" s="142" t="s">
        <v>153</v>
      </c>
      <c r="AT143" s="142" t="s">
        <v>149</v>
      </c>
      <c r="AU143" s="142" t="s">
        <v>154</v>
      </c>
      <c r="AY143" s="13" t="s">
        <v>146</v>
      </c>
      <c r="BE143" s="143">
        <f>IF(N143="základná",J143,0)</f>
        <v>0</v>
      </c>
      <c r="BF143" s="143">
        <f>IF(N143="znížená",J143,0)</f>
        <v>0</v>
      </c>
      <c r="BG143" s="143">
        <f>IF(N143="zákl. prenesená",J143,0)</f>
        <v>0</v>
      </c>
      <c r="BH143" s="143">
        <f>IF(N143="zníž. prenesená",J143,0)</f>
        <v>0</v>
      </c>
      <c r="BI143" s="143">
        <f>IF(N143="nulová",J143,0)</f>
        <v>0</v>
      </c>
      <c r="BJ143" s="13" t="s">
        <v>154</v>
      </c>
      <c r="BK143" s="144">
        <f>ROUND(I143*H143,3)</f>
        <v>0</v>
      </c>
      <c r="BL143" s="13" t="s">
        <v>153</v>
      </c>
      <c r="BM143" s="142" t="s">
        <v>7</v>
      </c>
    </row>
    <row r="144" spans="2:65" s="11" customFormat="1" ht="22.95" customHeight="1">
      <c r="B144" s="120"/>
      <c r="D144" s="121" t="s">
        <v>68</v>
      </c>
      <c r="E144" s="129" t="s">
        <v>166</v>
      </c>
      <c r="F144" s="129" t="s">
        <v>1405</v>
      </c>
      <c r="J144" s="130">
        <f>BK144</f>
        <v>0</v>
      </c>
      <c r="L144" s="120"/>
      <c r="M144" s="124"/>
      <c r="P144" s="125">
        <f>SUM(P145:P149)</f>
        <v>219.40491177999999</v>
      </c>
      <c r="R144" s="125">
        <f>SUM(R145:R149)</f>
        <v>128.25001889999999</v>
      </c>
      <c r="T144" s="126">
        <f>SUM(T145:T149)</f>
        <v>0</v>
      </c>
      <c r="AR144" s="121" t="s">
        <v>77</v>
      </c>
      <c r="AT144" s="127" t="s">
        <v>68</v>
      </c>
      <c r="AU144" s="127" t="s">
        <v>77</v>
      </c>
      <c r="AY144" s="121" t="s">
        <v>146</v>
      </c>
      <c r="BK144" s="128">
        <f>SUM(BK145:BK149)</f>
        <v>0</v>
      </c>
    </row>
    <row r="145" spans="2:65" s="1" customFormat="1" ht="33" customHeight="1">
      <c r="B145" s="131"/>
      <c r="C145" s="132" t="s">
        <v>181</v>
      </c>
      <c r="D145" s="132" t="s">
        <v>149</v>
      </c>
      <c r="E145" s="133" t="s">
        <v>1406</v>
      </c>
      <c r="F145" s="134" t="s">
        <v>1407</v>
      </c>
      <c r="G145" s="135" t="s">
        <v>169</v>
      </c>
      <c r="H145" s="136">
        <v>9.2639999999999993</v>
      </c>
      <c r="I145" s="136"/>
      <c r="J145" s="136">
        <f>ROUND(I145*H145,3)</f>
        <v>0</v>
      </c>
      <c r="K145" s="137"/>
      <c r="L145" s="25"/>
      <c r="M145" s="138" t="s">
        <v>1</v>
      </c>
      <c r="N145" s="139" t="s">
        <v>35</v>
      </c>
      <c r="O145" s="140">
        <v>2.512E-2</v>
      </c>
      <c r="P145" s="140">
        <f>O145*H145</f>
        <v>0.23271167999999998</v>
      </c>
      <c r="Q145" s="140">
        <v>0.2024</v>
      </c>
      <c r="R145" s="140">
        <f>Q145*H145</f>
        <v>1.8750335999999999</v>
      </c>
      <c r="S145" s="140">
        <v>0</v>
      </c>
      <c r="T145" s="141">
        <f>S145*H145</f>
        <v>0</v>
      </c>
      <c r="AR145" s="142" t="s">
        <v>153</v>
      </c>
      <c r="AT145" s="142" t="s">
        <v>149</v>
      </c>
      <c r="AU145" s="142" t="s">
        <v>154</v>
      </c>
      <c r="AY145" s="13" t="s">
        <v>146</v>
      </c>
      <c r="BE145" s="143">
        <f>IF(N145="základná",J145,0)</f>
        <v>0</v>
      </c>
      <c r="BF145" s="143">
        <f>IF(N145="znížená",J145,0)</f>
        <v>0</v>
      </c>
      <c r="BG145" s="143">
        <f>IF(N145="zákl. prenesená",J145,0)</f>
        <v>0</v>
      </c>
      <c r="BH145" s="143">
        <f>IF(N145="zníž. prenesená",J145,0)</f>
        <v>0</v>
      </c>
      <c r="BI145" s="143">
        <f>IF(N145="nulová",J145,0)</f>
        <v>0</v>
      </c>
      <c r="BJ145" s="13" t="s">
        <v>154</v>
      </c>
      <c r="BK145" s="144">
        <f>ROUND(I145*H145,3)</f>
        <v>0</v>
      </c>
      <c r="BL145" s="13" t="s">
        <v>153</v>
      </c>
      <c r="BM145" s="142" t="s">
        <v>1408</v>
      </c>
    </row>
    <row r="146" spans="2:65" s="1" customFormat="1" ht="37.950000000000003" customHeight="1">
      <c r="B146" s="131"/>
      <c r="C146" s="132" t="s">
        <v>203</v>
      </c>
      <c r="D146" s="132" t="s">
        <v>149</v>
      </c>
      <c r="E146" s="133" t="s">
        <v>1409</v>
      </c>
      <c r="F146" s="134" t="s">
        <v>1410</v>
      </c>
      <c r="G146" s="135" t="s">
        <v>169</v>
      </c>
      <c r="H146" s="136">
        <v>5.86</v>
      </c>
      <c r="I146" s="136"/>
      <c r="J146" s="136">
        <f>ROUND(I146*H146,3)</f>
        <v>0</v>
      </c>
      <c r="K146" s="137"/>
      <c r="L146" s="25"/>
      <c r="M146" s="138" t="s">
        <v>1</v>
      </c>
      <c r="N146" s="139" t="s">
        <v>35</v>
      </c>
      <c r="O146" s="140">
        <v>1.8120000000000001E-2</v>
      </c>
      <c r="P146" s="140">
        <f>O146*H146</f>
        <v>0.10618320000000001</v>
      </c>
      <c r="Q146" s="140">
        <v>0.40481</v>
      </c>
      <c r="R146" s="140">
        <f>Q146*H146</f>
        <v>2.3721866</v>
      </c>
      <c r="S146" s="140">
        <v>0</v>
      </c>
      <c r="T146" s="141">
        <f>S146*H146</f>
        <v>0</v>
      </c>
      <c r="AR146" s="142" t="s">
        <v>153</v>
      </c>
      <c r="AT146" s="142" t="s">
        <v>149</v>
      </c>
      <c r="AU146" s="142" t="s">
        <v>154</v>
      </c>
      <c r="AY146" s="13" t="s">
        <v>146</v>
      </c>
      <c r="BE146" s="143">
        <f>IF(N146="základná",J146,0)</f>
        <v>0</v>
      </c>
      <c r="BF146" s="143">
        <f>IF(N146="znížená",J146,0)</f>
        <v>0</v>
      </c>
      <c r="BG146" s="143">
        <f>IF(N146="zákl. prenesená",J146,0)</f>
        <v>0</v>
      </c>
      <c r="BH146" s="143">
        <f>IF(N146="zníž. prenesená",J146,0)</f>
        <v>0</v>
      </c>
      <c r="BI146" s="143">
        <f>IF(N146="nulová",J146,0)</f>
        <v>0</v>
      </c>
      <c r="BJ146" s="13" t="s">
        <v>154</v>
      </c>
      <c r="BK146" s="144">
        <f>ROUND(I146*H146,3)</f>
        <v>0</v>
      </c>
      <c r="BL146" s="13" t="s">
        <v>153</v>
      </c>
      <c r="BM146" s="142" t="s">
        <v>1411</v>
      </c>
    </row>
    <row r="147" spans="2:65" s="1" customFormat="1" ht="33" customHeight="1">
      <c r="B147" s="131"/>
      <c r="C147" s="132" t="s">
        <v>184</v>
      </c>
      <c r="D147" s="132" t="s">
        <v>149</v>
      </c>
      <c r="E147" s="133" t="s">
        <v>1412</v>
      </c>
      <c r="F147" s="134" t="s">
        <v>1413</v>
      </c>
      <c r="G147" s="135" t="s">
        <v>169</v>
      </c>
      <c r="H147" s="136">
        <v>29.495000000000001</v>
      </c>
      <c r="I147" s="136"/>
      <c r="J147" s="136">
        <f>ROUND(I147*H147,3)</f>
        <v>0</v>
      </c>
      <c r="K147" s="137"/>
      <c r="L147" s="25"/>
      <c r="M147" s="138" t="s">
        <v>1</v>
      </c>
      <c r="N147" s="139" t="s">
        <v>35</v>
      </c>
      <c r="O147" s="140">
        <v>3.8240000000000003E-2</v>
      </c>
      <c r="P147" s="140">
        <f>O147*H147</f>
        <v>1.1278888</v>
      </c>
      <c r="Q147" s="140">
        <v>0.97155999999999998</v>
      </c>
      <c r="R147" s="140">
        <f>Q147*H147</f>
        <v>28.656162200000001</v>
      </c>
      <c r="S147" s="140">
        <v>0</v>
      </c>
      <c r="T147" s="141">
        <f>S147*H147</f>
        <v>0</v>
      </c>
      <c r="AR147" s="142" t="s">
        <v>153</v>
      </c>
      <c r="AT147" s="142" t="s">
        <v>149</v>
      </c>
      <c r="AU147" s="142" t="s">
        <v>154</v>
      </c>
      <c r="AY147" s="13" t="s">
        <v>146</v>
      </c>
      <c r="BE147" s="143">
        <f>IF(N147="základná",J147,0)</f>
        <v>0</v>
      </c>
      <c r="BF147" s="143">
        <f>IF(N147="znížená",J147,0)</f>
        <v>0</v>
      </c>
      <c r="BG147" s="143">
        <f>IF(N147="zákl. prenesená",J147,0)</f>
        <v>0</v>
      </c>
      <c r="BH147" s="143">
        <f>IF(N147="zníž. prenesená",J147,0)</f>
        <v>0</v>
      </c>
      <c r="BI147" s="143">
        <f>IF(N147="nulová",J147,0)</f>
        <v>0</v>
      </c>
      <c r="BJ147" s="13" t="s">
        <v>154</v>
      </c>
      <c r="BK147" s="144">
        <f>ROUND(I147*H147,3)</f>
        <v>0</v>
      </c>
      <c r="BL147" s="13" t="s">
        <v>153</v>
      </c>
      <c r="BM147" s="142" t="s">
        <v>1414</v>
      </c>
    </row>
    <row r="148" spans="2:65" s="1" customFormat="1" ht="37.950000000000003" customHeight="1">
      <c r="B148" s="131"/>
      <c r="C148" s="132" t="s">
        <v>210</v>
      </c>
      <c r="D148" s="132" t="s">
        <v>149</v>
      </c>
      <c r="E148" s="133" t="s">
        <v>1415</v>
      </c>
      <c r="F148" s="134" t="s">
        <v>1416</v>
      </c>
      <c r="G148" s="135" t="s">
        <v>169</v>
      </c>
      <c r="H148" s="136">
        <v>340.30500000000001</v>
      </c>
      <c r="I148" s="136"/>
      <c r="J148" s="136">
        <f>ROUND(I148*H148,3)</f>
        <v>0</v>
      </c>
      <c r="K148" s="137"/>
      <c r="L148" s="25"/>
      <c r="M148" s="138" t="s">
        <v>1</v>
      </c>
      <c r="N148" s="139" t="s">
        <v>35</v>
      </c>
      <c r="O148" s="140">
        <v>0.64041999999999999</v>
      </c>
      <c r="P148" s="140">
        <f>O148*H148</f>
        <v>217.9381281</v>
      </c>
      <c r="Q148" s="140">
        <v>9.2499999999999999E-2</v>
      </c>
      <c r="R148" s="140">
        <f>Q148*H148</f>
        <v>31.478212500000001</v>
      </c>
      <c r="S148" s="140">
        <v>0</v>
      </c>
      <c r="T148" s="141">
        <f>S148*H148</f>
        <v>0</v>
      </c>
      <c r="AR148" s="142" t="s">
        <v>153</v>
      </c>
      <c r="AT148" s="142" t="s">
        <v>149</v>
      </c>
      <c r="AU148" s="142" t="s">
        <v>154</v>
      </c>
      <c r="AY148" s="13" t="s">
        <v>146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154</v>
      </c>
      <c r="BK148" s="144">
        <f>ROUND(I148*H148,3)</f>
        <v>0</v>
      </c>
      <c r="BL148" s="13" t="s">
        <v>153</v>
      </c>
      <c r="BM148" s="142" t="s">
        <v>189</v>
      </c>
    </row>
    <row r="149" spans="2:65" s="1" customFormat="1" ht="37.950000000000003" customHeight="1">
      <c r="B149" s="131"/>
      <c r="C149" s="149" t="s">
        <v>7</v>
      </c>
      <c r="D149" s="149" t="s">
        <v>356</v>
      </c>
      <c r="E149" s="150" t="s">
        <v>1417</v>
      </c>
      <c r="F149" s="151" t="s">
        <v>1418</v>
      </c>
      <c r="G149" s="152" t="s">
        <v>169</v>
      </c>
      <c r="H149" s="153">
        <v>347.11099999999999</v>
      </c>
      <c r="I149" s="153"/>
      <c r="J149" s="153">
        <f>ROUND(I149*H149,3)</f>
        <v>0</v>
      </c>
      <c r="K149" s="154"/>
      <c r="L149" s="155"/>
      <c r="M149" s="156" t="s">
        <v>1</v>
      </c>
      <c r="N149" s="157" t="s">
        <v>35</v>
      </c>
      <c r="O149" s="140">
        <v>0</v>
      </c>
      <c r="P149" s="140">
        <f>O149*H149</f>
        <v>0</v>
      </c>
      <c r="Q149" s="140">
        <v>0.184</v>
      </c>
      <c r="R149" s="140">
        <f>Q149*H149</f>
        <v>63.868423999999997</v>
      </c>
      <c r="S149" s="140">
        <v>0</v>
      </c>
      <c r="T149" s="141">
        <f>S149*H149</f>
        <v>0</v>
      </c>
      <c r="AR149" s="142" t="s">
        <v>165</v>
      </c>
      <c r="AT149" s="142" t="s">
        <v>356</v>
      </c>
      <c r="AU149" s="142" t="s">
        <v>154</v>
      </c>
      <c r="AY149" s="13" t="s">
        <v>146</v>
      </c>
      <c r="BE149" s="143">
        <f>IF(N149="základná",J149,0)</f>
        <v>0</v>
      </c>
      <c r="BF149" s="143">
        <f>IF(N149="znížená",J149,0)</f>
        <v>0</v>
      </c>
      <c r="BG149" s="143">
        <f>IF(N149="zákl. prenesená",J149,0)</f>
        <v>0</v>
      </c>
      <c r="BH149" s="143">
        <f>IF(N149="zníž. prenesená",J149,0)</f>
        <v>0</v>
      </c>
      <c r="BI149" s="143">
        <f>IF(N149="nulová",J149,0)</f>
        <v>0</v>
      </c>
      <c r="BJ149" s="13" t="s">
        <v>154</v>
      </c>
      <c r="BK149" s="144">
        <f>ROUND(I149*H149,3)</f>
        <v>0</v>
      </c>
      <c r="BL149" s="13" t="s">
        <v>153</v>
      </c>
      <c r="BM149" s="142" t="s">
        <v>192</v>
      </c>
    </row>
    <row r="150" spans="2:65" s="11" customFormat="1" ht="22.95" customHeight="1">
      <c r="B150" s="120"/>
      <c r="D150" s="121" t="s">
        <v>68</v>
      </c>
      <c r="E150" s="129" t="s">
        <v>161</v>
      </c>
      <c r="F150" s="129" t="s">
        <v>446</v>
      </c>
      <c r="J150" s="130">
        <f>BK150</f>
        <v>0</v>
      </c>
      <c r="L150" s="120"/>
      <c r="M150" s="124"/>
      <c r="P150" s="125">
        <f>P151</f>
        <v>1.85752038</v>
      </c>
      <c r="R150" s="125">
        <f>R151</f>
        <v>1.3129230379999999</v>
      </c>
      <c r="T150" s="126">
        <f>T151</f>
        <v>0</v>
      </c>
      <c r="AR150" s="121" t="s">
        <v>77</v>
      </c>
      <c r="AT150" s="127" t="s">
        <v>68</v>
      </c>
      <c r="AU150" s="127" t="s">
        <v>77</v>
      </c>
      <c r="AY150" s="121" t="s">
        <v>146</v>
      </c>
      <c r="BK150" s="128">
        <f>BK151</f>
        <v>0</v>
      </c>
    </row>
    <row r="151" spans="2:65" s="1" customFormat="1" ht="24.15" customHeight="1">
      <c r="B151" s="131"/>
      <c r="C151" s="132" t="s">
        <v>217</v>
      </c>
      <c r="D151" s="132" t="s">
        <v>149</v>
      </c>
      <c r="E151" s="133" t="s">
        <v>1419</v>
      </c>
      <c r="F151" s="134" t="s">
        <v>1420</v>
      </c>
      <c r="G151" s="135" t="s">
        <v>164</v>
      </c>
      <c r="H151" s="136">
        <v>0.58599999999999997</v>
      </c>
      <c r="I151" s="136"/>
      <c r="J151" s="136">
        <f>ROUND(I151*H151,3)</f>
        <v>0</v>
      </c>
      <c r="K151" s="137"/>
      <c r="L151" s="25"/>
      <c r="M151" s="138" t="s">
        <v>1</v>
      </c>
      <c r="N151" s="139" t="s">
        <v>35</v>
      </c>
      <c r="O151" s="140">
        <v>3.1698300000000001</v>
      </c>
      <c r="P151" s="140">
        <f>O151*H151</f>
        <v>1.85752038</v>
      </c>
      <c r="Q151" s="140">
        <v>2.2404829999999998</v>
      </c>
      <c r="R151" s="140">
        <f>Q151*H151</f>
        <v>1.3129230379999999</v>
      </c>
      <c r="S151" s="140">
        <v>0</v>
      </c>
      <c r="T151" s="141">
        <f>S151*H151</f>
        <v>0</v>
      </c>
      <c r="AR151" s="142" t="s">
        <v>153</v>
      </c>
      <c r="AT151" s="142" t="s">
        <v>149</v>
      </c>
      <c r="AU151" s="142" t="s">
        <v>154</v>
      </c>
      <c r="AY151" s="13" t="s">
        <v>146</v>
      </c>
      <c r="BE151" s="143">
        <f>IF(N151="základná",J151,0)</f>
        <v>0</v>
      </c>
      <c r="BF151" s="143">
        <f>IF(N151="znížená",J151,0)</f>
        <v>0</v>
      </c>
      <c r="BG151" s="143">
        <f>IF(N151="zákl. prenesená",J151,0)</f>
        <v>0</v>
      </c>
      <c r="BH151" s="143">
        <f>IF(N151="zníž. prenesená",J151,0)</f>
        <v>0</v>
      </c>
      <c r="BI151" s="143">
        <f>IF(N151="nulová",J151,0)</f>
        <v>0</v>
      </c>
      <c r="BJ151" s="13" t="s">
        <v>154</v>
      </c>
      <c r="BK151" s="144">
        <f>ROUND(I151*H151,3)</f>
        <v>0</v>
      </c>
      <c r="BL151" s="13" t="s">
        <v>153</v>
      </c>
      <c r="BM151" s="142" t="s">
        <v>195</v>
      </c>
    </row>
    <row r="152" spans="2:65" s="11" customFormat="1" ht="22.95" customHeight="1">
      <c r="B152" s="120"/>
      <c r="D152" s="121" t="s">
        <v>68</v>
      </c>
      <c r="E152" s="129" t="s">
        <v>147</v>
      </c>
      <c r="F152" s="129" t="s">
        <v>148</v>
      </c>
      <c r="J152" s="130">
        <f>BK152</f>
        <v>0</v>
      </c>
      <c r="L152" s="120"/>
      <c r="M152" s="124"/>
      <c r="P152" s="125">
        <f>SUM(P153:P160)</f>
        <v>87.845581999999993</v>
      </c>
      <c r="R152" s="125">
        <f>SUM(R153:R160)</f>
        <v>5.7666254079519996</v>
      </c>
      <c r="T152" s="126">
        <f>SUM(T153:T160)</f>
        <v>0</v>
      </c>
      <c r="AR152" s="121" t="s">
        <v>77</v>
      </c>
      <c r="AT152" s="127" t="s">
        <v>68</v>
      </c>
      <c r="AU152" s="127" t="s">
        <v>77</v>
      </c>
      <c r="AY152" s="121" t="s">
        <v>146</v>
      </c>
      <c r="BK152" s="128">
        <f>SUM(BK153:BK160)</f>
        <v>0</v>
      </c>
    </row>
    <row r="153" spans="2:65" s="1" customFormat="1" ht="33" customHeight="1">
      <c r="B153" s="131"/>
      <c r="C153" s="132" t="s">
        <v>189</v>
      </c>
      <c r="D153" s="132" t="s">
        <v>149</v>
      </c>
      <c r="E153" s="133" t="s">
        <v>1421</v>
      </c>
      <c r="F153" s="134" t="s">
        <v>1422</v>
      </c>
      <c r="G153" s="135" t="s">
        <v>227</v>
      </c>
      <c r="H153" s="136">
        <v>1.859</v>
      </c>
      <c r="I153" s="136"/>
      <c r="J153" s="136">
        <f t="shared" ref="J153:J160" si="10">ROUND(I153*H153,3)</f>
        <v>0</v>
      </c>
      <c r="K153" s="137"/>
      <c r="L153" s="25"/>
      <c r="M153" s="138" t="s">
        <v>1</v>
      </c>
      <c r="N153" s="139" t="s">
        <v>35</v>
      </c>
      <c r="O153" s="140">
        <v>0.39400000000000002</v>
      </c>
      <c r="P153" s="140">
        <f t="shared" ref="P153:P160" si="11">O153*H153</f>
        <v>0.73244600000000004</v>
      </c>
      <c r="Q153" s="140">
        <v>0.19697572799999999</v>
      </c>
      <c r="R153" s="140">
        <f t="shared" ref="R153:R160" si="12">Q153*H153</f>
        <v>0.366177878352</v>
      </c>
      <c r="S153" s="140">
        <v>0</v>
      </c>
      <c r="T153" s="141">
        <f t="shared" ref="T153:T160" si="13">S153*H153</f>
        <v>0</v>
      </c>
      <c r="AR153" s="142" t="s">
        <v>153</v>
      </c>
      <c r="AT153" s="142" t="s">
        <v>149</v>
      </c>
      <c r="AU153" s="142" t="s">
        <v>154</v>
      </c>
      <c r="AY153" s="13" t="s">
        <v>146</v>
      </c>
      <c r="BE153" s="143">
        <f t="shared" ref="BE153:BE160" si="14">IF(N153="základná",J153,0)</f>
        <v>0</v>
      </c>
      <c r="BF153" s="143">
        <f t="shared" ref="BF153:BF160" si="15">IF(N153="znížená",J153,0)</f>
        <v>0</v>
      </c>
      <c r="BG153" s="143">
        <f t="shared" ref="BG153:BG160" si="16">IF(N153="zákl. prenesená",J153,0)</f>
        <v>0</v>
      </c>
      <c r="BH153" s="143">
        <f t="shared" ref="BH153:BH160" si="17">IF(N153="zníž. prenesená",J153,0)</f>
        <v>0</v>
      </c>
      <c r="BI153" s="143">
        <f t="shared" ref="BI153:BI160" si="18">IF(N153="nulová",J153,0)</f>
        <v>0</v>
      </c>
      <c r="BJ153" s="13" t="s">
        <v>154</v>
      </c>
      <c r="BK153" s="144">
        <f t="shared" ref="BK153:BK160" si="19">ROUND(I153*H153,3)</f>
        <v>0</v>
      </c>
      <c r="BL153" s="13" t="s">
        <v>153</v>
      </c>
      <c r="BM153" s="142" t="s">
        <v>1423</v>
      </c>
    </row>
    <row r="154" spans="2:65" s="1" customFormat="1" ht="24.15" customHeight="1">
      <c r="B154" s="131"/>
      <c r="C154" s="149" t="s">
        <v>224</v>
      </c>
      <c r="D154" s="149" t="s">
        <v>356</v>
      </c>
      <c r="E154" s="150" t="s">
        <v>1424</v>
      </c>
      <c r="F154" s="151" t="s">
        <v>1425</v>
      </c>
      <c r="G154" s="152" t="s">
        <v>152</v>
      </c>
      <c r="H154" s="153">
        <v>1.8779999999999999</v>
      </c>
      <c r="I154" s="153"/>
      <c r="J154" s="153">
        <f t="shared" si="10"/>
        <v>0</v>
      </c>
      <c r="K154" s="154"/>
      <c r="L154" s="155"/>
      <c r="M154" s="156" t="s">
        <v>1</v>
      </c>
      <c r="N154" s="157" t="s">
        <v>35</v>
      </c>
      <c r="O154" s="140">
        <v>0</v>
      </c>
      <c r="P154" s="140">
        <f t="shared" si="11"/>
        <v>0</v>
      </c>
      <c r="Q154" s="140">
        <v>5.1700000000000003E-2</v>
      </c>
      <c r="R154" s="140">
        <f t="shared" si="12"/>
        <v>9.7092600000000001E-2</v>
      </c>
      <c r="S154" s="140">
        <v>0</v>
      </c>
      <c r="T154" s="141">
        <f t="shared" si="13"/>
        <v>0</v>
      </c>
      <c r="AR154" s="142" t="s">
        <v>165</v>
      </c>
      <c r="AT154" s="142" t="s">
        <v>356</v>
      </c>
      <c r="AU154" s="142" t="s">
        <v>154</v>
      </c>
      <c r="AY154" s="13" t="s">
        <v>146</v>
      </c>
      <c r="BE154" s="143">
        <f t="shared" si="14"/>
        <v>0</v>
      </c>
      <c r="BF154" s="143">
        <f t="shared" si="15"/>
        <v>0</v>
      </c>
      <c r="BG154" s="143">
        <f t="shared" si="16"/>
        <v>0</v>
      </c>
      <c r="BH154" s="143">
        <f t="shared" si="17"/>
        <v>0</v>
      </c>
      <c r="BI154" s="143">
        <f t="shared" si="18"/>
        <v>0</v>
      </c>
      <c r="BJ154" s="13" t="s">
        <v>154</v>
      </c>
      <c r="BK154" s="144">
        <f t="shared" si="19"/>
        <v>0</v>
      </c>
      <c r="BL154" s="13" t="s">
        <v>153</v>
      </c>
      <c r="BM154" s="142" t="s">
        <v>1426</v>
      </c>
    </row>
    <row r="155" spans="2:65" s="1" customFormat="1" ht="37.950000000000003" customHeight="1">
      <c r="B155" s="131"/>
      <c r="C155" s="132" t="s">
        <v>192</v>
      </c>
      <c r="D155" s="132" t="s">
        <v>149</v>
      </c>
      <c r="E155" s="133" t="s">
        <v>547</v>
      </c>
      <c r="F155" s="134" t="s">
        <v>1427</v>
      </c>
      <c r="G155" s="135" t="s">
        <v>227</v>
      </c>
      <c r="H155" s="136">
        <v>43.375999999999998</v>
      </c>
      <c r="I155" s="136"/>
      <c r="J155" s="136">
        <f t="shared" si="10"/>
        <v>0</v>
      </c>
      <c r="K155" s="137"/>
      <c r="L155" s="25"/>
      <c r="M155" s="138" t="s">
        <v>1</v>
      </c>
      <c r="N155" s="139" t="s">
        <v>35</v>
      </c>
      <c r="O155" s="140">
        <v>0.192</v>
      </c>
      <c r="P155" s="140">
        <f t="shared" si="11"/>
        <v>8.3281919999999996</v>
      </c>
      <c r="Q155" s="140">
        <v>9.8529599999999995E-2</v>
      </c>
      <c r="R155" s="140">
        <f t="shared" si="12"/>
        <v>4.2738199295999992</v>
      </c>
      <c r="S155" s="140">
        <v>0</v>
      </c>
      <c r="T155" s="141">
        <f t="shared" si="13"/>
        <v>0</v>
      </c>
      <c r="AR155" s="142" t="s">
        <v>153</v>
      </c>
      <c r="AT155" s="142" t="s">
        <v>149</v>
      </c>
      <c r="AU155" s="142" t="s">
        <v>154</v>
      </c>
      <c r="AY155" s="13" t="s">
        <v>146</v>
      </c>
      <c r="BE155" s="143">
        <f t="shared" si="14"/>
        <v>0</v>
      </c>
      <c r="BF155" s="143">
        <f t="shared" si="15"/>
        <v>0</v>
      </c>
      <c r="BG155" s="143">
        <f t="shared" si="16"/>
        <v>0</v>
      </c>
      <c r="BH155" s="143">
        <f t="shared" si="17"/>
        <v>0</v>
      </c>
      <c r="BI155" s="143">
        <f t="shared" si="18"/>
        <v>0</v>
      </c>
      <c r="BJ155" s="13" t="s">
        <v>154</v>
      </c>
      <c r="BK155" s="144">
        <f t="shared" si="19"/>
        <v>0</v>
      </c>
      <c r="BL155" s="13" t="s">
        <v>153</v>
      </c>
      <c r="BM155" s="142" t="s">
        <v>1428</v>
      </c>
    </row>
    <row r="156" spans="2:65" s="1" customFormat="1" ht="21.75" customHeight="1">
      <c r="B156" s="131"/>
      <c r="C156" s="149" t="s">
        <v>232</v>
      </c>
      <c r="D156" s="149" t="s">
        <v>356</v>
      </c>
      <c r="E156" s="150" t="s">
        <v>1429</v>
      </c>
      <c r="F156" s="151" t="s">
        <v>1430</v>
      </c>
      <c r="G156" s="152" t="s">
        <v>152</v>
      </c>
      <c r="H156" s="153">
        <v>43.81</v>
      </c>
      <c r="I156" s="153"/>
      <c r="J156" s="153">
        <f t="shared" si="1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11"/>
        <v>0</v>
      </c>
      <c r="Q156" s="140">
        <v>2.35E-2</v>
      </c>
      <c r="R156" s="140">
        <f t="shared" si="12"/>
        <v>1.0295350000000001</v>
      </c>
      <c r="S156" s="140">
        <v>0</v>
      </c>
      <c r="T156" s="141">
        <f t="shared" si="13"/>
        <v>0</v>
      </c>
      <c r="AR156" s="142" t="s">
        <v>165</v>
      </c>
      <c r="AT156" s="142" t="s">
        <v>356</v>
      </c>
      <c r="AU156" s="142" t="s">
        <v>154</v>
      </c>
      <c r="AY156" s="13" t="s">
        <v>146</v>
      </c>
      <c r="BE156" s="143">
        <f t="shared" si="14"/>
        <v>0</v>
      </c>
      <c r="BF156" s="143">
        <f t="shared" si="15"/>
        <v>0</v>
      </c>
      <c r="BG156" s="143">
        <f t="shared" si="16"/>
        <v>0</v>
      </c>
      <c r="BH156" s="143">
        <f t="shared" si="17"/>
        <v>0</v>
      </c>
      <c r="BI156" s="143">
        <f t="shared" si="18"/>
        <v>0</v>
      </c>
      <c r="BJ156" s="13" t="s">
        <v>154</v>
      </c>
      <c r="BK156" s="144">
        <f t="shared" si="19"/>
        <v>0</v>
      </c>
      <c r="BL156" s="13" t="s">
        <v>153</v>
      </c>
      <c r="BM156" s="142" t="s">
        <v>1431</v>
      </c>
    </row>
    <row r="157" spans="2:65" s="1" customFormat="1" ht="21.75" customHeight="1">
      <c r="B157" s="131"/>
      <c r="C157" s="132" t="s">
        <v>195</v>
      </c>
      <c r="D157" s="132" t="s">
        <v>149</v>
      </c>
      <c r="E157" s="133" t="s">
        <v>233</v>
      </c>
      <c r="F157" s="134" t="s">
        <v>234</v>
      </c>
      <c r="G157" s="135" t="s">
        <v>235</v>
      </c>
      <c r="H157" s="136">
        <v>50.567999999999998</v>
      </c>
      <c r="I157" s="136"/>
      <c r="J157" s="136">
        <f t="shared" si="10"/>
        <v>0</v>
      </c>
      <c r="K157" s="137"/>
      <c r="L157" s="25"/>
      <c r="M157" s="138" t="s">
        <v>1</v>
      </c>
      <c r="N157" s="139" t="s">
        <v>35</v>
      </c>
      <c r="O157" s="140">
        <v>0.59799999999999998</v>
      </c>
      <c r="P157" s="140">
        <f t="shared" si="11"/>
        <v>30.239663999999998</v>
      </c>
      <c r="Q157" s="140">
        <v>0</v>
      </c>
      <c r="R157" s="140">
        <f t="shared" si="12"/>
        <v>0</v>
      </c>
      <c r="S157" s="140">
        <v>0</v>
      </c>
      <c r="T157" s="141">
        <f t="shared" si="13"/>
        <v>0</v>
      </c>
      <c r="AR157" s="142" t="s">
        <v>153</v>
      </c>
      <c r="AT157" s="142" t="s">
        <v>149</v>
      </c>
      <c r="AU157" s="142" t="s">
        <v>154</v>
      </c>
      <c r="AY157" s="13" t="s">
        <v>146</v>
      </c>
      <c r="BE157" s="143">
        <f t="shared" si="14"/>
        <v>0</v>
      </c>
      <c r="BF157" s="143">
        <f t="shared" si="15"/>
        <v>0</v>
      </c>
      <c r="BG157" s="143">
        <f t="shared" si="16"/>
        <v>0</v>
      </c>
      <c r="BH157" s="143">
        <f t="shared" si="17"/>
        <v>0</v>
      </c>
      <c r="BI157" s="143">
        <f t="shared" si="18"/>
        <v>0</v>
      </c>
      <c r="BJ157" s="13" t="s">
        <v>154</v>
      </c>
      <c r="BK157" s="144">
        <f t="shared" si="19"/>
        <v>0</v>
      </c>
      <c r="BL157" s="13" t="s">
        <v>153</v>
      </c>
      <c r="BM157" s="142" t="s">
        <v>1432</v>
      </c>
    </row>
    <row r="158" spans="2:65" s="1" customFormat="1" ht="24.15" customHeight="1">
      <c r="B158" s="131"/>
      <c r="C158" s="132" t="s">
        <v>240</v>
      </c>
      <c r="D158" s="132" t="s">
        <v>149</v>
      </c>
      <c r="E158" s="133" t="s">
        <v>237</v>
      </c>
      <c r="F158" s="134" t="s">
        <v>238</v>
      </c>
      <c r="G158" s="135" t="s">
        <v>235</v>
      </c>
      <c r="H158" s="136">
        <v>505.68</v>
      </c>
      <c r="I158" s="136"/>
      <c r="J158" s="136">
        <f t="shared" si="10"/>
        <v>0</v>
      </c>
      <c r="K158" s="137"/>
      <c r="L158" s="25"/>
      <c r="M158" s="138" t="s">
        <v>1</v>
      </c>
      <c r="N158" s="139" t="s">
        <v>35</v>
      </c>
      <c r="O158" s="140">
        <v>7.0000000000000001E-3</v>
      </c>
      <c r="P158" s="140">
        <f t="shared" si="11"/>
        <v>3.5397600000000002</v>
      </c>
      <c r="Q158" s="140">
        <v>0</v>
      </c>
      <c r="R158" s="140">
        <f t="shared" si="12"/>
        <v>0</v>
      </c>
      <c r="S158" s="140">
        <v>0</v>
      </c>
      <c r="T158" s="141">
        <f t="shared" si="13"/>
        <v>0</v>
      </c>
      <c r="AR158" s="142" t="s">
        <v>153</v>
      </c>
      <c r="AT158" s="142" t="s">
        <v>149</v>
      </c>
      <c r="AU158" s="142" t="s">
        <v>154</v>
      </c>
      <c r="AY158" s="13" t="s">
        <v>146</v>
      </c>
      <c r="BE158" s="143">
        <f t="shared" si="14"/>
        <v>0</v>
      </c>
      <c r="BF158" s="143">
        <f t="shared" si="15"/>
        <v>0</v>
      </c>
      <c r="BG158" s="143">
        <f t="shared" si="16"/>
        <v>0</v>
      </c>
      <c r="BH158" s="143">
        <f t="shared" si="17"/>
        <v>0</v>
      </c>
      <c r="BI158" s="143">
        <f t="shared" si="18"/>
        <v>0</v>
      </c>
      <c r="BJ158" s="13" t="s">
        <v>154</v>
      </c>
      <c r="BK158" s="144">
        <f t="shared" si="19"/>
        <v>0</v>
      </c>
      <c r="BL158" s="13" t="s">
        <v>153</v>
      </c>
      <c r="BM158" s="142" t="s">
        <v>1433</v>
      </c>
    </row>
    <row r="159" spans="2:65" s="1" customFormat="1" ht="21.75" customHeight="1">
      <c r="B159" s="131"/>
      <c r="C159" s="132" t="s">
        <v>199</v>
      </c>
      <c r="D159" s="132" t="s">
        <v>149</v>
      </c>
      <c r="E159" s="133" t="s">
        <v>241</v>
      </c>
      <c r="F159" s="134" t="s">
        <v>1434</v>
      </c>
      <c r="G159" s="135" t="s">
        <v>235</v>
      </c>
      <c r="H159" s="136">
        <v>50.567999999999998</v>
      </c>
      <c r="I159" s="136"/>
      <c r="J159" s="136">
        <f t="shared" si="10"/>
        <v>0</v>
      </c>
      <c r="K159" s="137"/>
      <c r="L159" s="25"/>
      <c r="M159" s="138" t="s">
        <v>1</v>
      </c>
      <c r="N159" s="139" t="s">
        <v>35</v>
      </c>
      <c r="O159" s="140">
        <v>0.89</v>
      </c>
      <c r="P159" s="140">
        <f t="shared" si="11"/>
        <v>45.005519999999997</v>
      </c>
      <c r="Q159" s="140">
        <v>0</v>
      </c>
      <c r="R159" s="140">
        <f t="shared" si="12"/>
        <v>0</v>
      </c>
      <c r="S159" s="140">
        <v>0</v>
      </c>
      <c r="T159" s="141">
        <f t="shared" si="13"/>
        <v>0</v>
      </c>
      <c r="AR159" s="142" t="s">
        <v>153</v>
      </c>
      <c r="AT159" s="142" t="s">
        <v>149</v>
      </c>
      <c r="AU159" s="142" t="s">
        <v>154</v>
      </c>
      <c r="AY159" s="13" t="s">
        <v>146</v>
      </c>
      <c r="BE159" s="143">
        <f t="shared" si="14"/>
        <v>0</v>
      </c>
      <c r="BF159" s="143">
        <f t="shared" si="15"/>
        <v>0</v>
      </c>
      <c r="BG159" s="143">
        <f t="shared" si="16"/>
        <v>0</v>
      </c>
      <c r="BH159" s="143">
        <f t="shared" si="17"/>
        <v>0</v>
      </c>
      <c r="BI159" s="143">
        <f t="shared" si="18"/>
        <v>0</v>
      </c>
      <c r="BJ159" s="13" t="s">
        <v>154</v>
      </c>
      <c r="BK159" s="144">
        <f t="shared" si="19"/>
        <v>0</v>
      </c>
      <c r="BL159" s="13" t="s">
        <v>153</v>
      </c>
      <c r="BM159" s="142" t="s">
        <v>1435</v>
      </c>
    </row>
    <row r="160" spans="2:65" s="1" customFormat="1" ht="24.15" customHeight="1">
      <c r="B160" s="131"/>
      <c r="C160" s="132" t="s">
        <v>247</v>
      </c>
      <c r="D160" s="132" t="s">
        <v>149</v>
      </c>
      <c r="E160" s="133" t="s">
        <v>248</v>
      </c>
      <c r="F160" s="134" t="s">
        <v>249</v>
      </c>
      <c r="G160" s="135" t="s">
        <v>235</v>
      </c>
      <c r="H160" s="136">
        <v>50.567999999999998</v>
      </c>
      <c r="I160" s="136"/>
      <c r="J160" s="136">
        <f t="shared" si="10"/>
        <v>0</v>
      </c>
      <c r="K160" s="137"/>
      <c r="L160" s="25"/>
      <c r="M160" s="138" t="s">
        <v>1</v>
      </c>
      <c r="N160" s="139" t="s">
        <v>35</v>
      </c>
      <c r="O160" s="140">
        <v>0</v>
      </c>
      <c r="P160" s="140">
        <f t="shared" si="11"/>
        <v>0</v>
      </c>
      <c r="Q160" s="140">
        <v>0</v>
      </c>
      <c r="R160" s="140">
        <f t="shared" si="12"/>
        <v>0</v>
      </c>
      <c r="S160" s="140">
        <v>0</v>
      </c>
      <c r="T160" s="141">
        <f t="shared" si="13"/>
        <v>0</v>
      </c>
      <c r="AR160" s="142" t="s">
        <v>153</v>
      </c>
      <c r="AT160" s="142" t="s">
        <v>149</v>
      </c>
      <c r="AU160" s="142" t="s">
        <v>154</v>
      </c>
      <c r="AY160" s="13" t="s">
        <v>146</v>
      </c>
      <c r="BE160" s="143">
        <f t="shared" si="14"/>
        <v>0</v>
      </c>
      <c r="BF160" s="143">
        <f t="shared" si="15"/>
        <v>0</v>
      </c>
      <c r="BG160" s="143">
        <f t="shared" si="16"/>
        <v>0</v>
      </c>
      <c r="BH160" s="143">
        <f t="shared" si="17"/>
        <v>0</v>
      </c>
      <c r="BI160" s="143">
        <f t="shared" si="18"/>
        <v>0</v>
      </c>
      <c r="BJ160" s="13" t="s">
        <v>154</v>
      </c>
      <c r="BK160" s="144">
        <f t="shared" si="19"/>
        <v>0</v>
      </c>
      <c r="BL160" s="13" t="s">
        <v>153</v>
      </c>
      <c r="BM160" s="142" t="s">
        <v>1436</v>
      </c>
    </row>
    <row r="161" spans="2:65" s="11" customFormat="1" ht="22.95" customHeight="1">
      <c r="B161" s="120"/>
      <c r="D161" s="121" t="s">
        <v>68</v>
      </c>
      <c r="E161" s="129" t="s">
        <v>601</v>
      </c>
      <c r="F161" s="129" t="s">
        <v>602</v>
      </c>
      <c r="J161" s="130">
        <f>BK161</f>
        <v>0</v>
      </c>
      <c r="L161" s="120"/>
      <c r="M161" s="124"/>
      <c r="P161" s="125">
        <f>P162</f>
        <v>50.715471000000001</v>
      </c>
      <c r="R161" s="125">
        <f>R162</f>
        <v>0</v>
      </c>
      <c r="T161" s="126">
        <f>T162</f>
        <v>0</v>
      </c>
      <c r="AR161" s="121" t="s">
        <v>77</v>
      </c>
      <c r="AT161" s="127" t="s">
        <v>68</v>
      </c>
      <c r="AU161" s="127" t="s">
        <v>77</v>
      </c>
      <c r="AY161" s="121" t="s">
        <v>146</v>
      </c>
      <c r="BK161" s="128">
        <f>BK162</f>
        <v>0</v>
      </c>
    </row>
    <row r="162" spans="2:65" s="1" customFormat="1" ht="33" customHeight="1">
      <c r="B162" s="131"/>
      <c r="C162" s="132" t="s">
        <v>223</v>
      </c>
      <c r="D162" s="132" t="s">
        <v>149</v>
      </c>
      <c r="E162" s="133" t="s">
        <v>1437</v>
      </c>
      <c r="F162" s="134" t="s">
        <v>1438</v>
      </c>
      <c r="G162" s="135" t="s">
        <v>235</v>
      </c>
      <c r="H162" s="136">
        <v>129.047</v>
      </c>
      <c r="I162" s="136"/>
      <c r="J162" s="136">
        <f>ROUND(I162*H162,3)</f>
        <v>0</v>
      </c>
      <c r="K162" s="137"/>
      <c r="L162" s="25"/>
      <c r="M162" s="138" t="s">
        <v>1</v>
      </c>
      <c r="N162" s="139" t="s">
        <v>35</v>
      </c>
      <c r="O162" s="140">
        <v>0.39300000000000002</v>
      </c>
      <c r="P162" s="140">
        <f>O162*H162</f>
        <v>50.715471000000001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AR162" s="142" t="s">
        <v>153</v>
      </c>
      <c r="AT162" s="142" t="s">
        <v>149</v>
      </c>
      <c r="AU162" s="142" t="s">
        <v>154</v>
      </c>
      <c r="AY162" s="13" t="s">
        <v>146</v>
      </c>
      <c r="BE162" s="143">
        <f>IF(N162="základná",J162,0)</f>
        <v>0</v>
      </c>
      <c r="BF162" s="143">
        <f>IF(N162="znížená",J162,0)</f>
        <v>0</v>
      </c>
      <c r="BG162" s="143">
        <f>IF(N162="zákl. prenesená",J162,0)</f>
        <v>0</v>
      </c>
      <c r="BH162" s="143">
        <f>IF(N162="zníž. prenesená",J162,0)</f>
        <v>0</v>
      </c>
      <c r="BI162" s="143">
        <f>IF(N162="nulová",J162,0)</f>
        <v>0</v>
      </c>
      <c r="BJ162" s="13" t="s">
        <v>154</v>
      </c>
      <c r="BK162" s="144">
        <f>ROUND(I162*H162,3)</f>
        <v>0</v>
      </c>
      <c r="BL162" s="13" t="s">
        <v>153</v>
      </c>
      <c r="BM162" s="142" t="s">
        <v>315</v>
      </c>
    </row>
    <row r="163" spans="2:65" s="11" customFormat="1" ht="25.95" customHeight="1">
      <c r="B163" s="120"/>
      <c r="D163" s="121" t="s">
        <v>68</v>
      </c>
      <c r="E163" s="122" t="s">
        <v>251</v>
      </c>
      <c r="F163" s="122" t="s">
        <v>252</v>
      </c>
      <c r="J163" s="123">
        <f>BK163</f>
        <v>0</v>
      </c>
      <c r="L163" s="120"/>
      <c r="M163" s="124"/>
      <c r="P163" s="125">
        <f>P164</f>
        <v>1.1285000000000001</v>
      </c>
      <c r="R163" s="125">
        <f>R164</f>
        <v>0</v>
      </c>
      <c r="T163" s="126">
        <f>T164</f>
        <v>0</v>
      </c>
      <c r="AR163" s="121" t="s">
        <v>154</v>
      </c>
      <c r="AT163" s="127" t="s">
        <v>68</v>
      </c>
      <c r="AU163" s="127" t="s">
        <v>69</v>
      </c>
      <c r="AY163" s="121" t="s">
        <v>146</v>
      </c>
      <c r="BK163" s="128">
        <f>BK164</f>
        <v>0</v>
      </c>
    </row>
    <row r="164" spans="2:65" s="11" customFormat="1" ht="22.95" customHeight="1">
      <c r="B164" s="120"/>
      <c r="D164" s="121" t="s">
        <v>68</v>
      </c>
      <c r="E164" s="129" t="s">
        <v>1439</v>
      </c>
      <c r="F164" s="129" t="s">
        <v>1440</v>
      </c>
      <c r="J164" s="130">
        <f>BK164</f>
        <v>0</v>
      </c>
      <c r="L164" s="120"/>
      <c r="M164" s="124"/>
      <c r="P164" s="125">
        <f>SUM(P165:P168)</f>
        <v>1.1285000000000001</v>
      </c>
      <c r="R164" s="125">
        <f>SUM(R165:R168)</f>
        <v>0</v>
      </c>
      <c r="T164" s="126">
        <f>SUM(T165:T168)</f>
        <v>0</v>
      </c>
      <c r="AR164" s="121" t="s">
        <v>154</v>
      </c>
      <c r="AT164" s="127" t="s">
        <v>68</v>
      </c>
      <c r="AU164" s="127" t="s">
        <v>77</v>
      </c>
      <c r="AY164" s="121" t="s">
        <v>146</v>
      </c>
      <c r="BK164" s="128">
        <f>SUM(BK165:BK168)</f>
        <v>0</v>
      </c>
    </row>
    <row r="165" spans="2:65" s="1" customFormat="1" ht="16.5" customHeight="1">
      <c r="B165" s="131"/>
      <c r="C165" s="132" t="s">
        <v>259</v>
      </c>
      <c r="D165" s="132" t="s">
        <v>149</v>
      </c>
      <c r="E165" s="133" t="s">
        <v>1441</v>
      </c>
      <c r="F165" s="134" t="s">
        <v>1442</v>
      </c>
      <c r="G165" s="135" t="s">
        <v>152</v>
      </c>
      <c r="H165" s="136">
        <v>1</v>
      </c>
      <c r="I165" s="136"/>
      <c r="J165" s="136">
        <f>ROUND(I165*H165,3)</f>
        <v>0</v>
      </c>
      <c r="K165" s="137"/>
      <c r="L165" s="25"/>
      <c r="M165" s="138" t="s">
        <v>1</v>
      </c>
      <c r="N165" s="139" t="s">
        <v>35</v>
      </c>
      <c r="O165" s="140">
        <v>0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181</v>
      </c>
      <c r="AT165" s="142" t="s">
        <v>149</v>
      </c>
      <c r="AU165" s="142" t="s">
        <v>154</v>
      </c>
      <c r="AY165" s="13" t="s">
        <v>146</v>
      </c>
      <c r="BE165" s="143">
        <f>IF(N165="základná",J165,0)</f>
        <v>0</v>
      </c>
      <c r="BF165" s="143">
        <f>IF(N165="znížená",J165,0)</f>
        <v>0</v>
      </c>
      <c r="BG165" s="143">
        <f>IF(N165="zákl. prenesená",J165,0)</f>
        <v>0</v>
      </c>
      <c r="BH165" s="143">
        <f>IF(N165="zníž. prenesená",J165,0)</f>
        <v>0</v>
      </c>
      <c r="BI165" s="143">
        <f>IF(N165="nulová",J165,0)</f>
        <v>0</v>
      </c>
      <c r="BJ165" s="13" t="s">
        <v>154</v>
      </c>
      <c r="BK165" s="144">
        <f>ROUND(I165*H165,3)</f>
        <v>0</v>
      </c>
      <c r="BL165" s="13" t="s">
        <v>181</v>
      </c>
      <c r="BM165" s="142" t="s">
        <v>1443</v>
      </c>
    </row>
    <row r="166" spans="2:65" s="1" customFormat="1" ht="24.15" customHeight="1">
      <c r="B166" s="131"/>
      <c r="C166" s="132" t="s">
        <v>228</v>
      </c>
      <c r="D166" s="132" t="s">
        <v>149</v>
      </c>
      <c r="E166" s="133" t="s">
        <v>1444</v>
      </c>
      <c r="F166" s="134" t="s">
        <v>1445</v>
      </c>
      <c r="G166" s="135" t="s">
        <v>1446</v>
      </c>
      <c r="H166" s="136">
        <v>2</v>
      </c>
      <c r="I166" s="136"/>
      <c r="J166" s="136">
        <f>ROUND(I166*H166,3)</f>
        <v>0</v>
      </c>
      <c r="K166" s="137"/>
      <c r="L166" s="25"/>
      <c r="M166" s="138" t="s">
        <v>1</v>
      </c>
      <c r="N166" s="139" t="s">
        <v>35</v>
      </c>
      <c r="O166" s="140">
        <v>0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181</v>
      </c>
      <c r="AT166" s="142" t="s">
        <v>149</v>
      </c>
      <c r="AU166" s="142" t="s">
        <v>154</v>
      </c>
      <c r="AY166" s="13" t="s">
        <v>146</v>
      </c>
      <c r="BE166" s="143">
        <f>IF(N166="základná",J166,0)</f>
        <v>0</v>
      </c>
      <c r="BF166" s="143">
        <f>IF(N166="znížená",J166,0)</f>
        <v>0</v>
      </c>
      <c r="BG166" s="143">
        <f>IF(N166="zákl. prenesená",J166,0)</f>
        <v>0</v>
      </c>
      <c r="BH166" s="143">
        <f>IF(N166="zníž. prenesená",J166,0)</f>
        <v>0</v>
      </c>
      <c r="BI166" s="143">
        <f>IF(N166="nulová",J166,0)</f>
        <v>0</v>
      </c>
      <c r="BJ166" s="13" t="s">
        <v>154</v>
      </c>
      <c r="BK166" s="144">
        <f>ROUND(I166*H166,3)</f>
        <v>0</v>
      </c>
      <c r="BL166" s="13" t="s">
        <v>181</v>
      </c>
      <c r="BM166" s="142" t="s">
        <v>1447</v>
      </c>
    </row>
    <row r="167" spans="2:65" s="1" customFormat="1" ht="21.75" customHeight="1">
      <c r="B167" s="131"/>
      <c r="C167" s="149" t="s">
        <v>266</v>
      </c>
      <c r="D167" s="149" t="s">
        <v>356</v>
      </c>
      <c r="E167" s="150" t="s">
        <v>1448</v>
      </c>
      <c r="F167" s="151" t="s">
        <v>1449</v>
      </c>
      <c r="G167" s="152" t="s">
        <v>152</v>
      </c>
      <c r="H167" s="153">
        <v>1</v>
      </c>
      <c r="I167" s="153"/>
      <c r="J167" s="153">
        <f>ROUND(I167*H167,3)</f>
        <v>0</v>
      </c>
      <c r="K167" s="154"/>
      <c r="L167" s="155"/>
      <c r="M167" s="156" t="s">
        <v>1</v>
      </c>
      <c r="N167" s="157" t="s">
        <v>35</v>
      </c>
      <c r="O167" s="140">
        <v>0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228</v>
      </c>
      <c r="AT167" s="142" t="s">
        <v>356</v>
      </c>
      <c r="AU167" s="142" t="s">
        <v>154</v>
      </c>
      <c r="AY167" s="13" t="s">
        <v>146</v>
      </c>
      <c r="BE167" s="143">
        <f>IF(N167="základná",J167,0)</f>
        <v>0</v>
      </c>
      <c r="BF167" s="143">
        <f>IF(N167="znížená",J167,0)</f>
        <v>0</v>
      </c>
      <c r="BG167" s="143">
        <f>IF(N167="zákl. prenesená",J167,0)</f>
        <v>0</v>
      </c>
      <c r="BH167" s="143">
        <f>IF(N167="zníž. prenesená",J167,0)</f>
        <v>0</v>
      </c>
      <c r="BI167" s="143">
        <f>IF(N167="nulová",J167,0)</f>
        <v>0</v>
      </c>
      <c r="BJ167" s="13" t="s">
        <v>154</v>
      </c>
      <c r="BK167" s="144">
        <f>ROUND(I167*H167,3)</f>
        <v>0</v>
      </c>
      <c r="BL167" s="13" t="s">
        <v>181</v>
      </c>
      <c r="BM167" s="142" t="s">
        <v>262</v>
      </c>
    </row>
    <row r="168" spans="2:65" s="1" customFormat="1" ht="24.15" customHeight="1">
      <c r="B168" s="131"/>
      <c r="C168" s="132" t="s">
        <v>231</v>
      </c>
      <c r="D168" s="132" t="s">
        <v>149</v>
      </c>
      <c r="E168" s="133" t="s">
        <v>1450</v>
      </c>
      <c r="F168" s="134" t="s">
        <v>1451</v>
      </c>
      <c r="G168" s="135" t="s">
        <v>235</v>
      </c>
      <c r="H168" s="136">
        <v>0.5</v>
      </c>
      <c r="I168" s="136"/>
      <c r="J168" s="136">
        <f>ROUND(I168*H168,3)</f>
        <v>0</v>
      </c>
      <c r="K168" s="137"/>
      <c r="L168" s="25"/>
      <c r="M168" s="145" t="s">
        <v>1</v>
      </c>
      <c r="N168" s="146" t="s">
        <v>35</v>
      </c>
      <c r="O168" s="147">
        <v>2.2570000000000001</v>
      </c>
      <c r="P168" s="147">
        <f>O168*H168</f>
        <v>1.1285000000000001</v>
      </c>
      <c r="Q168" s="147">
        <v>0</v>
      </c>
      <c r="R168" s="147">
        <f>Q168*H168</f>
        <v>0</v>
      </c>
      <c r="S168" s="147">
        <v>0</v>
      </c>
      <c r="T168" s="148">
        <f>S168*H168</f>
        <v>0</v>
      </c>
      <c r="AR168" s="142" t="s">
        <v>181</v>
      </c>
      <c r="AT168" s="142" t="s">
        <v>149</v>
      </c>
      <c r="AU168" s="142" t="s">
        <v>154</v>
      </c>
      <c r="AY168" s="13" t="s">
        <v>146</v>
      </c>
      <c r="BE168" s="143">
        <f>IF(N168="základná",J168,0)</f>
        <v>0</v>
      </c>
      <c r="BF168" s="143">
        <f>IF(N168="znížená",J168,0)</f>
        <v>0</v>
      </c>
      <c r="BG168" s="143">
        <f>IF(N168="zákl. prenesená",J168,0)</f>
        <v>0</v>
      </c>
      <c r="BH168" s="143">
        <f>IF(N168="zníž. prenesená",J168,0)</f>
        <v>0</v>
      </c>
      <c r="BI168" s="143">
        <f>IF(N168="nulová",J168,0)</f>
        <v>0</v>
      </c>
      <c r="BJ168" s="13" t="s">
        <v>154</v>
      </c>
      <c r="BK168" s="144">
        <f>ROUND(I168*H168,3)</f>
        <v>0</v>
      </c>
      <c r="BL168" s="13" t="s">
        <v>181</v>
      </c>
      <c r="BM168" s="142" t="s">
        <v>286</v>
      </c>
    </row>
    <row r="169" spans="2:65" s="1" customFormat="1" ht="6.9" customHeight="1">
      <c r="B169" s="40"/>
      <c r="C169" s="41"/>
      <c r="D169" s="41"/>
      <c r="E169" s="41"/>
      <c r="F169" s="41"/>
      <c r="G169" s="41"/>
      <c r="H169" s="41"/>
      <c r="I169" s="41"/>
      <c r="J169" s="41"/>
      <c r="K169" s="41"/>
      <c r="L169" s="25"/>
    </row>
  </sheetData>
  <autoFilter ref="C124:K168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49"/>
  <sheetViews>
    <sheetView showGridLines="0" topLeftCell="A107" workbookViewId="0">
      <selection activeCell="I125" sqref="I125:I148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87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1454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ROUND(J122,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ROUND((SUM(BE122:BE148)),  2)</f>
        <v>0</v>
      </c>
      <c r="G33" s="88"/>
      <c r="H33" s="88"/>
      <c r="I33" s="89">
        <v>0.2</v>
      </c>
      <c r="J33" s="87">
        <f>ROUND(((SUM(BE122:BE148))*I33),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ROUND((SUM(BF122:BF148)),  2)</f>
        <v>0</v>
      </c>
      <c r="I34" s="91">
        <v>0.2</v>
      </c>
      <c r="J34" s="90">
        <f>ROUND(((SUM(BF122:BF148))*I34),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ROUND((SUM(BG122:BG148)),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ROUND((SUM(BH122:BH148)),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ROUND((SUM(BI122:BI148)),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07 - SO 06 - spevnená plocha - chodník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J122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95" customHeight="1">
      <c r="B98" s="107"/>
      <c r="D98" s="108" t="s">
        <v>364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95" customHeight="1">
      <c r="B99" s="107"/>
      <c r="D99" s="108" t="s">
        <v>1370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12" s="9" customFormat="1" ht="19.95" customHeight="1">
      <c r="B100" s="107"/>
      <c r="D100" s="108" t="s">
        <v>367</v>
      </c>
      <c r="E100" s="109"/>
      <c r="F100" s="109"/>
      <c r="G100" s="109"/>
      <c r="H100" s="109"/>
      <c r="I100" s="109"/>
      <c r="J100" s="110">
        <f>J133</f>
        <v>0</v>
      </c>
      <c r="L100" s="107"/>
    </row>
    <row r="101" spans="2:12" s="9" customFormat="1" ht="19.95" customHeight="1">
      <c r="B101" s="107"/>
      <c r="D101" s="108" t="s">
        <v>118</v>
      </c>
      <c r="E101" s="109"/>
      <c r="F101" s="109"/>
      <c r="G101" s="109"/>
      <c r="H101" s="109"/>
      <c r="I101" s="109"/>
      <c r="J101" s="110">
        <f>J137</f>
        <v>0</v>
      </c>
      <c r="L101" s="107"/>
    </row>
    <row r="102" spans="2:12" s="9" customFormat="1" ht="19.95" customHeight="1">
      <c r="B102" s="107"/>
      <c r="D102" s="108" t="s">
        <v>368</v>
      </c>
      <c r="E102" s="109"/>
      <c r="F102" s="109"/>
      <c r="G102" s="109"/>
      <c r="H102" s="109"/>
      <c r="I102" s="109"/>
      <c r="J102" s="110">
        <f>J147</f>
        <v>0</v>
      </c>
      <c r="L102" s="107"/>
    </row>
    <row r="103" spans="2:12" s="1" customFormat="1" ht="21.75" customHeight="1">
      <c r="B103" s="25"/>
      <c r="L103" s="25"/>
    </row>
    <row r="104" spans="2:12" s="1" customFormat="1" ht="6.9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8" spans="2:12" s="1" customFormat="1" ht="6.9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" customHeight="1">
      <c r="B109" s="25"/>
      <c r="C109" s="17" t="s">
        <v>132</v>
      </c>
      <c r="L109" s="25"/>
    </row>
    <row r="110" spans="2:12" s="1" customFormat="1" ht="6.9" customHeight="1">
      <c r="B110" s="25"/>
      <c r="L110" s="25"/>
    </row>
    <row r="111" spans="2:12" s="1" customFormat="1" ht="12" customHeight="1">
      <c r="B111" s="25"/>
      <c r="C111" s="22" t="s">
        <v>12</v>
      </c>
      <c r="L111" s="25"/>
    </row>
    <row r="112" spans="2:12" s="1" customFormat="1" ht="16.5" customHeight="1">
      <c r="B112" s="25"/>
      <c r="E112" s="196" t="str">
        <f>E7</f>
        <v>SOŠ Tornaľa - modernizácia odborného vzdelávania,  budova SOŠ</v>
      </c>
      <c r="F112" s="197"/>
      <c r="G112" s="197"/>
      <c r="H112" s="197"/>
      <c r="L112" s="25"/>
    </row>
    <row r="113" spans="2:65" s="1" customFormat="1" ht="12" customHeight="1">
      <c r="B113" s="25"/>
      <c r="C113" s="22" t="s">
        <v>110</v>
      </c>
      <c r="L113" s="25"/>
    </row>
    <row r="114" spans="2:65" s="1" customFormat="1" ht="16.5" customHeight="1">
      <c r="B114" s="25"/>
      <c r="E114" s="175" t="str">
        <f>E9</f>
        <v>07 - SO 06 - spevnená plocha - chodník</v>
      </c>
      <c r="F114" s="195"/>
      <c r="G114" s="195"/>
      <c r="H114" s="195"/>
      <c r="L114" s="25"/>
    </row>
    <row r="115" spans="2:65" s="1" customFormat="1" ht="6.9" customHeight="1">
      <c r="B115" s="25"/>
      <c r="L115" s="25"/>
    </row>
    <row r="116" spans="2:65" s="1" customFormat="1" ht="12" customHeight="1">
      <c r="B116" s="25"/>
      <c r="C116" s="22" t="s">
        <v>16</v>
      </c>
      <c r="F116" s="20" t="str">
        <f>F12</f>
        <v/>
      </c>
      <c r="I116" s="22" t="s">
        <v>18</v>
      </c>
      <c r="J116" s="48" t="str">
        <f>IF(J12="","",J12)</f>
        <v>14. 7. 2024</v>
      </c>
      <c r="L116" s="25"/>
    </row>
    <row r="117" spans="2:65" s="1" customFormat="1" ht="6.9" customHeight="1">
      <c r="B117" s="25"/>
      <c r="L117" s="25"/>
    </row>
    <row r="118" spans="2:65" s="1" customFormat="1" ht="15.15" customHeight="1">
      <c r="B118" s="25"/>
      <c r="C118" s="22" t="s">
        <v>20</v>
      </c>
      <c r="F118" s="20" t="str">
        <f>E15</f>
        <v xml:space="preserve"> </v>
      </c>
      <c r="I118" s="22" t="s">
        <v>24</v>
      </c>
      <c r="J118" s="23" t="str">
        <f>E21</f>
        <v xml:space="preserve"> </v>
      </c>
      <c r="L118" s="25"/>
    </row>
    <row r="119" spans="2:65" s="1" customFormat="1" ht="15.15" customHeight="1">
      <c r="B119" s="25"/>
      <c r="C119" s="22" t="s">
        <v>23</v>
      </c>
      <c r="F119" s="20" t="str">
        <f>IF(E18="","",E18)</f>
        <v xml:space="preserve"> </v>
      </c>
      <c r="I119" s="22" t="s">
        <v>27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11"/>
      <c r="C121" s="112" t="s">
        <v>133</v>
      </c>
      <c r="D121" s="113" t="s">
        <v>54</v>
      </c>
      <c r="E121" s="113" t="s">
        <v>50</v>
      </c>
      <c r="F121" s="113" t="s">
        <v>51</v>
      </c>
      <c r="G121" s="113" t="s">
        <v>134</v>
      </c>
      <c r="H121" s="113" t="s">
        <v>135</v>
      </c>
      <c r="I121" s="113" t="s">
        <v>136</v>
      </c>
      <c r="J121" s="114" t="s">
        <v>114</v>
      </c>
      <c r="K121" s="115" t="s">
        <v>137</v>
      </c>
      <c r="L121" s="111"/>
      <c r="M121" s="54" t="s">
        <v>1</v>
      </c>
      <c r="N121" s="55" t="s">
        <v>33</v>
      </c>
      <c r="O121" s="55" t="s">
        <v>138</v>
      </c>
      <c r="P121" s="55" t="s">
        <v>139</v>
      </c>
      <c r="Q121" s="55" t="s">
        <v>140</v>
      </c>
      <c r="R121" s="55" t="s">
        <v>141</v>
      </c>
      <c r="S121" s="55" t="s">
        <v>142</v>
      </c>
      <c r="T121" s="56" t="s">
        <v>143</v>
      </c>
    </row>
    <row r="122" spans="2:65" s="1" customFormat="1" ht="22.95" customHeight="1">
      <c r="B122" s="25"/>
      <c r="C122" s="59" t="s">
        <v>115</v>
      </c>
      <c r="J122" s="116">
        <f>BK122</f>
        <v>0</v>
      </c>
      <c r="L122" s="25"/>
      <c r="M122" s="57"/>
      <c r="N122" s="49"/>
      <c r="O122" s="49"/>
      <c r="P122" s="117">
        <f>P123</f>
        <v>143.29350707</v>
      </c>
      <c r="Q122" s="49"/>
      <c r="R122" s="117">
        <f>R123</f>
        <v>55.566918044099992</v>
      </c>
      <c r="S122" s="49"/>
      <c r="T122" s="118">
        <f>T123</f>
        <v>3.4000000000000002E-2</v>
      </c>
      <c r="AT122" s="13" t="s">
        <v>68</v>
      </c>
      <c r="AU122" s="13" t="s">
        <v>116</v>
      </c>
      <c r="BK122" s="119">
        <f>BK123</f>
        <v>0</v>
      </c>
    </row>
    <row r="123" spans="2:65" s="11" customFormat="1" ht="25.95" customHeight="1">
      <c r="B123" s="120"/>
      <c r="D123" s="121" t="s">
        <v>68</v>
      </c>
      <c r="E123" s="122" t="s">
        <v>144</v>
      </c>
      <c r="F123" s="122" t="s">
        <v>145</v>
      </c>
      <c r="J123" s="123">
        <f>BK123</f>
        <v>0</v>
      </c>
      <c r="L123" s="120"/>
      <c r="M123" s="124"/>
      <c r="P123" s="125">
        <f>P124+P126+P133+P137+P147</f>
        <v>143.29350707</v>
      </c>
      <c r="R123" s="125">
        <f>R124+R126+R133+R137+R147</f>
        <v>55.566918044099992</v>
      </c>
      <c r="T123" s="126">
        <f>T124+T126+T133+T137+T147</f>
        <v>3.4000000000000002E-2</v>
      </c>
      <c r="AR123" s="121" t="s">
        <v>77</v>
      </c>
      <c r="AT123" s="127" t="s">
        <v>68</v>
      </c>
      <c r="AU123" s="127" t="s">
        <v>69</v>
      </c>
      <c r="AY123" s="121" t="s">
        <v>146</v>
      </c>
      <c r="BK123" s="128">
        <f>BK124+BK126+BK133+BK137+BK147</f>
        <v>0</v>
      </c>
    </row>
    <row r="124" spans="2:65" s="11" customFormat="1" ht="22.95" customHeight="1">
      <c r="B124" s="120"/>
      <c r="D124" s="121" t="s">
        <v>68</v>
      </c>
      <c r="E124" s="129" t="s">
        <v>77</v>
      </c>
      <c r="F124" s="129" t="s">
        <v>379</v>
      </c>
      <c r="J124" s="130">
        <f>BK124</f>
        <v>0</v>
      </c>
      <c r="L124" s="120"/>
      <c r="M124" s="124"/>
      <c r="P124" s="125">
        <f>P125</f>
        <v>19.234439999999999</v>
      </c>
      <c r="R124" s="125">
        <f>R125</f>
        <v>0</v>
      </c>
      <c r="T124" s="126">
        <f>T125</f>
        <v>0</v>
      </c>
      <c r="AR124" s="121" t="s">
        <v>77</v>
      </c>
      <c r="AT124" s="127" t="s">
        <v>68</v>
      </c>
      <c r="AU124" s="127" t="s">
        <v>77</v>
      </c>
      <c r="AY124" s="121" t="s">
        <v>146</v>
      </c>
      <c r="BK124" s="128">
        <f>BK125</f>
        <v>0</v>
      </c>
    </row>
    <row r="125" spans="2:65" s="1" customFormat="1" ht="33" customHeight="1">
      <c r="B125" s="131"/>
      <c r="C125" s="132" t="s">
        <v>77</v>
      </c>
      <c r="D125" s="132" t="s">
        <v>149</v>
      </c>
      <c r="E125" s="133" t="s">
        <v>1452</v>
      </c>
      <c r="F125" s="134" t="s">
        <v>1455</v>
      </c>
      <c r="G125" s="135" t="s">
        <v>164</v>
      </c>
      <c r="H125" s="136">
        <v>12.696</v>
      </c>
      <c r="I125" s="136"/>
      <c r="J125" s="136">
        <f>ROUND(I125*H125,3)</f>
        <v>0</v>
      </c>
      <c r="K125" s="137"/>
      <c r="L125" s="25"/>
      <c r="M125" s="138" t="s">
        <v>1</v>
      </c>
      <c r="N125" s="139" t="s">
        <v>35</v>
      </c>
      <c r="O125" s="140">
        <v>1.5149999999999999</v>
      </c>
      <c r="P125" s="140">
        <f>O125*H125</f>
        <v>19.234439999999999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153</v>
      </c>
      <c r="AT125" s="142" t="s">
        <v>149</v>
      </c>
      <c r="AU125" s="142" t="s">
        <v>154</v>
      </c>
      <c r="AY125" s="13" t="s">
        <v>146</v>
      </c>
      <c r="BE125" s="143">
        <f>IF(N125="základná",J125,0)</f>
        <v>0</v>
      </c>
      <c r="BF125" s="143">
        <f>IF(N125="znížená",J125,0)</f>
        <v>0</v>
      </c>
      <c r="BG125" s="143">
        <f>IF(N125="zákl. prenesená",J125,0)</f>
        <v>0</v>
      </c>
      <c r="BH125" s="143">
        <f>IF(N125="zníž. prenesená",J125,0)</f>
        <v>0</v>
      </c>
      <c r="BI125" s="143">
        <f>IF(N125="nulová",J125,0)</f>
        <v>0</v>
      </c>
      <c r="BJ125" s="13" t="s">
        <v>154</v>
      </c>
      <c r="BK125" s="144">
        <f>ROUND(I125*H125,3)</f>
        <v>0</v>
      </c>
      <c r="BL125" s="13" t="s">
        <v>153</v>
      </c>
      <c r="BM125" s="142" t="s">
        <v>154</v>
      </c>
    </row>
    <row r="126" spans="2:65" s="11" customFormat="1" ht="22.95" customHeight="1">
      <c r="B126" s="120"/>
      <c r="D126" s="121" t="s">
        <v>68</v>
      </c>
      <c r="E126" s="129" t="s">
        <v>166</v>
      </c>
      <c r="F126" s="129" t="s">
        <v>1405</v>
      </c>
      <c r="J126" s="130">
        <f>BK126</f>
        <v>0</v>
      </c>
      <c r="L126" s="120"/>
      <c r="M126" s="124"/>
      <c r="P126" s="125">
        <f>SUM(P127:P132)</f>
        <v>59.962172320000001</v>
      </c>
      <c r="R126" s="125">
        <f>SUM(R127:R132)</f>
        <v>22.883138682719999</v>
      </c>
      <c r="T126" s="126">
        <f>SUM(T127:T132)</f>
        <v>0</v>
      </c>
      <c r="AR126" s="121" t="s">
        <v>77</v>
      </c>
      <c r="AT126" s="127" t="s">
        <v>68</v>
      </c>
      <c r="AU126" s="127" t="s">
        <v>77</v>
      </c>
      <c r="AY126" s="121" t="s">
        <v>146</v>
      </c>
      <c r="BK126" s="128">
        <f>SUM(BK127:BK132)</f>
        <v>0</v>
      </c>
    </row>
    <row r="127" spans="2:65" s="1" customFormat="1" ht="33" customHeight="1">
      <c r="B127" s="131"/>
      <c r="C127" s="132" t="s">
        <v>154</v>
      </c>
      <c r="D127" s="132" t="s">
        <v>149</v>
      </c>
      <c r="E127" s="133" t="s">
        <v>1406</v>
      </c>
      <c r="F127" s="134" t="s">
        <v>1407</v>
      </c>
      <c r="G127" s="135" t="s">
        <v>169</v>
      </c>
      <c r="H127" s="136">
        <v>11.952999999999999</v>
      </c>
      <c r="I127" s="136"/>
      <c r="J127" s="136">
        <f t="shared" ref="J127:J132" si="0">ROUND(I127*H127,3)</f>
        <v>0</v>
      </c>
      <c r="K127" s="137"/>
      <c r="L127" s="25"/>
      <c r="M127" s="138" t="s">
        <v>1</v>
      </c>
      <c r="N127" s="139" t="s">
        <v>35</v>
      </c>
      <c r="O127" s="140">
        <v>2.512E-2</v>
      </c>
      <c r="P127" s="140">
        <f t="shared" ref="P127:P132" si="1">O127*H127</f>
        <v>0.30025935999999998</v>
      </c>
      <c r="Q127" s="140">
        <v>0.2024</v>
      </c>
      <c r="R127" s="140">
        <f t="shared" ref="R127:R132" si="2">Q127*H127</f>
        <v>2.4192871999999999</v>
      </c>
      <c r="S127" s="140">
        <v>0</v>
      </c>
      <c r="T127" s="141">
        <f t="shared" ref="T127:T132" si="3">S127*H127</f>
        <v>0</v>
      </c>
      <c r="AR127" s="142" t="s">
        <v>153</v>
      </c>
      <c r="AT127" s="142" t="s">
        <v>149</v>
      </c>
      <c r="AU127" s="142" t="s">
        <v>154</v>
      </c>
      <c r="AY127" s="13" t="s">
        <v>146</v>
      </c>
      <c r="BE127" s="143">
        <f t="shared" ref="BE127:BE132" si="4">IF(N127="základná",J127,0)</f>
        <v>0</v>
      </c>
      <c r="BF127" s="143">
        <f t="shared" ref="BF127:BF132" si="5">IF(N127="znížená",J127,0)</f>
        <v>0</v>
      </c>
      <c r="BG127" s="143">
        <f t="shared" ref="BG127:BG132" si="6">IF(N127="zákl. prenesená",J127,0)</f>
        <v>0</v>
      </c>
      <c r="BH127" s="143">
        <f t="shared" ref="BH127:BH132" si="7">IF(N127="zníž. prenesená",J127,0)</f>
        <v>0</v>
      </c>
      <c r="BI127" s="143">
        <f t="shared" ref="BI127:BI132" si="8">IF(N127="nulová",J127,0)</f>
        <v>0</v>
      </c>
      <c r="BJ127" s="13" t="s">
        <v>154</v>
      </c>
      <c r="BK127" s="144">
        <f t="shared" ref="BK127:BK132" si="9">ROUND(I127*H127,3)</f>
        <v>0</v>
      </c>
      <c r="BL127" s="13" t="s">
        <v>153</v>
      </c>
      <c r="BM127" s="142" t="s">
        <v>1456</v>
      </c>
    </row>
    <row r="128" spans="2:65" s="1" customFormat="1" ht="33" customHeight="1">
      <c r="B128" s="131"/>
      <c r="C128" s="132" t="s">
        <v>158</v>
      </c>
      <c r="D128" s="132" t="s">
        <v>149</v>
      </c>
      <c r="E128" s="133" t="s">
        <v>1457</v>
      </c>
      <c r="F128" s="134" t="s">
        <v>1458</v>
      </c>
      <c r="G128" s="135" t="s">
        <v>169</v>
      </c>
      <c r="H128" s="136">
        <v>5.1079999999999997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35</v>
      </c>
      <c r="O128" s="140">
        <v>2.512E-2</v>
      </c>
      <c r="P128" s="140">
        <f t="shared" si="1"/>
        <v>0.12831296</v>
      </c>
      <c r="Q128" s="140">
        <v>0.15765000000000001</v>
      </c>
      <c r="R128" s="140">
        <f t="shared" si="2"/>
        <v>0.8052762</v>
      </c>
      <c r="S128" s="140">
        <v>0</v>
      </c>
      <c r="T128" s="141">
        <f t="shared" si="3"/>
        <v>0</v>
      </c>
      <c r="AR128" s="142" t="s">
        <v>153</v>
      </c>
      <c r="AT128" s="142" t="s">
        <v>149</v>
      </c>
      <c r="AU128" s="142" t="s">
        <v>154</v>
      </c>
      <c r="AY128" s="13" t="s">
        <v>146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154</v>
      </c>
      <c r="BK128" s="144">
        <f t="shared" si="9"/>
        <v>0</v>
      </c>
      <c r="BL128" s="13" t="s">
        <v>153</v>
      </c>
      <c r="BM128" s="142" t="s">
        <v>1459</v>
      </c>
    </row>
    <row r="129" spans="2:65" s="1" customFormat="1" ht="24.15" customHeight="1">
      <c r="B129" s="131"/>
      <c r="C129" s="132" t="s">
        <v>153</v>
      </c>
      <c r="D129" s="132" t="s">
        <v>149</v>
      </c>
      <c r="E129" s="133" t="s">
        <v>1460</v>
      </c>
      <c r="F129" s="134" t="s">
        <v>1453</v>
      </c>
      <c r="G129" s="135" t="s">
        <v>169</v>
      </c>
      <c r="H129" s="136">
        <v>89.16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35</v>
      </c>
      <c r="O129" s="140">
        <v>0.66</v>
      </c>
      <c r="P129" s="140">
        <f t="shared" si="1"/>
        <v>58.845599999999997</v>
      </c>
      <c r="Q129" s="140">
        <v>0.126</v>
      </c>
      <c r="R129" s="140">
        <f t="shared" si="2"/>
        <v>11.234159999999999</v>
      </c>
      <c r="S129" s="140">
        <v>0</v>
      </c>
      <c r="T129" s="141">
        <f t="shared" si="3"/>
        <v>0</v>
      </c>
      <c r="AR129" s="142" t="s">
        <v>153</v>
      </c>
      <c r="AT129" s="142" t="s">
        <v>149</v>
      </c>
      <c r="AU129" s="142" t="s">
        <v>154</v>
      </c>
      <c r="AY129" s="13" t="s">
        <v>146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154</v>
      </c>
      <c r="BK129" s="144">
        <f t="shared" si="9"/>
        <v>0</v>
      </c>
      <c r="BL129" s="13" t="s">
        <v>153</v>
      </c>
      <c r="BM129" s="142" t="s">
        <v>161</v>
      </c>
    </row>
    <row r="130" spans="2:65" s="1" customFormat="1" ht="24.15" customHeight="1">
      <c r="B130" s="131"/>
      <c r="C130" s="149" t="s">
        <v>166</v>
      </c>
      <c r="D130" s="149" t="s">
        <v>356</v>
      </c>
      <c r="E130" s="150" t="s">
        <v>1461</v>
      </c>
      <c r="F130" s="151" t="s">
        <v>1462</v>
      </c>
      <c r="G130" s="152" t="s">
        <v>152</v>
      </c>
      <c r="H130" s="153">
        <v>371.44099999999997</v>
      </c>
      <c r="I130" s="153"/>
      <c r="J130" s="153">
        <f t="shared" si="0"/>
        <v>0</v>
      </c>
      <c r="K130" s="154"/>
      <c r="L130" s="155"/>
      <c r="M130" s="156" t="s">
        <v>1</v>
      </c>
      <c r="N130" s="157" t="s">
        <v>35</v>
      </c>
      <c r="O130" s="140">
        <v>0</v>
      </c>
      <c r="P130" s="140">
        <f t="shared" si="1"/>
        <v>0</v>
      </c>
      <c r="Q130" s="140">
        <v>2.2499999999999999E-2</v>
      </c>
      <c r="R130" s="140">
        <f t="shared" si="2"/>
        <v>8.3574224999999984</v>
      </c>
      <c r="S130" s="140">
        <v>0</v>
      </c>
      <c r="T130" s="141">
        <f t="shared" si="3"/>
        <v>0</v>
      </c>
      <c r="AR130" s="142" t="s">
        <v>165</v>
      </c>
      <c r="AT130" s="142" t="s">
        <v>356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153</v>
      </c>
      <c r="BM130" s="142" t="s">
        <v>1463</v>
      </c>
    </row>
    <row r="131" spans="2:65" s="1" customFormat="1" ht="24.15" customHeight="1">
      <c r="B131" s="131"/>
      <c r="C131" s="132" t="s">
        <v>161</v>
      </c>
      <c r="D131" s="132" t="s">
        <v>149</v>
      </c>
      <c r="E131" s="133" t="s">
        <v>1464</v>
      </c>
      <c r="F131" s="134" t="s">
        <v>1465</v>
      </c>
      <c r="G131" s="135" t="s">
        <v>227</v>
      </c>
      <c r="H131" s="136">
        <v>1.6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0.43</v>
      </c>
      <c r="P131" s="140">
        <f t="shared" si="1"/>
        <v>0.68800000000000006</v>
      </c>
      <c r="Q131" s="140">
        <v>4.18704892E-2</v>
      </c>
      <c r="R131" s="140">
        <f t="shared" si="2"/>
        <v>6.6992782720000005E-2</v>
      </c>
      <c r="S131" s="140">
        <v>0</v>
      </c>
      <c r="T131" s="141">
        <f t="shared" si="3"/>
        <v>0</v>
      </c>
      <c r="AR131" s="142" t="s">
        <v>153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153</v>
      </c>
      <c r="BM131" s="142" t="s">
        <v>1466</v>
      </c>
    </row>
    <row r="132" spans="2:65" s="1" customFormat="1" ht="24.15" customHeight="1">
      <c r="B132" s="131"/>
      <c r="C132" s="149" t="s">
        <v>173</v>
      </c>
      <c r="D132" s="149" t="s">
        <v>356</v>
      </c>
      <c r="E132" s="150" t="s">
        <v>1467</v>
      </c>
      <c r="F132" s="151" t="s">
        <v>1468</v>
      </c>
      <c r="G132" s="152" t="s">
        <v>152</v>
      </c>
      <c r="H132" s="153">
        <v>1</v>
      </c>
      <c r="I132" s="153"/>
      <c r="J132" s="153">
        <f t="shared" si="0"/>
        <v>0</v>
      </c>
      <c r="K132" s="154"/>
      <c r="L132" s="155"/>
      <c r="M132" s="156" t="s">
        <v>1</v>
      </c>
      <c r="N132" s="157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165</v>
      </c>
      <c r="AT132" s="142" t="s">
        <v>356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181</v>
      </c>
    </row>
    <row r="133" spans="2:65" s="11" customFormat="1" ht="22.95" customHeight="1">
      <c r="B133" s="120"/>
      <c r="D133" s="121" t="s">
        <v>68</v>
      </c>
      <c r="E133" s="129" t="s">
        <v>161</v>
      </c>
      <c r="F133" s="129" t="s">
        <v>446</v>
      </c>
      <c r="J133" s="130">
        <f>BK133</f>
        <v>0</v>
      </c>
      <c r="L133" s="120"/>
      <c r="M133" s="124"/>
      <c r="P133" s="125">
        <f>SUM(P134:P136)</f>
        <v>30.341887249999999</v>
      </c>
      <c r="R133" s="125">
        <f>SUM(R134:R136)</f>
        <v>25.315108419529999</v>
      </c>
      <c r="T133" s="126">
        <f>SUM(T134:T136)</f>
        <v>0</v>
      </c>
      <c r="AR133" s="121" t="s">
        <v>77</v>
      </c>
      <c r="AT133" s="127" t="s">
        <v>68</v>
      </c>
      <c r="AU133" s="127" t="s">
        <v>77</v>
      </c>
      <c r="AY133" s="121" t="s">
        <v>146</v>
      </c>
      <c r="BK133" s="128">
        <f>SUM(BK134:BK136)</f>
        <v>0</v>
      </c>
    </row>
    <row r="134" spans="2:65" s="1" customFormat="1" ht="21.75" customHeight="1">
      <c r="B134" s="131"/>
      <c r="C134" s="132" t="s">
        <v>165</v>
      </c>
      <c r="D134" s="132" t="s">
        <v>149</v>
      </c>
      <c r="E134" s="133" t="s">
        <v>1469</v>
      </c>
      <c r="F134" s="134" t="s">
        <v>1470</v>
      </c>
      <c r="G134" s="135" t="s">
        <v>164</v>
      </c>
      <c r="H134" s="136">
        <v>7.617</v>
      </c>
      <c r="I134" s="136"/>
      <c r="J134" s="136">
        <f>ROUND(I134*H134,3)</f>
        <v>0</v>
      </c>
      <c r="K134" s="137"/>
      <c r="L134" s="25"/>
      <c r="M134" s="138" t="s">
        <v>1</v>
      </c>
      <c r="N134" s="139" t="s">
        <v>35</v>
      </c>
      <c r="O134" s="140">
        <v>2.0000900000000001</v>
      </c>
      <c r="P134" s="140">
        <f>O134*H134</f>
        <v>15.234685530000002</v>
      </c>
      <c r="Q134" s="140">
        <v>1.837</v>
      </c>
      <c r="R134" s="140">
        <f>Q134*H134</f>
        <v>13.992429</v>
      </c>
      <c r="S134" s="140">
        <v>0</v>
      </c>
      <c r="T134" s="141">
        <f>S134*H134</f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>IF(N134="základná",J134,0)</f>
        <v>0</v>
      </c>
      <c r="BF134" s="143">
        <f>IF(N134="znížená",J134,0)</f>
        <v>0</v>
      </c>
      <c r="BG134" s="143">
        <f>IF(N134="zákl. prenesená",J134,0)</f>
        <v>0</v>
      </c>
      <c r="BH134" s="143">
        <f>IF(N134="zníž. prenesená",J134,0)</f>
        <v>0</v>
      </c>
      <c r="BI134" s="143">
        <f>IF(N134="nulová",J134,0)</f>
        <v>0</v>
      </c>
      <c r="BJ134" s="13" t="s">
        <v>154</v>
      </c>
      <c r="BK134" s="144">
        <f>ROUND(I134*H134,3)</f>
        <v>0</v>
      </c>
      <c r="BL134" s="13" t="s">
        <v>153</v>
      </c>
      <c r="BM134" s="142" t="s">
        <v>1471</v>
      </c>
    </row>
    <row r="135" spans="2:65" s="1" customFormat="1" ht="24.15" customHeight="1">
      <c r="B135" s="131"/>
      <c r="C135" s="132" t="s">
        <v>147</v>
      </c>
      <c r="D135" s="132" t="s">
        <v>149</v>
      </c>
      <c r="E135" s="133" t="s">
        <v>1472</v>
      </c>
      <c r="F135" s="134" t="s">
        <v>1473</v>
      </c>
      <c r="G135" s="135" t="s">
        <v>164</v>
      </c>
      <c r="H135" s="136">
        <v>5.0789999999999997</v>
      </c>
      <c r="I135" s="136"/>
      <c r="J135" s="136">
        <f>ROUND(I135*H135,3)</f>
        <v>0</v>
      </c>
      <c r="K135" s="137"/>
      <c r="L135" s="25"/>
      <c r="M135" s="138" t="s">
        <v>1</v>
      </c>
      <c r="N135" s="139" t="s">
        <v>35</v>
      </c>
      <c r="O135" s="140">
        <v>2.5691000000000002</v>
      </c>
      <c r="P135" s="140">
        <f>O135*H135</f>
        <v>13.0484589</v>
      </c>
      <c r="Q135" s="140">
        <v>2.1940735</v>
      </c>
      <c r="R135" s="140">
        <f>Q135*H135</f>
        <v>11.1436993065</v>
      </c>
      <c r="S135" s="140">
        <v>0</v>
      </c>
      <c r="T135" s="141">
        <f>S135*H135</f>
        <v>0</v>
      </c>
      <c r="AR135" s="142" t="s">
        <v>153</v>
      </c>
      <c r="AT135" s="142" t="s">
        <v>149</v>
      </c>
      <c r="AU135" s="142" t="s">
        <v>154</v>
      </c>
      <c r="AY135" s="13" t="s">
        <v>146</v>
      </c>
      <c r="BE135" s="143">
        <f>IF(N135="základná",J135,0)</f>
        <v>0</v>
      </c>
      <c r="BF135" s="143">
        <f>IF(N135="znížená",J135,0)</f>
        <v>0</v>
      </c>
      <c r="BG135" s="143">
        <f>IF(N135="zákl. prenesená",J135,0)</f>
        <v>0</v>
      </c>
      <c r="BH135" s="143">
        <f>IF(N135="zníž. prenesená",J135,0)</f>
        <v>0</v>
      </c>
      <c r="BI135" s="143">
        <f>IF(N135="nulová",J135,0)</f>
        <v>0</v>
      </c>
      <c r="BJ135" s="13" t="s">
        <v>154</v>
      </c>
      <c r="BK135" s="144">
        <f>ROUND(I135*H135,3)</f>
        <v>0</v>
      </c>
      <c r="BL135" s="13" t="s">
        <v>153</v>
      </c>
      <c r="BM135" s="142" t="s">
        <v>1474</v>
      </c>
    </row>
    <row r="136" spans="2:65" s="1" customFormat="1" ht="37.950000000000003" customHeight="1">
      <c r="B136" s="131"/>
      <c r="C136" s="132" t="s">
        <v>94</v>
      </c>
      <c r="D136" s="132" t="s">
        <v>149</v>
      </c>
      <c r="E136" s="133" t="s">
        <v>1475</v>
      </c>
      <c r="F136" s="134" t="s">
        <v>1476</v>
      </c>
      <c r="G136" s="135" t="s">
        <v>169</v>
      </c>
      <c r="H136" s="136">
        <v>50.783000000000001</v>
      </c>
      <c r="I136" s="136"/>
      <c r="J136" s="136">
        <f>ROUND(I136*H136,3)</f>
        <v>0</v>
      </c>
      <c r="K136" s="137"/>
      <c r="L136" s="25"/>
      <c r="M136" s="138" t="s">
        <v>1</v>
      </c>
      <c r="N136" s="139" t="s">
        <v>35</v>
      </c>
      <c r="O136" s="140">
        <v>4.054E-2</v>
      </c>
      <c r="P136" s="140">
        <f>O136*H136</f>
        <v>2.05874282</v>
      </c>
      <c r="Q136" s="140">
        <v>3.52441E-3</v>
      </c>
      <c r="R136" s="140">
        <f>Q136*H136</f>
        <v>0.17898011303</v>
      </c>
      <c r="S136" s="140">
        <v>0</v>
      </c>
      <c r="T136" s="141">
        <f>S136*H136</f>
        <v>0</v>
      </c>
      <c r="AR136" s="142" t="s">
        <v>153</v>
      </c>
      <c r="AT136" s="142" t="s">
        <v>149</v>
      </c>
      <c r="AU136" s="142" t="s">
        <v>154</v>
      </c>
      <c r="AY136" s="13" t="s">
        <v>146</v>
      </c>
      <c r="BE136" s="143">
        <f>IF(N136="základná",J136,0)</f>
        <v>0</v>
      </c>
      <c r="BF136" s="143">
        <f>IF(N136="znížená",J136,0)</f>
        <v>0</v>
      </c>
      <c r="BG136" s="143">
        <f>IF(N136="zákl. prenesená",J136,0)</f>
        <v>0</v>
      </c>
      <c r="BH136" s="143">
        <f>IF(N136="zníž. prenesená",J136,0)</f>
        <v>0</v>
      </c>
      <c r="BI136" s="143">
        <f>IF(N136="nulová",J136,0)</f>
        <v>0</v>
      </c>
      <c r="BJ136" s="13" t="s">
        <v>154</v>
      </c>
      <c r="BK136" s="144">
        <f>ROUND(I136*H136,3)</f>
        <v>0</v>
      </c>
      <c r="BL136" s="13" t="s">
        <v>153</v>
      </c>
      <c r="BM136" s="142" t="s">
        <v>184</v>
      </c>
    </row>
    <row r="137" spans="2:65" s="11" customFormat="1" ht="22.95" customHeight="1">
      <c r="B137" s="120"/>
      <c r="D137" s="121" t="s">
        <v>68</v>
      </c>
      <c r="E137" s="129" t="s">
        <v>147</v>
      </c>
      <c r="F137" s="129" t="s">
        <v>148</v>
      </c>
      <c r="J137" s="130">
        <f>BK137</f>
        <v>0</v>
      </c>
      <c r="L137" s="120"/>
      <c r="M137" s="124"/>
      <c r="P137" s="125">
        <f>SUM(P138:P146)</f>
        <v>14.059419499999999</v>
      </c>
      <c r="R137" s="125">
        <f>SUM(R138:R146)</f>
        <v>7.3686709418500005</v>
      </c>
      <c r="T137" s="126">
        <f>SUM(T138:T146)</f>
        <v>3.4000000000000002E-2</v>
      </c>
      <c r="AR137" s="121" t="s">
        <v>77</v>
      </c>
      <c r="AT137" s="127" t="s">
        <v>68</v>
      </c>
      <c r="AU137" s="127" t="s">
        <v>77</v>
      </c>
      <c r="AY137" s="121" t="s">
        <v>146</v>
      </c>
      <c r="BK137" s="128">
        <f>SUM(BK138:BK146)</f>
        <v>0</v>
      </c>
    </row>
    <row r="138" spans="2:65" s="1" customFormat="1" ht="37.950000000000003" customHeight="1">
      <c r="B138" s="131"/>
      <c r="C138" s="132" t="s">
        <v>97</v>
      </c>
      <c r="D138" s="132" t="s">
        <v>149</v>
      </c>
      <c r="E138" s="133" t="s">
        <v>547</v>
      </c>
      <c r="F138" s="134" t="s">
        <v>1427</v>
      </c>
      <c r="G138" s="135" t="s">
        <v>227</v>
      </c>
      <c r="H138" s="136">
        <v>39.841999999999999</v>
      </c>
      <c r="I138" s="136"/>
      <c r="J138" s="136">
        <f t="shared" ref="J138:J146" si="10">ROUND(I138*H138,3)</f>
        <v>0</v>
      </c>
      <c r="K138" s="137"/>
      <c r="L138" s="25"/>
      <c r="M138" s="138" t="s">
        <v>1</v>
      </c>
      <c r="N138" s="139" t="s">
        <v>35</v>
      </c>
      <c r="O138" s="140">
        <v>0.192</v>
      </c>
      <c r="P138" s="140">
        <f t="shared" ref="P138:P146" si="11">O138*H138</f>
        <v>7.6496639999999996</v>
      </c>
      <c r="Q138" s="140">
        <v>9.8529599999999995E-2</v>
      </c>
      <c r="R138" s="140">
        <f t="shared" ref="R138:R146" si="12">Q138*H138</f>
        <v>3.9256163231999999</v>
      </c>
      <c r="S138" s="140">
        <v>0</v>
      </c>
      <c r="T138" s="141">
        <f t="shared" ref="T138:T146" si="13">S138*H138</f>
        <v>0</v>
      </c>
      <c r="AR138" s="142" t="s">
        <v>153</v>
      </c>
      <c r="AT138" s="142" t="s">
        <v>149</v>
      </c>
      <c r="AU138" s="142" t="s">
        <v>154</v>
      </c>
      <c r="AY138" s="13" t="s">
        <v>146</v>
      </c>
      <c r="BE138" s="143">
        <f t="shared" ref="BE138:BE146" si="14">IF(N138="základná",J138,0)</f>
        <v>0</v>
      </c>
      <c r="BF138" s="143">
        <f t="shared" ref="BF138:BF146" si="15">IF(N138="znížená",J138,0)</f>
        <v>0</v>
      </c>
      <c r="BG138" s="143">
        <f t="shared" ref="BG138:BG146" si="16">IF(N138="zákl. prenesená",J138,0)</f>
        <v>0</v>
      </c>
      <c r="BH138" s="143">
        <f t="shared" ref="BH138:BH146" si="17">IF(N138="zníž. prenesená",J138,0)</f>
        <v>0</v>
      </c>
      <c r="BI138" s="143">
        <f t="shared" ref="BI138:BI146" si="18">IF(N138="nulová",J138,0)</f>
        <v>0</v>
      </c>
      <c r="BJ138" s="13" t="s">
        <v>154</v>
      </c>
      <c r="BK138" s="144">
        <f t="shared" ref="BK138:BK146" si="19">ROUND(I138*H138,3)</f>
        <v>0</v>
      </c>
      <c r="BL138" s="13" t="s">
        <v>153</v>
      </c>
      <c r="BM138" s="142" t="s">
        <v>1477</v>
      </c>
    </row>
    <row r="139" spans="2:65" s="1" customFormat="1" ht="21.75" customHeight="1">
      <c r="B139" s="131"/>
      <c r="C139" s="149" t="s">
        <v>100</v>
      </c>
      <c r="D139" s="149" t="s">
        <v>356</v>
      </c>
      <c r="E139" s="150" t="s">
        <v>1429</v>
      </c>
      <c r="F139" s="151" t="s">
        <v>1430</v>
      </c>
      <c r="G139" s="152" t="s">
        <v>152</v>
      </c>
      <c r="H139" s="153">
        <v>40.24</v>
      </c>
      <c r="I139" s="153"/>
      <c r="J139" s="153">
        <f t="shared" si="1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1"/>
        <v>0</v>
      </c>
      <c r="Q139" s="140">
        <v>2.35E-2</v>
      </c>
      <c r="R139" s="140">
        <f t="shared" si="12"/>
        <v>0.94564000000000004</v>
      </c>
      <c r="S139" s="140">
        <v>0</v>
      </c>
      <c r="T139" s="141">
        <f t="shared" si="13"/>
        <v>0</v>
      </c>
      <c r="AR139" s="142" t="s">
        <v>165</v>
      </c>
      <c r="AT139" s="142" t="s">
        <v>356</v>
      </c>
      <c r="AU139" s="142" t="s">
        <v>154</v>
      </c>
      <c r="AY139" s="13" t="s">
        <v>146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154</v>
      </c>
      <c r="BK139" s="144">
        <f t="shared" si="19"/>
        <v>0</v>
      </c>
      <c r="BL139" s="13" t="s">
        <v>153</v>
      </c>
      <c r="BM139" s="142" t="s">
        <v>1478</v>
      </c>
    </row>
    <row r="140" spans="2:65" s="1" customFormat="1" ht="24.15" customHeight="1">
      <c r="B140" s="131"/>
      <c r="C140" s="132" t="s">
        <v>103</v>
      </c>
      <c r="D140" s="132" t="s">
        <v>149</v>
      </c>
      <c r="E140" s="133" t="s">
        <v>1479</v>
      </c>
      <c r="F140" s="134" t="s">
        <v>1480</v>
      </c>
      <c r="G140" s="135" t="s">
        <v>227</v>
      </c>
      <c r="H140" s="136">
        <v>5.4050000000000002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35</v>
      </c>
      <c r="O140" s="140">
        <v>0.60309999999999997</v>
      </c>
      <c r="P140" s="140">
        <f t="shared" si="11"/>
        <v>3.2597554999999998</v>
      </c>
      <c r="Q140" s="140">
        <v>0.35721533</v>
      </c>
      <c r="R140" s="140">
        <f t="shared" si="12"/>
        <v>1.9307488586500001</v>
      </c>
      <c r="S140" s="140">
        <v>0</v>
      </c>
      <c r="T140" s="141">
        <f t="shared" si="13"/>
        <v>0</v>
      </c>
      <c r="AR140" s="142" t="s">
        <v>153</v>
      </c>
      <c r="AT140" s="142" t="s">
        <v>149</v>
      </c>
      <c r="AU140" s="142" t="s">
        <v>154</v>
      </c>
      <c r="AY140" s="13" t="s">
        <v>146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154</v>
      </c>
      <c r="BK140" s="144">
        <f t="shared" si="19"/>
        <v>0</v>
      </c>
      <c r="BL140" s="13" t="s">
        <v>153</v>
      </c>
      <c r="BM140" s="142" t="s">
        <v>1481</v>
      </c>
    </row>
    <row r="141" spans="2:65" s="1" customFormat="1" ht="24.15" customHeight="1">
      <c r="B141" s="131"/>
      <c r="C141" s="149" t="s">
        <v>106</v>
      </c>
      <c r="D141" s="149" t="s">
        <v>356</v>
      </c>
      <c r="E141" s="150" t="s">
        <v>1482</v>
      </c>
      <c r="F141" s="151" t="s">
        <v>1483</v>
      </c>
      <c r="G141" s="152" t="s">
        <v>152</v>
      </c>
      <c r="H141" s="153">
        <v>2</v>
      </c>
      <c r="I141" s="153"/>
      <c r="J141" s="153">
        <f t="shared" si="10"/>
        <v>0</v>
      </c>
      <c r="K141" s="154"/>
      <c r="L141" s="155"/>
      <c r="M141" s="156" t="s">
        <v>1</v>
      </c>
      <c r="N141" s="157" t="s">
        <v>35</v>
      </c>
      <c r="O141" s="140">
        <v>0</v>
      </c>
      <c r="P141" s="140">
        <f t="shared" si="11"/>
        <v>0</v>
      </c>
      <c r="Q141" s="140">
        <v>6.9999999999999999E-4</v>
      </c>
      <c r="R141" s="140">
        <f t="shared" si="12"/>
        <v>1.4E-3</v>
      </c>
      <c r="S141" s="140">
        <v>0</v>
      </c>
      <c r="T141" s="141">
        <f t="shared" si="13"/>
        <v>0</v>
      </c>
      <c r="AR141" s="142" t="s">
        <v>165</v>
      </c>
      <c r="AT141" s="142" t="s">
        <v>356</v>
      </c>
      <c r="AU141" s="142" t="s">
        <v>154</v>
      </c>
      <c r="AY141" s="13" t="s">
        <v>146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154</v>
      </c>
      <c r="BK141" s="144">
        <f t="shared" si="19"/>
        <v>0</v>
      </c>
      <c r="BL141" s="13" t="s">
        <v>153</v>
      </c>
      <c r="BM141" s="142" t="s">
        <v>1484</v>
      </c>
    </row>
    <row r="142" spans="2:65" s="1" customFormat="1" ht="24.15" customHeight="1">
      <c r="B142" s="131"/>
      <c r="C142" s="149" t="s">
        <v>196</v>
      </c>
      <c r="D142" s="149" t="s">
        <v>356</v>
      </c>
      <c r="E142" s="150" t="s">
        <v>1485</v>
      </c>
      <c r="F142" s="151" t="s">
        <v>1486</v>
      </c>
      <c r="G142" s="152" t="s">
        <v>152</v>
      </c>
      <c r="H142" s="153">
        <v>10.81</v>
      </c>
      <c r="I142" s="153"/>
      <c r="J142" s="153">
        <f t="shared" si="1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1"/>
        <v>0</v>
      </c>
      <c r="Q142" s="140">
        <v>8.2000000000000007E-3</v>
      </c>
      <c r="R142" s="140">
        <f t="shared" si="12"/>
        <v>8.8642000000000012E-2</v>
      </c>
      <c r="S142" s="140">
        <v>0</v>
      </c>
      <c r="T142" s="141">
        <f t="shared" si="13"/>
        <v>0</v>
      </c>
      <c r="AR142" s="142" t="s">
        <v>165</v>
      </c>
      <c r="AT142" s="142" t="s">
        <v>356</v>
      </c>
      <c r="AU142" s="142" t="s">
        <v>154</v>
      </c>
      <c r="AY142" s="13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154</v>
      </c>
      <c r="BK142" s="144">
        <f t="shared" si="19"/>
        <v>0</v>
      </c>
      <c r="BL142" s="13" t="s">
        <v>153</v>
      </c>
      <c r="BM142" s="142" t="s">
        <v>1487</v>
      </c>
    </row>
    <row r="143" spans="2:65" s="1" customFormat="1" ht="24.15" customHeight="1">
      <c r="B143" s="131"/>
      <c r="C143" s="149" t="s">
        <v>181</v>
      </c>
      <c r="D143" s="149" t="s">
        <v>356</v>
      </c>
      <c r="E143" s="150" t="s">
        <v>1488</v>
      </c>
      <c r="F143" s="151" t="s">
        <v>1489</v>
      </c>
      <c r="G143" s="152" t="s">
        <v>152</v>
      </c>
      <c r="H143" s="153">
        <v>5.4050000000000002</v>
      </c>
      <c r="I143" s="153"/>
      <c r="J143" s="153">
        <f t="shared" si="10"/>
        <v>0</v>
      </c>
      <c r="K143" s="154"/>
      <c r="L143" s="155"/>
      <c r="M143" s="156" t="s">
        <v>1</v>
      </c>
      <c r="N143" s="157" t="s">
        <v>35</v>
      </c>
      <c r="O143" s="140">
        <v>0</v>
      </c>
      <c r="P143" s="140">
        <f t="shared" si="11"/>
        <v>0</v>
      </c>
      <c r="Q143" s="140">
        <v>8.7999999999999995E-2</v>
      </c>
      <c r="R143" s="140">
        <f t="shared" si="12"/>
        <v>0.47564000000000001</v>
      </c>
      <c r="S143" s="140">
        <v>0</v>
      </c>
      <c r="T143" s="141">
        <f t="shared" si="13"/>
        <v>0</v>
      </c>
      <c r="AR143" s="142" t="s">
        <v>165</v>
      </c>
      <c r="AT143" s="142" t="s">
        <v>356</v>
      </c>
      <c r="AU143" s="142" t="s">
        <v>154</v>
      </c>
      <c r="AY143" s="13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154</v>
      </c>
      <c r="BK143" s="144">
        <f t="shared" si="19"/>
        <v>0</v>
      </c>
      <c r="BL143" s="13" t="s">
        <v>153</v>
      </c>
      <c r="BM143" s="142" t="s">
        <v>1490</v>
      </c>
    </row>
    <row r="144" spans="2:65" s="1" customFormat="1" ht="16.5" customHeight="1">
      <c r="B144" s="131"/>
      <c r="C144" s="132" t="s">
        <v>203</v>
      </c>
      <c r="D144" s="132" t="s">
        <v>149</v>
      </c>
      <c r="E144" s="133" t="s">
        <v>1491</v>
      </c>
      <c r="F144" s="134" t="s">
        <v>1492</v>
      </c>
      <c r="G144" s="135" t="s">
        <v>152</v>
      </c>
      <c r="H144" s="136">
        <v>1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35</v>
      </c>
      <c r="O144" s="140">
        <v>0.49</v>
      </c>
      <c r="P144" s="140">
        <f t="shared" si="11"/>
        <v>0.49</v>
      </c>
      <c r="Q144" s="140">
        <v>0</v>
      </c>
      <c r="R144" s="140">
        <f t="shared" si="12"/>
        <v>0</v>
      </c>
      <c r="S144" s="140">
        <v>3.4000000000000002E-2</v>
      </c>
      <c r="T144" s="141">
        <f t="shared" si="13"/>
        <v>3.4000000000000002E-2</v>
      </c>
      <c r="AR144" s="142" t="s">
        <v>153</v>
      </c>
      <c r="AT144" s="142" t="s">
        <v>149</v>
      </c>
      <c r="AU144" s="142" t="s">
        <v>154</v>
      </c>
      <c r="AY144" s="13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154</v>
      </c>
      <c r="BK144" s="144">
        <f t="shared" si="19"/>
        <v>0</v>
      </c>
      <c r="BL144" s="13" t="s">
        <v>153</v>
      </c>
      <c r="BM144" s="142" t="s">
        <v>1493</v>
      </c>
    </row>
    <row r="145" spans="2:65" s="1" customFormat="1" ht="16.5" customHeight="1">
      <c r="B145" s="131"/>
      <c r="C145" s="132" t="s">
        <v>184</v>
      </c>
      <c r="D145" s="132" t="s">
        <v>149</v>
      </c>
      <c r="E145" s="133" t="s">
        <v>1494</v>
      </c>
      <c r="F145" s="134" t="s">
        <v>1495</v>
      </c>
      <c r="G145" s="135" t="s">
        <v>152</v>
      </c>
      <c r="H145" s="136">
        <v>2</v>
      </c>
      <c r="I145" s="136"/>
      <c r="J145" s="136">
        <f t="shared" si="10"/>
        <v>0</v>
      </c>
      <c r="K145" s="137"/>
      <c r="L145" s="25"/>
      <c r="M145" s="138" t="s">
        <v>1</v>
      </c>
      <c r="N145" s="139" t="s">
        <v>35</v>
      </c>
      <c r="O145" s="140">
        <v>0.49</v>
      </c>
      <c r="P145" s="140">
        <f t="shared" si="11"/>
        <v>0.98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153</v>
      </c>
      <c r="AT145" s="142" t="s">
        <v>149</v>
      </c>
      <c r="AU145" s="142" t="s">
        <v>154</v>
      </c>
      <c r="AY145" s="13" t="s">
        <v>146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154</v>
      </c>
      <c r="BK145" s="144">
        <f t="shared" si="19"/>
        <v>0</v>
      </c>
      <c r="BL145" s="13" t="s">
        <v>153</v>
      </c>
      <c r="BM145" s="142" t="s">
        <v>1496</v>
      </c>
    </row>
    <row r="146" spans="2:65" s="1" customFormat="1" ht="16.5" customHeight="1">
      <c r="B146" s="131"/>
      <c r="C146" s="132" t="s">
        <v>210</v>
      </c>
      <c r="D146" s="132" t="s">
        <v>149</v>
      </c>
      <c r="E146" s="133" t="s">
        <v>1497</v>
      </c>
      <c r="F146" s="134" t="s">
        <v>1498</v>
      </c>
      <c r="G146" s="135" t="s">
        <v>152</v>
      </c>
      <c r="H146" s="136">
        <v>2</v>
      </c>
      <c r="I146" s="136"/>
      <c r="J146" s="136">
        <f t="shared" si="10"/>
        <v>0</v>
      </c>
      <c r="K146" s="137"/>
      <c r="L146" s="25"/>
      <c r="M146" s="138" t="s">
        <v>1</v>
      </c>
      <c r="N146" s="139" t="s">
        <v>35</v>
      </c>
      <c r="O146" s="140">
        <v>0.84</v>
      </c>
      <c r="P146" s="140">
        <f t="shared" si="11"/>
        <v>1.68</v>
      </c>
      <c r="Q146" s="140">
        <v>4.9187999999999999E-4</v>
      </c>
      <c r="R146" s="140">
        <f t="shared" si="12"/>
        <v>9.8375999999999997E-4</v>
      </c>
      <c r="S146" s="140">
        <v>0</v>
      </c>
      <c r="T146" s="141">
        <f t="shared" si="13"/>
        <v>0</v>
      </c>
      <c r="AR146" s="142" t="s">
        <v>153</v>
      </c>
      <c r="AT146" s="142" t="s">
        <v>149</v>
      </c>
      <c r="AU146" s="142" t="s">
        <v>154</v>
      </c>
      <c r="AY146" s="13" t="s">
        <v>146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154</v>
      </c>
      <c r="BK146" s="144">
        <f t="shared" si="19"/>
        <v>0</v>
      </c>
      <c r="BL146" s="13" t="s">
        <v>153</v>
      </c>
      <c r="BM146" s="142" t="s">
        <v>1499</v>
      </c>
    </row>
    <row r="147" spans="2:65" s="11" customFormat="1" ht="22.95" customHeight="1">
      <c r="B147" s="120"/>
      <c r="D147" s="121" t="s">
        <v>68</v>
      </c>
      <c r="E147" s="129" t="s">
        <v>601</v>
      </c>
      <c r="F147" s="129" t="s">
        <v>602</v>
      </c>
      <c r="J147" s="130">
        <f>BK147</f>
        <v>0</v>
      </c>
      <c r="L147" s="120"/>
      <c r="M147" s="124"/>
      <c r="P147" s="125">
        <f>P148</f>
        <v>19.695588000000001</v>
      </c>
      <c r="R147" s="125">
        <f>R148</f>
        <v>0</v>
      </c>
      <c r="T147" s="126">
        <f>T148</f>
        <v>0</v>
      </c>
      <c r="AR147" s="121" t="s">
        <v>77</v>
      </c>
      <c r="AT147" s="127" t="s">
        <v>68</v>
      </c>
      <c r="AU147" s="127" t="s">
        <v>77</v>
      </c>
      <c r="AY147" s="121" t="s">
        <v>146</v>
      </c>
      <c r="BK147" s="128">
        <f>BK148</f>
        <v>0</v>
      </c>
    </row>
    <row r="148" spans="2:65" s="1" customFormat="1" ht="33" customHeight="1">
      <c r="B148" s="131"/>
      <c r="C148" s="132" t="s">
        <v>7</v>
      </c>
      <c r="D148" s="132" t="s">
        <v>149</v>
      </c>
      <c r="E148" s="133" t="s">
        <v>1437</v>
      </c>
      <c r="F148" s="134" t="s">
        <v>1438</v>
      </c>
      <c r="G148" s="135" t="s">
        <v>235</v>
      </c>
      <c r="H148" s="136">
        <v>50.116</v>
      </c>
      <c r="I148" s="136"/>
      <c r="J148" s="136">
        <f>ROUND(I148*H148,3)</f>
        <v>0</v>
      </c>
      <c r="K148" s="137"/>
      <c r="L148" s="25"/>
      <c r="M148" s="145" t="s">
        <v>1</v>
      </c>
      <c r="N148" s="146" t="s">
        <v>35</v>
      </c>
      <c r="O148" s="147">
        <v>0.39300000000000002</v>
      </c>
      <c r="P148" s="147">
        <f>O148*H148</f>
        <v>19.695588000000001</v>
      </c>
      <c r="Q148" s="147">
        <v>0</v>
      </c>
      <c r="R148" s="147">
        <f>Q148*H148</f>
        <v>0</v>
      </c>
      <c r="S148" s="147">
        <v>0</v>
      </c>
      <c r="T148" s="148">
        <f>S148*H148</f>
        <v>0</v>
      </c>
      <c r="AR148" s="142" t="s">
        <v>153</v>
      </c>
      <c r="AT148" s="142" t="s">
        <v>149</v>
      </c>
      <c r="AU148" s="142" t="s">
        <v>154</v>
      </c>
      <c r="AY148" s="13" t="s">
        <v>146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154</v>
      </c>
      <c r="BK148" s="144">
        <f>ROUND(I148*H148,3)</f>
        <v>0</v>
      </c>
      <c r="BL148" s="13" t="s">
        <v>153</v>
      </c>
      <c r="BM148" s="142" t="s">
        <v>189</v>
      </c>
    </row>
    <row r="149" spans="2:65" s="1" customFormat="1" ht="6.9" customHeight="1">
      <c r="B149" s="40"/>
      <c r="C149" s="41"/>
      <c r="D149" s="41"/>
      <c r="E149" s="41"/>
      <c r="F149" s="41"/>
      <c r="G149" s="41"/>
      <c r="H149" s="41"/>
      <c r="I149" s="41"/>
      <c r="J149" s="41"/>
      <c r="K149" s="41"/>
      <c r="L149" s="25"/>
    </row>
  </sheetData>
  <autoFilter ref="C121:K14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240"/>
  <sheetViews>
    <sheetView showGridLines="0" topLeftCell="A107" workbookViewId="0">
      <selection activeCell="W126" sqref="W12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90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1500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ROUND(J122,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ROUND((SUM(BE122:BE239)),  2)</f>
        <v>0</v>
      </c>
      <c r="G33" s="88"/>
      <c r="H33" s="88"/>
      <c r="I33" s="89">
        <v>0.2</v>
      </c>
      <c r="J33" s="87">
        <f>ROUND(((SUM(BE122:BE239))*I33),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ROUND((SUM(BF122:BF239)),  2)</f>
        <v>0</v>
      </c>
      <c r="I34" s="91">
        <v>0.2</v>
      </c>
      <c r="J34" s="90">
        <f>ROUND(((SUM(BF122:BF239))*I34),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ROUND((SUM(BG122:BG239)),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ROUND((SUM(BH122:BH239)),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ROUND((SUM(BI122:BI239)),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08 - SO 07 - Elektro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J122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95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8" customFormat="1" ht="24.9" customHeight="1">
      <c r="B99" s="103"/>
      <c r="D99" s="104" t="s">
        <v>130</v>
      </c>
      <c r="E99" s="105"/>
      <c r="F99" s="105"/>
      <c r="G99" s="105"/>
      <c r="H99" s="105"/>
      <c r="I99" s="105"/>
      <c r="J99" s="106">
        <f>J127</f>
        <v>0</v>
      </c>
      <c r="L99" s="103"/>
    </row>
    <row r="100" spans="2:12" s="9" customFormat="1" ht="19.95" customHeight="1">
      <c r="B100" s="107"/>
      <c r="D100" s="108" t="s">
        <v>1501</v>
      </c>
      <c r="E100" s="109"/>
      <c r="F100" s="109"/>
      <c r="G100" s="109"/>
      <c r="H100" s="109"/>
      <c r="I100" s="109"/>
      <c r="J100" s="110">
        <f>J128</f>
        <v>0</v>
      </c>
      <c r="L100" s="107"/>
    </row>
    <row r="101" spans="2:12" s="9" customFormat="1" ht="19.95" customHeight="1">
      <c r="B101" s="107"/>
      <c r="D101" s="108" t="s">
        <v>1502</v>
      </c>
      <c r="E101" s="109"/>
      <c r="F101" s="109"/>
      <c r="G101" s="109"/>
      <c r="H101" s="109"/>
      <c r="I101" s="109"/>
      <c r="J101" s="110">
        <f>J226</f>
        <v>0</v>
      </c>
      <c r="L101" s="107"/>
    </row>
    <row r="102" spans="2:12" s="9" customFormat="1" ht="19.95" customHeight="1">
      <c r="B102" s="107"/>
      <c r="D102" s="108" t="s">
        <v>1503</v>
      </c>
      <c r="E102" s="109"/>
      <c r="F102" s="109"/>
      <c r="G102" s="109"/>
      <c r="H102" s="109"/>
      <c r="I102" s="109"/>
      <c r="J102" s="110">
        <f>J235</f>
        <v>0</v>
      </c>
      <c r="L102" s="107"/>
    </row>
    <row r="103" spans="2:12" s="1" customFormat="1" ht="21.75" customHeight="1">
      <c r="B103" s="25"/>
      <c r="L103" s="25"/>
    </row>
    <row r="104" spans="2:12" s="1" customFormat="1" ht="6.9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8" spans="2:12" s="1" customFormat="1" ht="6.9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" customHeight="1">
      <c r="B109" s="25"/>
      <c r="C109" s="17" t="s">
        <v>132</v>
      </c>
      <c r="L109" s="25"/>
    </row>
    <row r="110" spans="2:12" s="1" customFormat="1" ht="6.9" customHeight="1">
      <c r="B110" s="25"/>
      <c r="L110" s="25"/>
    </row>
    <row r="111" spans="2:12" s="1" customFormat="1" ht="12" customHeight="1">
      <c r="B111" s="25"/>
      <c r="C111" s="22" t="s">
        <v>12</v>
      </c>
      <c r="L111" s="25"/>
    </row>
    <row r="112" spans="2:12" s="1" customFormat="1" ht="16.5" customHeight="1">
      <c r="B112" s="25"/>
      <c r="E112" s="196" t="str">
        <f>E7</f>
        <v>SOŠ Tornaľa - modernizácia odborného vzdelávania,  budova SOŠ</v>
      </c>
      <c r="F112" s="197"/>
      <c r="G112" s="197"/>
      <c r="H112" s="197"/>
      <c r="L112" s="25"/>
    </row>
    <row r="113" spans="2:65" s="1" customFormat="1" ht="12" customHeight="1">
      <c r="B113" s="25"/>
      <c r="C113" s="22" t="s">
        <v>110</v>
      </c>
      <c r="L113" s="25"/>
    </row>
    <row r="114" spans="2:65" s="1" customFormat="1" ht="16.5" customHeight="1">
      <c r="B114" s="25"/>
      <c r="E114" s="175" t="str">
        <f>E9</f>
        <v>08 - SO 07 - Elektro</v>
      </c>
      <c r="F114" s="195"/>
      <c r="G114" s="195"/>
      <c r="H114" s="195"/>
      <c r="L114" s="25"/>
    </row>
    <row r="115" spans="2:65" s="1" customFormat="1" ht="6.9" customHeight="1">
      <c r="B115" s="25"/>
      <c r="L115" s="25"/>
    </row>
    <row r="116" spans="2:65" s="1" customFormat="1" ht="12" customHeight="1">
      <c r="B116" s="25"/>
      <c r="C116" s="22" t="s">
        <v>16</v>
      </c>
      <c r="F116" s="20" t="str">
        <f>F12</f>
        <v/>
      </c>
      <c r="I116" s="22" t="s">
        <v>18</v>
      </c>
      <c r="J116" s="48" t="str">
        <f>IF(J12="","",J12)</f>
        <v>14. 7. 2024</v>
      </c>
      <c r="L116" s="25"/>
    </row>
    <row r="117" spans="2:65" s="1" customFormat="1" ht="6.9" customHeight="1">
      <c r="B117" s="25"/>
      <c r="L117" s="25"/>
    </row>
    <row r="118" spans="2:65" s="1" customFormat="1" ht="15.15" customHeight="1">
      <c r="B118" s="25"/>
      <c r="C118" s="22" t="s">
        <v>20</v>
      </c>
      <c r="F118" s="20" t="str">
        <f>E15</f>
        <v xml:space="preserve"> </v>
      </c>
      <c r="I118" s="22" t="s">
        <v>24</v>
      </c>
      <c r="J118" s="23" t="str">
        <f>E21</f>
        <v xml:space="preserve"> </v>
      </c>
      <c r="L118" s="25"/>
    </row>
    <row r="119" spans="2:65" s="1" customFormat="1" ht="15.15" customHeight="1">
      <c r="B119" s="25"/>
      <c r="C119" s="22" t="s">
        <v>23</v>
      </c>
      <c r="F119" s="20" t="str">
        <f>IF(E18="","",E18)</f>
        <v xml:space="preserve"> </v>
      </c>
      <c r="I119" s="22" t="s">
        <v>27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11"/>
      <c r="C121" s="112" t="s">
        <v>133</v>
      </c>
      <c r="D121" s="113" t="s">
        <v>54</v>
      </c>
      <c r="E121" s="113" t="s">
        <v>50</v>
      </c>
      <c r="F121" s="113" t="s">
        <v>51</v>
      </c>
      <c r="G121" s="113" t="s">
        <v>134</v>
      </c>
      <c r="H121" s="113" t="s">
        <v>135</v>
      </c>
      <c r="I121" s="113" t="s">
        <v>136</v>
      </c>
      <c r="J121" s="114" t="s">
        <v>114</v>
      </c>
      <c r="K121" s="115" t="s">
        <v>137</v>
      </c>
      <c r="L121" s="111"/>
      <c r="M121" s="54" t="s">
        <v>1</v>
      </c>
      <c r="N121" s="55" t="s">
        <v>33</v>
      </c>
      <c r="O121" s="55" t="s">
        <v>138</v>
      </c>
      <c r="P121" s="55" t="s">
        <v>139</v>
      </c>
      <c r="Q121" s="55" t="s">
        <v>140</v>
      </c>
      <c r="R121" s="55" t="s">
        <v>141</v>
      </c>
      <c r="S121" s="55" t="s">
        <v>142</v>
      </c>
      <c r="T121" s="56" t="s">
        <v>143</v>
      </c>
    </row>
    <row r="122" spans="2:65" s="1" customFormat="1" ht="22.95" customHeight="1">
      <c r="B122" s="25"/>
      <c r="C122" s="59" t="s">
        <v>115</v>
      </c>
      <c r="J122" s="116">
        <f>BK122</f>
        <v>0</v>
      </c>
      <c r="L122" s="25"/>
      <c r="M122" s="57"/>
      <c r="N122" s="49"/>
      <c r="O122" s="49"/>
      <c r="P122" s="117">
        <f>P123+P127</f>
        <v>0</v>
      </c>
      <c r="Q122" s="49"/>
      <c r="R122" s="117">
        <f>R123+R127</f>
        <v>0</v>
      </c>
      <c r="S122" s="49"/>
      <c r="T122" s="118">
        <f>T123+T127</f>
        <v>0</v>
      </c>
      <c r="AT122" s="13" t="s">
        <v>68</v>
      </c>
      <c r="AU122" s="13" t="s">
        <v>116</v>
      </c>
      <c r="BK122" s="119">
        <f>BK123+BK127</f>
        <v>0</v>
      </c>
    </row>
    <row r="123" spans="2:65" s="11" customFormat="1" ht="25.95" customHeight="1">
      <c r="B123" s="120"/>
      <c r="D123" s="121" t="s">
        <v>68</v>
      </c>
      <c r="E123" s="122" t="s">
        <v>144</v>
      </c>
      <c r="F123" s="122" t="s">
        <v>145</v>
      </c>
      <c r="J123" s="123">
        <f>BK123</f>
        <v>0</v>
      </c>
      <c r="L123" s="120"/>
      <c r="M123" s="124"/>
      <c r="P123" s="125">
        <f>P124</f>
        <v>0</v>
      </c>
      <c r="R123" s="125">
        <f>R124</f>
        <v>0</v>
      </c>
      <c r="T123" s="126">
        <f>T124</f>
        <v>0</v>
      </c>
      <c r="AR123" s="121" t="s">
        <v>77</v>
      </c>
      <c r="AT123" s="127" t="s">
        <v>68</v>
      </c>
      <c r="AU123" s="127" t="s">
        <v>69</v>
      </c>
      <c r="AY123" s="121" t="s">
        <v>146</v>
      </c>
      <c r="BK123" s="128">
        <f>BK124</f>
        <v>0</v>
      </c>
    </row>
    <row r="124" spans="2:65" s="11" customFormat="1" ht="22.95" customHeight="1">
      <c r="B124" s="120"/>
      <c r="D124" s="121" t="s">
        <v>68</v>
      </c>
      <c r="E124" s="129" t="s">
        <v>147</v>
      </c>
      <c r="F124" s="129" t="s">
        <v>148</v>
      </c>
      <c r="J124" s="130">
        <f>BK124</f>
        <v>0</v>
      </c>
      <c r="L124" s="120"/>
      <c r="M124" s="124"/>
      <c r="P124" s="125">
        <f>SUM(P125:P126)</f>
        <v>0</v>
      </c>
      <c r="R124" s="125">
        <f>SUM(R125:R126)</f>
        <v>0</v>
      </c>
      <c r="T124" s="126">
        <f>SUM(T125:T126)</f>
        <v>0</v>
      </c>
      <c r="AR124" s="121" t="s">
        <v>77</v>
      </c>
      <c r="AT124" s="127" t="s">
        <v>68</v>
      </c>
      <c r="AU124" s="127" t="s">
        <v>77</v>
      </c>
      <c r="AY124" s="121" t="s">
        <v>146</v>
      </c>
      <c r="BK124" s="128">
        <f>SUM(BK125:BK126)</f>
        <v>0</v>
      </c>
    </row>
    <row r="125" spans="2:65" s="1" customFormat="1" ht="24.15" customHeight="1">
      <c r="B125" s="131"/>
      <c r="C125" s="132" t="s">
        <v>77</v>
      </c>
      <c r="D125" s="132" t="s">
        <v>149</v>
      </c>
      <c r="E125" s="133" t="s">
        <v>1504</v>
      </c>
      <c r="F125" s="134" t="s">
        <v>1505</v>
      </c>
      <c r="G125" s="135" t="s">
        <v>152</v>
      </c>
      <c r="H125" s="136">
        <v>76</v>
      </c>
      <c r="I125" s="136"/>
      <c r="J125" s="136">
        <f>ROUND(I125*H125,3)</f>
        <v>0</v>
      </c>
      <c r="K125" s="137"/>
      <c r="L125" s="25"/>
      <c r="M125" s="138" t="s">
        <v>1</v>
      </c>
      <c r="N125" s="139" t="s">
        <v>35</v>
      </c>
      <c r="O125" s="140">
        <v>0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153</v>
      </c>
      <c r="AT125" s="142" t="s">
        <v>149</v>
      </c>
      <c r="AU125" s="142" t="s">
        <v>154</v>
      </c>
      <c r="AY125" s="13" t="s">
        <v>146</v>
      </c>
      <c r="BE125" s="143">
        <f>IF(N125="základná",J125,0)</f>
        <v>0</v>
      </c>
      <c r="BF125" s="143">
        <f>IF(N125="znížená",J125,0)</f>
        <v>0</v>
      </c>
      <c r="BG125" s="143">
        <f>IF(N125="zákl. prenesená",J125,0)</f>
        <v>0</v>
      </c>
      <c r="BH125" s="143">
        <f>IF(N125="zníž. prenesená",J125,0)</f>
        <v>0</v>
      </c>
      <c r="BI125" s="143">
        <f>IF(N125="nulová",J125,0)</f>
        <v>0</v>
      </c>
      <c r="BJ125" s="13" t="s">
        <v>154</v>
      </c>
      <c r="BK125" s="144">
        <f>ROUND(I125*H125,3)</f>
        <v>0</v>
      </c>
      <c r="BL125" s="13" t="s">
        <v>153</v>
      </c>
      <c r="BM125" s="142" t="s">
        <v>154</v>
      </c>
    </row>
    <row r="126" spans="2:65" s="1" customFormat="1" ht="37.950000000000003" customHeight="1">
      <c r="B126" s="131"/>
      <c r="C126" s="132" t="s">
        <v>154</v>
      </c>
      <c r="D126" s="132" t="s">
        <v>149</v>
      </c>
      <c r="E126" s="133" t="s">
        <v>1506</v>
      </c>
      <c r="F126" s="134" t="s">
        <v>1507</v>
      </c>
      <c r="G126" s="135" t="s">
        <v>227</v>
      </c>
      <c r="H126" s="136">
        <v>205</v>
      </c>
      <c r="I126" s="136"/>
      <c r="J126" s="136">
        <f>ROUND(I126*H126,3)</f>
        <v>0</v>
      </c>
      <c r="K126" s="137"/>
      <c r="L126" s="25"/>
      <c r="M126" s="138" t="s">
        <v>1</v>
      </c>
      <c r="N126" s="139" t="s">
        <v>35</v>
      </c>
      <c r="O126" s="140">
        <v>0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153</v>
      </c>
      <c r="AT126" s="142" t="s">
        <v>149</v>
      </c>
      <c r="AU126" s="142" t="s">
        <v>154</v>
      </c>
      <c r="AY126" s="13" t="s">
        <v>146</v>
      </c>
      <c r="BE126" s="143">
        <f>IF(N126="základná",J126,0)</f>
        <v>0</v>
      </c>
      <c r="BF126" s="143">
        <f>IF(N126="znížená",J126,0)</f>
        <v>0</v>
      </c>
      <c r="BG126" s="143">
        <f>IF(N126="zákl. prenesená",J126,0)</f>
        <v>0</v>
      </c>
      <c r="BH126" s="143">
        <f>IF(N126="zníž. prenesená",J126,0)</f>
        <v>0</v>
      </c>
      <c r="BI126" s="143">
        <f>IF(N126="nulová",J126,0)</f>
        <v>0</v>
      </c>
      <c r="BJ126" s="13" t="s">
        <v>154</v>
      </c>
      <c r="BK126" s="144">
        <f>ROUND(I126*H126,3)</f>
        <v>0</v>
      </c>
      <c r="BL126" s="13" t="s">
        <v>153</v>
      </c>
      <c r="BM126" s="142" t="s">
        <v>153</v>
      </c>
    </row>
    <row r="127" spans="2:65" s="11" customFormat="1" ht="25.95" customHeight="1">
      <c r="B127" s="120"/>
      <c r="D127" s="121" t="s">
        <v>68</v>
      </c>
      <c r="E127" s="122" t="s">
        <v>356</v>
      </c>
      <c r="F127" s="122" t="s">
        <v>357</v>
      </c>
      <c r="J127" s="123">
        <f>BK127</f>
        <v>0</v>
      </c>
      <c r="L127" s="120"/>
      <c r="M127" s="124"/>
      <c r="P127" s="125">
        <f>P128+P226+P235</f>
        <v>0</v>
      </c>
      <c r="R127" s="125">
        <f>R128+R226+R235</f>
        <v>0</v>
      </c>
      <c r="T127" s="126">
        <f>T128+T226+T235</f>
        <v>0</v>
      </c>
      <c r="AR127" s="121" t="s">
        <v>158</v>
      </c>
      <c r="AT127" s="127" t="s">
        <v>68</v>
      </c>
      <c r="AU127" s="127" t="s">
        <v>69</v>
      </c>
      <c r="AY127" s="121" t="s">
        <v>146</v>
      </c>
      <c r="BK127" s="128">
        <f>BK128+BK226+BK235</f>
        <v>0</v>
      </c>
    </row>
    <row r="128" spans="2:65" s="11" customFormat="1" ht="22.95" customHeight="1">
      <c r="B128" s="120"/>
      <c r="D128" s="121" t="s">
        <v>68</v>
      </c>
      <c r="E128" s="129" t="s">
        <v>1508</v>
      </c>
      <c r="F128" s="129" t="s">
        <v>1509</v>
      </c>
      <c r="J128" s="130">
        <f>BK128</f>
        <v>0</v>
      </c>
      <c r="L128" s="120"/>
      <c r="M128" s="124"/>
      <c r="P128" s="125">
        <f>SUM(P129:P225)</f>
        <v>0</v>
      </c>
      <c r="R128" s="125">
        <f>SUM(R129:R225)</f>
        <v>0</v>
      </c>
      <c r="T128" s="126">
        <f>SUM(T129:T225)</f>
        <v>0</v>
      </c>
      <c r="AR128" s="121" t="s">
        <v>158</v>
      </c>
      <c r="AT128" s="127" t="s">
        <v>68</v>
      </c>
      <c r="AU128" s="127" t="s">
        <v>77</v>
      </c>
      <c r="AY128" s="121" t="s">
        <v>146</v>
      </c>
      <c r="BK128" s="128">
        <f>SUM(BK129:BK225)</f>
        <v>0</v>
      </c>
    </row>
    <row r="129" spans="2:65" s="1" customFormat="1" ht="24.15" customHeight="1">
      <c r="B129" s="131"/>
      <c r="C129" s="132" t="s">
        <v>158</v>
      </c>
      <c r="D129" s="132" t="s">
        <v>149</v>
      </c>
      <c r="E129" s="133" t="s">
        <v>1510</v>
      </c>
      <c r="F129" s="134" t="s">
        <v>1511</v>
      </c>
      <c r="G129" s="135" t="s">
        <v>227</v>
      </c>
      <c r="H129" s="136">
        <v>1150</v>
      </c>
      <c r="I129" s="136"/>
      <c r="J129" s="136">
        <f t="shared" ref="J129:J160" si="0">ROUND(I129*H129,3)</f>
        <v>0</v>
      </c>
      <c r="K129" s="137"/>
      <c r="L129" s="25"/>
      <c r="M129" s="138" t="s">
        <v>1</v>
      </c>
      <c r="N129" s="139" t="s">
        <v>35</v>
      </c>
      <c r="O129" s="140">
        <v>0</v>
      </c>
      <c r="P129" s="140">
        <f t="shared" ref="P129:P160" si="1">O129*H129</f>
        <v>0</v>
      </c>
      <c r="Q129" s="140">
        <v>0</v>
      </c>
      <c r="R129" s="140">
        <f t="shared" ref="R129:R160" si="2">Q129*H129</f>
        <v>0</v>
      </c>
      <c r="S129" s="140">
        <v>0</v>
      </c>
      <c r="T129" s="141">
        <f t="shared" ref="T129:T160" si="3">S129*H129</f>
        <v>0</v>
      </c>
      <c r="AR129" s="142" t="s">
        <v>318</v>
      </c>
      <c r="AT129" s="142" t="s">
        <v>149</v>
      </c>
      <c r="AU129" s="142" t="s">
        <v>154</v>
      </c>
      <c r="AY129" s="13" t="s">
        <v>146</v>
      </c>
      <c r="BE129" s="143">
        <f t="shared" ref="BE129:BE160" si="4">IF(N129="základná",J129,0)</f>
        <v>0</v>
      </c>
      <c r="BF129" s="143">
        <f t="shared" ref="BF129:BF160" si="5">IF(N129="znížená",J129,0)</f>
        <v>0</v>
      </c>
      <c r="BG129" s="143">
        <f t="shared" ref="BG129:BG160" si="6">IF(N129="zákl. prenesená",J129,0)</f>
        <v>0</v>
      </c>
      <c r="BH129" s="143">
        <f t="shared" ref="BH129:BH160" si="7">IF(N129="zníž. prenesená",J129,0)</f>
        <v>0</v>
      </c>
      <c r="BI129" s="143">
        <f t="shared" ref="BI129:BI160" si="8">IF(N129="nulová",J129,0)</f>
        <v>0</v>
      </c>
      <c r="BJ129" s="13" t="s">
        <v>154</v>
      </c>
      <c r="BK129" s="144">
        <f t="shared" ref="BK129:BK160" si="9">ROUND(I129*H129,3)</f>
        <v>0</v>
      </c>
      <c r="BL129" s="13" t="s">
        <v>318</v>
      </c>
      <c r="BM129" s="142" t="s">
        <v>161</v>
      </c>
    </row>
    <row r="130" spans="2:65" s="1" customFormat="1" ht="33" customHeight="1">
      <c r="B130" s="131"/>
      <c r="C130" s="149" t="s">
        <v>153</v>
      </c>
      <c r="D130" s="149" t="s">
        <v>356</v>
      </c>
      <c r="E130" s="150" t="s">
        <v>1512</v>
      </c>
      <c r="F130" s="151" t="s">
        <v>1513</v>
      </c>
      <c r="G130" s="152" t="s">
        <v>227</v>
      </c>
      <c r="H130" s="153">
        <v>1150</v>
      </c>
      <c r="I130" s="153"/>
      <c r="J130" s="153">
        <f t="shared" si="0"/>
        <v>0</v>
      </c>
      <c r="K130" s="154"/>
      <c r="L130" s="155"/>
      <c r="M130" s="156" t="s">
        <v>1</v>
      </c>
      <c r="N130" s="157" t="s">
        <v>35</v>
      </c>
      <c r="O130" s="140">
        <v>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1275</v>
      </c>
      <c r="AT130" s="142" t="s">
        <v>356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318</v>
      </c>
      <c r="BM130" s="142" t="s">
        <v>165</v>
      </c>
    </row>
    <row r="131" spans="2:65" s="1" customFormat="1" ht="24.15" customHeight="1">
      <c r="B131" s="131"/>
      <c r="C131" s="132" t="s">
        <v>166</v>
      </c>
      <c r="D131" s="132" t="s">
        <v>149</v>
      </c>
      <c r="E131" s="133" t="s">
        <v>1514</v>
      </c>
      <c r="F131" s="134" t="s">
        <v>1515</v>
      </c>
      <c r="G131" s="135" t="s">
        <v>227</v>
      </c>
      <c r="H131" s="136">
        <v>65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318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318</v>
      </c>
      <c r="BM131" s="142" t="s">
        <v>94</v>
      </c>
    </row>
    <row r="132" spans="2:65" s="1" customFormat="1" ht="16.5" customHeight="1">
      <c r="B132" s="131"/>
      <c r="C132" s="149" t="s">
        <v>161</v>
      </c>
      <c r="D132" s="149" t="s">
        <v>356</v>
      </c>
      <c r="E132" s="150" t="s">
        <v>1516</v>
      </c>
      <c r="F132" s="151" t="s">
        <v>1517</v>
      </c>
      <c r="G132" s="152" t="s">
        <v>227</v>
      </c>
      <c r="H132" s="153">
        <v>65</v>
      </c>
      <c r="I132" s="153"/>
      <c r="J132" s="153">
        <f t="shared" si="0"/>
        <v>0</v>
      </c>
      <c r="K132" s="154"/>
      <c r="L132" s="155"/>
      <c r="M132" s="156" t="s">
        <v>1</v>
      </c>
      <c r="N132" s="157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1275</v>
      </c>
      <c r="AT132" s="142" t="s">
        <v>356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318</v>
      </c>
      <c r="BM132" s="142" t="s">
        <v>100</v>
      </c>
    </row>
    <row r="133" spans="2:65" s="1" customFormat="1" ht="24.15" customHeight="1">
      <c r="B133" s="131"/>
      <c r="C133" s="132" t="s">
        <v>173</v>
      </c>
      <c r="D133" s="132" t="s">
        <v>149</v>
      </c>
      <c r="E133" s="133" t="s">
        <v>1518</v>
      </c>
      <c r="F133" s="134" t="s">
        <v>1519</v>
      </c>
      <c r="G133" s="135" t="s">
        <v>152</v>
      </c>
      <c r="H133" s="136">
        <v>76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318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318</v>
      </c>
      <c r="BM133" s="142" t="s">
        <v>106</v>
      </c>
    </row>
    <row r="134" spans="2:65" s="1" customFormat="1" ht="24.15" customHeight="1">
      <c r="B134" s="131"/>
      <c r="C134" s="149" t="s">
        <v>165</v>
      </c>
      <c r="D134" s="149" t="s">
        <v>356</v>
      </c>
      <c r="E134" s="150" t="s">
        <v>1520</v>
      </c>
      <c r="F134" s="151" t="s">
        <v>1521</v>
      </c>
      <c r="G134" s="152" t="s">
        <v>152</v>
      </c>
      <c r="H134" s="153">
        <v>72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1275</v>
      </c>
      <c r="AT134" s="142" t="s">
        <v>356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318</v>
      </c>
      <c r="BM134" s="142" t="s">
        <v>181</v>
      </c>
    </row>
    <row r="135" spans="2:65" s="1" customFormat="1" ht="24.15" customHeight="1">
      <c r="B135" s="131"/>
      <c r="C135" s="132" t="s">
        <v>147</v>
      </c>
      <c r="D135" s="132" t="s">
        <v>149</v>
      </c>
      <c r="E135" s="133" t="s">
        <v>1522</v>
      </c>
      <c r="F135" s="134" t="s">
        <v>1523</v>
      </c>
      <c r="G135" s="135" t="s">
        <v>152</v>
      </c>
      <c r="H135" s="136">
        <v>14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318</v>
      </c>
      <c r="AT135" s="142" t="s">
        <v>149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318</v>
      </c>
      <c r="BM135" s="142" t="s">
        <v>184</v>
      </c>
    </row>
    <row r="136" spans="2:65" s="1" customFormat="1" ht="24.15" customHeight="1">
      <c r="B136" s="131"/>
      <c r="C136" s="149" t="s">
        <v>94</v>
      </c>
      <c r="D136" s="149" t="s">
        <v>356</v>
      </c>
      <c r="E136" s="150" t="s">
        <v>1524</v>
      </c>
      <c r="F136" s="151" t="s">
        <v>1525</v>
      </c>
      <c r="G136" s="152" t="s">
        <v>152</v>
      </c>
      <c r="H136" s="153">
        <v>14</v>
      </c>
      <c r="I136" s="153"/>
      <c r="J136" s="153">
        <f t="shared" si="0"/>
        <v>0</v>
      </c>
      <c r="K136" s="154"/>
      <c r="L136" s="155"/>
      <c r="M136" s="156" t="s">
        <v>1</v>
      </c>
      <c r="N136" s="157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1275</v>
      </c>
      <c r="AT136" s="142" t="s">
        <v>356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318</v>
      </c>
      <c r="BM136" s="142" t="s">
        <v>7</v>
      </c>
    </row>
    <row r="137" spans="2:65" s="1" customFormat="1" ht="37.950000000000003" customHeight="1">
      <c r="B137" s="131"/>
      <c r="C137" s="132" t="s">
        <v>97</v>
      </c>
      <c r="D137" s="132" t="s">
        <v>149</v>
      </c>
      <c r="E137" s="133" t="s">
        <v>1526</v>
      </c>
      <c r="F137" s="134" t="s">
        <v>1527</v>
      </c>
      <c r="G137" s="135" t="s">
        <v>152</v>
      </c>
      <c r="H137" s="136">
        <v>3</v>
      </c>
      <c r="I137" s="136"/>
      <c r="J137" s="136">
        <f t="shared" si="0"/>
        <v>0</v>
      </c>
      <c r="K137" s="137"/>
      <c r="L137" s="25"/>
      <c r="M137" s="138" t="s">
        <v>1</v>
      </c>
      <c r="N137" s="139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318</v>
      </c>
      <c r="AT137" s="142" t="s">
        <v>149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318</v>
      </c>
      <c r="BM137" s="142" t="s">
        <v>189</v>
      </c>
    </row>
    <row r="138" spans="2:65" s="1" customFormat="1" ht="16.5" customHeight="1">
      <c r="B138" s="131"/>
      <c r="C138" s="149" t="s">
        <v>100</v>
      </c>
      <c r="D138" s="149" t="s">
        <v>356</v>
      </c>
      <c r="E138" s="150" t="s">
        <v>1528</v>
      </c>
      <c r="F138" s="151" t="s">
        <v>1529</v>
      </c>
      <c r="G138" s="152" t="s">
        <v>152</v>
      </c>
      <c r="H138" s="153">
        <v>3</v>
      </c>
      <c r="I138" s="153"/>
      <c r="J138" s="153">
        <f t="shared" si="0"/>
        <v>0</v>
      </c>
      <c r="K138" s="154"/>
      <c r="L138" s="155"/>
      <c r="M138" s="156" t="s">
        <v>1</v>
      </c>
      <c r="N138" s="157" t="s">
        <v>35</v>
      </c>
      <c r="O138" s="140">
        <v>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1275</v>
      </c>
      <c r="AT138" s="142" t="s">
        <v>356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318</v>
      </c>
      <c r="BM138" s="142" t="s">
        <v>192</v>
      </c>
    </row>
    <row r="139" spans="2:65" s="1" customFormat="1" ht="21.75" customHeight="1">
      <c r="B139" s="131"/>
      <c r="C139" s="132" t="s">
        <v>103</v>
      </c>
      <c r="D139" s="132" t="s">
        <v>149</v>
      </c>
      <c r="E139" s="133" t="s">
        <v>1530</v>
      </c>
      <c r="F139" s="134" t="s">
        <v>1531</v>
      </c>
      <c r="G139" s="135" t="s">
        <v>152</v>
      </c>
      <c r="H139" s="136">
        <v>16</v>
      </c>
      <c r="I139" s="136"/>
      <c r="J139" s="136">
        <f t="shared" si="0"/>
        <v>0</v>
      </c>
      <c r="K139" s="137"/>
      <c r="L139" s="25"/>
      <c r="M139" s="138" t="s">
        <v>1</v>
      </c>
      <c r="N139" s="139" t="s">
        <v>35</v>
      </c>
      <c r="O139" s="140">
        <v>0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318</v>
      </c>
      <c r="AT139" s="142" t="s">
        <v>149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318</v>
      </c>
      <c r="BM139" s="142" t="s">
        <v>195</v>
      </c>
    </row>
    <row r="140" spans="2:65" s="1" customFormat="1" ht="16.5" customHeight="1">
      <c r="B140" s="131"/>
      <c r="C140" s="149" t="s">
        <v>106</v>
      </c>
      <c r="D140" s="149" t="s">
        <v>356</v>
      </c>
      <c r="E140" s="150" t="s">
        <v>1532</v>
      </c>
      <c r="F140" s="151" t="s">
        <v>1533</v>
      </c>
      <c r="G140" s="152" t="s">
        <v>152</v>
      </c>
      <c r="H140" s="153">
        <v>16</v>
      </c>
      <c r="I140" s="153"/>
      <c r="J140" s="153">
        <f t="shared" si="0"/>
        <v>0</v>
      </c>
      <c r="K140" s="154"/>
      <c r="L140" s="155"/>
      <c r="M140" s="156" t="s">
        <v>1</v>
      </c>
      <c r="N140" s="157" t="s">
        <v>35</v>
      </c>
      <c r="O140" s="140">
        <v>0</v>
      </c>
      <c r="P140" s="140">
        <f t="shared" si="1"/>
        <v>0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1275</v>
      </c>
      <c r="AT140" s="142" t="s">
        <v>356</v>
      </c>
      <c r="AU140" s="142" t="s">
        <v>154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318</v>
      </c>
      <c r="BM140" s="142" t="s">
        <v>199</v>
      </c>
    </row>
    <row r="141" spans="2:65" s="1" customFormat="1" ht="21.75" customHeight="1">
      <c r="B141" s="131"/>
      <c r="C141" s="132" t="s">
        <v>196</v>
      </c>
      <c r="D141" s="132" t="s">
        <v>149</v>
      </c>
      <c r="E141" s="133" t="s">
        <v>1534</v>
      </c>
      <c r="F141" s="134" t="s">
        <v>1535</v>
      </c>
      <c r="G141" s="135" t="s">
        <v>152</v>
      </c>
      <c r="H141" s="136">
        <v>20</v>
      </c>
      <c r="I141" s="136"/>
      <c r="J141" s="136">
        <f t="shared" si="0"/>
        <v>0</v>
      </c>
      <c r="K141" s="137"/>
      <c r="L141" s="25"/>
      <c r="M141" s="138" t="s">
        <v>1</v>
      </c>
      <c r="N141" s="139" t="s">
        <v>35</v>
      </c>
      <c r="O141" s="140">
        <v>0</v>
      </c>
      <c r="P141" s="140">
        <f t="shared" si="1"/>
        <v>0</v>
      </c>
      <c r="Q141" s="140">
        <v>0</v>
      </c>
      <c r="R141" s="140">
        <f t="shared" si="2"/>
        <v>0</v>
      </c>
      <c r="S141" s="140">
        <v>0</v>
      </c>
      <c r="T141" s="141">
        <f t="shared" si="3"/>
        <v>0</v>
      </c>
      <c r="AR141" s="142" t="s">
        <v>318</v>
      </c>
      <c r="AT141" s="142" t="s">
        <v>149</v>
      </c>
      <c r="AU141" s="142" t="s">
        <v>154</v>
      </c>
      <c r="AY141" s="13" t="s">
        <v>146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3" t="s">
        <v>154</v>
      </c>
      <c r="BK141" s="144">
        <f t="shared" si="9"/>
        <v>0</v>
      </c>
      <c r="BL141" s="13" t="s">
        <v>318</v>
      </c>
      <c r="BM141" s="142" t="s">
        <v>223</v>
      </c>
    </row>
    <row r="142" spans="2:65" s="1" customFormat="1" ht="16.5" customHeight="1">
      <c r="B142" s="131"/>
      <c r="C142" s="149" t="s">
        <v>181</v>
      </c>
      <c r="D142" s="149" t="s">
        <v>356</v>
      </c>
      <c r="E142" s="150" t="s">
        <v>1536</v>
      </c>
      <c r="F142" s="151" t="s">
        <v>1537</v>
      </c>
      <c r="G142" s="152" t="s">
        <v>152</v>
      </c>
      <c r="H142" s="153">
        <v>20</v>
      </c>
      <c r="I142" s="153"/>
      <c r="J142" s="153">
        <f t="shared" si="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"/>
        <v>0</v>
      </c>
      <c r="Q142" s="140">
        <v>0</v>
      </c>
      <c r="R142" s="140">
        <f t="shared" si="2"/>
        <v>0</v>
      </c>
      <c r="S142" s="140">
        <v>0</v>
      </c>
      <c r="T142" s="141">
        <f t="shared" si="3"/>
        <v>0</v>
      </c>
      <c r="AR142" s="142" t="s">
        <v>1275</v>
      </c>
      <c r="AT142" s="142" t="s">
        <v>356</v>
      </c>
      <c r="AU142" s="142" t="s">
        <v>154</v>
      </c>
      <c r="AY142" s="13" t="s">
        <v>146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3" t="s">
        <v>154</v>
      </c>
      <c r="BK142" s="144">
        <f t="shared" si="9"/>
        <v>0</v>
      </c>
      <c r="BL142" s="13" t="s">
        <v>318</v>
      </c>
      <c r="BM142" s="142" t="s">
        <v>228</v>
      </c>
    </row>
    <row r="143" spans="2:65" s="1" customFormat="1" ht="21.75" customHeight="1">
      <c r="B143" s="131"/>
      <c r="C143" s="132" t="s">
        <v>203</v>
      </c>
      <c r="D143" s="132" t="s">
        <v>149</v>
      </c>
      <c r="E143" s="133" t="s">
        <v>1538</v>
      </c>
      <c r="F143" s="134" t="s">
        <v>1539</v>
      </c>
      <c r="G143" s="135" t="s">
        <v>152</v>
      </c>
      <c r="H143" s="136">
        <v>15</v>
      </c>
      <c r="I143" s="136"/>
      <c r="J143" s="136">
        <f t="shared" si="0"/>
        <v>0</v>
      </c>
      <c r="K143" s="137"/>
      <c r="L143" s="25"/>
      <c r="M143" s="138" t="s">
        <v>1</v>
      </c>
      <c r="N143" s="139" t="s">
        <v>35</v>
      </c>
      <c r="O143" s="140">
        <v>0</v>
      </c>
      <c r="P143" s="140">
        <f t="shared" si="1"/>
        <v>0</v>
      </c>
      <c r="Q143" s="140">
        <v>0</v>
      </c>
      <c r="R143" s="140">
        <f t="shared" si="2"/>
        <v>0</v>
      </c>
      <c r="S143" s="140">
        <v>0</v>
      </c>
      <c r="T143" s="141">
        <f t="shared" si="3"/>
        <v>0</v>
      </c>
      <c r="AR143" s="142" t="s">
        <v>318</v>
      </c>
      <c r="AT143" s="142" t="s">
        <v>149</v>
      </c>
      <c r="AU143" s="142" t="s">
        <v>154</v>
      </c>
      <c r="AY143" s="13" t="s">
        <v>146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154</v>
      </c>
      <c r="BK143" s="144">
        <f t="shared" si="9"/>
        <v>0</v>
      </c>
      <c r="BL143" s="13" t="s">
        <v>318</v>
      </c>
      <c r="BM143" s="142" t="s">
        <v>231</v>
      </c>
    </row>
    <row r="144" spans="2:65" s="1" customFormat="1" ht="16.5" customHeight="1">
      <c r="B144" s="131"/>
      <c r="C144" s="149" t="s">
        <v>184</v>
      </c>
      <c r="D144" s="149" t="s">
        <v>356</v>
      </c>
      <c r="E144" s="150" t="s">
        <v>1540</v>
      </c>
      <c r="F144" s="151" t="s">
        <v>1541</v>
      </c>
      <c r="G144" s="152" t="s">
        <v>152</v>
      </c>
      <c r="H144" s="153">
        <v>15</v>
      </c>
      <c r="I144" s="153"/>
      <c r="J144" s="153">
        <f t="shared" si="0"/>
        <v>0</v>
      </c>
      <c r="K144" s="154"/>
      <c r="L144" s="155"/>
      <c r="M144" s="156" t="s">
        <v>1</v>
      </c>
      <c r="N144" s="157" t="s">
        <v>35</v>
      </c>
      <c r="O144" s="140">
        <v>0</v>
      </c>
      <c r="P144" s="140">
        <f t="shared" si="1"/>
        <v>0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1275</v>
      </c>
      <c r="AT144" s="142" t="s">
        <v>356</v>
      </c>
      <c r="AU144" s="142" t="s">
        <v>154</v>
      </c>
      <c r="AY144" s="13" t="s">
        <v>146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154</v>
      </c>
      <c r="BK144" s="144">
        <f t="shared" si="9"/>
        <v>0</v>
      </c>
      <c r="BL144" s="13" t="s">
        <v>318</v>
      </c>
      <c r="BM144" s="142" t="s">
        <v>277</v>
      </c>
    </row>
    <row r="145" spans="2:65" s="1" customFormat="1" ht="24.15" customHeight="1">
      <c r="B145" s="131"/>
      <c r="C145" s="149" t="s">
        <v>210</v>
      </c>
      <c r="D145" s="149" t="s">
        <v>356</v>
      </c>
      <c r="E145" s="150" t="s">
        <v>1542</v>
      </c>
      <c r="F145" s="151" t="s">
        <v>1543</v>
      </c>
      <c r="G145" s="152" t="s">
        <v>152</v>
      </c>
      <c r="H145" s="153">
        <v>1</v>
      </c>
      <c r="I145" s="153"/>
      <c r="J145" s="153">
        <f t="shared" si="0"/>
        <v>0</v>
      </c>
      <c r="K145" s="154"/>
      <c r="L145" s="155"/>
      <c r="M145" s="156" t="s">
        <v>1</v>
      </c>
      <c r="N145" s="157" t="s">
        <v>35</v>
      </c>
      <c r="O145" s="140">
        <v>0</v>
      </c>
      <c r="P145" s="140">
        <f t="shared" si="1"/>
        <v>0</v>
      </c>
      <c r="Q145" s="140">
        <v>0</v>
      </c>
      <c r="R145" s="140">
        <f t="shared" si="2"/>
        <v>0</v>
      </c>
      <c r="S145" s="140">
        <v>0</v>
      </c>
      <c r="T145" s="141">
        <f t="shared" si="3"/>
        <v>0</v>
      </c>
      <c r="AR145" s="142" t="s">
        <v>1275</v>
      </c>
      <c r="AT145" s="142" t="s">
        <v>356</v>
      </c>
      <c r="AU145" s="142" t="s">
        <v>154</v>
      </c>
      <c r="AY145" s="13" t="s">
        <v>146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154</v>
      </c>
      <c r="BK145" s="144">
        <f t="shared" si="9"/>
        <v>0</v>
      </c>
      <c r="BL145" s="13" t="s">
        <v>318</v>
      </c>
      <c r="BM145" s="142" t="s">
        <v>287</v>
      </c>
    </row>
    <row r="146" spans="2:65" s="1" customFormat="1" ht="24.15" customHeight="1">
      <c r="B146" s="131"/>
      <c r="C146" s="132" t="s">
        <v>7</v>
      </c>
      <c r="D146" s="132" t="s">
        <v>149</v>
      </c>
      <c r="E146" s="133" t="s">
        <v>1544</v>
      </c>
      <c r="F146" s="134" t="s">
        <v>1545</v>
      </c>
      <c r="G146" s="135" t="s">
        <v>152</v>
      </c>
      <c r="H146" s="136">
        <v>120</v>
      </c>
      <c r="I146" s="136"/>
      <c r="J146" s="136">
        <f t="shared" si="0"/>
        <v>0</v>
      </c>
      <c r="K146" s="137"/>
      <c r="L146" s="25"/>
      <c r="M146" s="138" t="s">
        <v>1</v>
      </c>
      <c r="N146" s="139" t="s">
        <v>35</v>
      </c>
      <c r="O146" s="140">
        <v>0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318</v>
      </c>
      <c r="AT146" s="142" t="s">
        <v>149</v>
      </c>
      <c r="AU146" s="142" t="s">
        <v>154</v>
      </c>
      <c r="AY146" s="13" t="s">
        <v>146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154</v>
      </c>
      <c r="BK146" s="144">
        <f t="shared" si="9"/>
        <v>0</v>
      </c>
      <c r="BL146" s="13" t="s">
        <v>318</v>
      </c>
      <c r="BM146" s="142" t="s">
        <v>297</v>
      </c>
    </row>
    <row r="147" spans="2:65" s="1" customFormat="1" ht="16.5" customHeight="1">
      <c r="B147" s="131"/>
      <c r="C147" s="149" t="s">
        <v>217</v>
      </c>
      <c r="D147" s="149" t="s">
        <v>356</v>
      </c>
      <c r="E147" s="150" t="s">
        <v>1546</v>
      </c>
      <c r="F147" s="151" t="s">
        <v>1547</v>
      </c>
      <c r="G147" s="152" t="s">
        <v>152</v>
      </c>
      <c r="H147" s="153">
        <v>120</v>
      </c>
      <c r="I147" s="153"/>
      <c r="J147" s="153">
        <f t="shared" si="0"/>
        <v>0</v>
      </c>
      <c r="K147" s="154"/>
      <c r="L147" s="155"/>
      <c r="M147" s="156" t="s">
        <v>1</v>
      </c>
      <c r="N147" s="157" t="s">
        <v>35</v>
      </c>
      <c r="O147" s="140">
        <v>0</v>
      </c>
      <c r="P147" s="140">
        <f t="shared" si="1"/>
        <v>0</v>
      </c>
      <c r="Q147" s="140">
        <v>0</v>
      </c>
      <c r="R147" s="140">
        <f t="shared" si="2"/>
        <v>0</v>
      </c>
      <c r="S147" s="140">
        <v>0</v>
      </c>
      <c r="T147" s="141">
        <f t="shared" si="3"/>
        <v>0</v>
      </c>
      <c r="AR147" s="142" t="s">
        <v>1275</v>
      </c>
      <c r="AT147" s="142" t="s">
        <v>356</v>
      </c>
      <c r="AU147" s="142" t="s">
        <v>154</v>
      </c>
      <c r="AY147" s="13" t="s">
        <v>146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154</v>
      </c>
      <c r="BK147" s="144">
        <f t="shared" si="9"/>
        <v>0</v>
      </c>
      <c r="BL147" s="13" t="s">
        <v>318</v>
      </c>
      <c r="BM147" s="142" t="s">
        <v>307</v>
      </c>
    </row>
    <row r="148" spans="2:65" s="1" customFormat="1" ht="21.75" customHeight="1">
      <c r="B148" s="131"/>
      <c r="C148" s="132" t="s">
        <v>189</v>
      </c>
      <c r="D148" s="132" t="s">
        <v>149</v>
      </c>
      <c r="E148" s="133" t="s">
        <v>1548</v>
      </c>
      <c r="F148" s="134" t="s">
        <v>1549</v>
      </c>
      <c r="G148" s="135" t="s">
        <v>152</v>
      </c>
      <c r="H148" s="136">
        <v>130</v>
      </c>
      <c r="I148" s="136"/>
      <c r="J148" s="136">
        <f t="shared" si="0"/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 t="shared" si="1"/>
        <v>0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318</v>
      </c>
      <c r="AT148" s="142" t="s">
        <v>149</v>
      </c>
      <c r="AU148" s="142" t="s">
        <v>154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318</v>
      </c>
      <c r="BM148" s="142" t="s">
        <v>315</v>
      </c>
    </row>
    <row r="149" spans="2:65" s="1" customFormat="1" ht="16.5" customHeight="1">
      <c r="B149" s="131"/>
      <c r="C149" s="149" t="s">
        <v>224</v>
      </c>
      <c r="D149" s="149" t="s">
        <v>356</v>
      </c>
      <c r="E149" s="150" t="s">
        <v>1550</v>
      </c>
      <c r="F149" s="151" t="s">
        <v>1551</v>
      </c>
      <c r="G149" s="152" t="s">
        <v>152</v>
      </c>
      <c r="H149" s="153">
        <v>130</v>
      </c>
      <c r="I149" s="153"/>
      <c r="J149" s="153">
        <f t="shared" si="0"/>
        <v>0</v>
      </c>
      <c r="K149" s="154"/>
      <c r="L149" s="155"/>
      <c r="M149" s="156" t="s">
        <v>1</v>
      </c>
      <c r="N149" s="157" t="s">
        <v>35</v>
      </c>
      <c r="O149" s="140">
        <v>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1275</v>
      </c>
      <c r="AT149" s="142" t="s">
        <v>356</v>
      </c>
      <c r="AU149" s="142" t="s">
        <v>154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318</v>
      </c>
      <c r="BM149" s="142" t="s">
        <v>258</v>
      </c>
    </row>
    <row r="150" spans="2:65" s="1" customFormat="1" ht="24.15" customHeight="1">
      <c r="B150" s="131"/>
      <c r="C150" s="149" t="s">
        <v>192</v>
      </c>
      <c r="D150" s="149" t="s">
        <v>356</v>
      </c>
      <c r="E150" s="150" t="s">
        <v>1552</v>
      </c>
      <c r="F150" s="151" t="s">
        <v>1553</v>
      </c>
      <c r="G150" s="152" t="s">
        <v>152</v>
      </c>
      <c r="H150" s="153">
        <v>130</v>
      </c>
      <c r="I150" s="153"/>
      <c r="J150" s="153">
        <f t="shared" si="0"/>
        <v>0</v>
      </c>
      <c r="K150" s="154"/>
      <c r="L150" s="155"/>
      <c r="M150" s="156" t="s">
        <v>1</v>
      </c>
      <c r="N150" s="157" t="s">
        <v>35</v>
      </c>
      <c r="O150" s="140">
        <v>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1275</v>
      </c>
      <c r="AT150" s="142" t="s">
        <v>356</v>
      </c>
      <c r="AU150" s="142" t="s">
        <v>154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318</v>
      </c>
      <c r="BM150" s="142" t="s">
        <v>262</v>
      </c>
    </row>
    <row r="151" spans="2:65" s="1" customFormat="1" ht="24.15" customHeight="1">
      <c r="B151" s="131"/>
      <c r="C151" s="132" t="s">
        <v>232</v>
      </c>
      <c r="D151" s="132" t="s">
        <v>149</v>
      </c>
      <c r="E151" s="133" t="s">
        <v>1554</v>
      </c>
      <c r="F151" s="134" t="s">
        <v>1555</v>
      </c>
      <c r="G151" s="135" t="s">
        <v>152</v>
      </c>
      <c r="H151" s="136">
        <v>8</v>
      </c>
      <c r="I151" s="136"/>
      <c r="J151" s="136">
        <f t="shared" si="0"/>
        <v>0</v>
      </c>
      <c r="K151" s="137"/>
      <c r="L151" s="25"/>
      <c r="M151" s="138" t="s">
        <v>1</v>
      </c>
      <c r="N151" s="139" t="s">
        <v>35</v>
      </c>
      <c r="O151" s="140">
        <v>0</v>
      </c>
      <c r="P151" s="140">
        <f t="shared" si="1"/>
        <v>0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318</v>
      </c>
      <c r="AT151" s="142" t="s">
        <v>149</v>
      </c>
      <c r="AU151" s="142" t="s">
        <v>154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318</v>
      </c>
      <c r="BM151" s="142" t="s">
        <v>286</v>
      </c>
    </row>
    <row r="152" spans="2:65" s="1" customFormat="1" ht="24.15" customHeight="1">
      <c r="B152" s="131"/>
      <c r="C152" s="149" t="s">
        <v>195</v>
      </c>
      <c r="D152" s="149" t="s">
        <v>356</v>
      </c>
      <c r="E152" s="150" t="s">
        <v>1556</v>
      </c>
      <c r="F152" s="151" t="s">
        <v>1557</v>
      </c>
      <c r="G152" s="152" t="s">
        <v>152</v>
      </c>
      <c r="H152" s="153">
        <v>8</v>
      </c>
      <c r="I152" s="153"/>
      <c r="J152" s="153">
        <f t="shared" si="0"/>
        <v>0</v>
      </c>
      <c r="K152" s="154"/>
      <c r="L152" s="155"/>
      <c r="M152" s="156" t="s">
        <v>1</v>
      </c>
      <c r="N152" s="157" t="s">
        <v>35</v>
      </c>
      <c r="O152" s="140">
        <v>0</v>
      </c>
      <c r="P152" s="140">
        <f t="shared" si="1"/>
        <v>0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1275</v>
      </c>
      <c r="AT152" s="142" t="s">
        <v>356</v>
      </c>
      <c r="AU152" s="142" t="s">
        <v>154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318</v>
      </c>
      <c r="BM152" s="142" t="s">
        <v>290</v>
      </c>
    </row>
    <row r="153" spans="2:65" s="1" customFormat="1" ht="24.15" customHeight="1">
      <c r="B153" s="131"/>
      <c r="C153" s="132" t="s">
        <v>240</v>
      </c>
      <c r="D153" s="132" t="s">
        <v>149</v>
      </c>
      <c r="E153" s="133" t="s">
        <v>1558</v>
      </c>
      <c r="F153" s="134" t="s">
        <v>1559</v>
      </c>
      <c r="G153" s="135" t="s">
        <v>152</v>
      </c>
      <c r="H153" s="136">
        <v>6</v>
      </c>
      <c r="I153" s="136"/>
      <c r="J153" s="136">
        <f t="shared" si="0"/>
        <v>0</v>
      </c>
      <c r="K153" s="137"/>
      <c r="L153" s="25"/>
      <c r="M153" s="138" t="s">
        <v>1</v>
      </c>
      <c r="N153" s="139" t="s">
        <v>35</v>
      </c>
      <c r="O153" s="140">
        <v>0</v>
      </c>
      <c r="P153" s="140">
        <f t="shared" si="1"/>
        <v>0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318</v>
      </c>
      <c r="AT153" s="142" t="s">
        <v>149</v>
      </c>
      <c r="AU153" s="142" t="s">
        <v>154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318</v>
      </c>
      <c r="BM153" s="142" t="s">
        <v>294</v>
      </c>
    </row>
    <row r="154" spans="2:65" s="1" customFormat="1" ht="24.15" customHeight="1">
      <c r="B154" s="131"/>
      <c r="C154" s="149" t="s">
        <v>199</v>
      </c>
      <c r="D154" s="149" t="s">
        <v>356</v>
      </c>
      <c r="E154" s="150" t="s">
        <v>1560</v>
      </c>
      <c r="F154" s="151" t="s">
        <v>1561</v>
      </c>
      <c r="G154" s="152" t="s">
        <v>152</v>
      </c>
      <c r="H154" s="153">
        <v>6</v>
      </c>
      <c r="I154" s="153"/>
      <c r="J154" s="153">
        <f t="shared" si="0"/>
        <v>0</v>
      </c>
      <c r="K154" s="154"/>
      <c r="L154" s="155"/>
      <c r="M154" s="156" t="s">
        <v>1</v>
      </c>
      <c r="N154" s="157" t="s">
        <v>35</v>
      </c>
      <c r="O154" s="140">
        <v>0</v>
      </c>
      <c r="P154" s="140">
        <f t="shared" si="1"/>
        <v>0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1275</v>
      </c>
      <c r="AT154" s="142" t="s">
        <v>356</v>
      </c>
      <c r="AU154" s="142" t="s">
        <v>154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318</v>
      </c>
      <c r="BM154" s="142" t="s">
        <v>532</v>
      </c>
    </row>
    <row r="155" spans="2:65" s="1" customFormat="1" ht="24.15" customHeight="1">
      <c r="B155" s="131"/>
      <c r="C155" s="132" t="s">
        <v>247</v>
      </c>
      <c r="D155" s="132" t="s">
        <v>149</v>
      </c>
      <c r="E155" s="133" t="s">
        <v>1562</v>
      </c>
      <c r="F155" s="134" t="s">
        <v>1563</v>
      </c>
      <c r="G155" s="135" t="s">
        <v>152</v>
      </c>
      <c r="H155" s="136">
        <v>4</v>
      </c>
      <c r="I155" s="136"/>
      <c r="J155" s="136">
        <f t="shared" si="0"/>
        <v>0</v>
      </c>
      <c r="K155" s="137"/>
      <c r="L155" s="25"/>
      <c r="M155" s="138" t="s">
        <v>1</v>
      </c>
      <c r="N155" s="139" t="s">
        <v>35</v>
      </c>
      <c r="O155" s="140">
        <v>0</v>
      </c>
      <c r="P155" s="140">
        <f t="shared" si="1"/>
        <v>0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318</v>
      </c>
      <c r="AT155" s="142" t="s">
        <v>149</v>
      </c>
      <c r="AU155" s="142" t="s">
        <v>154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318</v>
      </c>
      <c r="BM155" s="142" t="s">
        <v>306</v>
      </c>
    </row>
    <row r="156" spans="2:65" s="1" customFormat="1" ht="24.15" customHeight="1">
      <c r="B156" s="131"/>
      <c r="C156" s="149" t="s">
        <v>223</v>
      </c>
      <c r="D156" s="149" t="s">
        <v>356</v>
      </c>
      <c r="E156" s="150" t="s">
        <v>1564</v>
      </c>
      <c r="F156" s="151" t="s">
        <v>1565</v>
      </c>
      <c r="G156" s="152" t="s">
        <v>152</v>
      </c>
      <c r="H156" s="153">
        <v>4</v>
      </c>
      <c r="I156" s="153"/>
      <c r="J156" s="153">
        <f t="shared" si="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1"/>
        <v>0</v>
      </c>
      <c r="Q156" s="140">
        <v>0</v>
      </c>
      <c r="R156" s="140">
        <f t="shared" si="2"/>
        <v>0</v>
      </c>
      <c r="S156" s="140">
        <v>0</v>
      </c>
      <c r="T156" s="141">
        <f t="shared" si="3"/>
        <v>0</v>
      </c>
      <c r="AR156" s="142" t="s">
        <v>1275</v>
      </c>
      <c r="AT156" s="142" t="s">
        <v>356</v>
      </c>
      <c r="AU156" s="142" t="s">
        <v>154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318</v>
      </c>
      <c r="BM156" s="142" t="s">
        <v>310</v>
      </c>
    </row>
    <row r="157" spans="2:65" s="1" customFormat="1" ht="24.15" customHeight="1">
      <c r="B157" s="131"/>
      <c r="C157" s="132" t="s">
        <v>259</v>
      </c>
      <c r="D157" s="132" t="s">
        <v>149</v>
      </c>
      <c r="E157" s="133" t="s">
        <v>1566</v>
      </c>
      <c r="F157" s="134" t="s">
        <v>1567</v>
      </c>
      <c r="G157" s="135" t="s">
        <v>152</v>
      </c>
      <c r="H157" s="136">
        <v>1</v>
      </c>
      <c r="I157" s="136"/>
      <c r="J157" s="136">
        <f t="shared" si="0"/>
        <v>0</v>
      </c>
      <c r="K157" s="137"/>
      <c r="L157" s="25"/>
      <c r="M157" s="138" t="s">
        <v>1</v>
      </c>
      <c r="N157" s="139" t="s">
        <v>35</v>
      </c>
      <c r="O157" s="140">
        <v>0</v>
      </c>
      <c r="P157" s="140">
        <f t="shared" si="1"/>
        <v>0</v>
      </c>
      <c r="Q157" s="140">
        <v>0</v>
      </c>
      <c r="R157" s="140">
        <f t="shared" si="2"/>
        <v>0</v>
      </c>
      <c r="S157" s="140">
        <v>0</v>
      </c>
      <c r="T157" s="141">
        <f t="shared" si="3"/>
        <v>0</v>
      </c>
      <c r="AR157" s="142" t="s">
        <v>318</v>
      </c>
      <c r="AT157" s="142" t="s">
        <v>149</v>
      </c>
      <c r="AU157" s="142" t="s">
        <v>154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318</v>
      </c>
      <c r="BM157" s="142" t="s">
        <v>314</v>
      </c>
    </row>
    <row r="158" spans="2:65" s="1" customFormat="1" ht="24.15" customHeight="1">
      <c r="B158" s="131"/>
      <c r="C158" s="149" t="s">
        <v>228</v>
      </c>
      <c r="D158" s="149" t="s">
        <v>356</v>
      </c>
      <c r="E158" s="150" t="s">
        <v>1568</v>
      </c>
      <c r="F158" s="151" t="s">
        <v>1569</v>
      </c>
      <c r="G158" s="152" t="s">
        <v>152</v>
      </c>
      <c r="H158" s="153">
        <v>1</v>
      </c>
      <c r="I158" s="153"/>
      <c r="J158" s="153">
        <f t="shared" si="0"/>
        <v>0</v>
      </c>
      <c r="K158" s="154"/>
      <c r="L158" s="155"/>
      <c r="M158" s="156" t="s">
        <v>1</v>
      </c>
      <c r="N158" s="157" t="s">
        <v>35</v>
      </c>
      <c r="O158" s="140">
        <v>0</v>
      </c>
      <c r="P158" s="140">
        <f t="shared" si="1"/>
        <v>0</v>
      </c>
      <c r="Q158" s="140">
        <v>0</v>
      </c>
      <c r="R158" s="140">
        <f t="shared" si="2"/>
        <v>0</v>
      </c>
      <c r="S158" s="140">
        <v>0</v>
      </c>
      <c r="T158" s="141">
        <f t="shared" si="3"/>
        <v>0</v>
      </c>
      <c r="AR158" s="142" t="s">
        <v>1275</v>
      </c>
      <c r="AT158" s="142" t="s">
        <v>356</v>
      </c>
      <c r="AU158" s="142" t="s">
        <v>154</v>
      </c>
      <c r="AY158" s="13" t="s">
        <v>146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154</v>
      </c>
      <c r="BK158" s="144">
        <f t="shared" si="9"/>
        <v>0</v>
      </c>
      <c r="BL158" s="13" t="s">
        <v>318</v>
      </c>
      <c r="BM158" s="142" t="s">
        <v>318</v>
      </c>
    </row>
    <row r="159" spans="2:65" s="1" customFormat="1" ht="24.15" customHeight="1">
      <c r="B159" s="131"/>
      <c r="C159" s="132" t="s">
        <v>266</v>
      </c>
      <c r="D159" s="132" t="s">
        <v>149</v>
      </c>
      <c r="E159" s="133" t="s">
        <v>1570</v>
      </c>
      <c r="F159" s="134" t="s">
        <v>1571</v>
      </c>
      <c r="G159" s="135" t="s">
        <v>152</v>
      </c>
      <c r="H159" s="136">
        <v>56</v>
      </c>
      <c r="I159" s="136"/>
      <c r="J159" s="136">
        <f t="shared" si="0"/>
        <v>0</v>
      </c>
      <c r="K159" s="137"/>
      <c r="L159" s="25"/>
      <c r="M159" s="138" t="s">
        <v>1</v>
      </c>
      <c r="N159" s="139" t="s">
        <v>35</v>
      </c>
      <c r="O159" s="140">
        <v>0</v>
      </c>
      <c r="P159" s="140">
        <f t="shared" si="1"/>
        <v>0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318</v>
      </c>
      <c r="AT159" s="142" t="s">
        <v>149</v>
      </c>
      <c r="AU159" s="142" t="s">
        <v>154</v>
      </c>
      <c r="AY159" s="13" t="s">
        <v>146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154</v>
      </c>
      <c r="BK159" s="144">
        <f t="shared" si="9"/>
        <v>0</v>
      </c>
      <c r="BL159" s="13" t="s">
        <v>318</v>
      </c>
      <c r="BM159" s="142" t="s">
        <v>324</v>
      </c>
    </row>
    <row r="160" spans="2:65" s="1" customFormat="1" ht="21.75" customHeight="1">
      <c r="B160" s="131"/>
      <c r="C160" s="149" t="s">
        <v>231</v>
      </c>
      <c r="D160" s="149" t="s">
        <v>356</v>
      </c>
      <c r="E160" s="150" t="s">
        <v>1572</v>
      </c>
      <c r="F160" s="151" t="s">
        <v>1573</v>
      </c>
      <c r="G160" s="152" t="s">
        <v>152</v>
      </c>
      <c r="H160" s="153">
        <v>56</v>
      </c>
      <c r="I160" s="153"/>
      <c r="J160" s="153">
        <f t="shared" si="0"/>
        <v>0</v>
      </c>
      <c r="K160" s="154"/>
      <c r="L160" s="155"/>
      <c r="M160" s="156" t="s">
        <v>1</v>
      </c>
      <c r="N160" s="157" t="s">
        <v>35</v>
      </c>
      <c r="O160" s="140">
        <v>0</v>
      </c>
      <c r="P160" s="140">
        <f t="shared" si="1"/>
        <v>0</v>
      </c>
      <c r="Q160" s="140">
        <v>0</v>
      </c>
      <c r="R160" s="140">
        <f t="shared" si="2"/>
        <v>0</v>
      </c>
      <c r="S160" s="140">
        <v>0</v>
      </c>
      <c r="T160" s="141">
        <f t="shared" si="3"/>
        <v>0</v>
      </c>
      <c r="AR160" s="142" t="s">
        <v>1275</v>
      </c>
      <c r="AT160" s="142" t="s">
        <v>356</v>
      </c>
      <c r="AU160" s="142" t="s">
        <v>154</v>
      </c>
      <c r="AY160" s="13" t="s">
        <v>146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3" t="s">
        <v>154</v>
      </c>
      <c r="BK160" s="144">
        <f t="shared" si="9"/>
        <v>0</v>
      </c>
      <c r="BL160" s="13" t="s">
        <v>318</v>
      </c>
      <c r="BM160" s="142" t="s">
        <v>335</v>
      </c>
    </row>
    <row r="161" spans="2:65" s="1" customFormat="1" ht="24.15" customHeight="1">
      <c r="B161" s="131"/>
      <c r="C161" s="132" t="s">
        <v>273</v>
      </c>
      <c r="D161" s="132" t="s">
        <v>149</v>
      </c>
      <c r="E161" s="133" t="s">
        <v>1574</v>
      </c>
      <c r="F161" s="134" t="s">
        <v>1575</v>
      </c>
      <c r="G161" s="135" t="s">
        <v>152</v>
      </c>
      <c r="H161" s="136">
        <v>14</v>
      </c>
      <c r="I161" s="136"/>
      <c r="J161" s="136">
        <f t="shared" ref="J161:J192" si="10">ROUND(I161*H161,3)</f>
        <v>0</v>
      </c>
      <c r="K161" s="137"/>
      <c r="L161" s="25"/>
      <c r="M161" s="138" t="s">
        <v>1</v>
      </c>
      <c r="N161" s="139" t="s">
        <v>35</v>
      </c>
      <c r="O161" s="140">
        <v>0</v>
      </c>
      <c r="P161" s="140">
        <f t="shared" ref="P161:P192" si="11">O161*H161</f>
        <v>0</v>
      </c>
      <c r="Q161" s="140">
        <v>0</v>
      </c>
      <c r="R161" s="140">
        <f t="shared" ref="R161:R192" si="12">Q161*H161</f>
        <v>0</v>
      </c>
      <c r="S161" s="140">
        <v>0</v>
      </c>
      <c r="T161" s="141">
        <f t="shared" ref="T161:T192" si="13">S161*H161</f>
        <v>0</v>
      </c>
      <c r="AR161" s="142" t="s">
        <v>318</v>
      </c>
      <c r="AT161" s="142" t="s">
        <v>149</v>
      </c>
      <c r="AU161" s="142" t="s">
        <v>154</v>
      </c>
      <c r="AY161" s="13" t="s">
        <v>146</v>
      </c>
      <c r="BE161" s="143">
        <f t="shared" ref="BE161:BE192" si="14">IF(N161="základná",J161,0)</f>
        <v>0</v>
      </c>
      <c r="BF161" s="143">
        <f t="shared" ref="BF161:BF192" si="15">IF(N161="znížená",J161,0)</f>
        <v>0</v>
      </c>
      <c r="BG161" s="143">
        <f t="shared" ref="BG161:BG192" si="16">IF(N161="zákl. prenesená",J161,0)</f>
        <v>0</v>
      </c>
      <c r="BH161" s="143">
        <f t="shared" ref="BH161:BH192" si="17">IF(N161="zníž. prenesená",J161,0)</f>
        <v>0</v>
      </c>
      <c r="BI161" s="143">
        <f t="shared" ref="BI161:BI192" si="18">IF(N161="nulová",J161,0)</f>
        <v>0</v>
      </c>
      <c r="BJ161" s="13" t="s">
        <v>154</v>
      </c>
      <c r="BK161" s="144">
        <f t="shared" ref="BK161:BK192" si="19">ROUND(I161*H161,3)</f>
        <v>0</v>
      </c>
      <c r="BL161" s="13" t="s">
        <v>318</v>
      </c>
      <c r="BM161" s="142" t="s">
        <v>338</v>
      </c>
    </row>
    <row r="162" spans="2:65" s="1" customFormat="1" ht="24.15" customHeight="1">
      <c r="B162" s="131"/>
      <c r="C162" s="149" t="s">
        <v>277</v>
      </c>
      <c r="D162" s="149" t="s">
        <v>356</v>
      </c>
      <c r="E162" s="150" t="s">
        <v>1576</v>
      </c>
      <c r="F162" s="151" t="s">
        <v>1577</v>
      </c>
      <c r="G162" s="152" t="s">
        <v>152</v>
      </c>
      <c r="H162" s="153">
        <v>7</v>
      </c>
      <c r="I162" s="153"/>
      <c r="J162" s="153">
        <f t="shared" si="1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11"/>
        <v>0</v>
      </c>
      <c r="Q162" s="140">
        <v>0</v>
      </c>
      <c r="R162" s="140">
        <f t="shared" si="12"/>
        <v>0</v>
      </c>
      <c r="S162" s="140">
        <v>0</v>
      </c>
      <c r="T162" s="141">
        <f t="shared" si="13"/>
        <v>0</v>
      </c>
      <c r="AR162" s="142" t="s">
        <v>1275</v>
      </c>
      <c r="AT162" s="142" t="s">
        <v>356</v>
      </c>
      <c r="AU162" s="142" t="s">
        <v>154</v>
      </c>
      <c r="AY162" s="13" t="s">
        <v>146</v>
      </c>
      <c r="BE162" s="143">
        <f t="shared" si="14"/>
        <v>0</v>
      </c>
      <c r="BF162" s="143">
        <f t="shared" si="15"/>
        <v>0</v>
      </c>
      <c r="BG162" s="143">
        <f t="shared" si="16"/>
        <v>0</v>
      </c>
      <c r="BH162" s="143">
        <f t="shared" si="17"/>
        <v>0</v>
      </c>
      <c r="BI162" s="143">
        <f t="shared" si="18"/>
        <v>0</v>
      </c>
      <c r="BJ162" s="13" t="s">
        <v>154</v>
      </c>
      <c r="BK162" s="144">
        <f t="shared" si="19"/>
        <v>0</v>
      </c>
      <c r="BL162" s="13" t="s">
        <v>318</v>
      </c>
      <c r="BM162" s="142" t="s">
        <v>349</v>
      </c>
    </row>
    <row r="163" spans="2:65" s="1" customFormat="1" ht="24.15" customHeight="1">
      <c r="B163" s="131"/>
      <c r="C163" s="149" t="s">
        <v>283</v>
      </c>
      <c r="D163" s="149" t="s">
        <v>356</v>
      </c>
      <c r="E163" s="150" t="s">
        <v>1578</v>
      </c>
      <c r="F163" s="151" t="s">
        <v>1579</v>
      </c>
      <c r="G163" s="152" t="s">
        <v>152</v>
      </c>
      <c r="H163" s="153">
        <v>7</v>
      </c>
      <c r="I163" s="153"/>
      <c r="J163" s="153">
        <f t="shared" si="10"/>
        <v>0</v>
      </c>
      <c r="K163" s="154"/>
      <c r="L163" s="155"/>
      <c r="M163" s="156" t="s">
        <v>1</v>
      </c>
      <c r="N163" s="157" t="s">
        <v>35</v>
      </c>
      <c r="O163" s="140">
        <v>0</v>
      </c>
      <c r="P163" s="140">
        <f t="shared" si="11"/>
        <v>0</v>
      </c>
      <c r="Q163" s="140">
        <v>0</v>
      </c>
      <c r="R163" s="140">
        <f t="shared" si="12"/>
        <v>0</v>
      </c>
      <c r="S163" s="140">
        <v>0</v>
      </c>
      <c r="T163" s="141">
        <f t="shared" si="13"/>
        <v>0</v>
      </c>
      <c r="AR163" s="142" t="s">
        <v>1275</v>
      </c>
      <c r="AT163" s="142" t="s">
        <v>356</v>
      </c>
      <c r="AU163" s="142" t="s">
        <v>154</v>
      </c>
      <c r="AY163" s="13" t="s">
        <v>146</v>
      </c>
      <c r="BE163" s="143">
        <f t="shared" si="14"/>
        <v>0</v>
      </c>
      <c r="BF163" s="143">
        <f t="shared" si="15"/>
        <v>0</v>
      </c>
      <c r="BG163" s="143">
        <f t="shared" si="16"/>
        <v>0</v>
      </c>
      <c r="BH163" s="143">
        <f t="shared" si="17"/>
        <v>0</v>
      </c>
      <c r="BI163" s="143">
        <f t="shared" si="18"/>
        <v>0</v>
      </c>
      <c r="BJ163" s="13" t="s">
        <v>154</v>
      </c>
      <c r="BK163" s="144">
        <f t="shared" si="19"/>
        <v>0</v>
      </c>
      <c r="BL163" s="13" t="s">
        <v>318</v>
      </c>
      <c r="BM163" s="142" t="s">
        <v>511</v>
      </c>
    </row>
    <row r="164" spans="2:65" s="1" customFormat="1" ht="16.5" customHeight="1">
      <c r="B164" s="131"/>
      <c r="C164" s="132" t="s">
        <v>287</v>
      </c>
      <c r="D164" s="132" t="s">
        <v>149</v>
      </c>
      <c r="E164" s="133" t="s">
        <v>1580</v>
      </c>
      <c r="F164" s="134" t="s">
        <v>1581</v>
      </c>
      <c r="G164" s="135" t="s">
        <v>152</v>
      </c>
      <c r="H164" s="136">
        <v>77</v>
      </c>
      <c r="I164" s="136"/>
      <c r="J164" s="136">
        <f t="shared" si="10"/>
        <v>0</v>
      </c>
      <c r="K164" s="137"/>
      <c r="L164" s="25"/>
      <c r="M164" s="138" t="s">
        <v>1</v>
      </c>
      <c r="N164" s="139" t="s">
        <v>35</v>
      </c>
      <c r="O164" s="140">
        <v>0</v>
      </c>
      <c r="P164" s="140">
        <f t="shared" si="11"/>
        <v>0</v>
      </c>
      <c r="Q164" s="140">
        <v>0</v>
      </c>
      <c r="R164" s="140">
        <f t="shared" si="12"/>
        <v>0</v>
      </c>
      <c r="S164" s="140">
        <v>0</v>
      </c>
      <c r="T164" s="141">
        <f t="shared" si="13"/>
        <v>0</v>
      </c>
      <c r="AR164" s="142" t="s">
        <v>318</v>
      </c>
      <c r="AT164" s="142" t="s">
        <v>149</v>
      </c>
      <c r="AU164" s="142" t="s">
        <v>154</v>
      </c>
      <c r="AY164" s="13" t="s">
        <v>146</v>
      </c>
      <c r="BE164" s="143">
        <f t="shared" si="14"/>
        <v>0</v>
      </c>
      <c r="BF164" s="143">
        <f t="shared" si="15"/>
        <v>0</v>
      </c>
      <c r="BG164" s="143">
        <f t="shared" si="16"/>
        <v>0</v>
      </c>
      <c r="BH164" s="143">
        <f t="shared" si="17"/>
        <v>0</v>
      </c>
      <c r="BI164" s="143">
        <f t="shared" si="18"/>
        <v>0</v>
      </c>
      <c r="BJ164" s="13" t="s">
        <v>154</v>
      </c>
      <c r="BK164" s="144">
        <f t="shared" si="19"/>
        <v>0</v>
      </c>
      <c r="BL164" s="13" t="s">
        <v>318</v>
      </c>
      <c r="BM164" s="142" t="s">
        <v>514</v>
      </c>
    </row>
    <row r="165" spans="2:65" s="1" customFormat="1" ht="33" customHeight="1">
      <c r="B165" s="131"/>
      <c r="C165" s="132" t="s">
        <v>291</v>
      </c>
      <c r="D165" s="132" t="s">
        <v>149</v>
      </c>
      <c r="E165" s="133" t="s">
        <v>1582</v>
      </c>
      <c r="F165" s="134" t="s">
        <v>1583</v>
      </c>
      <c r="G165" s="135" t="s">
        <v>152</v>
      </c>
      <c r="H165" s="136">
        <v>77</v>
      </c>
      <c r="I165" s="136"/>
      <c r="J165" s="136">
        <f t="shared" si="10"/>
        <v>0</v>
      </c>
      <c r="K165" s="137"/>
      <c r="L165" s="25"/>
      <c r="M165" s="138" t="s">
        <v>1</v>
      </c>
      <c r="N165" s="139" t="s">
        <v>35</v>
      </c>
      <c r="O165" s="140">
        <v>0</v>
      </c>
      <c r="P165" s="140">
        <f t="shared" si="11"/>
        <v>0</v>
      </c>
      <c r="Q165" s="140">
        <v>0</v>
      </c>
      <c r="R165" s="140">
        <f t="shared" si="12"/>
        <v>0</v>
      </c>
      <c r="S165" s="140">
        <v>0</v>
      </c>
      <c r="T165" s="141">
        <f t="shared" si="13"/>
        <v>0</v>
      </c>
      <c r="AR165" s="142" t="s">
        <v>318</v>
      </c>
      <c r="AT165" s="142" t="s">
        <v>149</v>
      </c>
      <c r="AU165" s="142" t="s">
        <v>154</v>
      </c>
      <c r="AY165" s="13" t="s">
        <v>146</v>
      </c>
      <c r="BE165" s="143">
        <f t="shared" si="14"/>
        <v>0</v>
      </c>
      <c r="BF165" s="143">
        <f t="shared" si="15"/>
        <v>0</v>
      </c>
      <c r="BG165" s="143">
        <f t="shared" si="16"/>
        <v>0</v>
      </c>
      <c r="BH165" s="143">
        <f t="shared" si="17"/>
        <v>0</v>
      </c>
      <c r="BI165" s="143">
        <f t="shared" si="18"/>
        <v>0</v>
      </c>
      <c r="BJ165" s="13" t="s">
        <v>154</v>
      </c>
      <c r="BK165" s="144">
        <f t="shared" si="19"/>
        <v>0</v>
      </c>
      <c r="BL165" s="13" t="s">
        <v>318</v>
      </c>
      <c r="BM165" s="142" t="s">
        <v>517</v>
      </c>
    </row>
    <row r="166" spans="2:65" s="1" customFormat="1" ht="24.15" customHeight="1">
      <c r="B166" s="131"/>
      <c r="C166" s="149" t="s">
        <v>297</v>
      </c>
      <c r="D166" s="149" t="s">
        <v>356</v>
      </c>
      <c r="E166" s="150" t="s">
        <v>1584</v>
      </c>
      <c r="F166" s="151" t="s">
        <v>1585</v>
      </c>
      <c r="G166" s="152" t="s">
        <v>152</v>
      </c>
      <c r="H166" s="153">
        <v>12</v>
      </c>
      <c r="I166" s="153"/>
      <c r="J166" s="153">
        <f t="shared" si="10"/>
        <v>0</v>
      </c>
      <c r="K166" s="154"/>
      <c r="L166" s="155"/>
      <c r="M166" s="156" t="s">
        <v>1</v>
      </c>
      <c r="N166" s="157" t="s">
        <v>35</v>
      </c>
      <c r="O166" s="140">
        <v>0</v>
      </c>
      <c r="P166" s="140">
        <f t="shared" si="11"/>
        <v>0</v>
      </c>
      <c r="Q166" s="140">
        <v>0</v>
      </c>
      <c r="R166" s="140">
        <f t="shared" si="12"/>
        <v>0</v>
      </c>
      <c r="S166" s="140">
        <v>0</v>
      </c>
      <c r="T166" s="141">
        <f t="shared" si="13"/>
        <v>0</v>
      </c>
      <c r="AR166" s="142" t="s">
        <v>1275</v>
      </c>
      <c r="AT166" s="142" t="s">
        <v>356</v>
      </c>
      <c r="AU166" s="142" t="s">
        <v>154</v>
      </c>
      <c r="AY166" s="13" t="s">
        <v>146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154</v>
      </c>
      <c r="BK166" s="144">
        <f t="shared" si="19"/>
        <v>0</v>
      </c>
      <c r="BL166" s="13" t="s">
        <v>318</v>
      </c>
      <c r="BM166" s="142" t="s">
        <v>520</v>
      </c>
    </row>
    <row r="167" spans="2:65" s="1" customFormat="1" ht="24.15" customHeight="1">
      <c r="B167" s="131"/>
      <c r="C167" s="149" t="s">
        <v>303</v>
      </c>
      <c r="D167" s="149" t="s">
        <v>356</v>
      </c>
      <c r="E167" s="150" t="s">
        <v>1586</v>
      </c>
      <c r="F167" s="151" t="s">
        <v>1587</v>
      </c>
      <c r="G167" s="152" t="s">
        <v>152</v>
      </c>
      <c r="H167" s="153">
        <v>51</v>
      </c>
      <c r="I167" s="153"/>
      <c r="J167" s="153">
        <f t="shared" si="10"/>
        <v>0</v>
      </c>
      <c r="K167" s="154"/>
      <c r="L167" s="155"/>
      <c r="M167" s="156" t="s">
        <v>1</v>
      </c>
      <c r="N167" s="157" t="s">
        <v>35</v>
      </c>
      <c r="O167" s="140">
        <v>0</v>
      </c>
      <c r="P167" s="140">
        <f t="shared" si="11"/>
        <v>0</v>
      </c>
      <c r="Q167" s="140">
        <v>0</v>
      </c>
      <c r="R167" s="140">
        <f t="shared" si="12"/>
        <v>0</v>
      </c>
      <c r="S167" s="140">
        <v>0</v>
      </c>
      <c r="T167" s="141">
        <f t="shared" si="13"/>
        <v>0</v>
      </c>
      <c r="AR167" s="142" t="s">
        <v>1275</v>
      </c>
      <c r="AT167" s="142" t="s">
        <v>356</v>
      </c>
      <c r="AU167" s="142" t="s">
        <v>154</v>
      </c>
      <c r="AY167" s="13" t="s">
        <v>146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154</v>
      </c>
      <c r="BK167" s="144">
        <f t="shared" si="19"/>
        <v>0</v>
      </c>
      <c r="BL167" s="13" t="s">
        <v>318</v>
      </c>
      <c r="BM167" s="142" t="s">
        <v>524</v>
      </c>
    </row>
    <row r="168" spans="2:65" s="1" customFormat="1" ht="24.15" customHeight="1">
      <c r="B168" s="131"/>
      <c r="C168" s="149" t="s">
        <v>307</v>
      </c>
      <c r="D168" s="149" t="s">
        <v>356</v>
      </c>
      <c r="E168" s="150" t="s">
        <v>1588</v>
      </c>
      <c r="F168" s="151" t="s">
        <v>1589</v>
      </c>
      <c r="G168" s="152" t="s">
        <v>152</v>
      </c>
      <c r="H168" s="153">
        <v>6</v>
      </c>
      <c r="I168" s="153"/>
      <c r="J168" s="153">
        <f t="shared" si="10"/>
        <v>0</v>
      </c>
      <c r="K168" s="154"/>
      <c r="L168" s="155"/>
      <c r="M168" s="156" t="s">
        <v>1</v>
      </c>
      <c r="N168" s="157" t="s">
        <v>35</v>
      </c>
      <c r="O168" s="140">
        <v>0</v>
      </c>
      <c r="P168" s="140">
        <f t="shared" si="11"/>
        <v>0</v>
      </c>
      <c r="Q168" s="140">
        <v>0</v>
      </c>
      <c r="R168" s="140">
        <f t="shared" si="12"/>
        <v>0</v>
      </c>
      <c r="S168" s="140">
        <v>0</v>
      </c>
      <c r="T168" s="141">
        <f t="shared" si="13"/>
        <v>0</v>
      </c>
      <c r="AR168" s="142" t="s">
        <v>1275</v>
      </c>
      <c r="AT168" s="142" t="s">
        <v>356</v>
      </c>
      <c r="AU168" s="142" t="s">
        <v>154</v>
      </c>
      <c r="AY168" s="13" t="s">
        <v>146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154</v>
      </c>
      <c r="BK168" s="144">
        <f t="shared" si="19"/>
        <v>0</v>
      </c>
      <c r="BL168" s="13" t="s">
        <v>318</v>
      </c>
      <c r="BM168" s="142" t="s">
        <v>527</v>
      </c>
    </row>
    <row r="169" spans="2:65" s="1" customFormat="1" ht="21.75" customHeight="1">
      <c r="B169" s="131"/>
      <c r="C169" s="149" t="s">
        <v>311</v>
      </c>
      <c r="D169" s="149" t="s">
        <v>356</v>
      </c>
      <c r="E169" s="150" t="s">
        <v>1590</v>
      </c>
      <c r="F169" s="151" t="s">
        <v>1591</v>
      </c>
      <c r="G169" s="152" t="s">
        <v>152</v>
      </c>
      <c r="H169" s="153">
        <v>4</v>
      </c>
      <c r="I169" s="153"/>
      <c r="J169" s="153">
        <f t="shared" si="10"/>
        <v>0</v>
      </c>
      <c r="K169" s="154"/>
      <c r="L169" s="155"/>
      <c r="M169" s="156" t="s">
        <v>1</v>
      </c>
      <c r="N169" s="157" t="s">
        <v>35</v>
      </c>
      <c r="O169" s="140">
        <v>0</v>
      </c>
      <c r="P169" s="140">
        <f t="shared" si="11"/>
        <v>0</v>
      </c>
      <c r="Q169" s="140">
        <v>0</v>
      </c>
      <c r="R169" s="140">
        <f t="shared" si="12"/>
        <v>0</v>
      </c>
      <c r="S169" s="140">
        <v>0</v>
      </c>
      <c r="T169" s="141">
        <f t="shared" si="13"/>
        <v>0</v>
      </c>
      <c r="AR169" s="142" t="s">
        <v>1275</v>
      </c>
      <c r="AT169" s="142" t="s">
        <v>356</v>
      </c>
      <c r="AU169" s="142" t="s">
        <v>154</v>
      </c>
      <c r="AY169" s="13" t="s">
        <v>146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154</v>
      </c>
      <c r="BK169" s="144">
        <f t="shared" si="19"/>
        <v>0</v>
      </c>
      <c r="BL169" s="13" t="s">
        <v>318</v>
      </c>
      <c r="BM169" s="142" t="s">
        <v>531</v>
      </c>
    </row>
    <row r="170" spans="2:65" s="1" customFormat="1" ht="21.75" customHeight="1">
      <c r="B170" s="131"/>
      <c r="C170" s="149" t="s">
        <v>315</v>
      </c>
      <c r="D170" s="149" t="s">
        <v>356</v>
      </c>
      <c r="E170" s="150" t="s">
        <v>68</v>
      </c>
      <c r="F170" s="151" t="s">
        <v>1592</v>
      </c>
      <c r="G170" s="152" t="s">
        <v>152</v>
      </c>
      <c r="H170" s="153">
        <v>4</v>
      </c>
      <c r="I170" s="153"/>
      <c r="J170" s="153">
        <f t="shared" si="10"/>
        <v>0</v>
      </c>
      <c r="K170" s="154"/>
      <c r="L170" s="155"/>
      <c r="M170" s="156" t="s">
        <v>1</v>
      </c>
      <c r="N170" s="157" t="s">
        <v>35</v>
      </c>
      <c r="O170" s="140">
        <v>0</v>
      </c>
      <c r="P170" s="140">
        <f t="shared" si="11"/>
        <v>0</v>
      </c>
      <c r="Q170" s="140">
        <v>0</v>
      </c>
      <c r="R170" s="140">
        <f t="shared" si="12"/>
        <v>0</v>
      </c>
      <c r="S170" s="140">
        <v>0</v>
      </c>
      <c r="T170" s="141">
        <f t="shared" si="13"/>
        <v>0</v>
      </c>
      <c r="AR170" s="142" t="s">
        <v>1275</v>
      </c>
      <c r="AT170" s="142" t="s">
        <v>356</v>
      </c>
      <c r="AU170" s="142" t="s">
        <v>154</v>
      </c>
      <c r="AY170" s="13" t="s">
        <v>146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154</v>
      </c>
      <c r="BK170" s="144">
        <f t="shared" si="19"/>
        <v>0</v>
      </c>
      <c r="BL170" s="13" t="s">
        <v>318</v>
      </c>
      <c r="BM170" s="142" t="s">
        <v>535</v>
      </c>
    </row>
    <row r="171" spans="2:65" s="1" customFormat="1" ht="33" customHeight="1">
      <c r="B171" s="131"/>
      <c r="C171" s="149" t="s">
        <v>321</v>
      </c>
      <c r="D171" s="149" t="s">
        <v>356</v>
      </c>
      <c r="E171" s="150" t="s">
        <v>1593</v>
      </c>
      <c r="F171" s="151" t="s">
        <v>1594</v>
      </c>
      <c r="G171" s="152" t="s">
        <v>152</v>
      </c>
      <c r="H171" s="153">
        <v>2</v>
      </c>
      <c r="I171" s="153"/>
      <c r="J171" s="153">
        <f t="shared" si="10"/>
        <v>0</v>
      </c>
      <c r="K171" s="154"/>
      <c r="L171" s="155"/>
      <c r="M171" s="156" t="s">
        <v>1</v>
      </c>
      <c r="N171" s="157" t="s">
        <v>35</v>
      </c>
      <c r="O171" s="140">
        <v>0</v>
      </c>
      <c r="P171" s="140">
        <f t="shared" si="11"/>
        <v>0</v>
      </c>
      <c r="Q171" s="140">
        <v>0</v>
      </c>
      <c r="R171" s="140">
        <f t="shared" si="12"/>
        <v>0</v>
      </c>
      <c r="S171" s="140">
        <v>0</v>
      </c>
      <c r="T171" s="141">
        <f t="shared" si="13"/>
        <v>0</v>
      </c>
      <c r="AR171" s="142" t="s">
        <v>1275</v>
      </c>
      <c r="AT171" s="142" t="s">
        <v>356</v>
      </c>
      <c r="AU171" s="142" t="s">
        <v>154</v>
      </c>
      <c r="AY171" s="13" t="s">
        <v>146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154</v>
      </c>
      <c r="BK171" s="144">
        <f t="shared" si="19"/>
        <v>0</v>
      </c>
      <c r="BL171" s="13" t="s">
        <v>318</v>
      </c>
      <c r="BM171" s="142" t="s">
        <v>539</v>
      </c>
    </row>
    <row r="172" spans="2:65" s="1" customFormat="1" ht="24.15" customHeight="1">
      <c r="B172" s="131"/>
      <c r="C172" s="132" t="s">
        <v>258</v>
      </c>
      <c r="D172" s="132" t="s">
        <v>149</v>
      </c>
      <c r="E172" s="133" t="s">
        <v>1595</v>
      </c>
      <c r="F172" s="134" t="s">
        <v>1596</v>
      </c>
      <c r="G172" s="135" t="s">
        <v>227</v>
      </c>
      <c r="H172" s="136">
        <v>210</v>
      </c>
      <c r="I172" s="136"/>
      <c r="J172" s="136">
        <f t="shared" si="10"/>
        <v>0</v>
      </c>
      <c r="K172" s="137"/>
      <c r="L172" s="25"/>
      <c r="M172" s="138" t="s">
        <v>1</v>
      </c>
      <c r="N172" s="139" t="s">
        <v>35</v>
      </c>
      <c r="O172" s="140">
        <v>0</v>
      </c>
      <c r="P172" s="140">
        <f t="shared" si="11"/>
        <v>0</v>
      </c>
      <c r="Q172" s="140">
        <v>0</v>
      </c>
      <c r="R172" s="140">
        <f t="shared" si="12"/>
        <v>0</v>
      </c>
      <c r="S172" s="140">
        <v>0</v>
      </c>
      <c r="T172" s="141">
        <f t="shared" si="13"/>
        <v>0</v>
      </c>
      <c r="AR172" s="142" t="s">
        <v>318</v>
      </c>
      <c r="AT172" s="142" t="s">
        <v>149</v>
      </c>
      <c r="AU172" s="142" t="s">
        <v>154</v>
      </c>
      <c r="AY172" s="13" t="s">
        <v>146</v>
      </c>
      <c r="BE172" s="143">
        <f t="shared" si="14"/>
        <v>0</v>
      </c>
      <c r="BF172" s="143">
        <f t="shared" si="15"/>
        <v>0</v>
      </c>
      <c r="BG172" s="143">
        <f t="shared" si="16"/>
        <v>0</v>
      </c>
      <c r="BH172" s="143">
        <f t="shared" si="17"/>
        <v>0</v>
      </c>
      <c r="BI172" s="143">
        <f t="shared" si="18"/>
        <v>0</v>
      </c>
      <c r="BJ172" s="13" t="s">
        <v>154</v>
      </c>
      <c r="BK172" s="144">
        <f t="shared" si="19"/>
        <v>0</v>
      </c>
      <c r="BL172" s="13" t="s">
        <v>318</v>
      </c>
      <c r="BM172" s="142" t="s">
        <v>549</v>
      </c>
    </row>
    <row r="173" spans="2:65" s="1" customFormat="1" ht="16.5" customHeight="1">
      <c r="B173" s="131"/>
      <c r="C173" s="149" t="s">
        <v>332</v>
      </c>
      <c r="D173" s="149" t="s">
        <v>356</v>
      </c>
      <c r="E173" s="150" t="s">
        <v>1597</v>
      </c>
      <c r="F173" s="151" t="s">
        <v>1598</v>
      </c>
      <c r="G173" s="152" t="s">
        <v>614</v>
      </c>
      <c r="H173" s="153">
        <v>130.19999999999999</v>
      </c>
      <c r="I173" s="153"/>
      <c r="J173" s="153">
        <f t="shared" si="10"/>
        <v>0</v>
      </c>
      <c r="K173" s="154"/>
      <c r="L173" s="155"/>
      <c r="M173" s="156" t="s">
        <v>1</v>
      </c>
      <c r="N173" s="157" t="s">
        <v>35</v>
      </c>
      <c r="O173" s="140">
        <v>0</v>
      </c>
      <c r="P173" s="140">
        <f t="shared" si="11"/>
        <v>0</v>
      </c>
      <c r="Q173" s="140">
        <v>0</v>
      </c>
      <c r="R173" s="140">
        <f t="shared" si="12"/>
        <v>0</v>
      </c>
      <c r="S173" s="140">
        <v>0</v>
      </c>
      <c r="T173" s="141">
        <f t="shared" si="13"/>
        <v>0</v>
      </c>
      <c r="AR173" s="142" t="s">
        <v>1275</v>
      </c>
      <c r="AT173" s="142" t="s">
        <v>356</v>
      </c>
      <c r="AU173" s="142" t="s">
        <v>154</v>
      </c>
      <c r="AY173" s="13" t="s">
        <v>146</v>
      </c>
      <c r="BE173" s="143">
        <f t="shared" si="14"/>
        <v>0</v>
      </c>
      <c r="BF173" s="143">
        <f t="shared" si="15"/>
        <v>0</v>
      </c>
      <c r="BG173" s="143">
        <f t="shared" si="16"/>
        <v>0</v>
      </c>
      <c r="BH173" s="143">
        <f t="shared" si="17"/>
        <v>0</v>
      </c>
      <c r="BI173" s="143">
        <f t="shared" si="18"/>
        <v>0</v>
      </c>
      <c r="BJ173" s="13" t="s">
        <v>154</v>
      </c>
      <c r="BK173" s="144">
        <f t="shared" si="19"/>
        <v>0</v>
      </c>
      <c r="BL173" s="13" t="s">
        <v>318</v>
      </c>
      <c r="BM173" s="142" t="s">
        <v>553</v>
      </c>
    </row>
    <row r="174" spans="2:65" s="1" customFormat="1" ht="16.5" customHeight="1">
      <c r="B174" s="131"/>
      <c r="C174" s="132" t="s">
        <v>262</v>
      </c>
      <c r="D174" s="132" t="s">
        <v>149</v>
      </c>
      <c r="E174" s="133" t="s">
        <v>1599</v>
      </c>
      <c r="F174" s="134" t="s">
        <v>1600</v>
      </c>
      <c r="G174" s="135" t="s">
        <v>152</v>
      </c>
      <c r="H174" s="136">
        <v>14</v>
      </c>
      <c r="I174" s="136"/>
      <c r="J174" s="136">
        <f t="shared" si="10"/>
        <v>0</v>
      </c>
      <c r="K174" s="137"/>
      <c r="L174" s="25"/>
      <c r="M174" s="138" t="s">
        <v>1</v>
      </c>
      <c r="N174" s="139" t="s">
        <v>35</v>
      </c>
      <c r="O174" s="140">
        <v>0</v>
      </c>
      <c r="P174" s="140">
        <f t="shared" si="11"/>
        <v>0</v>
      </c>
      <c r="Q174" s="140">
        <v>0</v>
      </c>
      <c r="R174" s="140">
        <f t="shared" si="12"/>
        <v>0</v>
      </c>
      <c r="S174" s="140">
        <v>0</v>
      </c>
      <c r="T174" s="141">
        <f t="shared" si="13"/>
        <v>0</v>
      </c>
      <c r="AR174" s="142" t="s">
        <v>318</v>
      </c>
      <c r="AT174" s="142" t="s">
        <v>149</v>
      </c>
      <c r="AU174" s="142" t="s">
        <v>154</v>
      </c>
      <c r="AY174" s="13" t="s">
        <v>146</v>
      </c>
      <c r="BE174" s="143">
        <f t="shared" si="14"/>
        <v>0</v>
      </c>
      <c r="BF174" s="143">
        <f t="shared" si="15"/>
        <v>0</v>
      </c>
      <c r="BG174" s="143">
        <f t="shared" si="16"/>
        <v>0</v>
      </c>
      <c r="BH174" s="143">
        <f t="shared" si="17"/>
        <v>0</v>
      </c>
      <c r="BI174" s="143">
        <f t="shared" si="18"/>
        <v>0</v>
      </c>
      <c r="BJ174" s="13" t="s">
        <v>154</v>
      </c>
      <c r="BK174" s="144">
        <f t="shared" si="19"/>
        <v>0</v>
      </c>
      <c r="BL174" s="13" t="s">
        <v>318</v>
      </c>
      <c r="BM174" s="142" t="s">
        <v>556</v>
      </c>
    </row>
    <row r="175" spans="2:65" s="1" customFormat="1" ht="16.5" customHeight="1">
      <c r="B175" s="131"/>
      <c r="C175" s="149" t="s">
        <v>341</v>
      </c>
      <c r="D175" s="149" t="s">
        <v>356</v>
      </c>
      <c r="E175" s="150" t="s">
        <v>1601</v>
      </c>
      <c r="F175" s="151" t="s">
        <v>1602</v>
      </c>
      <c r="G175" s="152" t="s">
        <v>152</v>
      </c>
      <c r="H175" s="153">
        <v>14</v>
      </c>
      <c r="I175" s="153"/>
      <c r="J175" s="153">
        <f t="shared" si="10"/>
        <v>0</v>
      </c>
      <c r="K175" s="154"/>
      <c r="L175" s="155"/>
      <c r="M175" s="156" t="s">
        <v>1</v>
      </c>
      <c r="N175" s="157" t="s">
        <v>35</v>
      </c>
      <c r="O175" s="140">
        <v>0</v>
      </c>
      <c r="P175" s="140">
        <f t="shared" si="11"/>
        <v>0</v>
      </c>
      <c r="Q175" s="140">
        <v>0</v>
      </c>
      <c r="R175" s="140">
        <f t="shared" si="12"/>
        <v>0</v>
      </c>
      <c r="S175" s="140">
        <v>0</v>
      </c>
      <c r="T175" s="141">
        <f t="shared" si="13"/>
        <v>0</v>
      </c>
      <c r="AR175" s="142" t="s">
        <v>1275</v>
      </c>
      <c r="AT175" s="142" t="s">
        <v>356</v>
      </c>
      <c r="AU175" s="142" t="s">
        <v>154</v>
      </c>
      <c r="AY175" s="13" t="s">
        <v>146</v>
      </c>
      <c r="BE175" s="143">
        <f t="shared" si="14"/>
        <v>0</v>
      </c>
      <c r="BF175" s="143">
        <f t="shared" si="15"/>
        <v>0</v>
      </c>
      <c r="BG175" s="143">
        <f t="shared" si="16"/>
        <v>0</v>
      </c>
      <c r="BH175" s="143">
        <f t="shared" si="17"/>
        <v>0</v>
      </c>
      <c r="BI175" s="143">
        <f t="shared" si="18"/>
        <v>0</v>
      </c>
      <c r="BJ175" s="13" t="s">
        <v>154</v>
      </c>
      <c r="BK175" s="144">
        <f t="shared" si="19"/>
        <v>0</v>
      </c>
      <c r="BL175" s="13" t="s">
        <v>318</v>
      </c>
      <c r="BM175" s="142" t="s">
        <v>560</v>
      </c>
    </row>
    <row r="176" spans="2:65" s="1" customFormat="1" ht="16.5" customHeight="1">
      <c r="B176" s="131"/>
      <c r="C176" s="132" t="s">
        <v>286</v>
      </c>
      <c r="D176" s="132" t="s">
        <v>149</v>
      </c>
      <c r="E176" s="133" t="s">
        <v>1603</v>
      </c>
      <c r="F176" s="134" t="s">
        <v>1604</v>
      </c>
      <c r="G176" s="135" t="s">
        <v>152</v>
      </c>
      <c r="H176" s="136">
        <v>126</v>
      </c>
      <c r="I176" s="136"/>
      <c r="J176" s="136">
        <f t="shared" si="10"/>
        <v>0</v>
      </c>
      <c r="K176" s="137"/>
      <c r="L176" s="25"/>
      <c r="M176" s="138" t="s">
        <v>1</v>
      </c>
      <c r="N176" s="139" t="s">
        <v>35</v>
      </c>
      <c r="O176" s="140">
        <v>0</v>
      </c>
      <c r="P176" s="140">
        <f t="shared" si="11"/>
        <v>0</v>
      </c>
      <c r="Q176" s="140">
        <v>0</v>
      </c>
      <c r="R176" s="140">
        <f t="shared" si="12"/>
        <v>0</v>
      </c>
      <c r="S176" s="140">
        <v>0</v>
      </c>
      <c r="T176" s="141">
        <f t="shared" si="13"/>
        <v>0</v>
      </c>
      <c r="AR176" s="142" t="s">
        <v>318</v>
      </c>
      <c r="AT176" s="142" t="s">
        <v>149</v>
      </c>
      <c r="AU176" s="142" t="s">
        <v>154</v>
      </c>
      <c r="AY176" s="13" t="s">
        <v>146</v>
      </c>
      <c r="BE176" s="143">
        <f t="shared" si="14"/>
        <v>0</v>
      </c>
      <c r="BF176" s="143">
        <f t="shared" si="15"/>
        <v>0</v>
      </c>
      <c r="BG176" s="143">
        <f t="shared" si="16"/>
        <v>0</v>
      </c>
      <c r="BH176" s="143">
        <f t="shared" si="17"/>
        <v>0</v>
      </c>
      <c r="BI176" s="143">
        <f t="shared" si="18"/>
        <v>0</v>
      </c>
      <c r="BJ176" s="13" t="s">
        <v>154</v>
      </c>
      <c r="BK176" s="144">
        <f t="shared" si="19"/>
        <v>0</v>
      </c>
      <c r="BL176" s="13" t="s">
        <v>318</v>
      </c>
      <c r="BM176" s="142" t="s">
        <v>563</v>
      </c>
    </row>
    <row r="177" spans="2:65" s="1" customFormat="1" ht="24.15" customHeight="1">
      <c r="B177" s="131"/>
      <c r="C177" s="149" t="s">
        <v>352</v>
      </c>
      <c r="D177" s="149" t="s">
        <v>356</v>
      </c>
      <c r="E177" s="150" t="s">
        <v>1605</v>
      </c>
      <c r="F177" s="151" t="s">
        <v>1606</v>
      </c>
      <c r="G177" s="152" t="s">
        <v>152</v>
      </c>
      <c r="H177" s="153">
        <v>126</v>
      </c>
      <c r="I177" s="153"/>
      <c r="J177" s="153">
        <f t="shared" si="10"/>
        <v>0</v>
      </c>
      <c r="K177" s="154"/>
      <c r="L177" s="155"/>
      <c r="M177" s="156" t="s">
        <v>1</v>
      </c>
      <c r="N177" s="157" t="s">
        <v>35</v>
      </c>
      <c r="O177" s="140">
        <v>0</v>
      </c>
      <c r="P177" s="140">
        <f t="shared" si="11"/>
        <v>0</v>
      </c>
      <c r="Q177" s="140">
        <v>0</v>
      </c>
      <c r="R177" s="140">
        <f t="shared" si="12"/>
        <v>0</v>
      </c>
      <c r="S177" s="140">
        <v>0</v>
      </c>
      <c r="T177" s="141">
        <f t="shared" si="13"/>
        <v>0</v>
      </c>
      <c r="AR177" s="142" t="s">
        <v>1275</v>
      </c>
      <c r="AT177" s="142" t="s">
        <v>356</v>
      </c>
      <c r="AU177" s="142" t="s">
        <v>154</v>
      </c>
      <c r="AY177" s="13" t="s">
        <v>146</v>
      </c>
      <c r="BE177" s="143">
        <f t="shared" si="14"/>
        <v>0</v>
      </c>
      <c r="BF177" s="143">
        <f t="shared" si="15"/>
        <v>0</v>
      </c>
      <c r="BG177" s="143">
        <f t="shared" si="16"/>
        <v>0</v>
      </c>
      <c r="BH177" s="143">
        <f t="shared" si="17"/>
        <v>0</v>
      </c>
      <c r="BI177" s="143">
        <f t="shared" si="18"/>
        <v>0</v>
      </c>
      <c r="BJ177" s="13" t="s">
        <v>154</v>
      </c>
      <c r="BK177" s="144">
        <f t="shared" si="19"/>
        <v>0</v>
      </c>
      <c r="BL177" s="13" t="s">
        <v>318</v>
      </c>
      <c r="BM177" s="142" t="s">
        <v>567</v>
      </c>
    </row>
    <row r="178" spans="2:65" s="1" customFormat="1" ht="21.75" customHeight="1">
      <c r="B178" s="131"/>
      <c r="C178" s="132" t="s">
        <v>290</v>
      </c>
      <c r="D178" s="132" t="s">
        <v>149</v>
      </c>
      <c r="E178" s="133" t="s">
        <v>1607</v>
      </c>
      <c r="F178" s="134" t="s">
        <v>1608</v>
      </c>
      <c r="G178" s="135" t="s">
        <v>152</v>
      </c>
      <c r="H178" s="136">
        <v>32</v>
      </c>
      <c r="I178" s="136"/>
      <c r="J178" s="136">
        <f t="shared" si="10"/>
        <v>0</v>
      </c>
      <c r="K178" s="137"/>
      <c r="L178" s="25"/>
      <c r="M178" s="138" t="s">
        <v>1</v>
      </c>
      <c r="N178" s="139" t="s">
        <v>35</v>
      </c>
      <c r="O178" s="140">
        <v>0</v>
      </c>
      <c r="P178" s="140">
        <f t="shared" si="11"/>
        <v>0</v>
      </c>
      <c r="Q178" s="140">
        <v>0</v>
      </c>
      <c r="R178" s="140">
        <f t="shared" si="12"/>
        <v>0</v>
      </c>
      <c r="S178" s="140">
        <v>0</v>
      </c>
      <c r="T178" s="141">
        <f t="shared" si="13"/>
        <v>0</v>
      </c>
      <c r="AR178" s="142" t="s">
        <v>318</v>
      </c>
      <c r="AT178" s="142" t="s">
        <v>149</v>
      </c>
      <c r="AU178" s="142" t="s">
        <v>154</v>
      </c>
      <c r="AY178" s="13" t="s">
        <v>146</v>
      </c>
      <c r="BE178" s="143">
        <f t="shared" si="14"/>
        <v>0</v>
      </c>
      <c r="BF178" s="143">
        <f t="shared" si="15"/>
        <v>0</v>
      </c>
      <c r="BG178" s="143">
        <f t="shared" si="16"/>
        <v>0</v>
      </c>
      <c r="BH178" s="143">
        <f t="shared" si="17"/>
        <v>0</v>
      </c>
      <c r="BI178" s="143">
        <f t="shared" si="18"/>
        <v>0</v>
      </c>
      <c r="BJ178" s="13" t="s">
        <v>154</v>
      </c>
      <c r="BK178" s="144">
        <f t="shared" si="19"/>
        <v>0</v>
      </c>
      <c r="BL178" s="13" t="s">
        <v>318</v>
      </c>
      <c r="BM178" s="142" t="s">
        <v>701</v>
      </c>
    </row>
    <row r="179" spans="2:65" s="1" customFormat="1" ht="16.5" customHeight="1">
      <c r="B179" s="131"/>
      <c r="C179" s="149" t="s">
        <v>521</v>
      </c>
      <c r="D179" s="149" t="s">
        <v>356</v>
      </c>
      <c r="E179" s="150" t="s">
        <v>1609</v>
      </c>
      <c r="F179" s="151" t="s">
        <v>1610</v>
      </c>
      <c r="G179" s="152" t="s">
        <v>152</v>
      </c>
      <c r="H179" s="153">
        <v>32</v>
      </c>
      <c r="I179" s="153"/>
      <c r="J179" s="153">
        <f t="shared" si="10"/>
        <v>0</v>
      </c>
      <c r="K179" s="154"/>
      <c r="L179" s="155"/>
      <c r="M179" s="156" t="s">
        <v>1</v>
      </c>
      <c r="N179" s="157" t="s">
        <v>35</v>
      </c>
      <c r="O179" s="140">
        <v>0</v>
      </c>
      <c r="P179" s="140">
        <f t="shared" si="11"/>
        <v>0</v>
      </c>
      <c r="Q179" s="140">
        <v>0</v>
      </c>
      <c r="R179" s="140">
        <f t="shared" si="12"/>
        <v>0</v>
      </c>
      <c r="S179" s="140">
        <v>0</v>
      </c>
      <c r="T179" s="141">
        <f t="shared" si="13"/>
        <v>0</v>
      </c>
      <c r="AR179" s="142" t="s">
        <v>1275</v>
      </c>
      <c r="AT179" s="142" t="s">
        <v>356</v>
      </c>
      <c r="AU179" s="142" t="s">
        <v>154</v>
      </c>
      <c r="AY179" s="13" t="s">
        <v>146</v>
      </c>
      <c r="BE179" s="143">
        <f t="shared" si="14"/>
        <v>0</v>
      </c>
      <c r="BF179" s="143">
        <f t="shared" si="15"/>
        <v>0</v>
      </c>
      <c r="BG179" s="143">
        <f t="shared" si="16"/>
        <v>0</v>
      </c>
      <c r="BH179" s="143">
        <f t="shared" si="17"/>
        <v>0</v>
      </c>
      <c r="BI179" s="143">
        <f t="shared" si="18"/>
        <v>0</v>
      </c>
      <c r="BJ179" s="13" t="s">
        <v>154</v>
      </c>
      <c r="BK179" s="144">
        <f t="shared" si="19"/>
        <v>0</v>
      </c>
      <c r="BL179" s="13" t="s">
        <v>318</v>
      </c>
      <c r="BM179" s="142" t="s">
        <v>570</v>
      </c>
    </row>
    <row r="180" spans="2:65" s="1" customFormat="1" ht="16.5" customHeight="1">
      <c r="B180" s="131"/>
      <c r="C180" s="132" t="s">
        <v>294</v>
      </c>
      <c r="D180" s="132" t="s">
        <v>149</v>
      </c>
      <c r="E180" s="133" t="s">
        <v>1611</v>
      </c>
      <c r="F180" s="134" t="s">
        <v>1612</v>
      </c>
      <c r="G180" s="135" t="s">
        <v>152</v>
      </c>
      <c r="H180" s="136">
        <v>6</v>
      </c>
      <c r="I180" s="136"/>
      <c r="J180" s="136">
        <f t="shared" si="10"/>
        <v>0</v>
      </c>
      <c r="K180" s="137"/>
      <c r="L180" s="25"/>
      <c r="M180" s="138" t="s">
        <v>1</v>
      </c>
      <c r="N180" s="139" t="s">
        <v>35</v>
      </c>
      <c r="O180" s="140">
        <v>0</v>
      </c>
      <c r="P180" s="140">
        <f t="shared" si="11"/>
        <v>0</v>
      </c>
      <c r="Q180" s="140">
        <v>0</v>
      </c>
      <c r="R180" s="140">
        <f t="shared" si="12"/>
        <v>0</v>
      </c>
      <c r="S180" s="140">
        <v>0</v>
      </c>
      <c r="T180" s="141">
        <f t="shared" si="13"/>
        <v>0</v>
      </c>
      <c r="AR180" s="142" t="s">
        <v>318</v>
      </c>
      <c r="AT180" s="142" t="s">
        <v>149</v>
      </c>
      <c r="AU180" s="142" t="s">
        <v>154</v>
      </c>
      <c r="AY180" s="13" t="s">
        <v>146</v>
      </c>
      <c r="BE180" s="143">
        <f t="shared" si="14"/>
        <v>0</v>
      </c>
      <c r="BF180" s="143">
        <f t="shared" si="15"/>
        <v>0</v>
      </c>
      <c r="BG180" s="143">
        <f t="shared" si="16"/>
        <v>0</v>
      </c>
      <c r="BH180" s="143">
        <f t="shared" si="17"/>
        <v>0</v>
      </c>
      <c r="BI180" s="143">
        <f t="shared" si="18"/>
        <v>0</v>
      </c>
      <c r="BJ180" s="13" t="s">
        <v>154</v>
      </c>
      <c r="BK180" s="144">
        <f t="shared" si="19"/>
        <v>0</v>
      </c>
      <c r="BL180" s="13" t="s">
        <v>318</v>
      </c>
      <c r="BM180" s="142" t="s">
        <v>574</v>
      </c>
    </row>
    <row r="181" spans="2:65" s="1" customFormat="1" ht="16.5" customHeight="1">
      <c r="B181" s="131"/>
      <c r="C181" s="149" t="s">
        <v>528</v>
      </c>
      <c r="D181" s="149" t="s">
        <v>356</v>
      </c>
      <c r="E181" s="150" t="s">
        <v>1613</v>
      </c>
      <c r="F181" s="151" t="s">
        <v>1614</v>
      </c>
      <c r="G181" s="152" t="s">
        <v>152</v>
      </c>
      <c r="H181" s="153">
        <v>6</v>
      </c>
      <c r="I181" s="153"/>
      <c r="J181" s="153">
        <f t="shared" si="10"/>
        <v>0</v>
      </c>
      <c r="K181" s="154"/>
      <c r="L181" s="155"/>
      <c r="M181" s="156" t="s">
        <v>1</v>
      </c>
      <c r="N181" s="157" t="s">
        <v>35</v>
      </c>
      <c r="O181" s="140">
        <v>0</v>
      </c>
      <c r="P181" s="140">
        <f t="shared" si="11"/>
        <v>0</v>
      </c>
      <c r="Q181" s="140">
        <v>0</v>
      </c>
      <c r="R181" s="140">
        <f t="shared" si="12"/>
        <v>0</v>
      </c>
      <c r="S181" s="140">
        <v>0</v>
      </c>
      <c r="T181" s="141">
        <f t="shared" si="13"/>
        <v>0</v>
      </c>
      <c r="AR181" s="142" t="s">
        <v>1275</v>
      </c>
      <c r="AT181" s="142" t="s">
        <v>356</v>
      </c>
      <c r="AU181" s="142" t="s">
        <v>154</v>
      </c>
      <c r="AY181" s="13" t="s">
        <v>146</v>
      </c>
      <c r="BE181" s="143">
        <f t="shared" si="14"/>
        <v>0</v>
      </c>
      <c r="BF181" s="143">
        <f t="shared" si="15"/>
        <v>0</v>
      </c>
      <c r="BG181" s="143">
        <f t="shared" si="16"/>
        <v>0</v>
      </c>
      <c r="BH181" s="143">
        <f t="shared" si="17"/>
        <v>0</v>
      </c>
      <c r="BI181" s="143">
        <f t="shared" si="18"/>
        <v>0</v>
      </c>
      <c r="BJ181" s="13" t="s">
        <v>154</v>
      </c>
      <c r="BK181" s="144">
        <f t="shared" si="19"/>
        <v>0</v>
      </c>
      <c r="BL181" s="13" t="s">
        <v>318</v>
      </c>
      <c r="BM181" s="142" t="s">
        <v>596</v>
      </c>
    </row>
    <row r="182" spans="2:65" s="1" customFormat="1" ht="16.5" customHeight="1">
      <c r="B182" s="131"/>
      <c r="C182" s="132" t="s">
        <v>532</v>
      </c>
      <c r="D182" s="132" t="s">
        <v>149</v>
      </c>
      <c r="E182" s="133" t="s">
        <v>1615</v>
      </c>
      <c r="F182" s="134" t="s">
        <v>1616</v>
      </c>
      <c r="G182" s="135" t="s">
        <v>152</v>
      </c>
      <c r="H182" s="136">
        <v>14</v>
      </c>
      <c r="I182" s="136"/>
      <c r="J182" s="136">
        <f t="shared" si="10"/>
        <v>0</v>
      </c>
      <c r="K182" s="137"/>
      <c r="L182" s="25"/>
      <c r="M182" s="138" t="s">
        <v>1</v>
      </c>
      <c r="N182" s="139" t="s">
        <v>35</v>
      </c>
      <c r="O182" s="140">
        <v>0</v>
      </c>
      <c r="P182" s="140">
        <f t="shared" si="11"/>
        <v>0</v>
      </c>
      <c r="Q182" s="140">
        <v>0</v>
      </c>
      <c r="R182" s="140">
        <f t="shared" si="12"/>
        <v>0</v>
      </c>
      <c r="S182" s="140">
        <v>0</v>
      </c>
      <c r="T182" s="141">
        <f t="shared" si="13"/>
        <v>0</v>
      </c>
      <c r="AR182" s="142" t="s">
        <v>318</v>
      </c>
      <c r="AT182" s="142" t="s">
        <v>149</v>
      </c>
      <c r="AU182" s="142" t="s">
        <v>154</v>
      </c>
      <c r="AY182" s="13" t="s">
        <v>146</v>
      </c>
      <c r="BE182" s="143">
        <f t="shared" si="14"/>
        <v>0</v>
      </c>
      <c r="BF182" s="143">
        <f t="shared" si="15"/>
        <v>0</v>
      </c>
      <c r="BG182" s="143">
        <f t="shared" si="16"/>
        <v>0</v>
      </c>
      <c r="BH182" s="143">
        <f t="shared" si="17"/>
        <v>0</v>
      </c>
      <c r="BI182" s="143">
        <f t="shared" si="18"/>
        <v>0</v>
      </c>
      <c r="BJ182" s="13" t="s">
        <v>154</v>
      </c>
      <c r="BK182" s="144">
        <f t="shared" si="19"/>
        <v>0</v>
      </c>
      <c r="BL182" s="13" t="s">
        <v>318</v>
      </c>
      <c r="BM182" s="142" t="s">
        <v>600</v>
      </c>
    </row>
    <row r="183" spans="2:65" s="1" customFormat="1" ht="16.5" customHeight="1">
      <c r="B183" s="131"/>
      <c r="C183" s="149" t="s">
        <v>536</v>
      </c>
      <c r="D183" s="149" t="s">
        <v>356</v>
      </c>
      <c r="E183" s="150" t="s">
        <v>1617</v>
      </c>
      <c r="F183" s="151" t="s">
        <v>1618</v>
      </c>
      <c r="G183" s="152" t="s">
        <v>152</v>
      </c>
      <c r="H183" s="153">
        <v>14</v>
      </c>
      <c r="I183" s="153"/>
      <c r="J183" s="153">
        <f t="shared" si="10"/>
        <v>0</v>
      </c>
      <c r="K183" s="154"/>
      <c r="L183" s="155"/>
      <c r="M183" s="156" t="s">
        <v>1</v>
      </c>
      <c r="N183" s="157" t="s">
        <v>35</v>
      </c>
      <c r="O183" s="140">
        <v>0</v>
      </c>
      <c r="P183" s="140">
        <f t="shared" si="11"/>
        <v>0</v>
      </c>
      <c r="Q183" s="140">
        <v>0</v>
      </c>
      <c r="R183" s="140">
        <f t="shared" si="12"/>
        <v>0</v>
      </c>
      <c r="S183" s="140">
        <v>0</v>
      </c>
      <c r="T183" s="141">
        <f t="shared" si="13"/>
        <v>0</v>
      </c>
      <c r="AR183" s="142" t="s">
        <v>1275</v>
      </c>
      <c r="AT183" s="142" t="s">
        <v>356</v>
      </c>
      <c r="AU183" s="142" t="s">
        <v>154</v>
      </c>
      <c r="AY183" s="13" t="s">
        <v>146</v>
      </c>
      <c r="BE183" s="143">
        <f t="shared" si="14"/>
        <v>0</v>
      </c>
      <c r="BF183" s="143">
        <f t="shared" si="15"/>
        <v>0</v>
      </c>
      <c r="BG183" s="143">
        <f t="shared" si="16"/>
        <v>0</v>
      </c>
      <c r="BH183" s="143">
        <f t="shared" si="17"/>
        <v>0</v>
      </c>
      <c r="BI183" s="143">
        <f t="shared" si="18"/>
        <v>0</v>
      </c>
      <c r="BJ183" s="13" t="s">
        <v>154</v>
      </c>
      <c r="BK183" s="144">
        <f t="shared" si="19"/>
        <v>0</v>
      </c>
      <c r="BL183" s="13" t="s">
        <v>318</v>
      </c>
      <c r="BM183" s="142" t="s">
        <v>737</v>
      </c>
    </row>
    <row r="184" spans="2:65" s="1" customFormat="1" ht="16.5" customHeight="1">
      <c r="B184" s="131"/>
      <c r="C184" s="132" t="s">
        <v>306</v>
      </c>
      <c r="D184" s="132" t="s">
        <v>149</v>
      </c>
      <c r="E184" s="133" t="s">
        <v>1619</v>
      </c>
      <c r="F184" s="134" t="s">
        <v>1620</v>
      </c>
      <c r="G184" s="135" t="s">
        <v>227</v>
      </c>
      <c r="H184" s="136">
        <v>42</v>
      </c>
      <c r="I184" s="136"/>
      <c r="J184" s="136">
        <f t="shared" si="10"/>
        <v>0</v>
      </c>
      <c r="K184" s="137"/>
      <c r="L184" s="25"/>
      <c r="M184" s="138" t="s">
        <v>1</v>
      </c>
      <c r="N184" s="139" t="s">
        <v>35</v>
      </c>
      <c r="O184" s="140">
        <v>0</v>
      </c>
      <c r="P184" s="140">
        <f t="shared" si="11"/>
        <v>0</v>
      </c>
      <c r="Q184" s="140">
        <v>0</v>
      </c>
      <c r="R184" s="140">
        <f t="shared" si="12"/>
        <v>0</v>
      </c>
      <c r="S184" s="140">
        <v>0</v>
      </c>
      <c r="T184" s="141">
        <f t="shared" si="13"/>
        <v>0</v>
      </c>
      <c r="AR184" s="142" t="s">
        <v>318</v>
      </c>
      <c r="AT184" s="142" t="s">
        <v>149</v>
      </c>
      <c r="AU184" s="142" t="s">
        <v>154</v>
      </c>
      <c r="AY184" s="13" t="s">
        <v>146</v>
      </c>
      <c r="BE184" s="143">
        <f t="shared" si="14"/>
        <v>0</v>
      </c>
      <c r="BF184" s="143">
        <f t="shared" si="15"/>
        <v>0</v>
      </c>
      <c r="BG184" s="143">
        <f t="shared" si="16"/>
        <v>0</v>
      </c>
      <c r="BH184" s="143">
        <f t="shared" si="17"/>
        <v>0</v>
      </c>
      <c r="BI184" s="143">
        <f t="shared" si="18"/>
        <v>0</v>
      </c>
      <c r="BJ184" s="13" t="s">
        <v>154</v>
      </c>
      <c r="BK184" s="144">
        <f t="shared" si="19"/>
        <v>0</v>
      </c>
      <c r="BL184" s="13" t="s">
        <v>318</v>
      </c>
      <c r="BM184" s="142" t="s">
        <v>745</v>
      </c>
    </row>
    <row r="185" spans="2:65" s="1" customFormat="1" ht="16.5" customHeight="1">
      <c r="B185" s="131"/>
      <c r="C185" s="149" t="s">
        <v>543</v>
      </c>
      <c r="D185" s="149" t="s">
        <v>356</v>
      </c>
      <c r="E185" s="150" t="s">
        <v>1621</v>
      </c>
      <c r="F185" s="151" t="s">
        <v>1622</v>
      </c>
      <c r="G185" s="152" t="s">
        <v>152</v>
      </c>
      <c r="H185" s="153">
        <v>42</v>
      </c>
      <c r="I185" s="153"/>
      <c r="J185" s="153">
        <f t="shared" si="10"/>
        <v>0</v>
      </c>
      <c r="K185" s="154"/>
      <c r="L185" s="155"/>
      <c r="M185" s="156" t="s">
        <v>1</v>
      </c>
      <c r="N185" s="157" t="s">
        <v>35</v>
      </c>
      <c r="O185" s="140">
        <v>0</v>
      </c>
      <c r="P185" s="140">
        <f t="shared" si="11"/>
        <v>0</v>
      </c>
      <c r="Q185" s="140">
        <v>0</v>
      </c>
      <c r="R185" s="140">
        <f t="shared" si="12"/>
        <v>0</v>
      </c>
      <c r="S185" s="140">
        <v>0</v>
      </c>
      <c r="T185" s="141">
        <f t="shared" si="13"/>
        <v>0</v>
      </c>
      <c r="AR185" s="142" t="s">
        <v>1275</v>
      </c>
      <c r="AT185" s="142" t="s">
        <v>356</v>
      </c>
      <c r="AU185" s="142" t="s">
        <v>154</v>
      </c>
      <c r="AY185" s="13" t="s">
        <v>146</v>
      </c>
      <c r="BE185" s="143">
        <f t="shared" si="14"/>
        <v>0</v>
      </c>
      <c r="BF185" s="143">
        <f t="shared" si="15"/>
        <v>0</v>
      </c>
      <c r="BG185" s="143">
        <f t="shared" si="16"/>
        <v>0</v>
      </c>
      <c r="BH185" s="143">
        <f t="shared" si="17"/>
        <v>0</v>
      </c>
      <c r="BI185" s="143">
        <f t="shared" si="18"/>
        <v>0</v>
      </c>
      <c r="BJ185" s="13" t="s">
        <v>154</v>
      </c>
      <c r="BK185" s="144">
        <f t="shared" si="19"/>
        <v>0</v>
      </c>
      <c r="BL185" s="13" t="s">
        <v>318</v>
      </c>
      <c r="BM185" s="142" t="s">
        <v>753</v>
      </c>
    </row>
    <row r="186" spans="2:65" s="1" customFormat="1" ht="21.75" customHeight="1">
      <c r="B186" s="131"/>
      <c r="C186" s="132" t="s">
        <v>310</v>
      </c>
      <c r="D186" s="132" t="s">
        <v>149</v>
      </c>
      <c r="E186" s="133" t="s">
        <v>1623</v>
      </c>
      <c r="F186" s="134" t="s">
        <v>1624</v>
      </c>
      <c r="G186" s="135" t="s">
        <v>227</v>
      </c>
      <c r="H186" s="136">
        <v>192</v>
      </c>
      <c r="I186" s="136"/>
      <c r="J186" s="136">
        <f t="shared" si="10"/>
        <v>0</v>
      </c>
      <c r="K186" s="137"/>
      <c r="L186" s="25"/>
      <c r="M186" s="138" t="s">
        <v>1</v>
      </c>
      <c r="N186" s="139" t="s">
        <v>35</v>
      </c>
      <c r="O186" s="140">
        <v>0</v>
      </c>
      <c r="P186" s="140">
        <f t="shared" si="11"/>
        <v>0</v>
      </c>
      <c r="Q186" s="140">
        <v>0</v>
      </c>
      <c r="R186" s="140">
        <f t="shared" si="12"/>
        <v>0</v>
      </c>
      <c r="S186" s="140">
        <v>0</v>
      </c>
      <c r="T186" s="141">
        <f t="shared" si="13"/>
        <v>0</v>
      </c>
      <c r="AR186" s="142" t="s">
        <v>318</v>
      </c>
      <c r="AT186" s="142" t="s">
        <v>149</v>
      </c>
      <c r="AU186" s="142" t="s">
        <v>154</v>
      </c>
      <c r="AY186" s="13" t="s">
        <v>146</v>
      </c>
      <c r="BE186" s="143">
        <f t="shared" si="14"/>
        <v>0</v>
      </c>
      <c r="BF186" s="143">
        <f t="shared" si="15"/>
        <v>0</v>
      </c>
      <c r="BG186" s="143">
        <f t="shared" si="16"/>
        <v>0</v>
      </c>
      <c r="BH186" s="143">
        <f t="shared" si="17"/>
        <v>0</v>
      </c>
      <c r="BI186" s="143">
        <f t="shared" si="18"/>
        <v>0</v>
      </c>
      <c r="BJ186" s="13" t="s">
        <v>154</v>
      </c>
      <c r="BK186" s="144">
        <f t="shared" si="19"/>
        <v>0</v>
      </c>
      <c r="BL186" s="13" t="s">
        <v>318</v>
      </c>
      <c r="BM186" s="142" t="s">
        <v>761</v>
      </c>
    </row>
    <row r="187" spans="2:65" s="1" customFormat="1" ht="16.5" customHeight="1">
      <c r="B187" s="131"/>
      <c r="C187" s="149" t="s">
        <v>550</v>
      </c>
      <c r="D187" s="149" t="s">
        <v>356</v>
      </c>
      <c r="E187" s="150" t="s">
        <v>1625</v>
      </c>
      <c r="F187" s="151" t="s">
        <v>1626</v>
      </c>
      <c r="G187" s="152" t="s">
        <v>614</v>
      </c>
      <c r="H187" s="153">
        <v>25.92</v>
      </c>
      <c r="I187" s="153"/>
      <c r="J187" s="153">
        <f t="shared" si="10"/>
        <v>0</v>
      </c>
      <c r="K187" s="154"/>
      <c r="L187" s="155"/>
      <c r="M187" s="156" t="s">
        <v>1</v>
      </c>
      <c r="N187" s="157" t="s">
        <v>35</v>
      </c>
      <c r="O187" s="140">
        <v>0</v>
      </c>
      <c r="P187" s="140">
        <f t="shared" si="11"/>
        <v>0</v>
      </c>
      <c r="Q187" s="140">
        <v>0</v>
      </c>
      <c r="R187" s="140">
        <f t="shared" si="12"/>
        <v>0</v>
      </c>
      <c r="S187" s="140">
        <v>0</v>
      </c>
      <c r="T187" s="141">
        <f t="shared" si="13"/>
        <v>0</v>
      </c>
      <c r="AR187" s="142" t="s">
        <v>1275</v>
      </c>
      <c r="AT187" s="142" t="s">
        <v>356</v>
      </c>
      <c r="AU187" s="142" t="s">
        <v>154</v>
      </c>
      <c r="AY187" s="13" t="s">
        <v>146</v>
      </c>
      <c r="BE187" s="143">
        <f t="shared" si="14"/>
        <v>0</v>
      </c>
      <c r="BF187" s="143">
        <f t="shared" si="15"/>
        <v>0</v>
      </c>
      <c r="BG187" s="143">
        <f t="shared" si="16"/>
        <v>0</v>
      </c>
      <c r="BH187" s="143">
        <f t="shared" si="17"/>
        <v>0</v>
      </c>
      <c r="BI187" s="143">
        <f t="shared" si="18"/>
        <v>0</v>
      </c>
      <c r="BJ187" s="13" t="s">
        <v>154</v>
      </c>
      <c r="BK187" s="144">
        <f t="shared" si="19"/>
        <v>0</v>
      </c>
      <c r="BL187" s="13" t="s">
        <v>318</v>
      </c>
      <c r="BM187" s="142" t="s">
        <v>769</v>
      </c>
    </row>
    <row r="188" spans="2:65" s="1" customFormat="1" ht="21.75" customHeight="1">
      <c r="B188" s="131"/>
      <c r="C188" s="132" t="s">
        <v>314</v>
      </c>
      <c r="D188" s="132" t="s">
        <v>149</v>
      </c>
      <c r="E188" s="133" t="s">
        <v>1627</v>
      </c>
      <c r="F188" s="134" t="s">
        <v>1628</v>
      </c>
      <c r="G188" s="135" t="s">
        <v>227</v>
      </c>
      <c r="H188" s="136">
        <v>210</v>
      </c>
      <c r="I188" s="136"/>
      <c r="J188" s="136">
        <f t="shared" si="10"/>
        <v>0</v>
      </c>
      <c r="K188" s="137"/>
      <c r="L188" s="25"/>
      <c r="M188" s="138" t="s">
        <v>1</v>
      </c>
      <c r="N188" s="139" t="s">
        <v>35</v>
      </c>
      <c r="O188" s="140">
        <v>0</v>
      </c>
      <c r="P188" s="140">
        <f t="shared" si="11"/>
        <v>0</v>
      </c>
      <c r="Q188" s="140">
        <v>0</v>
      </c>
      <c r="R188" s="140">
        <f t="shared" si="12"/>
        <v>0</v>
      </c>
      <c r="S188" s="140">
        <v>0</v>
      </c>
      <c r="T188" s="141">
        <f t="shared" si="13"/>
        <v>0</v>
      </c>
      <c r="AR188" s="142" t="s">
        <v>318</v>
      </c>
      <c r="AT188" s="142" t="s">
        <v>149</v>
      </c>
      <c r="AU188" s="142" t="s">
        <v>154</v>
      </c>
      <c r="AY188" s="13" t="s">
        <v>146</v>
      </c>
      <c r="BE188" s="143">
        <f t="shared" si="14"/>
        <v>0</v>
      </c>
      <c r="BF188" s="143">
        <f t="shared" si="15"/>
        <v>0</v>
      </c>
      <c r="BG188" s="143">
        <f t="shared" si="16"/>
        <v>0</v>
      </c>
      <c r="BH188" s="143">
        <f t="shared" si="17"/>
        <v>0</v>
      </c>
      <c r="BI188" s="143">
        <f t="shared" si="18"/>
        <v>0</v>
      </c>
      <c r="BJ188" s="13" t="s">
        <v>154</v>
      </c>
      <c r="BK188" s="144">
        <f t="shared" si="19"/>
        <v>0</v>
      </c>
      <c r="BL188" s="13" t="s">
        <v>318</v>
      </c>
      <c r="BM188" s="142" t="s">
        <v>777</v>
      </c>
    </row>
    <row r="189" spans="2:65" s="1" customFormat="1" ht="21.75" customHeight="1">
      <c r="B189" s="131"/>
      <c r="C189" s="149" t="s">
        <v>557</v>
      </c>
      <c r="D189" s="149" t="s">
        <v>356</v>
      </c>
      <c r="E189" s="150" t="s">
        <v>1629</v>
      </c>
      <c r="F189" s="151" t="s">
        <v>1630</v>
      </c>
      <c r="G189" s="152" t="s">
        <v>227</v>
      </c>
      <c r="H189" s="153">
        <v>210</v>
      </c>
      <c r="I189" s="153"/>
      <c r="J189" s="153">
        <f t="shared" si="10"/>
        <v>0</v>
      </c>
      <c r="K189" s="154"/>
      <c r="L189" s="155"/>
      <c r="M189" s="156" t="s">
        <v>1</v>
      </c>
      <c r="N189" s="157" t="s">
        <v>35</v>
      </c>
      <c r="O189" s="140">
        <v>0</v>
      </c>
      <c r="P189" s="140">
        <f t="shared" si="11"/>
        <v>0</v>
      </c>
      <c r="Q189" s="140">
        <v>0</v>
      </c>
      <c r="R189" s="140">
        <f t="shared" si="12"/>
        <v>0</v>
      </c>
      <c r="S189" s="140">
        <v>0</v>
      </c>
      <c r="T189" s="141">
        <f t="shared" si="13"/>
        <v>0</v>
      </c>
      <c r="AR189" s="142" t="s">
        <v>1275</v>
      </c>
      <c r="AT189" s="142" t="s">
        <v>356</v>
      </c>
      <c r="AU189" s="142" t="s">
        <v>154</v>
      </c>
      <c r="AY189" s="13" t="s">
        <v>146</v>
      </c>
      <c r="BE189" s="143">
        <f t="shared" si="14"/>
        <v>0</v>
      </c>
      <c r="BF189" s="143">
        <f t="shared" si="15"/>
        <v>0</v>
      </c>
      <c r="BG189" s="143">
        <f t="shared" si="16"/>
        <v>0</v>
      </c>
      <c r="BH189" s="143">
        <f t="shared" si="17"/>
        <v>0</v>
      </c>
      <c r="BI189" s="143">
        <f t="shared" si="18"/>
        <v>0</v>
      </c>
      <c r="BJ189" s="13" t="s">
        <v>154</v>
      </c>
      <c r="BK189" s="144">
        <f t="shared" si="19"/>
        <v>0</v>
      </c>
      <c r="BL189" s="13" t="s">
        <v>318</v>
      </c>
      <c r="BM189" s="142" t="s">
        <v>783</v>
      </c>
    </row>
    <row r="190" spans="2:65" s="1" customFormat="1" ht="16.5" customHeight="1">
      <c r="B190" s="131"/>
      <c r="C190" s="149" t="s">
        <v>318</v>
      </c>
      <c r="D190" s="149" t="s">
        <v>356</v>
      </c>
      <c r="E190" s="150" t="s">
        <v>1631</v>
      </c>
      <c r="F190" s="151" t="s">
        <v>1632</v>
      </c>
      <c r="G190" s="152" t="s">
        <v>152</v>
      </c>
      <c r="H190" s="153">
        <v>210</v>
      </c>
      <c r="I190" s="153"/>
      <c r="J190" s="153">
        <f t="shared" si="10"/>
        <v>0</v>
      </c>
      <c r="K190" s="154"/>
      <c r="L190" s="155"/>
      <c r="M190" s="156" t="s">
        <v>1</v>
      </c>
      <c r="N190" s="157" t="s">
        <v>35</v>
      </c>
      <c r="O190" s="140">
        <v>0</v>
      </c>
      <c r="P190" s="140">
        <f t="shared" si="11"/>
        <v>0</v>
      </c>
      <c r="Q190" s="140">
        <v>0</v>
      </c>
      <c r="R190" s="140">
        <f t="shared" si="12"/>
        <v>0</v>
      </c>
      <c r="S190" s="140">
        <v>0</v>
      </c>
      <c r="T190" s="141">
        <f t="shared" si="13"/>
        <v>0</v>
      </c>
      <c r="AR190" s="142" t="s">
        <v>1275</v>
      </c>
      <c r="AT190" s="142" t="s">
        <v>356</v>
      </c>
      <c r="AU190" s="142" t="s">
        <v>154</v>
      </c>
      <c r="AY190" s="13" t="s">
        <v>146</v>
      </c>
      <c r="BE190" s="143">
        <f t="shared" si="14"/>
        <v>0</v>
      </c>
      <c r="BF190" s="143">
        <f t="shared" si="15"/>
        <v>0</v>
      </c>
      <c r="BG190" s="143">
        <f t="shared" si="16"/>
        <v>0</v>
      </c>
      <c r="BH190" s="143">
        <f t="shared" si="17"/>
        <v>0</v>
      </c>
      <c r="BI190" s="143">
        <f t="shared" si="18"/>
        <v>0</v>
      </c>
      <c r="BJ190" s="13" t="s">
        <v>154</v>
      </c>
      <c r="BK190" s="144">
        <f t="shared" si="19"/>
        <v>0</v>
      </c>
      <c r="BL190" s="13" t="s">
        <v>318</v>
      </c>
      <c r="BM190" s="142" t="s">
        <v>791</v>
      </c>
    </row>
    <row r="191" spans="2:65" s="1" customFormat="1" ht="24.15" customHeight="1">
      <c r="B191" s="131"/>
      <c r="C191" s="149" t="s">
        <v>564</v>
      </c>
      <c r="D191" s="149" t="s">
        <v>356</v>
      </c>
      <c r="E191" s="150" t="s">
        <v>1633</v>
      </c>
      <c r="F191" s="151" t="s">
        <v>1634</v>
      </c>
      <c r="G191" s="152" t="s">
        <v>227</v>
      </c>
      <c r="H191" s="153">
        <v>210</v>
      </c>
      <c r="I191" s="153"/>
      <c r="J191" s="153">
        <f t="shared" si="10"/>
        <v>0</v>
      </c>
      <c r="K191" s="154"/>
      <c r="L191" s="155"/>
      <c r="M191" s="156" t="s">
        <v>1</v>
      </c>
      <c r="N191" s="157" t="s">
        <v>35</v>
      </c>
      <c r="O191" s="140">
        <v>0</v>
      </c>
      <c r="P191" s="140">
        <f t="shared" si="11"/>
        <v>0</v>
      </c>
      <c r="Q191" s="140">
        <v>0</v>
      </c>
      <c r="R191" s="140">
        <f t="shared" si="12"/>
        <v>0</v>
      </c>
      <c r="S191" s="140">
        <v>0</v>
      </c>
      <c r="T191" s="141">
        <f t="shared" si="13"/>
        <v>0</v>
      </c>
      <c r="AR191" s="142" t="s">
        <v>1275</v>
      </c>
      <c r="AT191" s="142" t="s">
        <v>356</v>
      </c>
      <c r="AU191" s="142" t="s">
        <v>154</v>
      </c>
      <c r="AY191" s="13" t="s">
        <v>146</v>
      </c>
      <c r="BE191" s="143">
        <f t="shared" si="14"/>
        <v>0</v>
      </c>
      <c r="BF191" s="143">
        <f t="shared" si="15"/>
        <v>0</v>
      </c>
      <c r="BG191" s="143">
        <f t="shared" si="16"/>
        <v>0</v>
      </c>
      <c r="BH191" s="143">
        <f t="shared" si="17"/>
        <v>0</v>
      </c>
      <c r="BI191" s="143">
        <f t="shared" si="18"/>
        <v>0</v>
      </c>
      <c r="BJ191" s="13" t="s">
        <v>154</v>
      </c>
      <c r="BK191" s="144">
        <f t="shared" si="19"/>
        <v>0</v>
      </c>
      <c r="BL191" s="13" t="s">
        <v>318</v>
      </c>
      <c r="BM191" s="142" t="s">
        <v>799</v>
      </c>
    </row>
    <row r="192" spans="2:65" s="1" customFormat="1" ht="16.5" customHeight="1">
      <c r="B192" s="131"/>
      <c r="C192" s="132" t="s">
        <v>324</v>
      </c>
      <c r="D192" s="132" t="s">
        <v>149</v>
      </c>
      <c r="E192" s="133" t="s">
        <v>1635</v>
      </c>
      <c r="F192" s="134" t="s">
        <v>1636</v>
      </c>
      <c r="G192" s="135" t="s">
        <v>152</v>
      </c>
      <c r="H192" s="136">
        <v>145</v>
      </c>
      <c r="I192" s="136"/>
      <c r="J192" s="136">
        <f t="shared" si="10"/>
        <v>0</v>
      </c>
      <c r="K192" s="137"/>
      <c r="L192" s="25"/>
      <c r="M192" s="138" t="s">
        <v>1</v>
      </c>
      <c r="N192" s="139" t="s">
        <v>35</v>
      </c>
      <c r="O192" s="140">
        <v>0</v>
      </c>
      <c r="P192" s="140">
        <f t="shared" si="11"/>
        <v>0</v>
      </c>
      <c r="Q192" s="140">
        <v>0</v>
      </c>
      <c r="R192" s="140">
        <f t="shared" si="12"/>
        <v>0</v>
      </c>
      <c r="S192" s="140">
        <v>0</v>
      </c>
      <c r="T192" s="141">
        <f t="shared" si="13"/>
        <v>0</v>
      </c>
      <c r="AR192" s="142" t="s">
        <v>318</v>
      </c>
      <c r="AT192" s="142" t="s">
        <v>149</v>
      </c>
      <c r="AU192" s="142" t="s">
        <v>154</v>
      </c>
      <c r="AY192" s="13" t="s">
        <v>146</v>
      </c>
      <c r="BE192" s="143">
        <f t="shared" si="14"/>
        <v>0</v>
      </c>
      <c r="BF192" s="143">
        <f t="shared" si="15"/>
        <v>0</v>
      </c>
      <c r="BG192" s="143">
        <f t="shared" si="16"/>
        <v>0</v>
      </c>
      <c r="BH192" s="143">
        <f t="shared" si="17"/>
        <v>0</v>
      </c>
      <c r="BI192" s="143">
        <f t="shared" si="18"/>
        <v>0</v>
      </c>
      <c r="BJ192" s="13" t="s">
        <v>154</v>
      </c>
      <c r="BK192" s="144">
        <f t="shared" si="19"/>
        <v>0</v>
      </c>
      <c r="BL192" s="13" t="s">
        <v>318</v>
      </c>
      <c r="BM192" s="142" t="s">
        <v>807</v>
      </c>
    </row>
    <row r="193" spans="2:65" s="1" customFormat="1" ht="16.5" customHeight="1">
      <c r="B193" s="131"/>
      <c r="C193" s="149" t="s">
        <v>571</v>
      </c>
      <c r="D193" s="149" t="s">
        <v>356</v>
      </c>
      <c r="E193" s="150" t="s">
        <v>1637</v>
      </c>
      <c r="F193" s="151" t="s">
        <v>1638</v>
      </c>
      <c r="G193" s="152" t="s">
        <v>152</v>
      </c>
      <c r="H193" s="153">
        <v>145</v>
      </c>
      <c r="I193" s="153"/>
      <c r="J193" s="153">
        <f t="shared" ref="J193:J224" si="20">ROUND(I193*H193,3)</f>
        <v>0</v>
      </c>
      <c r="K193" s="154"/>
      <c r="L193" s="155"/>
      <c r="M193" s="156" t="s">
        <v>1</v>
      </c>
      <c r="N193" s="157" t="s">
        <v>35</v>
      </c>
      <c r="O193" s="140">
        <v>0</v>
      </c>
      <c r="P193" s="140">
        <f t="shared" ref="P193:P224" si="21">O193*H193</f>
        <v>0</v>
      </c>
      <c r="Q193" s="140">
        <v>0</v>
      </c>
      <c r="R193" s="140">
        <f t="shared" ref="R193:R224" si="22">Q193*H193</f>
        <v>0</v>
      </c>
      <c r="S193" s="140">
        <v>0</v>
      </c>
      <c r="T193" s="141">
        <f t="shared" ref="T193:T224" si="23">S193*H193</f>
        <v>0</v>
      </c>
      <c r="AR193" s="142" t="s">
        <v>1275</v>
      </c>
      <c r="AT193" s="142" t="s">
        <v>356</v>
      </c>
      <c r="AU193" s="142" t="s">
        <v>154</v>
      </c>
      <c r="AY193" s="13" t="s">
        <v>146</v>
      </c>
      <c r="BE193" s="143">
        <f t="shared" ref="BE193:BE225" si="24">IF(N193="základná",J193,0)</f>
        <v>0</v>
      </c>
      <c r="BF193" s="143">
        <f t="shared" ref="BF193:BF225" si="25">IF(N193="znížená",J193,0)</f>
        <v>0</v>
      </c>
      <c r="BG193" s="143">
        <f t="shared" ref="BG193:BG225" si="26">IF(N193="zákl. prenesená",J193,0)</f>
        <v>0</v>
      </c>
      <c r="BH193" s="143">
        <f t="shared" ref="BH193:BH225" si="27">IF(N193="zníž. prenesená",J193,0)</f>
        <v>0</v>
      </c>
      <c r="BI193" s="143">
        <f t="shared" ref="BI193:BI225" si="28">IF(N193="nulová",J193,0)</f>
        <v>0</v>
      </c>
      <c r="BJ193" s="13" t="s">
        <v>154</v>
      </c>
      <c r="BK193" s="144">
        <f t="shared" ref="BK193:BK225" si="29">ROUND(I193*H193,3)</f>
        <v>0</v>
      </c>
      <c r="BL193" s="13" t="s">
        <v>318</v>
      </c>
      <c r="BM193" s="142" t="s">
        <v>815</v>
      </c>
    </row>
    <row r="194" spans="2:65" s="1" customFormat="1" ht="24.15" customHeight="1">
      <c r="B194" s="131"/>
      <c r="C194" s="132" t="s">
        <v>335</v>
      </c>
      <c r="D194" s="132" t="s">
        <v>149</v>
      </c>
      <c r="E194" s="133" t="s">
        <v>1639</v>
      </c>
      <c r="F194" s="134" t="s">
        <v>1640</v>
      </c>
      <c r="G194" s="135" t="s">
        <v>152</v>
      </c>
      <c r="H194" s="136">
        <v>6</v>
      </c>
      <c r="I194" s="136"/>
      <c r="J194" s="136">
        <f t="shared" si="20"/>
        <v>0</v>
      </c>
      <c r="K194" s="137"/>
      <c r="L194" s="25"/>
      <c r="M194" s="138" t="s">
        <v>1</v>
      </c>
      <c r="N194" s="139" t="s">
        <v>35</v>
      </c>
      <c r="O194" s="140">
        <v>0</v>
      </c>
      <c r="P194" s="140">
        <f t="shared" si="21"/>
        <v>0</v>
      </c>
      <c r="Q194" s="140">
        <v>0</v>
      </c>
      <c r="R194" s="140">
        <f t="shared" si="22"/>
        <v>0</v>
      </c>
      <c r="S194" s="140">
        <v>0</v>
      </c>
      <c r="T194" s="141">
        <f t="shared" si="23"/>
        <v>0</v>
      </c>
      <c r="AR194" s="142" t="s">
        <v>318</v>
      </c>
      <c r="AT194" s="142" t="s">
        <v>149</v>
      </c>
      <c r="AU194" s="142" t="s">
        <v>154</v>
      </c>
      <c r="AY194" s="13" t="s">
        <v>146</v>
      </c>
      <c r="BE194" s="143">
        <f t="shared" si="24"/>
        <v>0</v>
      </c>
      <c r="BF194" s="143">
        <f t="shared" si="25"/>
        <v>0</v>
      </c>
      <c r="BG194" s="143">
        <f t="shared" si="26"/>
        <v>0</v>
      </c>
      <c r="BH194" s="143">
        <f t="shared" si="27"/>
        <v>0</v>
      </c>
      <c r="BI194" s="143">
        <f t="shared" si="28"/>
        <v>0</v>
      </c>
      <c r="BJ194" s="13" t="s">
        <v>154</v>
      </c>
      <c r="BK194" s="144">
        <f t="shared" si="29"/>
        <v>0</v>
      </c>
      <c r="BL194" s="13" t="s">
        <v>318</v>
      </c>
      <c r="BM194" s="142" t="s">
        <v>823</v>
      </c>
    </row>
    <row r="195" spans="2:65" s="1" customFormat="1" ht="21.75" customHeight="1">
      <c r="B195" s="131"/>
      <c r="C195" s="149" t="s">
        <v>576</v>
      </c>
      <c r="D195" s="149" t="s">
        <v>356</v>
      </c>
      <c r="E195" s="150" t="s">
        <v>1641</v>
      </c>
      <c r="F195" s="151" t="s">
        <v>1642</v>
      </c>
      <c r="G195" s="152" t="s">
        <v>152</v>
      </c>
      <c r="H195" s="153">
        <v>6</v>
      </c>
      <c r="I195" s="153"/>
      <c r="J195" s="153">
        <f t="shared" si="20"/>
        <v>0</v>
      </c>
      <c r="K195" s="154"/>
      <c r="L195" s="155"/>
      <c r="M195" s="156" t="s">
        <v>1</v>
      </c>
      <c r="N195" s="157" t="s">
        <v>35</v>
      </c>
      <c r="O195" s="140">
        <v>0</v>
      </c>
      <c r="P195" s="140">
        <f t="shared" si="21"/>
        <v>0</v>
      </c>
      <c r="Q195" s="140">
        <v>0</v>
      </c>
      <c r="R195" s="140">
        <f t="shared" si="22"/>
        <v>0</v>
      </c>
      <c r="S195" s="140">
        <v>0</v>
      </c>
      <c r="T195" s="141">
        <f t="shared" si="23"/>
        <v>0</v>
      </c>
      <c r="AR195" s="142" t="s">
        <v>1275</v>
      </c>
      <c r="AT195" s="142" t="s">
        <v>356</v>
      </c>
      <c r="AU195" s="142" t="s">
        <v>154</v>
      </c>
      <c r="AY195" s="13" t="s">
        <v>146</v>
      </c>
      <c r="BE195" s="143">
        <f t="shared" si="24"/>
        <v>0</v>
      </c>
      <c r="BF195" s="143">
        <f t="shared" si="25"/>
        <v>0</v>
      </c>
      <c r="BG195" s="143">
        <f t="shared" si="26"/>
        <v>0</v>
      </c>
      <c r="BH195" s="143">
        <f t="shared" si="27"/>
        <v>0</v>
      </c>
      <c r="BI195" s="143">
        <f t="shared" si="28"/>
        <v>0</v>
      </c>
      <c r="BJ195" s="13" t="s">
        <v>154</v>
      </c>
      <c r="BK195" s="144">
        <f t="shared" si="29"/>
        <v>0</v>
      </c>
      <c r="BL195" s="13" t="s">
        <v>318</v>
      </c>
      <c r="BM195" s="142" t="s">
        <v>831</v>
      </c>
    </row>
    <row r="196" spans="2:65" s="1" customFormat="1" ht="16.5" customHeight="1">
      <c r="B196" s="131"/>
      <c r="C196" s="149" t="s">
        <v>338</v>
      </c>
      <c r="D196" s="149" t="s">
        <v>356</v>
      </c>
      <c r="E196" s="150" t="s">
        <v>1643</v>
      </c>
      <c r="F196" s="151" t="s">
        <v>1644</v>
      </c>
      <c r="G196" s="152" t="s">
        <v>152</v>
      </c>
      <c r="H196" s="153">
        <v>5</v>
      </c>
      <c r="I196" s="153"/>
      <c r="J196" s="153">
        <f t="shared" si="20"/>
        <v>0</v>
      </c>
      <c r="K196" s="154"/>
      <c r="L196" s="155"/>
      <c r="M196" s="156" t="s">
        <v>1</v>
      </c>
      <c r="N196" s="157" t="s">
        <v>35</v>
      </c>
      <c r="O196" s="140">
        <v>0</v>
      </c>
      <c r="P196" s="140">
        <f t="shared" si="21"/>
        <v>0</v>
      </c>
      <c r="Q196" s="140">
        <v>0</v>
      </c>
      <c r="R196" s="140">
        <f t="shared" si="22"/>
        <v>0</v>
      </c>
      <c r="S196" s="140">
        <v>0</v>
      </c>
      <c r="T196" s="141">
        <f t="shared" si="23"/>
        <v>0</v>
      </c>
      <c r="AR196" s="142" t="s">
        <v>1275</v>
      </c>
      <c r="AT196" s="142" t="s">
        <v>356</v>
      </c>
      <c r="AU196" s="142" t="s">
        <v>154</v>
      </c>
      <c r="AY196" s="13" t="s">
        <v>146</v>
      </c>
      <c r="BE196" s="143">
        <f t="shared" si="24"/>
        <v>0</v>
      </c>
      <c r="BF196" s="143">
        <f t="shared" si="25"/>
        <v>0</v>
      </c>
      <c r="BG196" s="143">
        <f t="shared" si="26"/>
        <v>0</v>
      </c>
      <c r="BH196" s="143">
        <f t="shared" si="27"/>
        <v>0</v>
      </c>
      <c r="BI196" s="143">
        <f t="shared" si="28"/>
        <v>0</v>
      </c>
      <c r="BJ196" s="13" t="s">
        <v>154</v>
      </c>
      <c r="BK196" s="144">
        <f t="shared" si="29"/>
        <v>0</v>
      </c>
      <c r="BL196" s="13" t="s">
        <v>318</v>
      </c>
      <c r="BM196" s="142" t="s">
        <v>839</v>
      </c>
    </row>
    <row r="197" spans="2:65" s="1" customFormat="1" ht="16.5" customHeight="1">
      <c r="B197" s="131"/>
      <c r="C197" s="132" t="s">
        <v>583</v>
      </c>
      <c r="D197" s="132" t="s">
        <v>149</v>
      </c>
      <c r="E197" s="133" t="s">
        <v>1645</v>
      </c>
      <c r="F197" s="134" t="s">
        <v>1646</v>
      </c>
      <c r="G197" s="135" t="s">
        <v>152</v>
      </c>
      <c r="H197" s="136">
        <v>5</v>
      </c>
      <c r="I197" s="136"/>
      <c r="J197" s="136">
        <f t="shared" si="20"/>
        <v>0</v>
      </c>
      <c r="K197" s="137"/>
      <c r="L197" s="25"/>
      <c r="M197" s="138" t="s">
        <v>1</v>
      </c>
      <c r="N197" s="139" t="s">
        <v>35</v>
      </c>
      <c r="O197" s="140">
        <v>0</v>
      </c>
      <c r="P197" s="140">
        <f t="shared" si="21"/>
        <v>0</v>
      </c>
      <c r="Q197" s="140">
        <v>0</v>
      </c>
      <c r="R197" s="140">
        <f t="shared" si="22"/>
        <v>0</v>
      </c>
      <c r="S197" s="140">
        <v>0</v>
      </c>
      <c r="T197" s="141">
        <f t="shared" si="23"/>
        <v>0</v>
      </c>
      <c r="AR197" s="142" t="s">
        <v>318</v>
      </c>
      <c r="AT197" s="142" t="s">
        <v>149</v>
      </c>
      <c r="AU197" s="142" t="s">
        <v>154</v>
      </c>
      <c r="AY197" s="13" t="s">
        <v>146</v>
      </c>
      <c r="BE197" s="143">
        <f t="shared" si="24"/>
        <v>0</v>
      </c>
      <c r="BF197" s="143">
        <f t="shared" si="25"/>
        <v>0</v>
      </c>
      <c r="BG197" s="143">
        <f t="shared" si="26"/>
        <v>0</v>
      </c>
      <c r="BH197" s="143">
        <f t="shared" si="27"/>
        <v>0</v>
      </c>
      <c r="BI197" s="143">
        <f t="shared" si="28"/>
        <v>0</v>
      </c>
      <c r="BJ197" s="13" t="s">
        <v>154</v>
      </c>
      <c r="BK197" s="144">
        <f t="shared" si="29"/>
        <v>0</v>
      </c>
      <c r="BL197" s="13" t="s">
        <v>318</v>
      </c>
      <c r="BM197" s="142" t="s">
        <v>847</v>
      </c>
    </row>
    <row r="198" spans="2:65" s="1" customFormat="1" ht="21.75" customHeight="1">
      <c r="B198" s="131"/>
      <c r="C198" s="149" t="s">
        <v>349</v>
      </c>
      <c r="D198" s="149" t="s">
        <v>356</v>
      </c>
      <c r="E198" s="150" t="s">
        <v>1647</v>
      </c>
      <c r="F198" s="151" t="s">
        <v>1648</v>
      </c>
      <c r="G198" s="152" t="s">
        <v>152</v>
      </c>
      <c r="H198" s="153">
        <v>5</v>
      </c>
      <c r="I198" s="153"/>
      <c r="J198" s="153">
        <f t="shared" si="20"/>
        <v>0</v>
      </c>
      <c r="K198" s="154"/>
      <c r="L198" s="155"/>
      <c r="M198" s="156" t="s">
        <v>1</v>
      </c>
      <c r="N198" s="157" t="s">
        <v>35</v>
      </c>
      <c r="O198" s="140">
        <v>0</v>
      </c>
      <c r="P198" s="140">
        <f t="shared" si="21"/>
        <v>0</v>
      </c>
      <c r="Q198" s="140">
        <v>0</v>
      </c>
      <c r="R198" s="140">
        <f t="shared" si="22"/>
        <v>0</v>
      </c>
      <c r="S198" s="140">
        <v>0</v>
      </c>
      <c r="T198" s="141">
        <f t="shared" si="23"/>
        <v>0</v>
      </c>
      <c r="AR198" s="142" t="s">
        <v>1275</v>
      </c>
      <c r="AT198" s="142" t="s">
        <v>356</v>
      </c>
      <c r="AU198" s="142" t="s">
        <v>154</v>
      </c>
      <c r="AY198" s="13" t="s">
        <v>146</v>
      </c>
      <c r="BE198" s="143">
        <f t="shared" si="24"/>
        <v>0</v>
      </c>
      <c r="BF198" s="143">
        <f t="shared" si="25"/>
        <v>0</v>
      </c>
      <c r="BG198" s="143">
        <f t="shared" si="26"/>
        <v>0</v>
      </c>
      <c r="BH198" s="143">
        <f t="shared" si="27"/>
        <v>0</v>
      </c>
      <c r="BI198" s="143">
        <f t="shared" si="28"/>
        <v>0</v>
      </c>
      <c r="BJ198" s="13" t="s">
        <v>154</v>
      </c>
      <c r="BK198" s="144">
        <f t="shared" si="29"/>
        <v>0</v>
      </c>
      <c r="BL198" s="13" t="s">
        <v>318</v>
      </c>
      <c r="BM198" s="142" t="s">
        <v>855</v>
      </c>
    </row>
    <row r="199" spans="2:65" s="1" customFormat="1" ht="16.5" customHeight="1">
      <c r="B199" s="131"/>
      <c r="C199" s="132" t="s">
        <v>590</v>
      </c>
      <c r="D199" s="132" t="s">
        <v>149</v>
      </c>
      <c r="E199" s="133" t="s">
        <v>1649</v>
      </c>
      <c r="F199" s="134" t="s">
        <v>1650</v>
      </c>
      <c r="G199" s="135" t="s">
        <v>152</v>
      </c>
      <c r="H199" s="136">
        <v>75</v>
      </c>
      <c r="I199" s="136"/>
      <c r="J199" s="136">
        <f t="shared" si="20"/>
        <v>0</v>
      </c>
      <c r="K199" s="137"/>
      <c r="L199" s="25"/>
      <c r="M199" s="138" t="s">
        <v>1</v>
      </c>
      <c r="N199" s="139" t="s">
        <v>35</v>
      </c>
      <c r="O199" s="140">
        <v>0</v>
      </c>
      <c r="P199" s="140">
        <f t="shared" si="21"/>
        <v>0</v>
      </c>
      <c r="Q199" s="140">
        <v>0</v>
      </c>
      <c r="R199" s="140">
        <f t="shared" si="22"/>
        <v>0</v>
      </c>
      <c r="S199" s="140">
        <v>0</v>
      </c>
      <c r="T199" s="141">
        <f t="shared" si="23"/>
        <v>0</v>
      </c>
      <c r="AR199" s="142" t="s">
        <v>318</v>
      </c>
      <c r="AT199" s="142" t="s">
        <v>149</v>
      </c>
      <c r="AU199" s="142" t="s">
        <v>154</v>
      </c>
      <c r="AY199" s="13" t="s">
        <v>146</v>
      </c>
      <c r="BE199" s="143">
        <f t="shared" si="24"/>
        <v>0</v>
      </c>
      <c r="BF199" s="143">
        <f t="shared" si="25"/>
        <v>0</v>
      </c>
      <c r="BG199" s="143">
        <f t="shared" si="26"/>
        <v>0</v>
      </c>
      <c r="BH199" s="143">
        <f t="shared" si="27"/>
        <v>0</v>
      </c>
      <c r="BI199" s="143">
        <f t="shared" si="28"/>
        <v>0</v>
      </c>
      <c r="BJ199" s="13" t="s">
        <v>154</v>
      </c>
      <c r="BK199" s="144">
        <f t="shared" si="29"/>
        <v>0</v>
      </c>
      <c r="BL199" s="13" t="s">
        <v>318</v>
      </c>
      <c r="BM199" s="142" t="s">
        <v>863</v>
      </c>
    </row>
    <row r="200" spans="2:65" s="1" customFormat="1" ht="24.15" customHeight="1">
      <c r="B200" s="131"/>
      <c r="C200" s="149" t="s">
        <v>511</v>
      </c>
      <c r="D200" s="149" t="s">
        <v>356</v>
      </c>
      <c r="E200" s="150" t="s">
        <v>1651</v>
      </c>
      <c r="F200" s="151" t="s">
        <v>1652</v>
      </c>
      <c r="G200" s="152" t="s">
        <v>152</v>
      </c>
      <c r="H200" s="153">
        <v>75</v>
      </c>
      <c r="I200" s="153"/>
      <c r="J200" s="153">
        <f t="shared" si="20"/>
        <v>0</v>
      </c>
      <c r="K200" s="154"/>
      <c r="L200" s="155"/>
      <c r="M200" s="156" t="s">
        <v>1</v>
      </c>
      <c r="N200" s="157" t="s">
        <v>35</v>
      </c>
      <c r="O200" s="140">
        <v>0</v>
      </c>
      <c r="P200" s="140">
        <f t="shared" si="21"/>
        <v>0</v>
      </c>
      <c r="Q200" s="140">
        <v>0</v>
      </c>
      <c r="R200" s="140">
        <f t="shared" si="22"/>
        <v>0</v>
      </c>
      <c r="S200" s="140">
        <v>0</v>
      </c>
      <c r="T200" s="141">
        <f t="shared" si="23"/>
        <v>0</v>
      </c>
      <c r="AR200" s="142" t="s">
        <v>1275</v>
      </c>
      <c r="AT200" s="142" t="s">
        <v>356</v>
      </c>
      <c r="AU200" s="142" t="s">
        <v>154</v>
      </c>
      <c r="AY200" s="13" t="s">
        <v>146</v>
      </c>
      <c r="BE200" s="143">
        <f t="shared" si="24"/>
        <v>0</v>
      </c>
      <c r="BF200" s="143">
        <f t="shared" si="25"/>
        <v>0</v>
      </c>
      <c r="BG200" s="143">
        <f t="shared" si="26"/>
        <v>0</v>
      </c>
      <c r="BH200" s="143">
        <f t="shared" si="27"/>
        <v>0</v>
      </c>
      <c r="BI200" s="143">
        <f t="shared" si="28"/>
        <v>0</v>
      </c>
      <c r="BJ200" s="13" t="s">
        <v>154</v>
      </c>
      <c r="BK200" s="144">
        <f t="shared" si="29"/>
        <v>0</v>
      </c>
      <c r="BL200" s="13" t="s">
        <v>318</v>
      </c>
      <c r="BM200" s="142" t="s">
        <v>871</v>
      </c>
    </row>
    <row r="201" spans="2:65" s="1" customFormat="1" ht="16.5" customHeight="1">
      <c r="B201" s="131"/>
      <c r="C201" s="132" t="s">
        <v>597</v>
      </c>
      <c r="D201" s="132" t="s">
        <v>149</v>
      </c>
      <c r="E201" s="133" t="s">
        <v>1653</v>
      </c>
      <c r="F201" s="134" t="s">
        <v>1654</v>
      </c>
      <c r="G201" s="135" t="s">
        <v>152</v>
      </c>
      <c r="H201" s="136">
        <v>14</v>
      </c>
      <c r="I201" s="136"/>
      <c r="J201" s="136">
        <f t="shared" si="20"/>
        <v>0</v>
      </c>
      <c r="K201" s="137"/>
      <c r="L201" s="25"/>
      <c r="M201" s="138" t="s">
        <v>1</v>
      </c>
      <c r="N201" s="139" t="s">
        <v>35</v>
      </c>
      <c r="O201" s="140">
        <v>0</v>
      </c>
      <c r="P201" s="140">
        <f t="shared" si="21"/>
        <v>0</v>
      </c>
      <c r="Q201" s="140">
        <v>0</v>
      </c>
      <c r="R201" s="140">
        <f t="shared" si="22"/>
        <v>0</v>
      </c>
      <c r="S201" s="140">
        <v>0</v>
      </c>
      <c r="T201" s="141">
        <f t="shared" si="23"/>
        <v>0</v>
      </c>
      <c r="AR201" s="142" t="s">
        <v>318</v>
      </c>
      <c r="AT201" s="142" t="s">
        <v>149</v>
      </c>
      <c r="AU201" s="142" t="s">
        <v>154</v>
      </c>
      <c r="AY201" s="13" t="s">
        <v>146</v>
      </c>
      <c r="BE201" s="143">
        <f t="shared" si="24"/>
        <v>0</v>
      </c>
      <c r="BF201" s="143">
        <f t="shared" si="25"/>
        <v>0</v>
      </c>
      <c r="BG201" s="143">
        <f t="shared" si="26"/>
        <v>0</v>
      </c>
      <c r="BH201" s="143">
        <f t="shared" si="27"/>
        <v>0</v>
      </c>
      <c r="BI201" s="143">
        <f t="shared" si="28"/>
        <v>0</v>
      </c>
      <c r="BJ201" s="13" t="s">
        <v>154</v>
      </c>
      <c r="BK201" s="144">
        <f t="shared" si="29"/>
        <v>0</v>
      </c>
      <c r="BL201" s="13" t="s">
        <v>318</v>
      </c>
      <c r="BM201" s="142" t="s">
        <v>879</v>
      </c>
    </row>
    <row r="202" spans="2:65" s="1" customFormat="1" ht="16.5" customHeight="1">
      <c r="B202" s="131"/>
      <c r="C202" s="149" t="s">
        <v>514</v>
      </c>
      <c r="D202" s="149" t="s">
        <v>356</v>
      </c>
      <c r="E202" s="150" t="s">
        <v>1655</v>
      </c>
      <c r="F202" s="151" t="s">
        <v>1656</v>
      </c>
      <c r="G202" s="152" t="s">
        <v>152</v>
      </c>
      <c r="H202" s="153">
        <v>14</v>
      </c>
      <c r="I202" s="153"/>
      <c r="J202" s="153">
        <f t="shared" si="20"/>
        <v>0</v>
      </c>
      <c r="K202" s="154"/>
      <c r="L202" s="155"/>
      <c r="M202" s="156" t="s">
        <v>1</v>
      </c>
      <c r="N202" s="157" t="s">
        <v>35</v>
      </c>
      <c r="O202" s="140">
        <v>0</v>
      </c>
      <c r="P202" s="140">
        <f t="shared" si="21"/>
        <v>0</v>
      </c>
      <c r="Q202" s="140">
        <v>0</v>
      </c>
      <c r="R202" s="140">
        <f t="shared" si="22"/>
        <v>0</v>
      </c>
      <c r="S202" s="140">
        <v>0</v>
      </c>
      <c r="T202" s="141">
        <f t="shared" si="23"/>
        <v>0</v>
      </c>
      <c r="AR202" s="142" t="s">
        <v>1275</v>
      </c>
      <c r="AT202" s="142" t="s">
        <v>356</v>
      </c>
      <c r="AU202" s="142" t="s">
        <v>154</v>
      </c>
      <c r="AY202" s="13" t="s">
        <v>146</v>
      </c>
      <c r="BE202" s="143">
        <f t="shared" si="24"/>
        <v>0</v>
      </c>
      <c r="BF202" s="143">
        <f t="shared" si="25"/>
        <v>0</v>
      </c>
      <c r="BG202" s="143">
        <f t="shared" si="26"/>
        <v>0</v>
      </c>
      <c r="BH202" s="143">
        <f t="shared" si="27"/>
        <v>0</v>
      </c>
      <c r="BI202" s="143">
        <f t="shared" si="28"/>
        <v>0</v>
      </c>
      <c r="BJ202" s="13" t="s">
        <v>154</v>
      </c>
      <c r="BK202" s="144">
        <f t="shared" si="29"/>
        <v>0</v>
      </c>
      <c r="BL202" s="13" t="s">
        <v>318</v>
      </c>
      <c r="BM202" s="142" t="s">
        <v>887</v>
      </c>
    </row>
    <row r="203" spans="2:65" s="1" customFormat="1" ht="24.15" customHeight="1">
      <c r="B203" s="131"/>
      <c r="C203" s="132" t="s">
        <v>608</v>
      </c>
      <c r="D203" s="132" t="s">
        <v>149</v>
      </c>
      <c r="E203" s="133" t="s">
        <v>1657</v>
      </c>
      <c r="F203" s="134" t="s">
        <v>1658</v>
      </c>
      <c r="G203" s="135" t="s">
        <v>227</v>
      </c>
      <c r="H203" s="136">
        <v>20</v>
      </c>
      <c r="I203" s="136"/>
      <c r="J203" s="136">
        <f t="shared" si="20"/>
        <v>0</v>
      </c>
      <c r="K203" s="137"/>
      <c r="L203" s="25"/>
      <c r="M203" s="138" t="s">
        <v>1</v>
      </c>
      <c r="N203" s="139" t="s">
        <v>35</v>
      </c>
      <c r="O203" s="140">
        <v>0</v>
      </c>
      <c r="P203" s="140">
        <f t="shared" si="21"/>
        <v>0</v>
      </c>
      <c r="Q203" s="140">
        <v>0</v>
      </c>
      <c r="R203" s="140">
        <f t="shared" si="22"/>
        <v>0</v>
      </c>
      <c r="S203" s="140">
        <v>0</v>
      </c>
      <c r="T203" s="141">
        <f t="shared" si="23"/>
        <v>0</v>
      </c>
      <c r="AR203" s="142" t="s">
        <v>318</v>
      </c>
      <c r="AT203" s="142" t="s">
        <v>149</v>
      </c>
      <c r="AU203" s="142" t="s">
        <v>154</v>
      </c>
      <c r="AY203" s="13" t="s">
        <v>146</v>
      </c>
      <c r="BE203" s="143">
        <f t="shared" si="24"/>
        <v>0</v>
      </c>
      <c r="BF203" s="143">
        <f t="shared" si="25"/>
        <v>0</v>
      </c>
      <c r="BG203" s="143">
        <f t="shared" si="26"/>
        <v>0</v>
      </c>
      <c r="BH203" s="143">
        <f t="shared" si="27"/>
        <v>0</v>
      </c>
      <c r="BI203" s="143">
        <f t="shared" si="28"/>
        <v>0</v>
      </c>
      <c r="BJ203" s="13" t="s">
        <v>154</v>
      </c>
      <c r="BK203" s="144">
        <f t="shared" si="29"/>
        <v>0</v>
      </c>
      <c r="BL203" s="13" t="s">
        <v>318</v>
      </c>
      <c r="BM203" s="142" t="s">
        <v>895</v>
      </c>
    </row>
    <row r="204" spans="2:65" s="1" customFormat="1" ht="16.5" customHeight="1">
      <c r="B204" s="131"/>
      <c r="C204" s="149" t="s">
        <v>517</v>
      </c>
      <c r="D204" s="149" t="s">
        <v>356</v>
      </c>
      <c r="E204" s="150" t="s">
        <v>1659</v>
      </c>
      <c r="F204" s="151" t="s">
        <v>1660</v>
      </c>
      <c r="G204" s="152" t="s">
        <v>227</v>
      </c>
      <c r="H204" s="153">
        <v>20</v>
      </c>
      <c r="I204" s="153"/>
      <c r="J204" s="153">
        <f t="shared" si="20"/>
        <v>0</v>
      </c>
      <c r="K204" s="154"/>
      <c r="L204" s="155"/>
      <c r="M204" s="156" t="s">
        <v>1</v>
      </c>
      <c r="N204" s="157" t="s">
        <v>35</v>
      </c>
      <c r="O204" s="140">
        <v>0</v>
      </c>
      <c r="P204" s="140">
        <f t="shared" si="21"/>
        <v>0</v>
      </c>
      <c r="Q204" s="140">
        <v>0</v>
      </c>
      <c r="R204" s="140">
        <f t="shared" si="22"/>
        <v>0</v>
      </c>
      <c r="S204" s="140">
        <v>0</v>
      </c>
      <c r="T204" s="141">
        <f t="shared" si="23"/>
        <v>0</v>
      </c>
      <c r="AR204" s="142" t="s">
        <v>1275</v>
      </c>
      <c r="AT204" s="142" t="s">
        <v>356</v>
      </c>
      <c r="AU204" s="142" t="s">
        <v>154</v>
      </c>
      <c r="AY204" s="13" t="s">
        <v>146</v>
      </c>
      <c r="BE204" s="143">
        <f t="shared" si="24"/>
        <v>0</v>
      </c>
      <c r="BF204" s="143">
        <f t="shared" si="25"/>
        <v>0</v>
      </c>
      <c r="BG204" s="143">
        <f t="shared" si="26"/>
        <v>0</v>
      </c>
      <c r="BH204" s="143">
        <f t="shared" si="27"/>
        <v>0</v>
      </c>
      <c r="BI204" s="143">
        <f t="shared" si="28"/>
        <v>0</v>
      </c>
      <c r="BJ204" s="13" t="s">
        <v>154</v>
      </c>
      <c r="BK204" s="144">
        <f t="shared" si="29"/>
        <v>0</v>
      </c>
      <c r="BL204" s="13" t="s">
        <v>318</v>
      </c>
      <c r="BM204" s="142" t="s">
        <v>903</v>
      </c>
    </row>
    <row r="205" spans="2:65" s="1" customFormat="1" ht="24.15" customHeight="1">
      <c r="B205" s="131"/>
      <c r="C205" s="132" t="s">
        <v>616</v>
      </c>
      <c r="D205" s="132" t="s">
        <v>149</v>
      </c>
      <c r="E205" s="133" t="s">
        <v>1661</v>
      </c>
      <c r="F205" s="134" t="s">
        <v>1662</v>
      </c>
      <c r="G205" s="135" t="s">
        <v>227</v>
      </c>
      <c r="H205" s="136">
        <v>90</v>
      </c>
      <c r="I205" s="136"/>
      <c r="J205" s="136">
        <f t="shared" si="20"/>
        <v>0</v>
      </c>
      <c r="K205" s="137"/>
      <c r="L205" s="25"/>
      <c r="M205" s="138" t="s">
        <v>1</v>
      </c>
      <c r="N205" s="139" t="s">
        <v>35</v>
      </c>
      <c r="O205" s="140">
        <v>0</v>
      </c>
      <c r="P205" s="140">
        <f t="shared" si="21"/>
        <v>0</v>
      </c>
      <c r="Q205" s="140">
        <v>0</v>
      </c>
      <c r="R205" s="140">
        <f t="shared" si="22"/>
        <v>0</v>
      </c>
      <c r="S205" s="140">
        <v>0</v>
      </c>
      <c r="T205" s="141">
        <f t="shared" si="23"/>
        <v>0</v>
      </c>
      <c r="AR205" s="142" t="s">
        <v>318</v>
      </c>
      <c r="AT205" s="142" t="s">
        <v>149</v>
      </c>
      <c r="AU205" s="142" t="s">
        <v>154</v>
      </c>
      <c r="AY205" s="13" t="s">
        <v>146</v>
      </c>
      <c r="BE205" s="143">
        <f t="shared" si="24"/>
        <v>0</v>
      </c>
      <c r="BF205" s="143">
        <f t="shared" si="25"/>
        <v>0</v>
      </c>
      <c r="BG205" s="143">
        <f t="shared" si="26"/>
        <v>0</v>
      </c>
      <c r="BH205" s="143">
        <f t="shared" si="27"/>
        <v>0</v>
      </c>
      <c r="BI205" s="143">
        <f t="shared" si="28"/>
        <v>0</v>
      </c>
      <c r="BJ205" s="13" t="s">
        <v>154</v>
      </c>
      <c r="BK205" s="144">
        <f t="shared" si="29"/>
        <v>0</v>
      </c>
      <c r="BL205" s="13" t="s">
        <v>318</v>
      </c>
      <c r="BM205" s="142" t="s">
        <v>756</v>
      </c>
    </row>
    <row r="206" spans="2:65" s="1" customFormat="1" ht="16.5" customHeight="1">
      <c r="B206" s="131"/>
      <c r="C206" s="149" t="s">
        <v>520</v>
      </c>
      <c r="D206" s="149" t="s">
        <v>356</v>
      </c>
      <c r="E206" s="150" t="s">
        <v>1663</v>
      </c>
      <c r="F206" s="151" t="s">
        <v>1664</v>
      </c>
      <c r="G206" s="152" t="s">
        <v>227</v>
      </c>
      <c r="H206" s="153">
        <v>90</v>
      </c>
      <c r="I206" s="153"/>
      <c r="J206" s="153">
        <f t="shared" si="20"/>
        <v>0</v>
      </c>
      <c r="K206" s="154"/>
      <c r="L206" s="155"/>
      <c r="M206" s="156" t="s">
        <v>1</v>
      </c>
      <c r="N206" s="157" t="s">
        <v>35</v>
      </c>
      <c r="O206" s="140">
        <v>0</v>
      </c>
      <c r="P206" s="140">
        <f t="shared" si="21"/>
        <v>0</v>
      </c>
      <c r="Q206" s="140">
        <v>0</v>
      </c>
      <c r="R206" s="140">
        <f t="shared" si="22"/>
        <v>0</v>
      </c>
      <c r="S206" s="140">
        <v>0</v>
      </c>
      <c r="T206" s="141">
        <f t="shared" si="23"/>
        <v>0</v>
      </c>
      <c r="AR206" s="142" t="s">
        <v>1275</v>
      </c>
      <c r="AT206" s="142" t="s">
        <v>356</v>
      </c>
      <c r="AU206" s="142" t="s">
        <v>154</v>
      </c>
      <c r="AY206" s="13" t="s">
        <v>146</v>
      </c>
      <c r="BE206" s="143">
        <f t="shared" si="24"/>
        <v>0</v>
      </c>
      <c r="BF206" s="143">
        <f t="shared" si="25"/>
        <v>0</v>
      </c>
      <c r="BG206" s="143">
        <f t="shared" si="26"/>
        <v>0</v>
      </c>
      <c r="BH206" s="143">
        <f t="shared" si="27"/>
        <v>0</v>
      </c>
      <c r="BI206" s="143">
        <f t="shared" si="28"/>
        <v>0</v>
      </c>
      <c r="BJ206" s="13" t="s">
        <v>154</v>
      </c>
      <c r="BK206" s="144">
        <f t="shared" si="29"/>
        <v>0</v>
      </c>
      <c r="BL206" s="13" t="s">
        <v>318</v>
      </c>
      <c r="BM206" s="142" t="s">
        <v>918</v>
      </c>
    </row>
    <row r="207" spans="2:65" s="1" customFormat="1" ht="24.15" customHeight="1">
      <c r="B207" s="131"/>
      <c r="C207" s="132" t="s">
        <v>621</v>
      </c>
      <c r="D207" s="132" t="s">
        <v>149</v>
      </c>
      <c r="E207" s="133" t="s">
        <v>1665</v>
      </c>
      <c r="F207" s="134" t="s">
        <v>1666</v>
      </c>
      <c r="G207" s="135" t="s">
        <v>227</v>
      </c>
      <c r="H207" s="136">
        <v>1415</v>
      </c>
      <c r="I207" s="136"/>
      <c r="J207" s="136">
        <f t="shared" si="20"/>
        <v>0</v>
      </c>
      <c r="K207" s="137"/>
      <c r="L207" s="25"/>
      <c r="M207" s="138" t="s">
        <v>1</v>
      </c>
      <c r="N207" s="139" t="s">
        <v>35</v>
      </c>
      <c r="O207" s="140">
        <v>0</v>
      </c>
      <c r="P207" s="140">
        <f t="shared" si="21"/>
        <v>0</v>
      </c>
      <c r="Q207" s="140">
        <v>0</v>
      </c>
      <c r="R207" s="140">
        <f t="shared" si="22"/>
        <v>0</v>
      </c>
      <c r="S207" s="140">
        <v>0</v>
      </c>
      <c r="T207" s="141">
        <f t="shared" si="23"/>
        <v>0</v>
      </c>
      <c r="AR207" s="142" t="s">
        <v>318</v>
      </c>
      <c r="AT207" s="142" t="s">
        <v>149</v>
      </c>
      <c r="AU207" s="142" t="s">
        <v>154</v>
      </c>
      <c r="AY207" s="13" t="s">
        <v>146</v>
      </c>
      <c r="BE207" s="143">
        <f t="shared" si="24"/>
        <v>0</v>
      </c>
      <c r="BF207" s="143">
        <f t="shared" si="25"/>
        <v>0</v>
      </c>
      <c r="BG207" s="143">
        <f t="shared" si="26"/>
        <v>0</v>
      </c>
      <c r="BH207" s="143">
        <f t="shared" si="27"/>
        <v>0</v>
      </c>
      <c r="BI207" s="143">
        <f t="shared" si="28"/>
        <v>0</v>
      </c>
      <c r="BJ207" s="13" t="s">
        <v>154</v>
      </c>
      <c r="BK207" s="144">
        <f t="shared" si="29"/>
        <v>0</v>
      </c>
      <c r="BL207" s="13" t="s">
        <v>318</v>
      </c>
      <c r="BM207" s="142" t="s">
        <v>926</v>
      </c>
    </row>
    <row r="208" spans="2:65" s="1" customFormat="1" ht="16.5" customHeight="1">
      <c r="B208" s="131"/>
      <c r="C208" s="149" t="s">
        <v>524</v>
      </c>
      <c r="D208" s="149" t="s">
        <v>356</v>
      </c>
      <c r="E208" s="150" t="s">
        <v>1667</v>
      </c>
      <c r="F208" s="151" t="s">
        <v>1668</v>
      </c>
      <c r="G208" s="152" t="s">
        <v>227</v>
      </c>
      <c r="H208" s="153">
        <v>1415</v>
      </c>
      <c r="I208" s="153"/>
      <c r="J208" s="153">
        <f t="shared" si="20"/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 t="shared" si="21"/>
        <v>0</v>
      </c>
      <c r="Q208" s="140">
        <v>0</v>
      </c>
      <c r="R208" s="140">
        <f t="shared" si="22"/>
        <v>0</v>
      </c>
      <c r="S208" s="140">
        <v>0</v>
      </c>
      <c r="T208" s="141">
        <f t="shared" si="23"/>
        <v>0</v>
      </c>
      <c r="AR208" s="142" t="s">
        <v>1275</v>
      </c>
      <c r="AT208" s="142" t="s">
        <v>356</v>
      </c>
      <c r="AU208" s="142" t="s">
        <v>154</v>
      </c>
      <c r="AY208" s="13" t="s">
        <v>146</v>
      </c>
      <c r="BE208" s="143">
        <f t="shared" si="24"/>
        <v>0</v>
      </c>
      <c r="BF208" s="143">
        <f t="shared" si="25"/>
        <v>0</v>
      </c>
      <c r="BG208" s="143">
        <f t="shared" si="26"/>
        <v>0</v>
      </c>
      <c r="BH208" s="143">
        <f t="shared" si="27"/>
        <v>0</v>
      </c>
      <c r="BI208" s="143">
        <f t="shared" si="28"/>
        <v>0</v>
      </c>
      <c r="BJ208" s="13" t="s">
        <v>154</v>
      </c>
      <c r="BK208" s="144">
        <f t="shared" si="29"/>
        <v>0</v>
      </c>
      <c r="BL208" s="13" t="s">
        <v>318</v>
      </c>
      <c r="BM208" s="142" t="s">
        <v>764</v>
      </c>
    </row>
    <row r="209" spans="2:65" s="1" customFormat="1" ht="24.15" customHeight="1">
      <c r="B209" s="131"/>
      <c r="C209" s="132" t="s">
        <v>630</v>
      </c>
      <c r="D209" s="132" t="s">
        <v>149</v>
      </c>
      <c r="E209" s="133" t="s">
        <v>1669</v>
      </c>
      <c r="F209" s="134" t="s">
        <v>1670</v>
      </c>
      <c r="G209" s="135" t="s">
        <v>227</v>
      </c>
      <c r="H209" s="136">
        <v>1530</v>
      </c>
      <c r="I209" s="136"/>
      <c r="J209" s="136">
        <f t="shared" si="20"/>
        <v>0</v>
      </c>
      <c r="K209" s="137"/>
      <c r="L209" s="25"/>
      <c r="M209" s="138" t="s">
        <v>1</v>
      </c>
      <c r="N209" s="139" t="s">
        <v>35</v>
      </c>
      <c r="O209" s="140">
        <v>0</v>
      </c>
      <c r="P209" s="140">
        <f t="shared" si="21"/>
        <v>0</v>
      </c>
      <c r="Q209" s="140">
        <v>0</v>
      </c>
      <c r="R209" s="140">
        <f t="shared" si="22"/>
        <v>0</v>
      </c>
      <c r="S209" s="140">
        <v>0</v>
      </c>
      <c r="T209" s="141">
        <f t="shared" si="23"/>
        <v>0</v>
      </c>
      <c r="AR209" s="142" t="s">
        <v>318</v>
      </c>
      <c r="AT209" s="142" t="s">
        <v>149</v>
      </c>
      <c r="AU209" s="142" t="s">
        <v>154</v>
      </c>
      <c r="AY209" s="13" t="s">
        <v>146</v>
      </c>
      <c r="BE209" s="143">
        <f t="shared" si="24"/>
        <v>0</v>
      </c>
      <c r="BF209" s="143">
        <f t="shared" si="25"/>
        <v>0</v>
      </c>
      <c r="BG209" s="143">
        <f t="shared" si="26"/>
        <v>0</v>
      </c>
      <c r="BH209" s="143">
        <f t="shared" si="27"/>
        <v>0</v>
      </c>
      <c r="BI209" s="143">
        <f t="shared" si="28"/>
        <v>0</v>
      </c>
      <c r="BJ209" s="13" t="s">
        <v>154</v>
      </c>
      <c r="BK209" s="144">
        <f t="shared" si="29"/>
        <v>0</v>
      </c>
      <c r="BL209" s="13" t="s">
        <v>318</v>
      </c>
      <c r="BM209" s="142" t="s">
        <v>768</v>
      </c>
    </row>
    <row r="210" spans="2:65" s="1" customFormat="1" ht="16.5" customHeight="1">
      <c r="B210" s="131"/>
      <c r="C210" s="149" t="s">
        <v>527</v>
      </c>
      <c r="D210" s="149" t="s">
        <v>356</v>
      </c>
      <c r="E210" s="150" t="s">
        <v>1671</v>
      </c>
      <c r="F210" s="151" t="s">
        <v>1672</v>
      </c>
      <c r="G210" s="152" t="s">
        <v>227</v>
      </c>
      <c r="H210" s="153">
        <v>1530</v>
      </c>
      <c r="I210" s="153"/>
      <c r="J210" s="153">
        <f t="shared" si="20"/>
        <v>0</v>
      </c>
      <c r="K210" s="154"/>
      <c r="L210" s="155"/>
      <c r="M210" s="156" t="s">
        <v>1</v>
      </c>
      <c r="N210" s="157" t="s">
        <v>35</v>
      </c>
      <c r="O210" s="140">
        <v>0</v>
      </c>
      <c r="P210" s="140">
        <f t="shared" si="21"/>
        <v>0</v>
      </c>
      <c r="Q210" s="140">
        <v>0</v>
      </c>
      <c r="R210" s="140">
        <f t="shared" si="22"/>
        <v>0</v>
      </c>
      <c r="S210" s="140">
        <v>0</v>
      </c>
      <c r="T210" s="141">
        <f t="shared" si="23"/>
        <v>0</v>
      </c>
      <c r="AR210" s="142" t="s">
        <v>1275</v>
      </c>
      <c r="AT210" s="142" t="s">
        <v>356</v>
      </c>
      <c r="AU210" s="142" t="s">
        <v>154</v>
      </c>
      <c r="AY210" s="13" t="s">
        <v>146</v>
      </c>
      <c r="BE210" s="143">
        <f t="shared" si="24"/>
        <v>0</v>
      </c>
      <c r="BF210" s="143">
        <f t="shared" si="25"/>
        <v>0</v>
      </c>
      <c r="BG210" s="143">
        <f t="shared" si="26"/>
        <v>0</v>
      </c>
      <c r="BH210" s="143">
        <f t="shared" si="27"/>
        <v>0</v>
      </c>
      <c r="BI210" s="143">
        <f t="shared" si="28"/>
        <v>0</v>
      </c>
      <c r="BJ210" s="13" t="s">
        <v>154</v>
      </c>
      <c r="BK210" s="144">
        <f t="shared" si="29"/>
        <v>0</v>
      </c>
      <c r="BL210" s="13" t="s">
        <v>318</v>
      </c>
      <c r="BM210" s="142" t="s">
        <v>948</v>
      </c>
    </row>
    <row r="211" spans="2:65" s="1" customFormat="1" ht="24.15" customHeight="1">
      <c r="B211" s="131"/>
      <c r="C211" s="132" t="s">
        <v>637</v>
      </c>
      <c r="D211" s="132" t="s">
        <v>149</v>
      </c>
      <c r="E211" s="133" t="s">
        <v>1673</v>
      </c>
      <c r="F211" s="134" t="s">
        <v>1674</v>
      </c>
      <c r="G211" s="135" t="s">
        <v>227</v>
      </c>
      <c r="H211" s="136">
        <v>95</v>
      </c>
      <c r="I211" s="136"/>
      <c r="J211" s="136">
        <f t="shared" si="20"/>
        <v>0</v>
      </c>
      <c r="K211" s="137"/>
      <c r="L211" s="25"/>
      <c r="M211" s="138" t="s">
        <v>1</v>
      </c>
      <c r="N211" s="139" t="s">
        <v>35</v>
      </c>
      <c r="O211" s="140">
        <v>0</v>
      </c>
      <c r="P211" s="140">
        <f t="shared" si="21"/>
        <v>0</v>
      </c>
      <c r="Q211" s="140">
        <v>0</v>
      </c>
      <c r="R211" s="140">
        <f t="shared" si="22"/>
        <v>0</v>
      </c>
      <c r="S211" s="140">
        <v>0</v>
      </c>
      <c r="T211" s="141">
        <f t="shared" si="23"/>
        <v>0</v>
      </c>
      <c r="AR211" s="142" t="s">
        <v>318</v>
      </c>
      <c r="AT211" s="142" t="s">
        <v>149</v>
      </c>
      <c r="AU211" s="142" t="s">
        <v>154</v>
      </c>
      <c r="AY211" s="13" t="s">
        <v>146</v>
      </c>
      <c r="BE211" s="143">
        <f t="shared" si="24"/>
        <v>0</v>
      </c>
      <c r="BF211" s="143">
        <f t="shared" si="25"/>
        <v>0</v>
      </c>
      <c r="BG211" s="143">
        <f t="shared" si="26"/>
        <v>0</v>
      </c>
      <c r="BH211" s="143">
        <f t="shared" si="27"/>
        <v>0</v>
      </c>
      <c r="BI211" s="143">
        <f t="shared" si="28"/>
        <v>0</v>
      </c>
      <c r="BJ211" s="13" t="s">
        <v>154</v>
      </c>
      <c r="BK211" s="144">
        <f t="shared" si="29"/>
        <v>0</v>
      </c>
      <c r="BL211" s="13" t="s">
        <v>318</v>
      </c>
      <c r="BM211" s="142" t="s">
        <v>956</v>
      </c>
    </row>
    <row r="212" spans="2:65" s="1" customFormat="1" ht="16.5" customHeight="1">
      <c r="B212" s="131"/>
      <c r="C212" s="149" t="s">
        <v>531</v>
      </c>
      <c r="D212" s="149" t="s">
        <v>356</v>
      </c>
      <c r="E212" s="150" t="s">
        <v>1675</v>
      </c>
      <c r="F212" s="151" t="s">
        <v>1676</v>
      </c>
      <c r="G212" s="152" t="s">
        <v>227</v>
      </c>
      <c r="H212" s="153">
        <v>95</v>
      </c>
      <c r="I212" s="153"/>
      <c r="J212" s="153">
        <f t="shared" si="20"/>
        <v>0</v>
      </c>
      <c r="K212" s="154"/>
      <c r="L212" s="155"/>
      <c r="M212" s="156" t="s">
        <v>1</v>
      </c>
      <c r="N212" s="157" t="s">
        <v>35</v>
      </c>
      <c r="O212" s="140">
        <v>0</v>
      </c>
      <c r="P212" s="140">
        <f t="shared" si="21"/>
        <v>0</v>
      </c>
      <c r="Q212" s="140">
        <v>0</v>
      </c>
      <c r="R212" s="140">
        <f t="shared" si="22"/>
        <v>0</v>
      </c>
      <c r="S212" s="140">
        <v>0</v>
      </c>
      <c r="T212" s="141">
        <f t="shared" si="23"/>
        <v>0</v>
      </c>
      <c r="AR212" s="142" t="s">
        <v>1275</v>
      </c>
      <c r="AT212" s="142" t="s">
        <v>356</v>
      </c>
      <c r="AU212" s="142" t="s">
        <v>154</v>
      </c>
      <c r="AY212" s="13" t="s">
        <v>146</v>
      </c>
      <c r="BE212" s="143">
        <f t="shared" si="24"/>
        <v>0</v>
      </c>
      <c r="BF212" s="143">
        <f t="shared" si="25"/>
        <v>0</v>
      </c>
      <c r="BG212" s="143">
        <f t="shared" si="26"/>
        <v>0</v>
      </c>
      <c r="BH212" s="143">
        <f t="shared" si="27"/>
        <v>0</v>
      </c>
      <c r="BI212" s="143">
        <f t="shared" si="28"/>
        <v>0</v>
      </c>
      <c r="BJ212" s="13" t="s">
        <v>154</v>
      </c>
      <c r="BK212" s="144">
        <f t="shared" si="29"/>
        <v>0</v>
      </c>
      <c r="BL212" s="13" t="s">
        <v>318</v>
      </c>
      <c r="BM212" s="142" t="s">
        <v>776</v>
      </c>
    </row>
    <row r="213" spans="2:65" s="1" customFormat="1" ht="24.15" customHeight="1">
      <c r="B213" s="131"/>
      <c r="C213" s="132" t="s">
        <v>644</v>
      </c>
      <c r="D213" s="132" t="s">
        <v>149</v>
      </c>
      <c r="E213" s="133" t="s">
        <v>1677</v>
      </c>
      <c r="F213" s="134" t="s">
        <v>1678</v>
      </c>
      <c r="G213" s="135" t="s">
        <v>227</v>
      </c>
      <c r="H213" s="136">
        <v>35</v>
      </c>
      <c r="I213" s="136"/>
      <c r="J213" s="136">
        <f t="shared" si="20"/>
        <v>0</v>
      </c>
      <c r="K213" s="137"/>
      <c r="L213" s="25"/>
      <c r="M213" s="138" t="s">
        <v>1</v>
      </c>
      <c r="N213" s="139" t="s">
        <v>35</v>
      </c>
      <c r="O213" s="140">
        <v>0</v>
      </c>
      <c r="P213" s="140">
        <f t="shared" si="21"/>
        <v>0</v>
      </c>
      <c r="Q213" s="140">
        <v>0</v>
      </c>
      <c r="R213" s="140">
        <f t="shared" si="22"/>
        <v>0</v>
      </c>
      <c r="S213" s="140">
        <v>0</v>
      </c>
      <c r="T213" s="141">
        <f t="shared" si="23"/>
        <v>0</v>
      </c>
      <c r="AR213" s="142" t="s">
        <v>318</v>
      </c>
      <c r="AT213" s="142" t="s">
        <v>149</v>
      </c>
      <c r="AU213" s="142" t="s">
        <v>154</v>
      </c>
      <c r="AY213" s="13" t="s">
        <v>146</v>
      </c>
      <c r="BE213" s="143">
        <f t="shared" si="24"/>
        <v>0</v>
      </c>
      <c r="BF213" s="143">
        <f t="shared" si="25"/>
        <v>0</v>
      </c>
      <c r="BG213" s="143">
        <f t="shared" si="26"/>
        <v>0</v>
      </c>
      <c r="BH213" s="143">
        <f t="shared" si="27"/>
        <v>0</v>
      </c>
      <c r="BI213" s="143">
        <f t="shared" si="28"/>
        <v>0</v>
      </c>
      <c r="BJ213" s="13" t="s">
        <v>154</v>
      </c>
      <c r="BK213" s="144">
        <f t="shared" si="29"/>
        <v>0</v>
      </c>
      <c r="BL213" s="13" t="s">
        <v>318</v>
      </c>
      <c r="BM213" s="142" t="s">
        <v>778</v>
      </c>
    </row>
    <row r="214" spans="2:65" s="1" customFormat="1" ht="16.5" customHeight="1">
      <c r="B214" s="131"/>
      <c r="C214" s="149" t="s">
        <v>535</v>
      </c>
      <c r="D214" s="149" t="s">
        <v>356</v>
      </c>
      <c r="E214" s="150" t="s">
        <v>1679</v>
      </c>
      <c r="F214" s="151" t="s">
        <v>1680</v>
      </c>
      <c r="G214" s="152" t="s">
        <v>227</v>
      </c>
      <c r="H214" s="153">
        <v>35</v>
      </c>
      <c r="I214" s="153"/>
      <c r="J214" s="153">
        <f t="shared" si="20"/>
        <v>0</v>
      </c>
      <c r="K214" s="154"/>
      <c r="L214" s="155"/>
      <c r="M214" s="156" t="s">
        <v>1</v>
      </c>
      <c r="N214" s="157" t="s">
        <v>35</v>
      </c>
      <c r="O214" s="140">
        <v>0</v>
      </c>
      <c r="P214" s="140">
        <f t="shared" si="21"/>
        <v>0</v>
      </c>
      <c r="Q214" s="140">
        <v>0</v>
      </c>
      <c r="R214" s="140">
        <f t="shared" si="22"/>
        <v>0</v>
      </c>
      <c r="S214" s="140">
        <v>0</v>
      </c>
      <c r="T214" s="141">
        <f t="shared" si="23"/>
        <v>0</v>
      </c>
      <c r="AR214" s="142" t="s">
        <v>1275</v>
      </c>
      <c r="AT214" s="142" t="s">
        <v>356</v>
      </c>
      <c r="AU214" s="142" t="s">
        <v>154</v>
      </c>
      <c r="AY214" s="13" t="s">
        <v>146</v>
      </c>
      <c r="BE214" s="143">
        <f t="shared" si="24"/>
        <v>0</v>
      </c>
      <c r="BF214" s="143">
        <f t="shared" si="25"/>
        <v>0</v>
      </c>
      <c r="BG214" s="143">
        <f t="shared" si="26"/>
        <v>0</v>
      </c>
      <c r="BH214" s="143">
        <f t="shared" si="27"/>
        <v>0</v>
      </c>
      <c r="BI214" s="143">
        <f t="shared" si="28"/>
        <v>0</v>
      </c>
      <c r="BJ214" s="13" t="s">
        <v>154</v>
      </c>
      <c r="BK214" s="144">
        <f t="shared" si="29"/>
        <v>0</v>
      </c>
      <c r="BL214" s="13" t="s">
        <v>318</v>
      </c>
      <c r="BM214" s="142" t="s">
        <v>978</v>
      </c>
    </row>
    <row r="215" spans="2:65" s="1" customFormat="1" ht="24.15" customHeight="1">
      <c r="B215" s="131"/>
      <c r="C215" s="132" t="s">
        <v>651</v>
      </c>
      <c r="D215" s="132" t="s">
        <v>149</v>
      </c>
      <c r="E215" s="133" t="s">
        <v>1681</v>
      </c>
      <c r="F215" s="134" t="s">
        <v>1682</v>
      </c>
      <c r="G215" s="135" t="s">
        <v>227</v>
      </c>
      <c r="H215" s="136">
        <v>12</v>
      </c>
      <c r="I215" s="136"/>
      <c r="J215" s="136">
        <f t="shared" si="20"/>
        <v>0</v>
      </c>
      <c r="K215" s="137"/>
      <c r="L215" s="25"/>
      <c r="M215" s="138" t="s">
        <v>1</v>
      </c>
      <c r="N215" s="139" t="s">
        <v>35</v>
      </c>
      <c r="O215" s="140">
        <v>0</v>
      </c>
      <c r="P215" s="140">
        <f t="shared" si="21"/>
        <v>0</v>
      </c>
      <c r="Q215" s="140">
        <v>0</v>
      </c>
      <c r="R215" s="140">
        <f t="shared" si="22"/>
        <v>0</v>
      </c>
      <c r="S215" s="140">
        <v>0</v>
      </c>
      <c r="T215" s="141">
        <f t="shared" si="23"/>
        <v>0</v>
      </c>
      <c r="AR215" s="142" t="s">
        <v>318</v>
      </c>
      <c r="AT215" s="142" t="s">
        <v>149</v>
      </c>
      <c r="AU215" s="142" t="s">
        <v>154</v>
      </c>
      <c r="AY215" s="13" t="s">
        <v>146</v>
      </c>
      <c r="BE215" s="143">
        <f t="shared" si="24"/>
        <v>0</v>
      </c>
      <c r="BF215" s="143">
        <f t="shared" si="25"/>
        <v>0</v>
      </c>
      <c r="BG215" s="143">
        <f t="shared" si="26"/>
        <v>0</v>
      </c>
      <c r="BH215" s="143">
        <f t="shared" si="27"/>
        <v>0</v>
      </c>
      <c r="BI215" s="143">
        <f t="shared" si="28"/>
        <v>0</v>
      </c>
      <c r="BJ215" s="13" t="s">
        <v>154</v>
      </c>
      <c r="BK215" s="144">
        <f t="shared" si="29"/>
        <v>0</v>
      </c>
      <c r="BL215" s="13" t="s">
        <v>318</v>
      </c>
      <c r="BM215" s="142" t="s">
        <v>986</v>
      </c>
    </row>
    <row r="216" spans="2:65" s="1" customFormat="1" ht="16.5" customHeight="1">
      <c r="B216" s="131"/>
      <c r="C216" s="149" t="s">
        <v>539</v>
      </c>
      <c r="D216" s="149" t="s">
        <v>356</v>
      </c>
      <c r="E216" s="150" t="s">
        <v>1683</v>
      </c>
      <c r="F216" s="151" t="s">
        <v>1684</v>
      </c>
      <c r="G216" s="152" t="s">
        <v>227</v>
      </c>
      <c r="H216" s="153">
        <v>12</v>
      </c>
      <c r="I216" s="153"/>
      <c r="J216" s="153">
        <f t="shared" si="20"/>
        <v>0</v>
      </c>
      <c r="K216" s="154"/>
      <c r="L216" s="155"/>
      <c r="M216" s="156" t="s">
        <v>1</v>
      </c>
      <c r="N216" s="157" t="s">
        <v>35</v>
      </c>
      <c r="O216" s="140">
        <v>0</v>
      </c>
      <c r="P216" s="140">
        <f t="shared" si="21"/>
        <v>0</v>
      </c>
      <c r="Q216" s="140">
        <v>0</v>
      </c>
      <c r="R216" s="140">
        <f t="shared" si="22"/>
        <v>0</v>
      </c>
      <c r="S216" s="140">
        <v>0</v>
      </c>
      <c r="T216" s="141">
        <f t="shared" si="23"/>
        <v>0</v>
      </c>
      <c r="AR216" s="142" t="s">
        <v>1275</v>
      </c>
      <c r="AT216" s="142" t="s">
        <v>356</v>
      </c>
      <c r="AU216" s="142" t="s">
        <v>154</v>
      </c>
      <c r="AY216" s="13" t="s">
        <v>146</v>
      </c>
      <c r="BE216" s="143">
        <f t="shared" si="24"/>
        <v>0</v>
      </c>
      <c r="BF216" s="143">
        <f t="shared" si="25"/>
        <v>0</v>
      </c>
      <c r="BG216" s="143">
        <f t="shared" si="26"/>
        <v>0</v>
      </c>
      <c r="BH216" s="143">
        <f t="shared" si="27"/>
        <v>0</v>
      </c>
      <c r="BI216" s="143">
        <f t="shared" si="28"/>
        <v>0</v>
      </c>
      <c r="BJ216" s="13" t="s">
        <v>154</v>
      </c>
      <c r="BK216" s="144">
        <f t="shared" si="29"/>
        <v>0</v>
      </c>
      <c r="BL216" s="13" t="s">
        <v>318</v>
      </c>
      <c r="BM216" s="142" t="s">
        <v>994</v>
      </c>
    </row>
    <row r="217" spans="2:65" s="1" customFormat="1" ht="16.5" customHeight="1">
      <c r="B217" s="131"/>
      <c r="C217" s="132" t="s">
        <v>658</v>
      </c>
      <c r="D217" s="132" t="s">
        <v>149</v>
      </c>
      <c r="E217" s="133" t="s">
        <v>1685</v>
      </c>
      <c r="F217" s="134" t="s">
        <v>1686</v>
      </c>
      <c r="G217" s="135" t="s">
        <v>1345</v>
      </c>
      <c r="H217" s="136">
        <v>56</v>
      </c>
      <c r="I217" s="136"/>
      <c r="J217" s="136">
        <f t="shared" si="20"/>
        <v>0</v>
      </c>
      <c r="K217" s="137"/>
      <c r="L217" s="25"/>
      <c r="M217" s="138" t="s">
        <v>1</v>
      </c>
      <c r="N217" s="139" t="s">
        <v>35</v>
      </c>
      <c r="O217" s="140">
        <v>0</v>
      </c>
      <c r="P217" s="140">
        <f t="shared" si="21"/>
        <v>0</v>
      </c>
      <c r="Q217" s="140">
        <v>0</v>
      </c>
      <c r="R217" s="140">
        <f t="shared" si="22"/>
        <v>0</v>
      </c>
      <c r="S217" s="140">
        <v>0</v>
      </c>
      <c r="T217" s="141">
        <f t="shared" si="23"/>
        <v>0</v>
      </c>
      <c r="AR217" s="142" t="s">
        <v>318</v>
      </c>
      <c r="AT217" s="142" t="s">
        <v>149</v>
      </c>
      <c r="AU217" s="142" t="s">
        <v>154</v>
      </c>
      <c r="AY217" s="13" t="s">
        <v>146</v>
      </c>
      <c r="BE217" s="143">
        <f t="shared" si="24"/>
        <v>0</v>
      </c>
      <c r="BF217" s="143">
        <f t="shared" si="25"/>
        <v>0</v>
      </c>
      <c r="BG217" s="143">
        <f t="shared" si="26"/>
        <v>0</v>
      </c>
      <c r="BH217" s="143">
        <f t="shared" si="27"/>
        <v>0</v>
      </c>
      <c r="BI217" s="143">
        <f t="shared" si="28"/>
        <v>0</v>
      </c>
      <c r="BJ217" s="13" t="s">
        <v>154</v>
      </c>
      <c r="BK217" s="144">
        <f t="shared" si="29"/>
        <v>0</v>
      </c>
      <c r="BL217" s="13" t="s">
        <v>318</v>
      </c>
      <c r="BM217" s="142" t="s">
        <v>786</v>
      </c>
    </row>
    <row r="218" spans="2:65" s="1" customFormat="1" ht="33" customHeight="1">
      <c r="B218" s="131"/>
      <c r="C218" s="132" t="s">
        <v>549</v>
      </c>
      <c r="D218" s="132" t="s">
        <v>149</v>
      </c>
      <c r="E218" s="133" t="s">
        <v>1687</v>
      </c>
      <c r="F218" s="134" t="s">
        <v>1688</v>
      </c>
      <c r="G218" s="135" t="s">
        <v>152</v>
      </c>
      <c r="H218" s="136">
        <v>1</v>
      </c>
      <c r="I218" s="136"/>
      <c r="J218" s="136">
        <f t="shared" si="20"/>
        <v>0</v>
      </c>
      <c r="K218" s="137"/>
      <c r="L218" s="25"/>
      <c r="M218" s="138" t="s">
        <v>1</v>
      </c>
      <c r="N218" s="139" t="s">
        <v>35</v>
      </c>
      <c r="O218" s="140">
        <v>0</v>
      </c>
      <c r="P218" s="140">
        <f t="shared" si="21"/>
        <v>0</v>
      </c>
      <c r="Q218" s="140">
        <v>0</v>
      </c>
      <c r="R218" s="140">
        <f t="shared" si="22"/>
        <v>0</v>
      </c>
      <c r="S218" s="140">
        <v>0</v>
      </c>
      <c r="T218" s="141">
        <f t="shared" si="23"/>
        <v>0</v>
      </c>
      <c r="AR218" s="142" t="s">
        <v>318</v>
      </c>
      <c r="AT218" s="142" t="s">
        <v>149</v>
      </c>
      <c r="AU218" s="142" t="s">
        <v>154</v>
      </c>
      <c r="AY218" s="13" t="s">
        <v>146</v>
      </c>
      <c r="BE218" s="143">
        <f t="shared" si="24"/>
        <v>0</v>
      </c>
      <c r="BF218" s="143">
        <f t="shared" si="25"/>
        <v>0</v>
      </c>
      <c r="BG218" s="143">
        <f t="shared" si="26"/>
        <v>0</v>
      </c>
      <c r="BH218" s="143">
        <f t="shared" si="27"/>
        <v>0</v>
      </c>
      <c r="BI218" s="143">
        <f t="shared" si="28"/>
        <v>0</v>
      </c>
      <c r="BJ218" s="13" t="s">
        <v>154</v>
      </c>
      <c r="BK218" s="144">
        <f t="shared" si="29"/>
        <v>0</v>
      </c>
      <c r="BL218" s="13" t="s">
        <v>318</v>
      </c>
      <c r="BM218" s="142" t="s">
        <v>790</v>
      </c>
    </row>
    <row r="219" spans="2:65" s="1" customFormat="1" ht="16.5" customHeight="1">
      <c r="B219" s="131"/>
      <c r="C219" s="132" t="s">
        <v>665</v>
      </c>
      <c r="D219" s="132" t="s">
        <v>149</v>
      </c>
      <c r="E219" s="133" t="s">
        <v>1689</v>
      </c>
      <c r="F219" s="134" t="s">
        <v>1690</v>
      </c>
      <c r="G219" s="135" t="s">
        <v>1345</v>
      </c>
      <c r="H219" s="136">
        <v>32</v>
      </c>
      <c r="I219" s="136"/>
      <c r="J219" s="136">
        <f t="shared" si="20"/>
        <v>0</v>
      </c>
      <c r="K219" s="137"/>
      <c r="L219" s="25"/>
      <c r="M219" s="138" t="s">
        <v>1</v>
      </c>
      <c r="N219" s="139" t="s">
        <v>35</v>
      </c>
      <c r="O219" s="140">
        <v>0</v>
      </c>
      <c r="P219" s="140">
        <f t="shared" si="21"/>
        <v>0</v>
      </c>
      <c r="Q219" s="140">
        <v>0</v>
      </c>
      <c r="R219" s="140">
        <f t="shared" si="22"/>
        <v>0</v>
      </c>
      <c r="S219" s="140">
        <v>0</v>
      </c>
      <c r="T219" s="141">
        <f t="shared" si="23"/>
        <v>0</v>
      </c>
      <c r="AR219" s="142" t="s">
        <v>318</v>
      </c>
      <c r="AT219" s="142" t="s">
        <v>149</v>
      </c>
      <c r="AU219" s="142" t="s">
        <v>154</v>
      </c>
      <c r="AY219" s="13" t="s">
        <v>146</v>
      </c>
      <c r="BE219" s="143">
        <f t="shared" si="24"/>
        <v>0</v>
      </c>
      <c r="BF219" s="143">
        <f t="shared" si="25"/>
        <v>0</v>
      </c>
      <c r="BG219" s="143">
        <f t="shared" si="26"/>
        <v>0</v>
      </c>
      <c r="BH219" s="143">
        <f t="shared" si="27"/>
        <v>0</v>
      </c>
      <c r="BI219" s="143">
        <f t="shared" si="28"/>
        <v>0</v>
      </c>
      <c r="BJ219" s="13" t="s">
        <v>154</v>
      </c>
      <c r="BK219" s="144">
        <f t="shared" si="29"/>
        <v>0</v>
      </c>
      <c r="BL219" s="13" t="s">
        <v>318</v>
      </c>
      <c r="BM219" s="142" t="s">
        <v>794</v>
      </c>
    </row>
    <row r="220" spans="2:65" s="1" customFormat="1" ht="16.5" customHeight="1">
      <c r="B220" s="131"/>
      <c r="C220" s="132" t="s">
        <v>553</v>
      </c>
      <c r="D220" s="132" t="s">
        <v>149</v>
      </c>
      <c r="E220" s="133" t="s">
        <v>1691</v>
      </c>
      <c r="F220" s="134" t="s">
        <v>1692</v>
      </c>
      <c r="G220" s="135" t="s">
        <v>1345</v>
      </c>
      <c r="H220" s="136">
        <v>14</v>
      </c>
      <c r="I220" s="136"/>
      <c r="J220" s="136">
        <f t="shared" si="20"/>
        <v>0</v>
      </c>
      <c r="K220" s="137"/>
      <c r="L220" s="25"/>
      <c r="M220" s="138" t="s">
        <v>1</v>
      </c>
      <c r="N220" s="139" t="s">
        <v>35</v>
      </c>
      <c r="O220" s="140">
        <v>0</v>
      </c>
      <c r="P220" s="140">
        <f t="shared" si="21"/>
        <v>0</v>
      </c>
      <c r="Q220" s="140">
        <v>0</v>
      </c>
      <c r="R220" s="140">
        <f t="shared" si="22"/>
        <v>0</v>
      </c>
      <c r="S220" s="140">
        <v>0</v>
      </c>
      <c r="T220" s="141">
        <f t="shared" si="23"/>
        <v>0</v>
      </c>
      <c r="AR220" s="142" t="s">
        <v>318</v>
      </c>
      <c r="AT220" s="142" t="s">
        <v>149</v>
      </c>
      <c r="AU220" s="142" t="s">
        <v>154</v>
      </c>
      <c r="AY220" s="13" t="s">
        <v>146</v>
      </c>
      <c r="BE220" s="143">
        <f t="shared" si="24"/>
        <v>0</v>
      </c>
      <c r="BF220" s="143">
        <f t="shared" si="25"/>
        <v>0</v>
      </c>
      <c r="BG220" s="143">
        <f t="shared" si="26"/>
        <v>0</v>
      </c>
      <c r="BH220" s="143">
        <f t="shared" si="27"/>
        <v>0</v>
      </c>
      <c r="BI220" s="143">
        <f t="shared" si="28"/>
        <v>0</v>
      </c>
      <c r="BJ220" s="13" t="s">
        <v>154</v>
      </c>
      <c r="BK220" s="144">
        <f t="shared" si="29"/>
        <v>0</v>
      </c>
      <c r="BL220" s="13" t="s">
        <v>318</v>
      </c>
      <c r="BM220" s="142" t="s">
        <v>798</v>
      </c>
    </row>
    <row r="221" spans="2:65" s="1" customFormat="1" ht="16.5" customHeight="1">
      <c r="B221" s="131"/>
      <c r="C221" s="132" t="s">
        <v>670</v>
      </c>
      <c r="D221" s="132" t="s">
        <v>149</v>
      </c>
      <c r="E221" s="133" t="s">
        <v>1693</v>
      </c>
      <c r="F221" s="134" t="s">
        <v>1694</v>
      </c>
      <c r="G221" s="135" t="s">
        <v>1695</v>
      </c>
      <c r="H221" s="136">
        <v>180</v>
      </c>
      <c r="I221" s="136"/>
      <c r="J221" s="136">
        <f t="shared" si="20"/>
        <v>0</v>
      </c>
      <c r="K221" s="137"/>
      <c r="L221" s="25"/>
      <c r="M221" s="138" t="s">
        <v>1</v>
      </c>
      <c r="N221" s="139" t="s">
        <v>35</v>
      </c>
      <c r="O221" s="140">
        <v>0</v>
      </c>
      <c r="P221" s="140">
        <f t="shared" si="21"/>
        <v>0</v>
      </c>
      <c r="Q221" s="140">
        <v>0</v>
      </c>
      <c r="R221" s="140">
        <f t="shared" si="22"/>
        <v>0</v>
      </c>
      <c r="S221" s="140">
        <v>0</v>
      </c>
      <c r="T221" s="141">
        <f t="shared" si="23"/>
        <v>0</v>
      </c>
      <c r="AR221" s="142" t="s">
        <v>318</v>
      </c>
      <c r="AT221" s="142" t="s">
        <v>149</v>
      </c>
      <c r="AU221" s="142" t="s">
        <v>154</v>
      </c>
      <c r="AY221" s="13" t="s">
        <v>146</v>
      </c>
      <c r="BE221" s="143">
        <f t="shared" si="24"/>
        <v>0</v>
      </c>
      <c r="BF221" s="143">
        <f t="shared" si="25"/>
        <v>0</v>
      </c>
      <c r="BG221" s="143">
        <f t="shared" si="26"/>
        <v>0</v>
      </c>
      <c r="BH221" s="143">
        <f t="shared" si="27"/>
        <v>0</v>
      </c>
      <c r="BI221" s="143">
        <f t="shared" si="28"/>
        <v>0</v>
      </c>
      <c r="BJ221" s="13" t="s">
        <v>154</v>
      </c>
      <c r="BK221" s="144">
        <f t="shared" si="29"/>
        <v>0</v>
      </c>
      <c r="BL221" s="13" t="s">
        <v>318</v>
      </c>
      <c r="BM221" s="142" t="s">
        <v>802</v>
      </c>
    </row>
    <row r="222" spans="2:65" s="1" customFormat="1" ht="16.5" customHeight="1">
      <c r="B222" s="131"/>
      <c r="C222" s="132" t="s">
        <v>556</v>
      </c>
      <c r="D222" s="132" t="s">
        <v>149</v>
      </c>
      <c r="E222" s="133" t="s">
        <v>1696</v>
      </c>
      <c r="F222" s="134" t="s">
        <v>1697</v>
      </c>
      <c r="G222" s="135" t="s">
        <v>1698</v>
      </c>
      <c r="H222" s="136">
        <v>351.702</v>
      </c>
      <c r="I222" s="136"/>
      <c r="J222" s="136">
        <f t="shared" si="20"/>
        <v>0</v>
      </c>
      <c r="K222" s="137"/>
      <c r="L222" s="25"/>
      <c r="M222" s="138" t="s">
        <v>1</v>
      </c>
      <c r="N222" s="139" t="s">
        <v>35</v>
      </c>
      <c r="O222" s="140">
        <v>0</v>
      </c>
      <c r="P222" s="140">
        <f t="shared" si="21"/>
        <v>0</v>
      </c>
      <c r="Q222" s="140">
        <v>0</v>
      </c>
      <c r="R222" s="140">
        <f t="shared" si="22"/>
        <v>0</v>
      </c>
      <c r="S222" s="140">
        <v>0</v>
      </c>
      <c r="T222" s="141">
        <f t="shared" si="23"/>
        <v>0</v>
      </c>
      <c r="AR222" s="142" t="s">
        <v>318</v>
      </c>
      <c r="AT222" s="142" t="s">
        <v>149</v>
      </c>
      <c r="AU222" s="142" t="s">
        <v>154</v>
      </c>
      <c r="AY222" s="13" t="s">
        <v>146</v>
      </c>
      <c r="BE222" s="143">
        <f t="shared" si="24"/>
        <v>0</v>
      </c>
      <c r="BF222" s="143">
        <f t="shared" si="25"/>
        <v>0</v>
      </c>
      <c r="BG222" s="143">
        <f t="shared" si="26"/>
        <v>0</v>
      </c>
      <c r="BH222" s="143">
        <f t="shared" si="27"/>
        <v>0</v>
      </c>
      <c r="BI222" s="143">
        <f t="shared" si="28"/>
        <v>0</v>
      </c>
      <c r="BJ222" s="13" t="s">
        <v>154</v>
      </c>
      <c r="BK222" s="144">
        <f t="shared" si="29"/>
        <v>0</v>
      </c>
      <c r="BL222" s="13" t="s">
        <v>318</v>
      </c>
      <c r="BM222" s="142" t="s">
        <v>806</v>
      </c>
    </row>
    <row r="223" spans="2:65" s="1" customFormat="1" ht="37.950000000000003" customHeight="1">
      <c r="B223" s="131"/>
      <c r="C223" s="132" t="s">
        <v>677</v>
      </c>
      <c r="D223" s="132" t="s">
        <v>149</v>
      </c>
      <c r="E223" s="133" t="s">
        <v>1699</v>
      </c>
      <c r="F223" s="134" t="s">
        <v>1700</v>
      </c>
      <c r="G223" s="135" t="s">
        <v>152</v>
      </c>
      <c r="H223" s="136">
        <v>1</v>
      </c>
      <c r="I223" s="136"/>
      <c r="J223" s="136">
        <f t="shared" si="20"/>
        <v>0</v>
      </c>
      <c r="K223" s="137"/>
      <c r="L223" s="25"/>
      <c r="M223" s="138" t="s">
        <v>1</v>
      </c>
      <c r="N223" s="139" t="s">
        <v>35</v>
      </c>
      <c r="O223" s="140">
        <v>0</v>
      </c>
      <c r="P223" s="140">
        <f t="shared" si="21"/>
        <v>0</v>
      </c>
      <c r="Q223" s="140">
        <v>0</v>
      </c>
      <c r="R223" s="140">
        <f t="shared" si="22"/>
        <v>0</v>
      </c>
      <c r="S223" s="140">
        <v>0</v>
      </c>
      <c r="T223" s="141">
        <f t="shared" si="23"/>
        <v>0</v>
      </c>
      <c r="AR223" s="142" t="s">
        <v>318</v>
      </c>
      <c r="AT223" s="142" t="s">
        <v>149</v>
      </c>
      <c r="AU223" s="142" t="s">
        <v>154</v>
      </c>
      <c r="AY223" s="13" t="s">
        <v>146</v>
      </c>
      <c r="BE223" s="143">
        <f t="shared" si="24"/>
        <v>0</v>
      </c>
      <c r="BF223" s="143">
        <f t="shared" si="25"/>
        <v>0</v>
      </c>
      <c r="BG223" s="143">
        <f t="shared" si="26"/>
        <v>0</v>
      </c>
      <c r="BH223" s="143">
        <f t="shared" si="27"/>
        <v>0</v>
      </c>
      <c r="BI223" s="143">
        <f t="shared" si="28"/>
        <v>0</v>
      </c>
      <c r="BJ223" s="13" t="s">
        <v>154</v>
      </c>
      <c r="BK223" s="144">
        <f t="shared" si="29"/>
        <v>0</v>
      </c>
      <c r="BL223" s="13" t="s">
        <v>318</v>
      </c>
      <c r="BM223" s="142" t="s">
        <v>810</v>
      </c>
    </row>
    <row r="224" spans="2:65" s="1" customFormat="1" ht="16.5" customHeight="1">
      <c r="B224" s="131"/>
      <c r="C224" s="132" t="s">
        <v>560</v>
      </c>
      <c r="D224" s="132" t="s">
        <v>149</v>
      </c>
      <c r="E224" s="133" t="s">
        <v>1701</v>
      </c>
      <c r="F224" s="134" t="s">
        <v>1702</v>
      </c>
      <c r="G224" s="135" t="s">
        <v>1698</v>
      </c>
      <c r="H224" s="136">
        <v>121.22199999999999</v>
      </c>
      <c r="I224" s="136"/>
      <c r="J224" s="136">
        <f t="shared" si="20"/>
        <v>0</v>
      </c>
      <c r="K224" s="137"/>
      <c r="L224" s="25"/>
      <c r="M224" s="138" t="s">
        <v>1</v>
      </c>
      <c r="N224" s="139" t="s">
        <v>35</v>
      </c>
      <c r="O224" s="140">
        <v>0</v>
      </c>
      <c r="P224" s="140">
        <f t="shared" si="21"/>
        <v>0</v>
      </c>
      <c r="Q224" s="140">
        <v>0</v>
      </c>
      <c r="R224" s="140">
        <f t="shared" si="22"/>
        <v>0</v>
      </c>
      <c r="S224" s="140">
        <v>0</v>
      </c>
      <c r="T224" s="141">
        <f t="shared" si="23"/>
        <v>0</v>
      </c>
      <c r="AR224" s="142" t="s">
        <v>318</v>
      </c>
      <c r="AT224" s="142" t="s">
        <v>149</v>
      </c>
      <c r="AU224" s="142" t="s">
        <v>154</v>
      </c>
      <c r="AY224" s="13" t="s">
        <v>146</v>
      </c>
      <c r="BE224" s="143">
        <f t="shared" si="24"/>
        <v>0</v>
      </c>
      <c r="BF224" s="143">
        <f t="shared" si="25"/>
        <v>0</v>
      </c>
      <c r="BG224" s="143">
        <f t="shared" si="26"/>
        <v>0</v>
      </c>
      <c r="BH224" s="143">
        <f t="shared" si="27"/>
        <v>0</v>
      </c>
      <c r="BI224" s="143">
        <f t="shared" si="28"/>
        <v>0</v>
      </c>
      <c r="BJ224" s="13" t="s">
        <v>154</v>
      </c>
      <c r="BK224" s="144">
        <f t="shared" si="29"/>
        <v>0</v>
      </c>
      <c r="BL224" s="13" t="s">
        <v>318</v>
      </c>
      <c r="BM224" s="142" t="s">
        <v>818</v>
      </c>
    </row>
    <row r="225" spans="2:65" s="1" customFormat="1" ht="16.5" customHeight="1">
      <c r="B225" s="131"/>
      <c r="C225" s="132" t="s">
        <v>601</v>
      </c>
      <c r="D225" s="132" t="s">
        <v>149</v>
      </c>
      <c r="E225" s="133" t="s">
        <v>1703</v>
      </c>
      <c r="F225" s="134" t="s">
        <v>1704</v>
      </c>
      <c r="G225" s="135" t="s">
        <v>1698</v>
      </c>
      <c r="H225" s="136">
        <v>482.036</v>
      </c>
      <c r="I225" s="136"/>
      <c r="J225" s="136">
        <f t="shared" ref="J225" si="30">ROUND(I225*H225,3)</f>
        <v>0</v>
      </c>
      <c r="K225" s="137"/>
      <c r="L225" s="25"/>
      <c r="M225" s="138" t="s">
        <v>1</v>
      </c>
      <c r="N225" s="139" t="s">
        <v>35</v>
      </c>
      <c r="O225" s="140">
        <v>0</v>
      </c>
      <c r="P225" s="140">
        <f t="shared" ref="P225" si="31">O225*H225</f>
        <v>0</v>
      </c>
      <c r="Q225" s="140">
        <v>0</v>
      </c>
      <c r="R225" s="140">
        <f t="shared" ref="R225" si="32">Q225*H225</f>
        <v>0</v>
      </c>
      <c r="S225" s="140">
        <v>0</v>
      </c>
      <c r="T225" s="141">
        <f t="shared" ref="T225" si="33">S225*H225</f>
        <v>0</v>
      </c>
      <c r="AR225" s="142" t="s">
        <v>318</v>
      </c>
      <c r="AT225" s="142" t="s">
        <v>149</v>
      </c>
      <c r="AU225" s="142" t="s">
        <v>154</v>
      </c>
      <c r="AY225" s="13" t="s">
        <v>146</v>
      </c>
      <c r="BE225" s="143">
        <f t="shared" si="24"/>
        <v>0</v>
      </c>
      <c r="BF225" s="143">
        <f t="shared" si="25"/>
        <v>0</v>
      </c>
      <c r="BG225" s="143">
        <f t="shared" si="26"/>
        <v>0</v>
      </c>
      <c r="BH225" s="143">
        <f t="shared" si="27"/>
        <v>0</v>
      </c>
      <c r="BI225" s="143">
        <f t="shared" si="28"/>
        <v>0</v>
      </c>
      <c r="BJ225" s="13" t="s">
        <v>154</v>
      </c>
      <c r="BK225" s="144">
        <f t="shared" si="29"/>
        <v>0</v>
      </c>
      <c r="BL225" s="13" t="s">
        <v>318</v>
      </c>
      <c r="BM225" s="142" t="s">
        <v>1058</v>
      </c>
    </row>
    <row r="226" spans="2:65" s="11" customFormat="1" ht="22.95" customHeight="1">
      <c r="B226" s="120"/>
      <c r="D226" s="121" t="s">
        <v>68</v>
      </c>
      <c r="E226" s="129" t="s">
        <v>1705</v>
      </c>
      <c r="F226" s="129" t="s">
        <v>1706</v>
      </c>
      <c r="J226" s="130">
        <f>BK226</f>
        <v>0</v>
      </c>
      <c r="L226" s="120"/>
      <c r="M226" s="124"/>
      <c r="P226" s="125">
        <f>SUM(P227:P234)</f>
        <v>0</v>
      </c>
      <c r="R226" s="125">
        <f>SUM(R227:R234)</f>
        <v>0</v>
      </c>
      <c r="T226" s="126">
        <f>SUM(T227:T234)</f>
        <v>0</v>
      </c>
      <c r="AR226" s="121" t="s">
        <v>158</v>
      </c>
      <c r="AT226" s="127" t="s">
        <v>68</v>
      </c>
      <c r="AU226" s="127" t="s">
        <v>77</v>
      </c>
      <c r="AY226" s="121" t="s">
        <v>146</v>
      </c>
      <c r="BK226" s="128">
        <f>SUM(BK227:BK234)</f>
        <v>0</v>
      </c>
    </row>
    <row r="227" spans="2:65" s="1" customFormat="1" ht="16.5" customHeight="1">
      <c r="B227" s="131"/>
      <c r="C227" s="132" t="s">
        <v>563</v>
      </c>
      <c r="D227" s="132" t="s">
        <v>149</v>
      </c>
      <c r="E227" s="133" t="s">
        <v>1707</v>
      </c>
      <c r="F227" s="134" t="s">
        <v>1708</v>
      </c>
      <c r="G227" s="135" t="s">
        <v>152</v>
      </c>
      <c r="H227" s="136">
        <v>11</v>
      </c>
      <c r="I227" s="136"/>
      <c r="J227" s="136">
        <f t="shared" ref="J227:J234" si="34">ROUND(I227*H227,3)</f>
        <v>0</v>
      </c>
      <c r="K227" s="137"/>
      <c r="L227" s="25"/>
      <c r="M227" s="138" t="s">
        <v>1</v>
      </c>
      <c r="N227" s="139" t="s">
        <v>35</v>
      </c>
      <c r="O227" s="140">
        <v>0</v>
      </c>
      <c r="P227" s="140">
        <f t="shared" ref="P227:P234" si="35">O227*H227</f>
        <v>0</v>
      </c>
      <c r="Q227" s="140">
        <v>0</v>
      </c>
      <c r="R227" s="140">
        <f t="shared" ref="R227:R234" si="36">Q227*H227</f>
        <v>0</v>
      </c>
      <c r="S227" s="140">
        <v>0</v>
      </c>
      <c r="T227" s="141">
        <f t="shared" ref="T227:T234" si="37">S227*H227</f>
        <v>0</v>
      </c>
      <c r="AR227" s="142" t="s">
        <v>318</v>
      </c>
      <c r="AT227" s="142" t="s">
        <v>149</v>
      </c>
      <c r="AU227" s="142" t="s">
        <v>154</v>
      </c>
      <c r="AY227" s="13" t="s">
        <v>146</v>
      </c>
      <c r="BE227" s="143">
        <f t="shared" ref="BE227:BE234" si="38">IF(N227="základná",J227,0)</f>
        <v>0</v>
      </c>
      <c r="BF227" s="143">
        <f t="shared" ref="BF227:BF234" si="39">IF(N227="znížená",J227,0)</f>
        <v>0</v>
      </c>
      <c r="BG227" s="143">
        <f t="shared" ref="BG227:BG234" si="40">IF(N227="zákl. prenesená",J227,0)</f>
        <v>0</v>
      </c>
      <c r="BH227" s="143">
        <f t="shared" ref="BH227:BH234" si="41">IF(N227="zníž. prenesená",J227,0)</f>
        <v>0</v>
      </c>
      <c r="BI227" s="143">
        <f t="shared" ref="BI227:BI234" si="42">IF(N227="nulová",J227,0)</f>
        <v>0</v>
      </c>
      <c r="BJ227" s="13" t="s">
        <v>154</v>
      </c>
      <c r="BK227" s="144">
        <f t="shared" ref="BK227:BK234" si="43">ROUND(I227*H227,3)</f>
        <v>0</v>
      </c>
      <c r="BL227" s="13" t="s">
        <v>318</v>
      </c>
      <c r="BM227" s="142" t="s">
        <v>838</v>
      </c>
    </row>
    <row r="228" spans="2:65" s="1" customFormat="1" ht="37.950000000000003" customHeight="1">
      <c r="B228" s="131"/>
      <c r="C228" s="149" t="s">
        <v>690</v>
      </c>
      <c r="D228" s="149" t="s">
        <v>356</v>
      </c>
      <c r="E228" s="150" t="s">
        <v>1709</v>
      </c>
      <c r="F228" s="151" t="s">
        <v>1710</v>
      </c>
      <c r="G228" s="152" t="s">
        <v>152</v>
      </c>
      <c r="H228" s="153">
        <v>11</v>
      </c>
      <c r="I228" s="153"/>
      <c r="J228" s="153">
        <f t="shared" si="34"/>
        <v>0</v>
      </c>
      <c r="K228" s="154"/>
      <c r="L228" s="155"/>
      <c r="M228" s="156" t="s">
        <v>1</v>
      </c>
      <c r="N228" s="157" t="s">
        <v>35</v>
      </c>
      <c r="O228" s="140">
        <v>0</v>
      </c>
      <c r="P228" s="140">
        <f t="shared" si="35"/>
        <v>0</v>
      </c>
      <c r="Q228" s="140">
        <v>0</v>
      </c>
      <c r="R228" s="140">
        <f t="shared" si="36"/>
        <v>0</v>
      </c>
      <c r="S228" s="140">
        <v>0</v>
      </c>
      <c r="T228" s="141">
        <f t="shared" si="37"/>
        <v>0</v>
      </c>
      <c r="AR228" s="142" t="s">
        <v>1275</v>
      </c>
      <c r="AT228" s="142" t="s">
        <v>356</v>
      </c>
      <c r="AU228" s="142" t="s">
        <v>154</v>
      </c>
      <c r="AY228" s="13" t="s">
        <v>146</v>
      </c>
      <c r="BE228" s="143">
        <f t="shared" si="38"/>
        <v>0</v>
      </c>
      <c r="BF228" s="143">
        <f t="shared" si="39"/>
        <v>0</v>
      </c>
      <c r="BG228" s="143">
        <f t="shared" si="40"/>
        <v>0</v>
      </c>
      <c r="BH228" s="143">
        <f t="shared" si="41"/>
        <v>0</v>
      </c>
      <c r="BI228" s="143">
        <f t="shared" si="42"/>
        <v>0</v>
      </c>
      <c r="BJ228" s="13" t="s">
        <v>154</v>
      </c>
      <c r="BK228" s="144">
        <f t="shared" si="43"/>
        <v>0</v>
      </c>
      <c r="BL228" s="13" t="s">
        <v>318</v>
      </c>
      <c r="BM228" s="142" t="s">
        <v>1072</v>
      </c>
    </row>
    <row r="229" spans="2:65" s="1" customFormat="1" ht="66.75" customHeight="1">
      <c r="B229" s="131"/>
      <c r="C229" s="149" t="s">
        <v>567</v>
      </c>
      <c r="D229" s="149" t="s">
        <v>356</v>
      </c>
      <c r="E229" s="150" t="s">
        <v>1711</v>
      </c>
      <c r="F229" s="151" t="s">
        <v>1712</v>
      </c>
      <c r="G229" s="152" t="s">
        <v>152</v>
      </c>
      <c r="H229" s="153">
        <v>1</v>
      </c>
      <c r="I229" s="153"/>
      <c r="J229" s="153">
        <f t="shared" si="34"/>
        <v>0</v>
      </c>
      <c r="K229" s="154"/>
      <c r="L229" s="155"/>
      <c r="M229" s="156" t="s">
        <v>1</v>
      </c>
      <c r="N229" s="157" t="s">
        <v>35</v>
      </c>
      <c r="O229" s="140">
        <v>0</v>
      </c>
      <c r="P229" s="140">
        <f t="shared" si="35"/>
        <v>0</v>
      </c>
      <c r="Q229" s="140">
        <v>0</v>
      </c>
      <c r="R229" s="140">
        <f t="shared" si="36"/>
        <v>0</v>
      </c>
      <c r="S229" s="140">
        <v>0</v>
      </c>
      <c r="T229" s="141">
        <f t="shared" si="37"/>
        <v>0</v>
      </c>
      <c r="AR229" s="142" t="s">
        <v>1275</v>
      </c>
      <c r="AT229" s="142" t="s">
        <v>356</v>
      </c>
      <c r="AU229" s="142" t="s">
        <v>154</v>
      </c>
      <c r="AY229" s="13" t="s">
        <v>146</v>
      </c>
      <c r="BE229" s="143">
        <f t="shared" si="38"/>
        <v>0</v>
      </c>
      <c r="BF229" s="143">
        <f t="shared" si="39"/>
        <v>0</v>
      </c>
      <c r="BG229" s="143">
        <f t="shared" si="40"/>
        <v>0</v>
      </c>
      <c r="BH229" s="143">
        <f t="shared" si="41"/>
        <v>0</v>
      </c>
      <c r="BI229" s="143">
        <f t="shared" si="42"/>
        <v>0</v>
      </c>
      <c r="BJ229" s="13" t="s">
        <v>154</v>
      </c>
      <c r="BK229" s="144">
        <f t="shared" si="43"/>
        <v>0</v>
      </c>
      <c r="BL229" s="13" t="s">
        <v>318</v>
      </c>
      <c r="BM229" s="142" t="s">
        <v>842</v>
      </c>
    </row>
    <row r="230" spans="2:65" s="1" customFormat="1" ht="16.5" customHeight="1">
      <c r="B230" s="131"/>
      <c r="C230" s="132" t="s">
        <v>697</v>
      </c>
      <c r="D230" s="132" t="s">
        <v>149</v>
      </c>
      <c r="E230" s="133" t="s">
        <v>1713</v>
      </c>
      <c r="F230" s="134" t="s">
        <v>1714</v>
      </c>
      <c r="G230" s="135" t="s">
        <v>227</v>
      </c>
      <c r="H230" s="136">
        <v>1670</v>
      </c>
      <c r="I230" s="136"/>
      <c r="J230" s="136">
        <f t="shared" si="34"/>
        <v>0</v>
      </c>
      <c r="K230" s="137"/>
      <c r="L230" s="25"/>
      <c r="M230" s="138" t="s">
        <v>1</v>
      </c>
      <c r="N230" s="139" t="s">
        <v>35</v>
      </c>
      <c r="O230" s="140">
        <v>0</v>
      </c>
      <c r="P230" s="140">
        <f t="shared" si="35"/>
        <v>0</v>
      </c>
      <c r="Q230" s="140">
        <v>0</v>
      </c>
      <c r="R230" s="140">
        <f t="shared" si="36"/>
        <v>0</v>
      </c>
      <c r="S230" s="140">
        <v>0</v>
      </c>
      <c r="T230" s="141">
        <f t="shared" si="37"/>
        <v>0</v>
      </c>
      <c r="AR230" s="142" t="s">
        <v>318</v>
      </c>
      <c r="AT230" s="142" t="s">
        <v>149</v>
      </c>
      <c r="AU230" s="142" t="s">
        <v>154</v>
      </c>
      <c r="AY230" s="13" t="s">
        <v>146</v>
      </c>
      <c r="BE230" s="143">
        <f t="shared" si="38"/>
        <v>0</v>
      </c>
      <c r="BF230" s="143">
        <f t="shared" si="39"/>
        <v>0</v>
      </c>
      <c r="BG230" s="143">
        <f t="shared" si="40"/>
        <v>0</v>
      </c>
      <c r="BH230" s="143">
        <f t="shared" si="41"/>
        <v>0</v>
      </c>
      <c r="BI230" s="143">
        <f t="shared" si="42"/>
        <v>0</v>
      </c>
      <c r="BJ230" s="13" t="s">
        <v>154</v>
      </c>
      <c r="BK230" s="144">
        <f t="shared" si="43"/>
        <v>0</v>
      </c>
      <c r="BL230" s="13" t="s">
        <v>318</v>
      </c>
      <c r="BM230" s="142" t="s">
        <v>846</v>
      </c>
    </row>
    <row r="231" spans="2:65" s="1" customFormat="1" ht="21.75" customHeight="1">
      <c r="B231" s="131"/>
      <c r="C231" s="149" t="s">
        <v>701</v>
      </c>
      <c r="D231" s="149" t="s">
        <v>356</v>
      </c>
      <c r="E231" s="150" t="s">
        <v>1715</v>
      </c>
      <c r="F231" s="151" t="s">
        <v>1716</v>
      </c>
      <c r="G231" s="152" t="s">
        <v>227</v>
      </c>
      <c r="H231" s="153">
        <v>1670</v>
      </c>
      <c r="I231" s="153"/>
      <c r="J231" s="153">
        <f t="shared" si="34"/>
        <v>0</v>
      </c>
      <c r="K231" s="154"/>
      <c r="L231" s="155"/>
      <c r="M231" s="156" t="s">
        <v>1</v>
      </c>
      <c r="N231" s="157" t="s">
        <v>35</v>
      </c>
      <c r="O231" s="140">
        <v>0</v>
      </c>
      <c r="P231" s="140">
        <f t="shared" si="35"/>
        <v>0</v>
      </c>
      <c r="Q231" s="140">
        <v>0</v>
      </c>
      <c r="R231" s="140">
        <f t="shared" si="36"/>
        <v>0</v>
      </c>
      <c r="S231" s="140">
        <v>0</v>
      </c>
      <c r="T231" s="141">
        <f t="shared" si="37"/>
        <v>0</v>
      </c>
      <c r="AR231" s="142" t="s">
        <v>1275</v>
      </c>
      <c r="AT231" s="142" t="s">
        <v>356</v>
      </c>
      <c r="AU231" s="142" t="s">
        <v>154</v>
      </c>
      <c r="AY231" s="13" t="s">
        <v>146</v>
      </c>
      <c r="BE231" s="143">
        <f t="shared" si="38"/>
        <v>0</v>
      </c>
      <c r="BF231" s="143">
        <f t="shared" si="39"/>
        <v>0</v>
      </c>
      <c r="BG231" s="143">
        <f t="shared" si="40"/>
        <v>0</v>
      </c>
      <c r="BH231" s="143">
        <f t="shared" si="41"/>
        <v>0</v>
      </c>
      <c r="BI231" s="143">
        <f t="shared" si="42"/>
        <v>0</v>
      </c>
      <c r="BJ231" s="13" t="s">
        <v>154</v>
      </c>
      <c r="BK231" s="144">
        <f t="shared" si="43"/>
        <v>0</v>
      </c>
      <c r="BL231" s="13" t="s">
        <v>318</v>
      </c>
      <c r="BM231" s="142" t="s">
        <v>854</v>
      </c>
    </row>
    <row r="232" spans="2:65" s="1" customFormat="1" ht="16.5" customHeight="1">
      <c r="B232" s="131"/>
      <c r="C232" s="132" t="s">
        <v>705</v>
      </c>
      <c r="D232" s="132" t="s">
        <v>149</v>
      </c>
      <c r="E232" s="133" t="s">
        <v>1696</v>
      </c>
      <c r="F232" s="134" t="s">
        <v>1697</v>
      </c>
      <c r="G232" s="135" t="s">
        <v>1698</v>
      </c>
      <c r="H232" s="136">
        <v>66.463999999999999</v>
      </c>
      <c r="I232" s="136"/>
      <c r="J232" s="136">
        <f t="shared" si="34"/>
        <v>0</v>
      </c>
      <c r="K232" s="137"/>
      <c r="L232" s="25"/>
      <c r="M232" s="138" t="s">
        <v>1</v>
      </c>
      <c r="N232" s="139" t="s">
        <v>35</v>
      </c>
      <c r="O232" s="140">
        <v>0</v>
      </c>
      <c r="P232" s="140">
        <f t="shared" si="35"/>
        <v>0</v>
      </c>
      <c r="Q232" s="140">
        <v>0</v>
      </c>
      <c r="R232" s="140">
        <f t="shared" si="36"/>
        <v>0</v>
      </c>
      <c r="S232" s="140">
        <v>0</v>
      </c>
      <c r="T232" s="141">
        <f t="shared" si="37"/>
        <v>0</v>
      </c>
      <c r="AR232" s="142" t="s">
        <v>318</v>
      </c>
      <c r="AT232" s="142" t="s">
        <v>149</v>
      </c>
      <c r="AU232" s="142" t="s">
        <v>154</v>
      </c>
      <c r="AY232" s="13" t="s">
        <v>146</v>
      </c>
      <c r="BE232" s="143">
        <f t="shared" si="38"/>
        <v>0</v>
      </c>
      <c r="BF232" s="143">
        <f t="shared" si="39"/>
        <v>0</v>
      </c>
      <c r="BG232" s="143">
        <f t="shared" si="40"/>
        <v>0</v>
      </c>
      <c r="BH232" s="143">
        <f t="shared" si="41"/>
        <v>0</v>
      </c>
      <c r="BI232" s="143">
        <f t="shared" si="42"/>
        <v>0</v>
      </c>
      <c r="BJ232" s="13" t="s">
        <v>154</v>
      </c>
      <c r="BK232" s="144">
        <f t="shared" si="43"/>
        <v>0</v>
      </c>
      <c r="BL232" s="13" t="s">
        <v>318</v>
      </c>
      <c r="BM232" s="142" t="s">
        <v>858</v>
      </c>
    </row>
    <row r="233" spans="2:65" s="1" customFormat="1" ht="16.5" customHeight="1">
      <c r="B233" s="131"/>
      <c r="C233" s="132" t="s">
        <v>570</v>
      </c>
      <c r="D233" s="132" t="s">
        <v>149</v>
      </c>
      <c r="E233" s="133" t="s">
        <v>1701</v>
      </c>
      <c r="F233" s="134" t="s">
        <v>1702</v>
      </c>
      <c r="G233" s="135" t="s">
        <v>1698</v>
      </c>
      <c r="H233" s="136">
        <v>44.107999999999997</v>
      </c>
      <c r="I233" s="136"/>
      <c r="J233" s="136">
        <f t="shared" si="34"/>
        <v>0</v>
      </c>
      <c r="K233" s="137"/>
      <c r="L233" s="25"/>
      <c r="M233" s="138" t="s">
        <v>1</v>
      </c>
      <c r="N233" s="139" t="s">
        <v>35</v>
      </c>
      <c r="O233" s="140">
        <v>0</v>
      </c>
      <c r="P233" s="140">
        <f t="shared" si="35"/>
        <v>0</v>
      </c>
      <c r="Q233" s="140">
        <v>0</v>
      </c>
      <c r="R233" s="140">
        <f t="shared" si="36"/>
        <v>0</v>
      </c>
      <c r="S233" s="140">
        <v>0</v>
      </c>
      <c r="T233" s="141">
        <f t="shared" si="37"/>
        <v>0</v>
      </c>
      <c r="AR233" s="142" t="s">
        <v>318</v>
      </c>
      <c r="AT233" s="142" t="s">
        <v>149</v>
      </c>
      <c r="AU233" s="142" t="s">
        <v>154</v>
      </c>
      <c r="AY233" s="13" t="s">
        <v>146</v>
      </c>
      <c r="BE233" s="143">
        <f t="shared" si="38"/>
        <v>0</v>
      </c>
      <c r="BF233" s="143">
        <f t="shared" si="39"/>
        <v>0</v>
      </c>
      <c r="BG233" s="143">
        <f t="shared" si="40"/>
        <v>0</v>
      </c>
      <c r="BH233" s="143">
        <f t="shared" si="41"/>
        <v>0</v>
      </c>
      <c r="BI233" s="143">
        <f t="shared" si="42"/>
        <v>0</v>
      </c>
      <c r="BJ233" s="13" t="s">
        <v>154</v>
      </c>
      <c r="BK233" s="144">
        <f t="shared" si="43"/>
        <v>0</v>
      </c>
      <c r="BL233" s="13" t="s">
        <v>318</v>
      </c>
      <c r="BM233" s="142" t="s">
        <v>862</v>
      </c>
    </row>
    <row r="234" spans="2:65" s="1" customFormat="1" ht="16.5" customHeight="1">
      <c r="B234" s="131"/>
      <c r="C234" s="132" t="s">
        <v>712</v>
      </c>
      <c r="D234" s="132" t="s">
        <v>149</v>
      </c>
      <c r="E234" s="133" t="s">
        <v>1703</v>
      </c>
      <c r="F234" s="134" t="s">
        <v>1704</v>
      </c>
      <c r="G234" s="135" t="s">
        <v>1698</v>
      </c>
      <c r="H234" s="136">
        <v>66.463999999999999</v>
      </c>
      <c r="I234" s="136"/>
      <c r="J234" s="136">
        <f t="shared" si="34"/>
        <v>0</v>
      </c>
      <c r="K234" s="137"/>
      <c r="L234" s="25"/>
      <c r="M234" s="138" t="s">
        <v>1</v>
      </c>
      <c r="N234" s="139" t="s">
        <v>35</v>
      </c>
      <c r="O234" s="140">
        <v>0</v>
      </c>
      <c r="P234" s="140">
        <f t="shared" si="35"/>
        <v>0</v>
      </c>
      <c r="Q234" s="140">
        <v>0</v>
      </c>
      <c r="R234" s="140">
        <f t="shared" si="36"/>
        <v>0</v>
      </c>
      <c r="S234" s="140">
        <v>0</v>
      </c>
      <c r="T234" s="141">
        <f t="shared" si="37"/>
        <v>0</v>
      </c>
      <c r="AR234" s="142" t="s">
        <v>318</v>
      </c>
      <c r="AT234" s="142" t="s">
        <v>149</v>
      </c>
      <c r="AU234" s="142" t="s">
        <v>154</v>
      </c>
      <c r="AY234" s="13" t="s">
        <v>146</v>
      </c>
      <c r="BE234" s="143">
        <f t="shared" si="38"/>
        <v>0</v>
      </c>
      <c r="BF234" s="143">
        <f t="shared" si="39"/>
        <v>0</v>
      </c>
      <c r="BG234" s="143">
        <f t="shared" si="40"/>
        <v>0</v>
      </c>
      <c r="BH234" s="143">
        <f t="shared" si="41"/>
        <v>0</v>
      </c>
      <c r="BI234" s="143">
        <f t="shared" si="42"/>
        <v>0</v>
      </c>
      <c r="BJ234" s="13" t="s">
        <v>154</v>
      </c>
      <c r="BK234" s="144">
        <f t="shared" si="43"/>
        <v>0</v>
      </c>
      <c r="BL234" s="13" t="s">
        <v>318</v>
      </c>
      <c r="BM234" s="142" t="s">
        <v>866</v>
      </c>
    </row>
    <row r="235" spans="2:65" s="11" customFormat="1" ht="22.95" customHeight="1">
      <c r="B235" s="120"/>
      <c r="D235" s="121" t="s">
        <v>68</v>
      </c>
      <c r="E235" s="129" t="s">
        <v>1717</v>
      </c>
      <c r="F235" s="129" t="s">
        <v>1718</v>
      </c>
      <c r="J235" s="130">
        <f>BK235</f>
        <v>0</v>
      </c>
      <c r="L235" s="120"/>
      <c r="M235" s="124"/>
      <c r="P235" s="125">
        <f>SUM(P236:P239)</f>
        <v>0</v>
      </c>
      <c r="R235" s="125">
        <f>SUM(R236:R239)</f>
        <v>0</v>
      </c>
      <c r="T235" s="126">
        <f>SUM(T236:T239)</f>
        <v>0</v>
      </c>
      <c r="AR235" s="121" t="s">
        <v>158</v>
      </c>
      <c r="AT235" s="127" t="s">
        <v>68</v>
      </c>
      <c r="AU235" s="127" t="s">
        <v>77</v>
      </c>
      <c r="AY235" s="121" t="s">
        <v>146</v>
      </c>
      <c r="BK235" s="128">
        <f>SUM(BK236:BK239)</f>
        <v>0</v>
      </c>
    </row>
    <row r="236" spans="2:65" s="1" customFormat="1" ht="24.15" customHeight="1">
      <c r="B236" s="131"/>
      <c r="C236" s="132" t="s">
        <v>574</v>
      </c>
      <c r="D236" s="132" t="s">
        <v>149</v>
      </c>
      <c r="E236" s="133" t="s">
        <v>1719</v>
      </c>
      <c r="F236" s="134" t="s">
        <v>1720</v>
      </c>
      <c r="G236" s="135" t="s">
        <v>227</v>
      </c>
      <c r="H236" s="136">
        <v>165</v>
      </c>
      <c r="I236" s="136"/>
      <c r="J236" s="136">
        <f>ROUND(I236*H236,3)</f>
        <v>0</v>
      </c>
      <c r="K236" s="137"/>
      <c r="L236" s="25"/>
      <c r="M236" s="138" t="s">
        <v>1</v>
      </c>
      <c r="N236" s="139" t="s">
        <v>35</v>
      </c>
      <c r="O236" s="140">
        <v>0</v>
      </c>
      <c r="P236" s="140">
        <f>O236*H236</f>
        <v>0</v>
      </c>
      <c r="Q236" s="140">
        <v>0</v>
      </c>
      <c r="R236" s="140">
        <f>Q236*H236</f>
        <v>0</v>
      </c>
      <c r="S236" s="140">
        <v>0</v>
      </c>
      <c r="T236" s="141">
        <f>S236*H236</f>
        <v>0</v>
      </c>
      <c r="AR236" s="142" t="s">
        <v>318</v>
      </c>
      <c r="AT236" s="142" t="s">
        <v>149</v>
      </c>
      <c r="AU236" s="142" t="s">
        <v>154</v>
      </c>
      <c r="AY236" s="13" t="s">
        <v>146</v>
      </c>
      <c r="BE236" s="143">
        <f>IF(N236="základná",J236,0)</f>
        <v>0</v>
      </c>
      <c r="BF236" s="143">
        <f>IF(N236="znížená",J236,0)</f>
        <v>0</v>
      </c>
      <c r="BG236" s="143">
        <f>IF(N236="zákl. prenesená",J236,0)</f>
        <v>0</v>
      </c>
      <c r="BH236" s="143">
        <f>IF(N236="zníž. prenesená",J236,0)</f>
        <v>0</v>
      </c>
      <c r="BI236" s="143">
        <f>IF(N236="nulová",J236,0)</f>
        <v>0</v>
      </c>
      <c r="BJ236" s="13" t="s">
        <v>154</v>
      </c>
      <c r="BK236" s="144">
        <f>ROUND(I236*H236,3)</f>
        <v>0</v>
      </c>
      <c r="BL236" s="13" t="s">
        <v>318</v>
      </c>
      <c r="BM236" s="142" t="s">
        <v>870</v>
      </c>
    </row>
    <row r="237" spans="2:65" s="1" customFormat="1" ht="33" customHeight="1">
      <c r="B237" s="131"/>
      <c r="C237" s="132" t="s">
        <v>719</v>
      </c>
      <c r="D237" s="132" t="s">
        <v>149</v>
      </c>
      <c r="E237" s="133" t="s">
        <v>1721</v>
      </c>
      <c r="F237" s="134" t="s">
        <v>1722</v>
      </c>
      <c r="G237" s="135" t="s">
        <v>227</v>
      </c>
      <c r="H237" s="136">
        <v>165</v>
      </c>
      <c r="I237" s="136"/>
      <c r="J237" s="136">
        <f>ROUND(I237*H237,3)</f>
        <v>0</v>
      </c>
      <c r="K237" s="137"/>
      <c r="L237" s="25"/>
      <c r="M237" s="138" t="s">
        <v>1</v>
      </c>
      <c r="N237" s="139" t="s">
        <v>35</v>
      </c>
      <c r="O237" s="140">
        <v>0</v>
      </c>
      <c r="P237" s="140">
        <f>O237*H237</f>
        <v>0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AR237" s="142" t="s">
        <v>318</v>
      </c>
      <c r="AT237" s="142" t="s">
        <v>149</v>
      </c>
      <c r="AU237" s="142" t="s">
        <v>154</v>
      </c>
      <c r="AY237" s="13" t="s">
        <v>146</v>
      </c>
      <c r="BE237" s="143">
        <f>IF(N237="základná",J237,0)</f>
        <v>0</v>
      </c>
      <c r="BF237" s="143">
        <f>IF(N237="znížená",J237,0)</f>
        <v>0</v>
      </c>
      <c r="BG237" s="143">
        <f>IF(N237="zákl. prenesená",J237,0)</f>
        <v>0</v>
      </c>
      <c r="BH237" s="143">
        <f>IF(N237="zníž. prenesená",J237,0)</f>
        <v>0</v>
      </c>
      <c r="BI237" s="143">
        <f>IF(N237="nulová",J237,0)</f>
        <v>0</v>
      </c>
      <c r="BJ237" s="13" t="s">
        <v>154</v>
      </c>
      <c r="BK237" s="144">
        <f>ROUND(I237*H237,3)</f>
        <v>0</v>
      </c>
      <c r="BL237" s="13" t="s">
        <v>318</v>
      </c>
      <c r="BM237" s="142" t="s">
        <v>874</v>
      </c>
    </row>
    <row r="238" spans="2:65" s="1" customFormat="1" ht="33" customHeight="1">
      <c r="B238" s="131"/>
      <c r="C238" s="132" t="s">
        <v>596</v>
      </c>
      <c r="D238" s="132" t="s">
        <v>149</v>
      </c>
      <c r="E238" s="133" t="s">
        <v>1723</v>
      </c>
      <c r="F238" s="134" t="s">
        <v>1724</v>
      </c>
      <c r="G238" s="135" t="s">
        <v>169</v>
      </c>
      <c r="H238" s="136">
        <v>57.75</v>
      </c>
      <c r="I238" s="136"/>
      <c r="J238" s="136">
        <f>ROUND(I238*H238,3)</f>
        <v>0</v>
      </c>
      <c r="K238" s="137"/>
      <c r="L238" s="25"/>
      <c r="M238" s="138" t="s">
        <v>1</v>
      </c>
      <c r="N238" s="139" t="s">
        <v>35</v>
      </c>
      <c r="O238" s="140">
        <v>0</v>
      </c>
      <c r="P238" s="140">
        <f>O238*H238</f>
        <v>0</v>
      </c>
      <c r="Q238" s="140">
        <v>0</v>
      </c>
      <c r="R238" s="140">
        <f>Q238*H238</f>
        <v>0</v>
      </c>
      <c r="S238" s="140">
        <v>0</v>
      </c>
      <c r="T238" s="141">
        <f>S238*H238</f>
        <v>0</v>
      </c>
      <c r="AR238" s="142" t="s">
        <v>318</v>
      </c>
      <c r="AT238" s="142" t="s">
        <v>149</v>
      </c>
      <c r="AU238" s="142" t="s">
        <v>154</v>
      </c>
      <c r="AY238" s="13" t="s">
        <v>146</v>
      </c>
      <c r="BE238" s="143">
        <f>IF(N238="základná",J238,0)</f>
        <v>0</v>
      </c>
      <c r="BF238" s="143">
        <f>IF(N238="znížená",J238,0)</f>
        <v>0</v>
      </c>
      <c r="BG238" s="143">
        <f>IF(N238="zákl. prenesená",J238,0)</f>
        <v>0</v>
      </c>
      <c r="BH238" s="143">
        <f>IF(N238="zníž. prenesená",J238,0)</f>
        <v>0</v>
      </c>
      <c r="BI238" s="143">
        <f>IF(N238="nulová",J238,0)</f>
        <v>0</v>
      </c>
      <c r="BJ238" s="13" t="s">
        <v>154</v>
      </c>
      <c r="BK238" s="144">
        <f>ROUND(I238*H238,3)</f>
        <v>0</v>
      </c>
      <c r="BL238" s="13" t="s">
        <v>318</v>
      </c>
      <c r="BM238" s="142" t="s">
        <v>878</v>
      </c>
    </row>
    <row r="239" spans="2:65" s="1" customFormat="1" ht="16.5" customHeight="1">
      <c r="B239" s="131"/>
      <c r="C239" s="132" t="s">
        <v>726</v>
      </c>
      <c r="D239" s="132" t="s">
        <v>149</v>
      </c>
      <c r="E239" s="133" t="s">
        <v>1703</v>
      </c>
      <c r="F239" s="134" t="s">
        <v>1704</v>
      </c>
      <c r="G239" s="135" t="s">
        <v>1698</v>
      </c>
      <c r="H239" s="136">
        <v>27.763000000000002</v>
      </c>
      <c r="I239" s="136"/>
      <c r="J239" s="136">
        <f>ROUND(I239*H239,3)</f>
        <v>0</v>
      </c>
      <c r="K239" s="137"/>
      <c r="L239" s="25"/>
      <c r="M239" s="145" t="s">
        <v>1</v>
      </c>
      <c r="N239" s="146" t="s">
        <v>35</v>
      </c>
      <c r="O239" s="147">
        <v>0</v>
      </c>
      <c r="P239" s="147">
        <f>O239*H239</f>
        <v>0</v>
      </c>
      <c r="Q239" s="147">
        <v>0</v>
      </c>
      <c r="R239" s="147">
        <f>Q239*H239</f>
        <v>0</v>
      </c>
      <c r="S239" s="147">
        <v>0</v>
      </c>
      <c r="T239" s="148">
        <f>S239*H239</f>
        <v>0</v>
      </c>
      <c r="AR239" s="142" t="s">
        <v>318</v>
      </c>
      <c r="AT239" s="142" t="s">
        <v>149</v>
      </c>
      <c r="AU239" s="142" t="s">
        <v>154</v>
      </c>
      <c r="AY239" s="13" t="s">
        <v>146</v>
      </c>
      <c r="BE239" s="143">
        <f>IF(N239="základná",J239,0)</f>
        <v>0</v>
      </c>
      <c r="BF239" s="143">
        <f>IF(N239="znížená",J239,0)</f>
        <v>0</v>
      </c>
      <c r="BG239" s="143">
        <f>IF(N239="zákl. prenesená",J239,0)</f>
        <v>0</v>
      </c>
      <c r="BH239" s="143">
        <f>IF(N239="zníž. prenesená",J239,0)</f>
        <v>0</v>
      </c>
      <c r="BI239" s="143">
        <f>IF(N239="nulová",J239,0)</f>
        <v>0</v>
      </c>
      <c r="BJ239" s="13" t="s">
        <v>154</v>
      </c>
      <c r="BK239" s="144">
        <f>ROUND(I239*H239,3)</f>
        <v>0</v>
      </c>
      <c r="BL239" s="13" t="s">
        <v>318</v>
      </c>
      <c r="BM239" s="142" t="s">
        <v>882</v>
      </c>
    </row>
    <row r="240" spans="2:65" s="1" customFormat="1" ht="6.9" customHeight="1">
      <c r="B240" s="40"/>
      <c r="C240" s="41"/>
      <c r="D240" s="41"/>
      <c r="E240" s="41"/>
      <c r="F240" s="41"/>
      <c r="G240" s="41"/>
      <c r="H240" s="41"/>
      <c r="I240" s="41"/>
      <c r="J240" s="41"/>
      <c r="K240" s="41"/>
      <c r="L240" s="25"/>
    </row>
  </sheetData>
  <autoFilter ref="C121:K239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217"/>
  <sheetViews>
    <sheetView showGridLines="0" topLeftCell="A111" workbookViewId="0">
      <selection activeCell="I129" sqref="I129:I21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93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1725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ROUND(J126,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ROUND((SUM(BE126:BE216)),  2)</f>
        <v>0</v>
      </c>
      <c r="G33" s="88"/>
      <c r="H33" s="88"/>
      <c r="I33" s="89">
        <v>0.2</v>
      </c>
      <c r="J33" s="87">
        <f>ROUND(((SUM(BE126:BE216))*I33),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ROUND((SUM(BF126:BF216)),  2)</f>
        <v>0</v>
      </c>
      <c r="I34" s="91">
        <v>0.2</v>
      </c>
      <c r="J34" s="90">
        <f>ROUND(((SUM(BF126:BF216))*I34),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ROUND((SUM(BG126:BG216)),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ROUND((SUM(BH126:BH216)),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ROUND((SUM(BI126:BI216)),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09 - SO 08 - Ústredné kúrenie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/>
      </c>
      <c r="I91" s="22" t="s">
        <v>24</v>
      </c>
      <c r="J91" s="23" t="str">
        <f>E21</f>
        <v/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/>
      </c>
      <c r="I92" s="22" t="s">
        <v>27</v>
      </c>
      <c r="J92" s="23" t="str">
        <f>E24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J126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12" s="9" customFormat="1" ht="19.95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12" s="8" customFormat="1" ht="24.9" customHeight="1">
      <c r="B99" s="103"/>
      <c r="D99" s="104" t="s">
        <v>119</v>
      </c>
      <c r="E99" s="105"/>
      <c r="F99" s="105"/>
      <c r="G99" s="105"/>
      <c r="H99" s="105"/>
      <c r="I99" s="105"/>
      <c r="J99" s="106">
        <f>J135</f>
        <v>0</v>
      </c>
      <c r="L99" s="103"/>
    </row>
    <row r="100" spans="2:12" s="9" customFormat="1" ht="19.95" customHeight="1">
      <c r="B100" s="107"/>
      <c r="D100" s="108" t="s">
        <v>370</v>
      </c>
      <c r="E100" s="109"/>
      <c r="F100" s="109"/>
      <c r="G100" s="109"/>
      <c r="H100" s="109"/>
      <c r="I100" s="109"/>
      <c r="J100" s="110">
        <f>J136</f>
        <v>0</v>
      </c>
      <c r="L100" s="107"/>
    </row>
    <row r="101" spans="2:12" s="9" customFormat="1" ht="19.95" customHeight="1">
      <c r="B101" s="107"/>
      <c r="D101" s="108" t="s">
        <v>1726</v>
      </c>
      <c r="E101" s="109"/>
      <c r="F101" s="109"/>
      <c r="G101" s="109"/>
      <c r="H101" s="109"/>
      <c r="I101" s="109"/>
      <c r="J101" s="110">
        <f>J145</f>
        <v>0</v>
      </c>
      <c r="L101" s="107"/>
    </row>
    <row r="102" spans="2:12" s="9" customFormat="1" ht="19.95" customHeight="1">
      <c r="B102" s="107"/>
      <c r="D102" s="108" t="s">
        <v>1727</v>
      </c>
      <c r="E102" s="109"/>
      <c r="F102" s="109"/>
      <c r="G102" s="109"/>
      <c r="H102" s="109"/>
      <c r="I102" s="109"/>
      <c r="J102" s="110">
        <f>J167</f>
        <v>0</v>
      </c>
      <c r="L102" s="107"/>
    </row>
    <row r="103" spans="2:12" s="9" customFormat="1" ht="19.95" customHeight="1">
      <c r="B103" s="107"/>
      <c r="D103" s="108" t="s">
        <v>1728</v>
      </c>
      <c r="E103" s="109"/>
      <c r="F103" s="109"/>
      <c r="G103" s="109"/>
      <c r="H103" s="109"/>
      <c r="I103" s="109"/>
      <c r="J103" s="110">
        <f>J176</f>
        <v>0</v>
      </c>
      <c r="L103" s="107"/>
    </row>
    <row r="104" spans="2:12" s="8" customFormat="1" ht="24.9" customHeight="1">
      <c r="B104" s="103"/>
      <c r="D104" s="104" t="s">
        <v>130</v>
      </c>
      <c r="E104" s="105"/>
      <c r="F104" s="105"/>
      <c r="G104" s="105"/>
      <c r="H104" s="105"/>
      <c r="I104" s="105"/>
      <c r="J104" s="106">
        <f>J203</f>
        <v>0</v>
      </c>
      <c r="L104" s="103"/>
    </row>
    <row r="105" spans="2:12" s="8" customFormat="1" ht="24.9" customHeight="1">
      <c r="B105" s="103"/>
      <c r="D105" s="104" t="s">
        <v>1729</v>
      </c>
      <c r="E105" s="105"/>
      <c r="F105" s="105"/>
      <c r="G105" s="105"/>
      <c r="H105" s="105"/>
      <c r="I105" s="105"/>
      <c r="J105" s="106">
        <f>J204</f>
        <v>0</v>
      </c>
      <c r="L105" s="103"/>
    </row>
    <row r="106" spans="2:12" s="8" customFormat="1" ht="24.9" customHeight="1">
      <c r="B106" s="103"/>
      <c r="D106" s="104" t="s">
        <v>376</v>
      </c>
      <c r="E106" s="105"/>
      <c r="F106" s="105"/>
      <c r="G106" s="105"/>
      <c r="H106" s="105"/>
      <c r="I106" s="105"/>
      <c r="J106" s="106">
        <f>J213</f>
        <v>0</v>
      </c>
      <c r="L106" s="103"/>
    </row>
    <row r="107" spans="2:12" s="1" customFormat="1" ht="21.75" customHeight="1">
      <c r="B107" s="25"/>
      <c r="L107" s="25"/>
    </row>
    <row r="108" spans="2:12" s="1" customFormat="1" ht="6.9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12" spans="2:12" s="1" customFormat="1" ht="6.9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" customHeight="1">
      <c r="B113" s="25"/>
      <c r="C113" s="17" t="s">
        <v>132</v>
      </c>
      <c r="L113" s="25"/>
    </row>
    <row r="114" spans="2:63" s="1" customFormat="1" ht="6.9" customHeight="1">
      <c r="B114" s="25"/>
      <c r="L114" s="25"/>
    </row>
    <row r="115" spans="2:63" s="1" customFormat="1" ht="12" customHeight="1">
      <c r="B115" s="25"/>
      <c r="C115" s="22" t="s">
        <v>12</v>
      </c>
      <c r="L115" s="25"/>
    </row>
    <row r="116" spans="2:63" s="1" customFormat="1" ht="16.5" customHeight="1">
      <c r="B116" s="25"/>
      <c r="E116" s="196" t="str">
        <f>E7</f>
        <v>SOŠ Tornaľa - modernizácia odborného vzdelávania,  budova SOŠ</v>
      </c>
      <c r="F116" s="197"/>
      <c r="G116" s="197"/>
      <c r="H116" s="197"/>
      <c r="L116" s="25"/>
    </row>
    <row r="117" spans="2:63" s="1" customFormat="1" ht="12" customHeight="1">
      <c r="B117" s="25"/>
      <c r="C117" s="22" t="s">
        <v>110</v>
      </c>
      <c r="L117" s="25"/>
    </row>
    <row r="118" spans="2:63" s="1" customFormat="1" ht="16.5" customHeight="1">
      <c r="B118" s="25"/>
      <c r="E118" s="175" t="str">
        <f>E9</f>
        <v>09 - SO 08 - Ústredné kúrenie</v>
      </c>
      <c r="F118" s="195"/>
      <c r="G118" s="195"/>
      <c r="H118" s="195"/>
      <c r="L118" s="25"/>
    </row>
    <row r="119" spans="2:63" s="1" customFormat="1" ht="6.9" customHeight="1">
      <c r="B119" s="25"/>
      <c r="L119" s="25"/>
    </row>
    <row r="120" spans="2:63" s="1" customFormat="1" ht="12" customHeight="1">
      <c r="B120" s="25"/>
      <c r="C120" s="22" t="s">
        <v>16</v>
      </c>
      <c r="F120" s="20" t="str">
        <f>F12</f>
        <v/>
      </c>
      <c r="I120" s="22" t="s">
        <v>18</v>
      </c>
      <c r="J120" s="48" t="str">
        <f>IF(J12="","",J12)</f>
        <v>14. 7. 2024</v>
      </c>
      <c r="L120" s="25"/>
    </row>
    <row r="121" spans="2:63" s="1" customFormat="1" ht="6.9" customHeight="1">
      <c r="B121" s="25"/>
      <c r="L121" s="25"/>
    </row>
    <row r="122" spans="2:63" s="1" customFormat="1" ht="15.15" customHeight="1">
      <c r="B122" s="25"/>
      <c r="C122" s="22" t="s">
        <v>20</v>
      </c>
      <c r="F122" s="20" t="str">
        <f>E15</f>
        <v/>
      </c>
      <c r="I122" s="22" t="s">
        <v>24</v>
      </c>
      <c r="J122" s="23" t="str">
        <f>E21</f>
        <v/>
      </c>
      <c r="L122" s="25"/>
    </row>
    <row r="123" spans="2:63" s="1" customFormat="1" ht="15.15" customHeight="1">
      <c r="B123" s="25"/>
      <c r="C123" s="22" t="s">
        <v>23</v>
      </c>
      <c r="F123" s="20" t="str">
        <f>IF(E18="","",E18)</f>
        <v/>
      </c>
      <c r="I123" s="22" t="s">
        <v>27</v>
      </c>
      <c r="J123" s="23" t="str">
        <f>E24</f>
        <v/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1"/>
      <c r="C125" s="112" t="s">
        <v>133</v>
      </c>
      <c r="D125" s="113" t="s">
        <v>54</v>
      </c>
      <c r="E125" s="113" t="s">
        <v>50</v>
      </c>
      <c r="F125" s="113" t="s">
        <v>51</v>
      </c>
      <c r="G125" s="113" t="s">
        <v>134</v>
      </c>
      <c r="H125" s="113" t="s">
        <v>135</v>
      </c>
      <c r="I125" s="113" t="s">
        <v>136</v>
      </c>
      <c r="J125" s="114" t="s">
        <v>114</v>
      </c>
      <c r="K125" s="115" t="s">
        <v>137</v>
      </c>
      <c r="L125" s="111"/>
      <c r="M125" s="54" t="s">
        <v>1</v>
      </c>
      <c r="N125" s="55" t="s">
        <v>33</v>
      </c>
      <c r="O125" s="55" t="s">
        <v>138</v>
      </c>
      <c r="P125" s="55" t="s">
        <v>139</v>
      </c>
      <c r="Q125" s="55" t="s">
        <v>140</v>
      </c>
      <c r="R125" s="55" t="s">
        <v>141</v>
      </c>
      <c r="S125" s="55" t="s">
        <v>142</v>
      </c>
      <c r="T125" s="56" t="s">
        <v>143</v>
      </c>
    </row>
    <row r="126" spans="2:63" s="1" customFormat="1" ht="22.95" customHeight="1">
      <c r="B126" s="25"/>
      <c r="C126" s="59" t="s">
        <v>115</v>
      </c>
      <c r="J126" s="116">
        <f>BK126</f>
        <v>0</v>
      </c>
      <c r="L126" s="25"/>
      <c r="M126" s="57"/>
      <c r="N126" s="49"/>
      <c r="O126" s="49"/>
      <c r="P126" s="117">
        <f>P127+P135+P203+P204+P213</f>
        <v>0</v>
      </c>
      <c r="Q126" s="49"/>
      <c r="R126" s="117">
        <f>R127+R135+R203+R204+R213</f>
        <v>0</v>
      </c>
      <c r="S126" s="49"/>
      <c r="T126" s="118">
        <f>T127+T135+T203+T204+T213</f>
        <v>0</v>
      </c>
      <c r="AT126" s="13" t="s">
        <v>68</v>
      </c>
      <c r="AU126" s="13" t="s">
        <v>116</v>
      </c>
      <c r="BK126" s="119">
        <f>BK127+BK135+BK203+BK204+BK213</f>
        <v>0</v>
      </c>
    </row>
    <row r="127" spans="2:63" s="11" customFormat="1" ht="25.95" customHeight="1">
      <c r="B127" s="120"/>
      <c r="D127" s="121" t="s">
        <v>68</v>
      </c>
      <c r="E127" s="122" t="s">
        <v>144</v>
      </c>
      <c r="F127" s="122" t="s">
        <v>145</v>
      </c>
      <c r="J127" s="123">
        <f>BK127</f>
        <v>0</v>
      </c>
      <c r="L127" s="120"/>
      <c r="M127" s="124"/>
      <c r="P127" s="125">
        <f>P128</f>
        <v>0</v>
      </c>
      <c r="R127" s="125">
        <f>R128</f>
        <v>0</v>
      </c>
      <c r="T127" s="126">
        <f>T128</f>
        <v>0</v>
      </c>
      <c r="AR127" s="121" t="s">
        <v>77</v>
      </c>
      <c r="AT127" s="127" t="s">
        <v>68</v>
      </c>
      <c r="AU127" s="127" t="s">
        <v>69</v>
      </c>
      <c r="AY127" s="121" t="s">
        <v>146</v>
      </c>
      <c r="BK127" s="128">
        <f>BK128</f>
        <v>0</v>
      </c>
    </row>
    <row r="128" spans="2:63" s="11" customFormat="1" ht="22.95" customHeight="1">
      <c r="B128" s="120"/>
      <c r="D128" s="121" t="s">
        <v>68</v>
      </c>
      <c r="E128" s="129" t="s">
        <v>147</v>
      </c>
      <c r="F128" s="129" t="s">
        <v>148</v>
      </c>
      <c r="J128" s="130">
        <f>BK128</f>
        <v>0</v>
      </c>
      <c r="L128" s="120"/>
      <c r="M128" s="124"/>
      <c r="P128" s="125">
        <f>SUM(P129:P134)</f>
        <v>0</v>
      </c>
      <c r="R128" s="125">
        <f>SUM(R129:R134)</f>
        <v>0</v>
      </c>
      <c r="T128" s="126">
        <f>SUM(T129:T134)</f>
        <v>0</v>
      </c>
      <c r="AR128" s="121" t="s">
        <v>77</v>
      </c>
      <c r="AT128" s="127" t="s">
        <v>68</v>
      </c>
      <c r="AU128" s="127" t="s">
        <v>77</v>
      </c>
      <c r="AY128" s="121" t="s">
        <v>146</v>
      </c>
      <c r="BK128" s="128">
        <f>SUM(BK129:BK134)</f>
        <v>0</v>
      </c>
    </row>
    <row r="129" spans="2:65" s="1" customFormat="1" ht="24.15" customHeight="1">
      <c r="B129" s="131"/>
      <c r="C129" s="132" t="s">
        <v>77</v>
      </c>
      <c r="D129" s="132" t="s">
        <v>149</v>
      </c>
      <c r="E129" s="133" t="s">
        <v>1730</v>
      </c>
      <c r="F129" s="134" t="s">
        <v>1731</v>
      </c>
      <c r="G129" s="135" t="s">
        <v>1732</v>
      </c>
      <c r="H129" s="136">
        <v>200</v>
      </c>
      <c r="I129" s="136"/>
      <c r="J129" s="136">
        <f t="shared" ref="J129:J134" si="0">ROUND(I129*H129,3)</f>
        <v>0</v>
      </c>
      <c r="K129" s="137"/>
      <c r="L129" s="25"/>
      <c r="M129" s="138" t="s">
        <v>1</v>
      </c>
      <c r="N129" s="139" t="s">
        <v>35</v>
      </c>
      <c r="O129" s="140">
        <v>0</v>
      </c>
      <c r="P129" s="140">
        <f t="shared" ref="P129:P134" si="1">O129*H129</f>
        <v>0</v>
      </c>
      <c r="Q129" s="140">
        <v>0</v>
      </c>
      <c r="R129" s="140">
        <f t="shared" ref="R129:R134" si="2">Q129*H129</f>
        <v>0</v>
      </c>
      <c r="S129" s="140">
        <v>0</v>
      </c>
      <c r="T129" s="141">
        <f t="shared" ref="T129:T134" si="3">S129*H129</f>
        <v>0</v>
      </c>
      <c r="AR129" s="142" t="s">
        <v>153</v>
      </c>
      <c r="AT129" s="142" t="s">
        <v>149</v>
      </c>
      <c r="AU129" s="142" t="s">
        <v>154</v>
      </c>
      <c r="AY129" s="13" t="s">
        <v>146</v>
      </c>
      <c r="BE129" s="143">
        <f t="shared" ref="BE129:BE134" si="4">IF(N129="základná",J129,0)</f>
        <v>0</v>
      </c>
      <c r="BF129" s="143">
        <f t="shared" ref="BF129:BF134" si="5">IF(N129="znížená",J129,0)</f>
        <v>0</v>
      </c>
      <c r="BG129" s="143">
        <f t="shared" ref="BG129:BG134" si="6">IF(N129="zákl. prenesená",J129,0)</f>
        <v>0</v>
      </c>
      <c r="BH129" s="143">
        <f t="shared" ref="BH129:BH134" si="7">IF(N129="zníž. prenesená",J129,0)</f>
        <v>0</v>
      </c>
      <c r="BI129" s="143">
        <f t="shared" ref="BI129:BI134" si="8">IF(N129="nulová",J129,0)</f>
        <v>0</v>
      </c>
      <c r="BJ129" s="13" t="s">
        <v>154</v>
      </c>
      <c r="BK129" s="144">
        <f t="shared" ref="BK129:BK134" si="9">ROUND(I129*H129,3)</f>
        <v>0</v>
      </c>
      <c r="BL129" s="13" t="s">
        <v>153</v>
      </c>
      <c r="BM129" s="142" t="s">
        <v>1733</v>
      </c>
    </row>
    <row r="130" spans="2:65" s="1" customFormat="1" ht="24.15" customHeight="1">
      <c r="B130" s="131"/>
      <c r="C130" s="132" t="s">
        <v>154</v>
      </c>
      <c r="D130" s="132" t="s">
        <v>149</v>
      </c>
      <c r="E130" s="133" t="s">
        <v>1734</v>
      </c>
      <c r="F130" s="134" t="s">
        <v>1735</v>
      </c>
      <c r="G130" s="135" t="s">
        <v>1732</v>
      </c>
      <c r="H130" s="136">
        <v>200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35</v>
      </c>
      <c r="O130" s="140">
        <v>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153</v>
      </c>
      <c r="AT130" s="142" t="s">
        <v>149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153</v>
      </c>
      <c r="BM130" s="142" t="s">
        <v>1736</v>
      </c>
    </row>
    <row r="131" spans="2:65" s="1" customFormat="1" ht="24.15" customHeight="1">
      <c r="B131" s="131"/>
      <c r="C131" s="132" t="s">
        <v>158</v>
      </c>
      <c r="D131" s="132" t="s">
        <v>149</v>
      </c>
      <c r="E131" s="133" t="s">
        <v>1737</v>
      </c>
      <c r="F131" s="134" t="s">
        <v>1738</v>
      </c>
      <c r="G131" s="135" t="s">
        <v>164</v>
      </c>
      <c r="H131" s="136">
        <v>0.28999999999999998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153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153</v>
      </c>
      <c r="BM131" s="142" t="s">
        <v>1739</v>
      </c>
    </row>
    <row r="132" spans="2:65" s="1" customFormat="1" ht="24.15" customHeight="1">
      <c r="B132" s="131"/>
      <c r="C132" s="132" t="s">
        <v>153</v>
      </c>
      <c r="D132" s="132" t="s">
        <v>149</v>
      </c>
      <c r="E132" s="133" t="s">
        <v>1740</v>
      </c>
      <c r="F132" s="134" t="s">
        <v>1741</v>
      </c>
      <c r="G132" s="135" t="s">
        <v>152</v>
      </c>
      <c r="H132" s="136">
        <v>28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153</v>
      </c>
      <c r="AT132" s="142" t="s">
        <v>149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1742</v>
      </c>
    </row>
    <row r="133" spans="2:65" s="1" customFormat="1" ht="24.15" customHeight="1">
      <c r="B133" s="131"/>
      <c r="C133" s="132" t="s">
        <v>166</v>
      </c>
      <c r="D133" s="132" t="s">
        <v>149</v>
      </c>
      <c r="E133" s="133" t="s">
        <v>1743</v>
      </c>
      <c r="F133" s="134" t="s">
        <v>1744</v>
      </c>
      <c r="G133" s="135" t="s">
        <v>235</v>
      </c>
      <c r="H133" s="136">
        <v>0.54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153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153</v>
      </c>
      <c r="BM133" s="142" t="s">
        <v>1745</v>
      </c>
    </row>
    <row r="134" spans="2:65" s="1" customFormat="1" ht="24.15" customHeight="1">
      <c r="B134" s="131"/>
      <c r="C134" s="132" t="s">
        <v>161</v>
      </c>
      <c r="D134" s="132" t="s">
        <v>149</v>
      </c>
      <c r="E134" s="133" t="s">
        <v>1746</v>
      </c>
      <c r="F134" s="134" t="s">
        <v>1747</v>
      </c>
      <c r="G134" s="135" t="s">
        <v>235</v>
      </c>
      <c r="H134" s="136">
        <v>0.54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153</v>
      </c>
      <c r="BM134" s="142" t="s">
        <v>1748</v>
      </c>
    </row>
    <row r="135" spans="2:65" s="11" customFormat="1" ht="25.95" customHeight="1">
      <c r="B135" s="120"/>
      <c r="D135" s="121" t="s">
        <v>68</v>
      </c>
      <c r="E135" s="122" t="s">
        <v>251</v>
      </c>
      <c r="F135" s="122" t="s">
        <v>252</v>
      </c>
      <c r="J135" s="123">
        <f>BK135</f>
        <v>0</v>
      </c>
      <c r="L135" s="120"/>
      <c r="M135" s="124"/>
      <c r="P135" s="125">
        <f>P136+P145+P167+P176</f>
        <v>0</v>
      </c>
      <c r="R135" s="125">
        <f>R136+R145+R167+R176</f>
        <v>0</v>
      </c>
      <c r="T135" s="126">
        <f>T136+T145+T167+T176</f>
        <v>0</v>
      </c>
      <c r="AR135" s="121" t="s">
        <v>154</v>
      </c>
      <c r="AT135" s="127" t="s">
        <v>68</v>
      </c>
      <c r="AU135" s="127" t="s">
        <v>69</v>
      </c>
      <c r="AY135" s="121" t="s">
        <v>146</v>
      </c>
      <c r="BK135" s="128">
        <f>BK136+BK145+BK167+BK176</f>
        <v>0</v>
      </c>
    </row>
    <row r="136" spans="2:65" s="11" customFormat="1" ht="22.95" customHeight="1">
      <c r="B136" s="120"/>
      <c r="D136" s="121" t="s">
        <v>68</v>
      </c>
      <c r="E136" s="129" t="s">
        <v>628</v>
      </c>
      <c r="F136" s="129" t="s">
        <v>629</v>
      </c>
      <c r="J136" s="130">
        <f>BK136</f>
        <v>0</v>
      </c>
      <c r="L136" s="120"/>
      <c r="M136" s="124"/>
      <c r="P136" s="125">
        <f>SUM(P137:P144)</f>
        <v>0</v>
      </c>
      <c r="R136" s="125">
        <f>SUM(R137:R144)</f>
        <v>0</v>
      </c>
      <c r="T136" s="126">
        <f>SUM(T137:T144)</f>
        <v>0</v>
      </c>
      <c r="AR136" s="121" t="s">
        <v>154</v>
      </c>
      <c r="AT136" s="127" t="s">
        <v>68</v>
      </c>
      <c r="AU136" s="127" t="s">
        <v>77</v>
      </c>
      <c r="AY136" s="121" t="s">
        <v>146</v>
      </c>
      <c r="BK136" s="128">
        <f>SUM(BK137:BK144)</f>
        <v>0</v>
      </c>
    </row>
    <row r="137" spans="2:65" s="1" customFormat="1" ht="24.15" customHeight="1">
      <c r="B137" s="131"/>
      <c r="C137" s="132" t="s">
        <v>173</v>
      </c>
      <c r="D137" s="132" t="s">
        <v>149</v>
      </c>
      <c r="E137" s="133" t="s">
        <v>1749</v>
      </c>
      <c r="F137" s="134" t="s">
        <v>1750</v>
      </c>
      <c r="G137" s="135" t="s">
        <v>227</v>
      </c>
      <c r="H137" s="136">
        <v>157</v>
      </c>
      <c r="I137" s="136"/>
      <c r="J137" s="136">
        <f t="shared" ref="J137:J144" si="10">ROUND(I137*H137,3)</f>
        <v>0</v>
      </c>
      <c r="K137" s="137"/>
      <c r="L137" s="25"/>
      <c r="M137" s="138" t="s">
        <v>1</v>
      </c>
      <c r="N137" s="139" t="s">
        <v>35</v>
      </c>
      <c r="O137" s="140">
        <v>0</v>
      </c>
      <c r="P137" s="140">
        <f t="shared" ref="P137:P144" si="11">O137*H137</f>
        <v>0</v>
      </c>
      <c r="Q137" s="140">
        <v>0</v>
      </c>
      <c r="R137" s="140">
        <f t="shared" ref="R137:R144" si="12">Q137*H137</f>
        <v>0</v>
      </c>
      <c r="S137" s="140">
        <v>0</v>
      </c>
      <c r="T137" s="141">
        <f t="shared" ref="T137:T144" si="13">S137*H137</f>
        <v>0</v>
      </c>
      <c r="AR137" s="142" t="s">
        <v>181</v>
      </c>
      <c r="AT137" s="142" t="s">
        <v>149</v>
      </c>
      <c r="AU137" s="142" t="s">
        <v>154</v>
      </c>
      <c r="AY137" s="13" t="s">
        <v>146</v>
      </c>
      <c r="BE137" s="143">
        <f t="shared" ref="BE137:BE144" si="14">IF(N137="základná",J137,0)</f>
        <v>0</v>
      </c>
      <c r="BF137" s="143">
        <f t="shared" ref="BF137:BF144" si="15">IF(N137="znížená",J137,0)</f>
        <v>0</v>
      </c>
      <c r="BG137" s="143">
        <f t="shared" ref="BG137:BG144" si="16">IF(N137="zákl. prenesená",J137,0)</f>
        <v>0</v>
      </c>
      <c r="BH137" s="143">
        <f t="shared" ref="BH137:BH144" si="17">IF(N137="zníž. prenesená",J137,0)</f>
        <v>0</v>
      </c>
      <c r="BI137" s="143">
        <f t="shared" ref="BI137:BI144" si="18">IF(N137="nulová",J137,0)</f>
        <v>0</v>
      </c>
      <c r="BJ137" s="13" t="s">
        <v>154</v>
      </c>
      <c r="BK137" s="144">
        <f t="shared" ref="BK137:BK144" si="19">ROUND(I137*H137,3)</f>
        <v>0</v>
      </c>
      <c r="BL137" s="13" t="s">
        <v>181</v>
      </c>
      <c r="BM137" s="142" t="s">
        <v>1751</v>
      </c>
    </row>
    <row r="138" spans="2:65" s="1" customFormat="1" ht="33" customHeight="1">
      <c r="B138" s="131"/>
      <c r="C138" s="149" t="s">
        <v>165</v>
      </c>
      <c r="D138" s="149" t="s">
        <v>356</v>
      </c>
      <c r="E138" s="150" t="s">
        <v>1752</v>
      </c>
      <c r="F138" s="151" t="s">
        <v>1753</v>
      </c>
      <c r="G138" s="152" t="s">
        <v>227</v>
      </c>
      <c r="H138" s="153">
        <v>93</v>
      </c>
      <c r="I138" s="153"/>
      <c r="J138" s="153">
        <f t="shared" si="10"/>
        <v>0</v>
      </c>
      <c r="K138" s="154"/>
      <c r="L138" s="155"/>
      <c r="M138" s="156" t="s">
        <v>1</v>
      </c>
      <c r="N138" s="157" t="s">
        <v>35</v>
      </c>
      <c r="O138" s="140">
        <v>0</v>
      </c>
      <c r="P138" s="140">
        <f t="shared" si="11"/>
        <v>0</v>
      </c>
      <c r="Q138" s="140">
        <v>0</v>
      </c>
      <c r="R138" s="140">
        <f t="shared" si="12"/>
        <v>0</v>
      </c>
      <c r="S138" s="140">
        <v>0</v>
      </c>
      <c r="T138" s="141">
        <f t="shared" si="13"/>
        <v>0</v>
      </c>
      <c r="AR138" s="142" t="s">
        <v>228</v>
      </c>
      <c r="AT138" s="142" t="s">
        <v>356</v>
      </c>
      <c r="AU138" s="142" t="s">
        <v>154</v>
      </c>
      <c r="AY138" s="13" t="s">
        <v>146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154</v>
      </c>
      <c r="BK138" s="144">
        <f t="shared" si="19"/>
        <v>0</v>
      </c>
      <c r="BL138" s="13" t="s">
        <v>181</v>
      </c>
      <c r="BM138" s="142" t="s">
        <v>1754</v>
      </c>
    </row>
    <row r="139" spans="2:65" s="1" customFormat="1" ht="33" customHeight="1">
      <c r="B139" s="131"/>
      <c r="C139" s="149" t="s">
        <v>147</v>
      </c>
      <c r="D139" s="149" t="s">
        <v>356</v>
      </c>
      <c r="E139" s="150" t="s">
        <v>1755</v>
      </c>
      <c r="F139" s="151" t="s">
        <v>1756</v>
      </c>
      <c r="G139" s="152" t="s">
        <v>227</v>
      </c>
      <c r="H139" s="153">
        <v>64</v>
      </c>
      <c r="I139" s="153"/>
      <c r="J139" s="153">
        <f t="shared" si="1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1"/>
        <v>0</v>
      </c>
      <c r="Q139" s="140">
        <v>0</v>
      </c>
      <c r="R139" s="140">
        <f t="shared" si="12"/>
        <v>0</v>
      </c>
      <c r="S139" s="140">
        <v>0</v>
      </c>
      <c r="T139" s="141">
        <f t="shared" si="13"/>
        <v>0</v>
      </c>
      <c r="AR139" s="142" t="s">
        <v>228</v>
      </c>
      <c r="AT139" s="142" t="s">
        <v>356</v>
      </c>
      <c r="AU139" s="142" t="s">
        <v>154</v>
      </c>
      <c r="AY139" s="13" t="s">
        <v>146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154</v>
      </c>
      <c r="BK139" s="144">
        <f t="shared" si="19"/>
        <v>0</v>
      </c>
      <c r="BL139" s="13" t="s">
        <v>181</v>
      </c>
      <c r="BM139" s="142" t="s">
        <v>1757</v>
      </c>
    </row>
    <row r="140" spans="2:65" s="1" customFormat="1" ht="24.15" customHeight="1">
      <c r="B140" s="131"/>
      <c r="C140" s="132" t="s">
        <v>94</v>
      </c>
      <c r="D140" s="132" t="s">
        <v>149</v>
      </c>
      <c r="E140" s="133" t="s">
        <v>1758</v>
      </c>
      <c r="F140" s="134" t="s">
        <v>1759</v>
      </c>
      <c r="G140" s="135" t="s">
        <v>227</v>
      </c>
      <c r="H140" s="136">
        <v>26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35</v>
      </c>
      <c r="O140" s="140">
        <v>0</v>
      </c>
      <c r="P140" s="140">
        <f t="shared" si="11"/>
        <v>0</v>
      </c>
      <c r="Q140" s="140">
        <v>0</v>
      </c>
      <c r="R140" s="140">
        <f t="shared" si="12"/>
        <v>0</v>
      </c>
      <c r="S140" s="140">
        <v>0</v>
      </c>
      <c r="T140" s="141">
        <f t="shared" si="13"/>
        <v>0</v>
      </c>
      <c r="AR140" s="142" t="s">
        <v>181</v>
      </c>
      <c r="AT140" s="142" t="s">
        <v>149</v>
      </c>
      <c r="AU140" s="142" t="s">
        <v>154</v>
      </c>
      <c r="AY140" s="13" t="s">
        <v>146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154</v>
      </c>
      <c r="BK140" s="144">
        <f t="shared" si="19"/>
        <v>0</v>
      </c>
      <c r="BL140" s="13" t="s">
        <v>181</v>
      </c>
      <c r="BM140" s="142" t="s">
        <v>1760</v>
      </c>
    </row>
    <row r="141" spans="2:65" s="1" customFormat="1" ht="33" customHeight="1">
      <c r="B141" s="131"/>
      <c r="C141" s="149" t="s">
        <v>97</v>
      </c>
      <c r="D141" s="149" t="s">
        <v>356</v>
      </c>
      <c r="E141" s="150" t="s">
        <v>1761</v>
      </c>
      <c r="F141" s="151" t="s">
        <v>1762</v>
      </c>
      <c r="G141" s="152" t="s">
        <v>227</v>
      </c>
      <c r="H141" s="153">
        <v>20</v>
      </c>
      <c r="I141" s="153"/>
      <c r="J141" s="153">
        <f t="shared" si="10"/>
        <v>0</v>
      </c>
      <c r="K141" s="154"/>
      <c r="L141" s="155"/>
      <c r="M141" s="156" t="s">
        <v>1</v>
      </c>
      <c r="N141" s="157" t="s">
        <v>35</v>
      </c>
      <c r="O141" s="140">
        <v>0</v>
      </c>
      <c r="P141" s="140">
        <f t="shared" si="11"/>
        <v>0</v>
      </c>
      <c r="Q141" s="140">
        <v>0</v>
      </c>
      <c r="R141" s="140">
        <f t="shared" si="12"/>
        <v>0</v>
      </c>
      <c r="S141" s="140">
        <v>0</v>
      </c>
      <c r="T141" s="141">
        <f t="shared" si="13"/>
        <v>0</v>
      </c>
      <c r="AR141" s="142" t="s">
        <v>228</v>
      </c>
      <c r="AT141" s="142" t="s">
        <v>356</v>
      </c>
      <c r="AU141" s="142" t="s">
        <v>154</v>
      </c>
      <c r="AY141" s="13" t="s">
        <v>146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154</v>
      </c>
      <c r="BK141" s="144">
        <f t="shared" si="19"/>
        <v>0</v>
      </c>
      <c r="BL141" s="13" t="s">
        <v>181</v>
      </c>
      <c r="BM141" s="142" t="s">
        <v>1763</v>
      </c>
    </row>
    <row r="142" spans="2:65" s="1" customFormat="1" ht="33" customHeight="1">
      <c r="B142" s="131"/>
      <c r="C142" s="149" t="s">
        <v>100</v>
      </c>
      <c r="D142" s="149" t="s">
        <v>356</v>
      </c>
      <c r="E142" s="150" t="s">
        <v>1764</v>
      </c>
      <c r="F142" s="151" t="s">
        <v>1765</v>
      </c>
      <c r="G142" s="152" t="s">
        <v>227</v>
      </c>
      <c r="H142" s="153">
        <v>6</v>
      </c>
      <c r="I142" s="153"/>
      <c r="J142" s="153">
        <f t="shared" si="1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228</v>
      </c>
      <c r="AT142" s="142" t="s">
        <v>356</v>
      </c>
      <c r="AU142" s="142" t="s">
        <v>154</v>
      </c>
      <c r="AY142" s="13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154</v>
      </c>
      <c r="BK142" s="144">
        <f t="shared" si="19"/>
        <v>0</v>
      </c>
      <c r="BL142" s="13" t="s">
        <v>181</v>
      </c>
      <c r="BM142" s="142" t="s">
        <v>1766</v>
      </c>
    </row>
    <row r="143" spans="2:65" s="1" customFormat="1" ht="24.15" customHeight="1">
      <c r="B143" s="131"/>
      <c r="C143" s="132" t="s">
        <v>103</v>
      </c>
      <c r="D143" s="132" t="s">
        <v>149</v>
      </c>
      <c r="E143" s="133" t="s">
        <v>1767</v>
      </c>
      <c r="F143" s="134" t="s">
        <v>1768</v>
      </c>
      <c r="G143" s="135" t="s">
        <v>1698</v>
      </c>
      <c r="H143" s="136">
        <v>9.11</v>
      </c>
      <c r="I143" s="136"/>
      <c r="J143" s="136">
        <f t="shared" si="10"/>
        <v>0</v>
      </c>
      <c r="K143" s="137"/>
      <c r="L143" s="25"/>
      <c r="M143" s="138" t="s">
        <v>1</v>
      </c>
      <c r="N143" s="139" t="s">
        <v>35</v>
      </c>
      <c r="O143" s="140">
        <v>0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181</v>
      </c>
      <c r="AT143" s="142" t="s">
        <v>149</v>
      </c>
      <c r="AU143" s="142" t="s">
        <v>154</v>
      </c>
      <c r="AY143" s="13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154</v>
      </c>
      <c r="BK143" s="144">
        <f t="shared" si="19"/>
        <v>0</v>
      </c>
      <c r="BL143" s="13" t="s">
        <v>181</v>
      </c>
      <c r="BM143" s="142" t="s">
        <v>1769</v>
      </c>
    </row>
    <row r="144" spans="2:65" s="1" customFormat="1" ht="24.15" customHeight="1">
      <c r="B144" s="131"/>
      <c r="C144" s="132" t="s">
        <v>106</v>
      </c>
      <c r="D144" s="132" t="s">
        <v>149</v>
      </c>
      <c r="E144" s="133" t="s">
        <v>1770</v>
      </c>
      <c r="F144" s="134" t="s">
        <v>1771</v>
      </c>
      <c r="G144" s="135" t="s">
        <v>1698</v>
      </c>
      <c r="H144" s="136">
        <v>9.11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35</v>
      </c>
      <c r="O144" s="140">
        <v>0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181</v>
      </c>
      <c r="AT144" s="142" t="s">
        <v>149</v>
      </c>
      <c r="AU144" s="142" t="s">
        <v>154</v>
      </c>
      <c r="AY144" s="13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154</v>
      </c>
      <c r="BK144" s="144">
        <f t="shared" si="19"/>
        <v>0</v>
      </c>
      <c r="BL144" s="13" t="s">
        <v>181</v>
      </c>
      <c r="BM144" s="142" t="s">
        <v>1772</v>
      </c>
    </row>
    <row r="145" spans="2:65" s="11" customFormat="1" ht="22.95" customHeight="1">
      <c r="B145" s="120"/>
      <c r="D145" s="121" t="s">
        <v>68</v>
      </c>
      <c r="E145" s="129" t="s">
        <v>1773</v>
      </c>
      <c r="F145" s="129" t="s">
        <v>1774</v>
      </c>
      <c r="J145" s="130">
        <f>BK145</f>
        <v>0</v>
      </c>
      <c r="L145" s="120"/>
      <c r="M145" s="124"/>
      <c r="P145" s="125">
        <f>SUM(P146:P166)</f>
        <v>0</v>
      </c>
      <c r="R145" s="125">
        <f>SUM(R146:R166)</f>
        <v>0</v>
      </c>
      <c r="T145" s="126">
        <f>SUM(T146:T166)</f>
        <v>0</v>
      </c>
      <c r="AR145" s="121" t="s">
        <v>154</v>
      </c>
      <c r="AT145" s="127" t="s">
        <v>68</v>
      </c>
      <c r="AU145" s="127" t="s">
        <v>77</v>
      </c>
      <c r="AY145" s="121" t="s">
        <v>146</v>
      </c>
      <c r="BK145" s="128">
        <f>SUM(BK146:BK166)</f>
        <v>0</v>
      </c>
    </row>
    <row r="146" spans="2:65" s="1" customFormat="1" ht="24.15" customHeight="1">
      <c r="B146" s="131"/>
      <c r="C146" s="132" t="s">
        <v>196</v>
      </c>
      <c r="D146" s="132" t="s">
        <v>149</v>
      </c>
      <c r="E146" s="133" t="s">
        <v>1775</v>
      </c>
      <c r="F146" s="134" t="s">
        <v>1776</v>
      </c>
      <c r="G146" s="135" t="s">
        <v>227</v>
      </c>
      <c r="H146" s="136">
        <v>64</v>
      </c>
      <c r="I146" s="136"/>
      <c r="J146" s="136">
        <f t="shared" ref="J146:J166" si="20">ROUND(I146*H146,3)</f>
        <v>0</v>
      </c>
      <c r="K146" s="137"/>
      <c r="L146" s="25"/>
      <c r="M146" s="138" t="s">
        <v>1</v>
      </c>
      <c r="N146" s="139" t="s">
        <v>35</v>
      </c>
      <c r="O146" s="140">
        <v>0</v>
      </c>
      <c r="P146" s="140">
        <f t="shared" ref="P146:P166" si="21">O146*H146</f>
        <v>0</v>
      </c>
      <c r="Q146" s="140">
        <v>0</v>
      </c>
      <c r="R146" s="140">
        <f t="shared" ref="R146:R166" si="22">Q146*H146</f>
        <v>0</v>
      </c>
      <c r="S146" s="140">
        <v>0</v>
      </c>
      <c r="T146" s="141">
        <f t="shared" ref="T146:T166" si="23">S146*H146</f>
        <v>0</v>
      </c>
      <c r="AR146" s="142" t="s">
        <v>181</v>
      </c>
      <c r="AT146" s="142" t="s">
        <v>149</v>
      </c>
      <c r="AU146" s="142" t="s">
        <v>154</v>
      </c>
      <c r="AY146" s="13" t="s">
        <v>146</v>
      </c>
      <c r="BE146" s="143">
        <f t="shared" ref="BE146:BE166" si="24">IF(N146="základná",J146,0)</f>
        <v>0</v>
      </c>
      <c r="BF146" s="143">
        <f t="shared" ref="BF146:BF166" si="25">IF(N146="znížená",J146,0)</f>
        <v>0</v>
      </c>
      <c r="BG146" s="143">
        <f t="shared" ref="BG146:BG166" si="26">IF(N146="zákl. prenesená",J146,0)</f>
        <v>0</v>
      </c>
      <c r="BH146" s="143">
        <f t="shared" ref="BH146:BH166" si="27">IF(N146="zníž. prenesená",J146,0)</f>
        <v>0</v>
      </c>
      <c r="BI146" s="143">
        <f t="shared" ref="BI146:BI166" si="28">IF(N146="nulová",J146,0)</f>
        <v>0</v>
      </c>
      <c r="BJ146" s="13" t="s">
        <v>154</v>
      </c>
      <c r="BK146" s="144">
        <f t="shared" ref="BK146:BK166" si="29">ROUND(I146*H146,3)</f>
        <v>0</v>
      </c>
      <c r="BL146" s="13" t="s">
        <v>181</v>
      </c>
      <c r="BM146" s="142" t="s">
        <v>1777</v>
      </c>
    </row>
    <row r="147" spans="2:65" s="1" customFormat="1" ht="24.15" customHeight="1">
      <c r="B147" s="131"/>
      <c r="C147" s="132" t="s">
        <v>181</v>
      </c>
      <c r="D147" s="132" t="s">
        <v>149</v>
      </c>
      <c r="E147" s="133" t="s">
        <v>1778</v>
      </c>
      <c r="F147" s="134" t="s">
        <v>1779</v>
      </c>
      <c r="G147" s="135" t="s">
        <v>227</v>
      </c>
      <c r="H147" s="136">
        <v>93</v>
      </c>
      <c r="I147" s="136"/>
      <c r="J147" s="136">
        <f t="shared" si="20"/>
        <v>0</v>
      </c>
      <c r="K147" s="137"/>
      <c r="L147" s="25"/>
      <c r="M147" s="138" t="s">
        <v>1</v>
      </c>
      <c r="N147" s="139" t="s">
        <v>35</v>
      </c>
      <c r="O147" s="140">
        <v>0</v>
      </c>
      <c r="P147" s="140">
        <f t="shared" si="21"/>
        <v>0</v>
      </c>
      <c r="Q147" s="140">
        <v>0</v>
      </c>
      <c r="R147" s="140">
        <f t="shared" si="22"/>
        <v>0</v>
      </c>
      <c r="S147" s="140">
        <v>0</v>
      </c>
      <c r="T147" s="141">
        <f t="shared" si="23"/>
        <v>0</v>
      </c>
      <c r="AR147" s="142" t="s">
        <v>181</v>
      </c>
      <c r="AT147" s="142" t="s">
        <v>149</v>
      </c>
      <c r="AU147" s="142" t="s">
        <v>154</v>
      </c>
      <c r="AY147" s="13" t="s">
        <v>146</v>
      </c>
      <c r="BE147" s="143">
        <f t="shared" si="24"/>
        <v>0</v>
      </c>
      <c r="BF147" s="143">
        <f t="shared" si="25"/>
        <v>0</v>
      </c>
      <c r="BG147" s="143">
        <f t="shared" si="26"/>
        <v>0</v>
      </c>
      <c r="BH147" s="143">
        <f t="shared" si="27"/>
        <v>0</v>
      </c>
      <c r="BI147" s="143">
        <f t="shared" si="28"/>
        <v>0</v>
      </c>
      <c r="BJ147" s="13" t="s">
        <v>154</v>
      </c>
      <c r="BK147" s="144">
        <f t="shared" si="29"/>
        <v>0</v>
      </c>
      <c r="BL147" s="13" t="s">
        <v>181</v>
      </c>
      <c r="BM147" s="142" t="s">
        <v>1780</v>
      </c>
    </row>
    <row r="148" spans="2:65" s="1" customFormat="1" ht="24.15" customHeight="1">
      <c r="B148" s="131"/>
      <c r="C148" s="132" t="s">
        <v>203</v>
      </c>
      <c r="D148" s="132" t="s">
        <v>149</v>
      </c>
      <c r="E148" s="133" t="s">
        <v>1781</v>
      </c>
      <c r="F148" s="134" t="s">
        <v>1782</v>
      </c>
      <c r="G148" s="135" t="s">
        <v>227</v>
      </c>
      <c r="H148" s="136">
        <v>20</v>
      </c>
      <c r="I148" s="136"/>
      <c r="J148" s="136">
        <f t="shared" si="20"/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 t="shared" si="21"/>
        <v>0</v>
      </c>
      <c r="Q148" s="140">
        <v>0</v>
      </c>
      <c r="R148" s="140">
        <f t="shared" si="22"/>
        <v>0</v>
      </c>
      <c r="S148" s="140">
        <v>0</v>
      </c>
      <c r="T148" s="141">
        <f t="shared" si="23"/>
        <v>0</v>
      </c>
      <c r="AR148" s="142" t="s">
        <v>181</v>
      </c>
      <c r="AT148" s="142" t="s">
        <v>149</v>
      </c>
      <c r="AU148" s="142" t="s">
        <v>154</v>
      </c>
      <c r="AY148" s="13" t="s">
        <v>146</v>
      </c>
      <c r="BE148" s="143">
        <f t="shared" si="24"/>
        <v>0</v>
      </c>
      <c r="BF148" s="143">
        <f t="shared" si="25"/>
        <v>0</v>
      </c>
      <c r="BG148" s="143">
        <f t="shared" si="26"/>
        <v>0</v>
      </c>
      <c r="BH148" s="143">
        <f t="shared" si="27"/>
        <v>0</v>
      </c>
      <c r="BI148" s="143">
        <f t="shared" si="28"/>
        <v>0</v>
      </c>
      <c r="BJ148" s="13" t="s">
        <v>154</v>
      </c>
      <c r="BK148" s="144">
        <f t="shared" si="29"/>
        <v>0</v>
      </c>
      <c r="BL148" s="13" t="s">
        <v>181</v>
      </c>
      <c r="BM148" s="142" t="s">
        <v>1783</v>
      </c>
    </row>
    <row r="149" spans="2:65" s="1" customFormat="1" ht="24.15" customHeight="1">
      <c r="B149" s="131"/>
      <c r="C149" s="132" t="s">
        <v>184</v>
      </c>
      <c r="D149" s="132" t="s">
        <v>149</v>
      </c>
      <c r="E149" s="133" t="s">
        <v>1784</v>
      </c>
      <c r="F149" s="134" t="s">
        <v>1785</v>
      </c>
      <c r="G149" s="135" t="s">
        <v>227</v>
      </c>
      <c r="H149" s="136">
        <v>6</v>
      </c>
      <c r="I149" s="136"/>
      <c r="J149" s="136">
        <f t="shared" si="20"/>
        <v>0</v>
      </c>
      <c r="K149" s="137"/>
      <c r="L149" s="25"/>
      <c r="M149" s="138" t="s">
        <v>1</v>
      </c>
      <c r="N149" s="139" t="s">
        <v>35</v>
      </c>
      <c r="O149" s="140">
        <v>0</v>
      </c>
      <c r="P149" s="140">
        <f t="shared" si="21"/>
        <v>0</v>
      </c>
      <c r="Q149" s="140">
        <v>0</v>
      </c>
      <c r="R149" s="140">
        <f t="shared" si="22"/>
        <v>0</v>
      </c>
      <c r="S149" s="140">
        <v>0</v>
      </c>
      <c r="T149" s="141">
        <f t="shared" si="23"/>
        <v>0</v>
      </c>
      <c r="AR149" s="142" t="s">
        <v>181</v>
      </c>
      <c r="AT149" s="142" t="s">
        <v>149</v>
      </c>
      <c r="AU149" s="142" t="s">
        <v>154</v>
      </c>
      <c r="AY149" s="13" t="s">
        <v>146</v>
      </c>
      <c r="BE149" s="143">
        <f t="shared" si="24"/>
        <v>0</v>
      </c>
      <c r="BF149" s="143">
        <f t="shared" si="25"/>
        <v>0</v>
      </c>
      <c r="BG149" s="143">
        <f t="shared" si="26"/>
        <v>0</v>
      </c>
      <c r="BH149" s="143">
        <f t="shared" si="27"/>
        <v>0</v>
      </c>
      <c r="BI149" s="143">
        <f t="shared" si="28"/>
        <v>0</v>
      </c>
      <c r="BJ149" s="13" t="s">
        <v>154</v>
      </c>
      <c r="BK149" s="144">
        <f t="shared" si="29"/>
        <v>0</v>
      </c>
      <c r="BL149" s="13" t="s">
        <v>181</v>
      </c>
      <c r="BM149" s="142" t="s">
        <v>1786</v>
      </c>
    </row>
    <row r="150" spans="2:65" s="1" customFormat="1" ht="16.5" customHeight="1">
      <c r="B150" s="131"/>
      <c r="C150" s="132" t="s">
        <v>210</v>
      </c>
      <c r="D150" s="132" t="s">
        <v>149</v>
      </c>
      <c r="E150" s="133" t="s">
        <v>1787</v>
      </c>
      <c r="F150" s="134" t="s">
        <v>1788</v>
      </c>
      <c r="G150" s="135" t="s">
        <v>227</v>
      </c>
      <c r="H150" s="136">
        <v>610</v>
      </c>
      <c r="I150" s="136"/>
      <c r="J150" s="136">
        <f t="shared" si="20"/>
        <v>0</v>
      </c>
      <c r="K150" s="137"/>
      <c r="L150" s="25"/>
      <c r="M150" s="138" t="s">
        <v>1</v>
      </c>
      <c r="N150" s="139" t="s">
        <v>35</v>
      </c>
      <c r="O150" s="140">
        <v>0</v>
      </c>
      <c r="P150" s="140">
        <f t="shared" si="21"/>
        <v>0</v>
      </c>
      <c r="Q150" s="140">
        <v>0</v>
      </c>
      <c r="R150" s="140">
        <f t="shared" si="22"/>
        <v>0</v>
      </c>
      <c r="S150" s="140">
        <v>0</v>
      </c>
      <c r="T150" s="141">
        <f t="shared" si="23"/>
        <v>0</v>
      </c>
      <c r="AR150" s="142" t="s">
        <v>181</v>
      </c>
      <c r="AT150" s="142" t="s">
        <v>149</v>
      </c>
      <c r="AU150" s="142" t="s">
        <v>154</v>
      </c>
      <c r="AY150" s="13" t="s">
        <v>146</v>
      </c>
      <c r="BE150" s="143">
        <f t="shared" si="24"/>
        <v>0</v>
      </c>
      <c r="BF150" s="143">
        <f t="shared" si="25"/>
        <v>0</v>
      </c>
      <c r="BG150" s="143">
        <f t="shared" si="26"/>
        <v>0</v>
      </c>
      <c r="BH150" s="143">
        <f t="shared" si="27"/>
        <v>0</v>
      </c>
      <c r="BI150" s="143">
        <f t="shared" si="28"/>
        <v>0</v>
      </c>
      <c r="BJ150" s="13" t="s">
        <v>154</v>
      </c>
      <c r="BK150" s="144">
        <f t="shared" si="29"/>
        <v>0</v>
      </c>
      <c r="BL150" s="13" t="s">
        <v>181</v>
      </c>
      <c r="BM150" s="142" t="s">
        <v>1789</v>
      </c>
    </row>
    <row r="151" spans="2:65" s="1" customFormat="1" ht="37.950000000000003" customHeight="1">
      <c r="B151" s="131"/>
      <c r="C151" s="149" t="s">
        <v>7</v>
      </c>
      <c r="D151" s="149" t="s">
        <v>356</v>
      </c>
      <c r="E151" s="150" t="s">
        <v>1790</v>
      </c>
      <c r="F151" s="151" t="s">
        <v>1791</v>
      </c>
      <c r="G151" s="152" t="s">
        <v>227</v>
      </c>
      <c r="H151" s="153">
        <v>610</v>
      </c>
      <c r="I151" s="153"/>
      <c r="J151" s="153">
        <f t="shared" si="20"/>
        <v>0</v>
      </c>
      <c r="K151" s="154"/>
      <c r="L151" s="155"/>
      <c r="M151" s="156" t="s">
        <v>1</v>
      </c>
      <c r="N151" s="157" t="s">
        <v>35</v>
      </c>
      <c r="O151" s="140">
        <v>0</v>
      </c>
      <c r="P151" s="140">
        <f t="shared" si="21"/>
        <v>0</v>
      </c>
      <c r="Q151" s="140">
        <v>0</v>
      </c>
      <c r="R151" s="140">
        <f t="shared" si="22"/>
        <v>0</v>
      </c>
      <c r="S151" s="140">
        <v>0</v>
      </c>
      <c r="T151" s="141">
        <f t="shared" si="23"/>
        <v>0</v>
      </c>
      <c r="AR151" s="142" t="s">
        <v>228</v>
      </c>
      <c r="AT151" s="142" t="s">
        <v>356</v>
      </c>
      <c r="AU151" s="142" t="s">
        <v>154</v>
      </c>
      <c r="AY151" s="13" t="s">
        <v>146</v>
      </c>
      <c r="BE151" s="143">
        <f t="shared" si="24"/>
        <v>0</v>
      </c>
      <c r="BF151" s="143">
        <f t="shared" si="25"/>
        <v>0</v>
      </c>
      <c r="BG151" s="143">
        <f t="shared" si="26"/>
        <v>0</v>
      </c>
      <c r="BH151" s="143">
        <f t="shared" si="27"/>
        <v>0</v>
      </c>
      <c r="BI151" s="143">
        <f t="shared" si="28"/>
        <v>0</v>
      </c>
      <c r="BJ151" s="13" t="s">
        <v>154</v>
      </c>
      <c r="BK151" s="144">
        <f t="shared" si="29"/>
        <v>0</v>
      </c>
      <c r="BL151" s="13" t="s">
        <v>181</v>
      </c>
      <c r="BM151" s="142" t="s">
        <v>1792</v>
      </c>
    </row>
    <row r="152" spans="2:65" s="1" customFormat="1" ht="24.15" customHeight="1">
      <c r="B152" s="131"/>
      <c r="C152" s="132" t="s">
        <v>217</v>
      </c>
      <c r="D152" s="132" t="s">
        <v>149</v>
      </c>
      <c r="E152" s="133" t="s">
        <v>1793</v>
      </c>
      <c r="F152" s="134" t="s">
        <v>1794</v>
      </c>
      <c r="G152" s="135" t="s">
        <v>227</v>
      </c>
      <c r="H152" s="136">
        <v>150</v>
      </c>
      <c r="I152" s="136"/>
      <c r="J152" s="136">
        <f t="shared" si="20"/>
        <v>0</v>
      </c>
      <c r="K152" s="137"/>
      <c r="L152" s="25"/>
      <c r="M152" s="138" t="s">
        <v>1</v>
      </c>
      <c r="N152" s="139" t="s">
        <v>35</v>
      </c>
      <c r="O152" s="140">
        <v>0</v>
      </c>
      <c r="P152" s="140">
        <f t="shared" si="21"/>
        <v>0</v>
      </c>
      <c r="Q152" s="140">
        <v>0</v>
      </c>
      <c r="R152" s="140">
        <f t="shared" si="22"/>
        <v>0</v>
      </c>
      <c r="S152" s="140">
        <v>0</v>
      </c>
      <c r="T152" s="141">
        <f t="shared" si="23"/>
        <v>0</v>
      </c>
      <c r="AR152" s="142" t="s">
        <v>181</v>
      </c>
      <c r="AT152" s="142" t="s">
        <v>149</v>
      </c>
      <c r="AU152" s="142" t="s">
        <v>154</v>
      </c>
      <c r="AY152" s="13" t="s">
        <v>146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3" t="s">
        <v>154</v>
      </c>
      <c r="BK152" s="144">
        <f t="shared" si="29"/>
        <v>0</v>
      </c>
      <c r="BL152" s="13" t="s">
        <v>181</v>
      </c>
      <c r="BM152" s="142" t="s">
        <v>1795</v>
      </c>
    </row>
    <row r="153" spans="2:65" s="1" customFormat="1" ht="37.950000000000003" customHeight="1">
      <c r="B153" s="131"/>
      <c r="C153" s="149" t="s">
        <v>189</v>
      </c>
      <c r="D153" s="149" t="s">
        <v>356</v>
      </c>
      <c r="E153" s="150" t="s">
        <v>1796</v>
      </c>
      <c r="F153" s="151" t="s">
        <v>1797</v>
      </c>
      <c r="G153" s="152" t="s">
        <v>227</v>
      </c>
      <c r="H153" s="153">
        <v>150</v>
      </c>
      <c r="I153" s="153"/>
      <c r="J153" s="153">
        <f t="shared" si="20"/>
        <v>0</v>
      </c>
      <c r="K153" s="154"/>
      <c r="L153" s="155"/>
      <c r="M153" s="156" t="s">
        <v>1</v>
      </c>
      <c r="N153" s="157" t="s">
        <v>35</v>
      </c>
      <c r="O153" s="140">
        <v>0</v>
      </c>
      <c r="P153" s="140">
        <f t="shared" si="21"/>
        <v>0</v>
      </c>
      <c r="Q153" s="140">
        <v>0</v>
      </c>
      <c r="R153" s="140">
        <f t="shared" si="22"/>
        <v>0</v>
      </c>
      <c r="S153" s="140">
        <v>0</v>
      </c>
      <c r="T153" s="141">
        <f t="shared" si="23"/>
        <v>0</v>
      </c>
      <c r="AR153" s="142" t="s">
        <v>228</v>
      </c>
      <c r="AT153" s="142" t="s">
        <v>356</v>
      </c>
      <c r="AU153" s="142" t="s">
        <v>154</v>
      </c>
      <c r="AY153" s="13" t="s">
        <v>146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154</v>
      </c>
      <c r="BK153" s="144">
        <f t="shared" si="29"/>
        <v>0</v>
      </c>
      <c r="BL153" s="13" t="s">
        <v>181</v>
      </c>
      <c r="BM153" s="142" t="s">
        <v>1798</v>
      </c>
    </row>
    <row r="154" spans="2:65" s="1" customFormat="1" ht="21.75" customHeight="1">
      <c r="B154" s="131"/>
      <c r="C154" s="132" t="s">
        <v>224</v>
      </c>
      <c r="D154" s="132" t="s">
        <v>149</v>
      </c>
      <c r="E154" s="133" t="s">
        <v>1799</v>
      </c>
      <c r="F154" s="134" t="s">
        <v>1800</v>
      </c>
      <c r="G154" s="135" t="s">
        <v>152</v>
      </c>
      <c r="H154" s="136">
        <v>92</v>
      </c>
      <c r="I154" s="136"/>
      <c r="J154" s="136">
        <f t="shared" si="20"/>
        <v>0</v>
      </c>
      <c r="K154" s="137"/>
      <c r="L154" s="25"/>
      <c r="M154" s="138" t="s">
        <v>1</v>
      </c>
      <c r="N154" s="139" t="s">
        <v>35</v>
      </c>
      <c r="O154" s="140">
        <v>0</v>
      </c>
      <c r="P154" s="140">
        <f t="shared" si="21"/>
        <v>0</v>
      </c>
      <c r="Q154" s="140">
        <v>0</v>
      </c>
      <c r="R154" s="140">
        <f t="shared" si="22"/>
        <v>0</v>
      </c>
      <c r="S154" s="140">
        <v>0</v>
      </c>
      <c r="T154" s="141">
        <f t="shared" si="23"/>
        <v>0</v>
      </c>
      <c r="AR154" s="142" t="s">
        <v>181</v>
      </c>
      <c r="AT154" s="142" t="s">
        <v>149</v>
      </c>
      <c r="AU154" s="142" t="s">
        <v>154</v>
      </c>
      <c r="AY154" s="13" t="s">
        <v>146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154</v>
      </c>
      <c r="BK154" s="144">
        <f t="shared" si="29"/>
        <v>0</v>
      </c>
      <c r="BL154" s="13" t="s">
        <v>181</v>
      </c>
      <c r="BM154" s="142" t="s">
        <v>1801</v>
      </c>
    </row>
    <row r="155" spans="2:65" s="1" customFormat="1" ht="37.950000000000003" customHeight="1">
      <c r="B155" s="131"/>
      <c r="C155" s="149" t="s">
        <v>192</v>
      </c>
      <c r="D155" s="149" t="s">
        <v>356</v>
      </c>
      <c r="E155" s="150" t="s">
        <v>1802</v>
      </c>
      <c r="F155" s="151" t="s">
        <v>1803</v>
      </c>
      <c r="G155" s="152" t="s">
        <v>152</v>
      </c>
      <c r="H155" s="153">
        <v>92</v>
      </c>
      <c r="I155" s="153"/>
      <c r="J155" s="153">
        <f t="shared" si="20"/>
        <v>0</v>
      </c>
      <c r="K155" s="154"/>
      <c r="L155" s="155"/>
      <c r="M155" s="156" t="s">
        <v>1</v>
      </c>
      <c r="N155" s="157" t="s">
        <v>35</v>
      </c>
      <c r="O155" s="140">
        <v>0</v>
      </c>
      <c r="P155" s="140">
        <f t="shared" si="21"/>
        <v>0</v>
      </c>
      <c r="Q155" s="140">
        <v>0</v>
      </c>
      <c r="R155" s="140">
        <f t="shared" si="22"/>
        <v>0</v>
      </c>
      <c r="S155" s="140">
        <v>0</v>
      </c>
      <c r="T155" s="141">
        <f t="shared" si="23"/>
        <v>0</v>
      </c>
      <c r="AR155" s="142" t="s">
        <v>228</v>
      </c>
      <c r="AT155" s="142" t="s">
        <v>356</v>
      </c>
      <c r="AU155" s="142" t="s">
        <v>154</v>
      </c>
      <c r="AY155" s="13" t="s">
        <v>146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154</v>
      </c>
      <c r="BK155" s="144">
        <f t="shared" si="29"/>
        <v>0</v>
      </c>
      <c r="BL155" s="13" t="s">
        <v>181</v>
      </c>
      <c r="BM155" s="142" t="s">
        <v>1804</v>
      </c>
    </row>
    <row r="156" spans="2:65" s="1" customFormat="1" ht="21.75" customHeight="1">
      <c r="B156" s="131"/>
      <c r="C156" s="132" t="s">
        <v>232</v>
      </c>
      <c r="D156" s="132" t="s">
        <v>149</v>
      </c>
      <c r="E156" s="133" t="s">
        <v>1805</v>
      </c>
      <c r="F156" s="134" t="s">
        <v>1806</v>
      </c>
      <c r="G156" s="135" t="s">
        <v>152</v>
      </c>
      <c r="H156" s="136">
        <v>20</v>
      </c>
      <c r="I156" s="136"/>
      <c r="J156" s="136">
        <f t="shared" si="20"/>
        <v>0</v>
      </c>
      <c r="K156" s="137"/>
      <c r="L156" s="25"/>
      <c r="M156" s="138" t="s">
        <v>1</v>
      </c>
      <c r="N156" s="139" t="s">
        <v>35</v>
      </c>
      <c r="O156" s="140">
        <v>0</v>
      </c>
      <c r="P156" s="140">
        <f t="shared" si="21"/>
        <v>0</v>
      </c>
      <c r="Q156" s="140">
        <v>0</v>
      </c>
      <c r="R156" s="140">
        <f t="shared" si="22"/>
        <v>0</v>
      </c>
      <c r="S156" s="140">
        <v>0</v>
      </c>
      <c r="T156" s="141">
        <f t="shared" si="23"/>
        <v>0</v>
      </c>
      <c r="AR156" s="142" t="s">
        <v>181</v>
      </c>
      <c r="AT156" s="142" t="s">
        <v>149</v>
      </c>
      <c r="AU156" s="142" t="s">
        <v>154</v>
      </c>
      <c r="AY156" s="13" t="s">
        <v>146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154</v>
      </c>
      <c r="BK156" s="144">
        <f t="shared" si="29"/>
        <v>0</v>
      </c>
      <c r="BL156" s="13" t="s">
        <v>181</v>
      </c>
      <c r="BM156" s="142" t="s">
        <v>1807</v>
      </c>
    </row>
    <row r="157" spans="2:65" s="1" customFormat="1" ht="37.950000000000003" customHeight="1">
      <c r="B157" s="131"/>
      <c r="C157" s="149" t="s">
        <v>195</v>
      </c>
      <c r="D157" s="149" t="s">
        <v>356</v>
      </c>
      <c r="E157" s="150" t="s">
        <v>1808</v>
      </c>
      <c r="F157" s="151" t="s">
        <v>1809</v>
      </c>
      <c r="G157" s="152" t="s">
        <v>152</v>
      </c>
      <c r="H157" s="153">
        <v>20</v>
      </c>
      <c r="I157" s="153"/>
      <c r="J157" s="153">
        <f t="shared" si="2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21"/>
        <v>0</v>
      </c>
      <c r="Q157" s="140">
        <v>0</v>
      </c>
      <c r="R157" s="140">
        <f t="shared" si="22"/>
        <v>0</v>
      </c>
      <c r="S157" s="140">
        <v>0</v>
      </c>
      <c r="T157" s="141">
        <f t="shared" si="23"/>
        <v>0</v>
      </c>
      <c r="AR157" s="142" t="s">
        <v>228</v>
      </c>
      <c r="AT157" s="142" t="s">
        <v>356</v>
      </c>
      <c r="AU157" s="142" t="s">
        <v>154</v>
      </c>
      <c r="AY157" s="13" t="s">
        <v>146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154</v>
      </c>
      <c r="BK157" s="144">
        <f t="shared" si="29"/>
        <v>0</v>
      </c>
      <c r="BL157" s="13" t="s">
        <v>181</v>
      </c>
      <c r="BM157" s="142" t="s">
        <v>1810</v>
      </c>
    </row>
    <row r="158" spans="2:65" s="1" customFormat="1" ht="16.5" customHeight="1">
      <c r="B158" s="131"/>
      <c r="C158" s="132" t="s">
        <v>240</v>
      </c>
      <c r="D158" s="132" t="s">
        <v>149</v>
      </c>
      <c r="E158" s="133" t="s">
        <v>1811</v>
      </c>
      <c r="F158" s="134" t="s">
        <v>1812</v>
      </c>
      <c r="G158" s="135" t="s">
        <v>152</v>
      </c>
      <c r="H158" s="136">
        <v>36</v>
      </c>
      <c r="I158" s="136"/>
      <c r="J158" s="136">
        <f t="shared" si="20"/>
        <v>0</v>
      </c>
      <c r="K158" s="137"/>
      <c r="L158" s="25"/>
      <c r="M158" s="138" t="s">
        <v>1</v>
      </c>
      <c r="N158" s="139" t="s">
        <v>35</v>
      </c>
      <c r="O158" s="140">
        <v>0</v>
      </c>
      <c r="P158" s="140">
        <f t="shared" si="21"/>
        <v>0</v>
      </c>
      <c r="Q158" s="140">
        <v>0</v>
      </c>
      <c r="R158" s="140">
        <f t="shared" si="22"/>
        <v>0</v>
      </c>
      <c r="S158" s="140">
        <v>0</v>
      </c>
      <c r="T158" s="141">
        <f t="shared" si="23"/>
        <v>0</v>
      </c>
      <c r="AR158" s="142" t="s">
        <v>181</v>
      </c>
      <c r="AT158" s="142" t="s">
        <v>149</v>
      </c>
      <c r="AU158" s="142" t="s">
        <v>154</v>
      </c>
      <c r="AY158" s="13" t="s">
        <v>146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154</v>
      </c>
      <c r="BK158" s="144">
        <f t="shared" si="29"/>
        <v>0</v>
      </c>
      <c r="BL158" s="13" t="s">
        <v>181</v>
      </c>
      <c r="BM158" s="142" t="s">
        <v>1813</v>
      </c>
    </row>
    <row r="159" spans="2:65" s="1" customFormat="1" ht="21.75" customHeight="1">
      <c r="B159" s="131"/>
      <c r="C159" s="149" t="s">
        <v>199</v>
      </c>
      <c r="D159" s="149" t="s">
        <v>356</v>
      </c>
      <c r="E159" s="150" t="s">
        <v>1814</v>
      </c>
      <c r="F159" s="151" t="s">
        <v>1815</v>
      </c>
      <c r="G159" s="152" t="s">
        <v>152</v>
      </c>
      <c r="H159" s="153">
        <v>36</v>
      </c>
      <c r="I159" s="153"/>
      <c r="J159" s="153">
        <f t="shared" si="20"/>
        <v>0</v>
      </c>
      <c r="K159" s="154"/>
      <c r="L159" s="155"/>
      <c r="M159" s="156" t="s">
        <v>1</v>
      </c>
      <c r="N159" s="157" t="s">
        <v>35</v>
      </c>
      <c r="O159" s="140">
        <v>0</v>
      </c>
      <c r="P159" s="140">
        <f t="shared" si="21"/>
        <v>0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228</v>
      </c>
      <c r="AT159" s="142" t="s">
        <v>356</v>
      </c>
      <c r="AU159" s="142" t="s">
        <v>154</v>
      </c>
      <c r="AY159" s="13" t="s">
        <v>146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154</v>
      </c>
      <c r="BK159" s="144">
        <f t="shared" si="29"/>
        <v>0</v>
      </c>
      <c r="BL159" s="13" t="s">
        <v>181</v>
      </c>
      <c r="BM159" s="142" t="s">
        <v>1816</v>
      </c>
    </row>
    <row r="160" spans="2:65" s="1" customFormat="1" ht="21.75" customHeight="1">
      <c r="B160" s="131"/>
      <c r="C160" s="132" t="s">
        <v>247</v>
      </c>
      <c r="D160" s="132" t="s">
        <v>149</v>
      </c>
      <c r="E160" s="133" t="s">
        <v>1817</v>
      </c>
      <c r="F160" s="134" t="s">
        <v>1818</v>
      </c>
      <c r="G160" s="135" t="s">
        <v>152</v>
      </c>
      <c r="H160" s="136">
        <v>20</v>
      </c>
      <c r="I160" s="136"/>
      <c r="J160" s="136">
        <f t="shared" si="20"/>
        <v>0</v>
      </c>
      <c r="K160" s="137"/>
      <c r="L160" s="25"/>
      <c r="M160" s="138" t="s">
        <v>1</v>
      </c>
      <c r="N160" s="139" t="s">
        <v>35</v>
      </c>
      <c r="O160" s="140">
        <v>0</v>
      </c>
      <c r="P160" s="140">
        <f t="shared" si="21"/>
        <v>0</v>
      </c>
      <c r="Q160" s="140">
        <v>0</v>
      </c>
      <c r="R160" s="140">
        <f t="shared" si="22"/>
        <v>0</v>
      </c>
      <c r="S160" s="140">
        <v>0</v>
      </c>
      <c r="T160" s="141">
        <f t="shared" si="23"/>
        <v>0</v>
      </c>
      <c r="AR160" s="142" t="s">
        <v>181</v>
      </c>
      <c r="AT160" s="142" t="s">
        <v>149</v>
      </c>
      <c r="AU160" s="142" t="s">
        <v>154</v>
      </c>
      <c r="AY160" s="13" t="s">
        <v>146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154</v>
      </c>
      <c r="BK160" s="144">
        <f t="shared" si="29"/>
        <v>0</v>
      </c>
      <c r="BL160" s="13" t="s">
        <v>181</v>
      </c>
      <c r="BM160" s="142" t="s">
        <v>1819</v>
      </c>
    </row>
    <row r="161" spans="2:65" s="1" customFormat="1" ht="21.75" customHeight="1">
      <c r="B161" s="131"/>
      <c r="C161" s="149" t="s">
        <v>223</v>
      </c>
      <c r="D161" s="149" t="s">
        <v>356</v>
      </c>
      <c r="E161" s="150" t="s">
        <v>1820</v>
      </c>
      <c r="F161" s="151" t="s">
        <v>1821</v>
      </c>
      <c r="G161" s="152" t="s">
        <v>152</v>
      </c>
      <c r="H161" s="153">
        <v>20</v>
      </c>
      <c r="I161" s="153"/>
      <c r="J161" s="153">
        <f t="shared" si="20"/>
        <v>0</v>
      </c>
      <c r="K161" s="154"/>
      <c r="L161" s="155"/>
      <c r="M161" s="156" t="s">
        <v>1</v>
      </c>
      <c r="N161" s="157" t="s">
        <v>35</v>
      </c>
      <c r="O161" s="140">
        <v>0</v>
      </c>
      <c r="P161" s="140">
        <f t="shared" si="21"/>
        <v>0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228</v>
      </c>
      <c r="AT161" s="142" t="s">
        <v>356</v>
      </c>
      <c r="AU161" s="142" t="s">
        <v>154</v>
      </c>
      <c r="AY161" s="13" t="s">
        <v>146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154</v>
      </c>
      <c r="BK161" s="144">
        <f t="shared" si="29"/>
        <v>0</v>
      </c>
      <c r="BL161" s="13" t="s">
        <v>181</v>
      </c>
      <c r="BM161" s="142" t="s">
        <v>1822</v>
      </c>
    </row>
    <row r="162" spans="2:65" s="1" customFormat="1" ht="24.15" customHeight="1">
      <c r="B162" s="131"/>
      <c r="C162" s="132" t="s">
        <v>259</v>
      </c>
      <c r="D162" s="132" t="s">
        <v>149</v>
      </c>
      <c r="E162" s="133" t="s">
        <v>1823</v>
      </c>
      <c r="F162" s="134" t="s">
        <v>1824</v>
      </c>
      <c r="G162" s="135" t="s">
        <v>1698</v>
      </c>
      <c r="H162" s="136">
        <v>1402.2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35</v>
      </c>
      <c r="O162" s="140">
        <v>0</v>
      </c>
      <c r="P162" s="140">
        <f t="shared" si="21"/>
        <v>0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181</v>
      </c>
      <c r="AT162" s="142" t="s">
        <v>149</v>
      </c>
      <c r="AU162" s="142" t="s">
        <v>154</v>
      </c>
      <c r="AY162" s="13" t="s">
        <v>146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154</v>
      </c>
      <c r="BK162" s="144">
        <f t="shared" si="29"/>
        <v>0</v>
      </c>
      <c r="BL162" s="13" t="s">
        <v>181</v>
      </c>
      <c r="BM162" s="142" t="s">
        <v>1825</v>
      </c>
    </row>
    <row r="163" spans="2:65" s="1" customFormat="1" ht="21.75" customHeight="1">
      <c r="B163" s="131"/>
      <c r="C163" s="132" t="s">
        <v>228</v>
      </c>
      <c r="D163" s="132" t="s">
        <v>149</v>
      </c>
      <c r="E163" s="133" t="s">
        <v>1826</v>
      </c>
      <c r="F163" s="134" t="s">
        <v>1827</v>
      </c>
      <c r="G163" s="135" t="s">
        <v>227</v>
      </c>
      <c r="H163" s="136">
        <v>176.5</v>
      </c>
      <c r="I163" s="136"/>
      <c r="J163" s="136">
        <f t="shared" si="20"/>
        <v>0</v>
      </c>
      <c r="K163" s="137"/>
      <c r="L163" s="25"/>
      <c r="M163" s="138" t="s">
        <v>1</v>
      </c>
      <c r="N163" s="139" t="s">
        <v>35</v>
      </c>
      <c r="O163" s="140">
        <v>0</v>
      </c>
      <c r="P163" s="140">
        <f t="shared" si="21"/>
        <v>0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181</v>
      </c>
      <c r="AT163" s="142" t="s">
        <v>149</v>
      </c>
      <c r="AU163" s="142" t="s">
        <v>154</v>
      </c>
      <c r="AY163" s="13" t="s">
        <v>146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154</v>
      </c>
      <c r="BK163" s="144">
        <f t="shared" si="29"/>
        <v>0</v>
      </c>
      <c r="BL163" s="13" t="s">
        <v>181</v>
      </c>
      <c r="BM163" s="142" t="s">
        <v>1828</v>
      </c>
    </row>
    <row r="164" spans="2:65" s="1" customFormat="1" ht="16.5" customHeight="1">
      <c r="B164" s="131"/>
      <c r="C164" s="132" t="s">
        <v>266</v>
      </c>
      <c r="D164" s="132" t="s">
        <v>149</v>
      </c>
      <c r="E164" s="133" t="s">
        <v>1829</v>
      </c>
      <c r="F164" s="134" t="s">
        <v>1830</v>
      </c>
      <c r="G164" s="135" t="s">
        <v>227</v>
      </c>
      <c r="H164" s="136">
        <v>760</v>
      </c>
      <c r="I164" s="136"/>
      <c r="J164" s="136">
        <f t="shared" si="20"/>
        <v>0</v>
      </c>
      <c r="K164" s="137"/>
      <c r="L164" s="25"/>
      <c r="M164" s="138" t="s">
        <v>1</v>
      </c>
      <c r="N164" s="139" t="s">
        <v>35</v>
      </c>
      <c r="O164" s="140">
        <v>0</v>
      </c>
      <c r="P164" s="140">
        <f t="shared" si="21"/>
        <v>0</v>
      </c>
      <c r="Q164" s="140">
        <v>0</v>
      </c>
      <c r="R164" s="140">
        <f t="shared" si="22"/>
        <v>0</v>
      </c>
      <c r="S164" s="140">
        <v>0</v>
      </c>
      <c r="T164" s="141">
        <f t="shared" si="23"/>
        <v>0</v>
      </c>
      <c r="AR164" s="142" t="s">
        <v>181</v>
      </c>
      <c r="AT164" s="142" t="s">
        <v>149</v>
      </c>
      <c r="AU164" s="142" t="s">
        <v>154</v>
      </c>
      <c r="AY164" s="13" t="s">
        <v>146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154</v>
      </c>
      <c r="BK164" s="144">
        <f t="shared" si="29"/>
        <v>0</v>
      </c>
      <c r="BL164" s="13" t="s">
        <v>181</v>
      </c>
      <c r="BM164" s="142" t="s">
        <v>1831</v>
      </c>
    </row>
    <row r="165" spans="2:65" s="1" customFormat="1" ht="24.15" customHeight="1">
      <c r="B165" s="131"/>
      <c r="C165" s="132" t="s">
        <v>231</v>
      </c>
      <c r="D165" s="132" t="s">
        <v>149</v>
      </c>
      <c r="E165" s="133" t="s">
        <v>1832</v>
      </c>
      <c r="F165" s="134" t="s">
        <v>1833</v>
      </c>
      <c r="G165" s="135" t="s">
        <v>1698</v>
      </c>
      <c r="H165" s="136">
        <v>140.22</v>
      </c>
      <c r="I165" s="136"/>
      <c r="J165" s="136">
        <f t="shared" si="20"/>
        <v>0</v>
      </c>
      <c r="K165" s="137"/>
      <c r="L165" s="25"/>
      <c r="M165" s="138" t="s">
        <v>1</v>
      </c>
      <c r="N165" s="139" t="s">
        <v>35</v>
      </c>
      <c r="O165" s="140">
        <v>0</v>
      </c>
      <c r="P165" s="140">
        <f t="shared" si="21"/>
        <v>0</v>
      </c>
      <c r="Q165" s="140">
        <v>0</v>
      </c>
      <c r="R165" s="140">
        <f t="shared" si="22"/>
        <v>0</v>
      </c>
      <c r="S165" s="140">
        <v>0</v>
      </c>
      <c r="T165" s="141">
        <f t="shared" si="23"/>
        <v>0</v>
      </c>
      <c r="AR165" s="142" t="s">
        <v>181</v>
      </c>
      <c r="AT165" s="142" t="s">
        <v>149</v>
      </c>
      <c r="AU165" s="142" t="s">
        <v>154</v>
      </c>
      <c r="AY165" s="13" t="s">
        <v>146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154</v>
      </c>
      <c r="BK165" s="144">
        <f t="shared" si="29"/>
        <v>0</v>
      </c>
      <c r="BL165" s="13" t="s">
        <v>181</v>
      </c>
      <c r="BM165" s="142" t="s">
        <v>1834</v>
      </c>
    </row>
    <row r="166" spans="2:65" s="1" customFormat="1" ht="24.15" customHeight="1">
      <c r="B166" s="131"/>
      <c r="C166" s="132" t="s">
        <v>273</v>
      </c>
      <c r="D166" s="132" t="s">
        <v>149</v>
      </c>
      <c r="E166" s="133" t="s">
        <v>1835</v>
      </c>
      <c r="F166" s="134" t="s">
        <v>1836</v>
      </c>
      <c r="G166" s="135" t="s">
        <v>1698</v>
      </c>
      <c r="H166" s="136">
        <v>140.22</v>
      </c>
      <c r="I166" s="136"/>
      <c r="J166" s="136">
        <f t="shared" si="20"/>
        <v>0</v>
      </c>
      <c r="K166" s="137"/>
      <c r="L166" s="25"/>
      <c r="M166" s="138" t="s">
        <v>1</v>
      </c>
      <c r="N166" s="139" t="s">
        <v>35</v>
      </c>
      <c r="O166" s="140">
        <v>0</v>
      </c>
      <c r="P166" s="140">
        <f t="shared" si="21"/>
        <v>0</v>
      </c>
      <c r="Q166" s="140">
        <v>0</v>
      </c>
      <c r="R166" s="140">
        <f t="shared" si="22"/>
        <v>0</v>
      </c>
      <c r="S166" s="140">
        <v>0</v>
      </c>
      <c r="T166" s="141">
        <f t="shared" si="23"/>
        <v>0</v>
      </c>
      <c r="AR166" s="142" t="s">
        <v>181</v>
      </c>
      <c r="AT166" s="142" t="s">
        <v>149</v>
      </c>
      <c r="AU166" s="142" t="s">
        <v>154</v>
      </c>
      <c r="AY166" s="13" t="s">
        <v>146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154</v>
      </c>
      <c r="BK166" s="144">
        <f t="shared" si="29"/>
        <v>0</v>
      </c>
      <c r="BL166" s="13" t="s">
        <v>181</v>
      </c>
      <c r="BM166" s="142" t="s">
        <v>1837</v>
      </c>
    </row>
    <row r="167" spans="2:65" s="11" customFormat="1" ht="22.95" customHeight="1">
      <c r="B167" s="120"/>
      <c r="D167" s="121" t="s">
        <v>68</v>
      </c>
      <c r="E167" s="129" t="s">
        <v>1838</v>
      </c>
      <c r="F167" s="129" t="s">
        <v>1839</v>
      </c>
      <c r="J167" s="130">
        <f>BK167</f>
        <v>0</v>
      </c>
      <c r="L167" s="120"/>
      <c r="M167" s="124"/>
      <c r="P167" s="125">
        <f>SUM(P168:P175)</f>
        <v>0</v>
      </c>
      <c r="R167" s="125">
        <f>SUM(R168:R175)</f>
        <v>0</v>
      </c>
      <c r="T167" s="126">
        <f>SUM(T168:T175)</f>
        <v>0</v>
      </c>
      <c r="AR167" s="121" t="s">
        <v>154</v>
      </c>
      <c r="AT167" s="127" t="s">
        <v>68</v>
      </c>
      <c r="AU167" s="127" t="s">
        <v>77</v>
      </c>
      <c r="AY167" s="121" t="s">
        <v>146</v>
      </c>
      <c r="BK167" s="128">
        <f>SUM(BK168:BK175)</f>
        <v>0</v>
      </c>
    </row>
    <row r="168" spans="2:65" s="1" customFormat="1" ht="16.5" customHeight="1">
      <c r="B168" s="131"/>
      <c r="C168" s="132" t="s">
        <v>277</v>
      </c>
      <c r="D168" s="132" t="s">
        <v>149</v>
      </c>
      <c r="E168" s="133" t="s">
        <v>1840</v>
      </c>
      <c r="F168" s="134" t="s">
        <v>1841</v>
      </c>
      <c r="G168" s="135" t="s">
        <v>152</v>
      </c>
      <c r="H168" s="136">
        <v>28</v>
      </c>
      <c r="I168" s="136"/>
      <c r="J168" s="136">
        <f t="shared" ref="J168:J175" si="30">ROUND(I168*H168,3)</f>
        <v>0</v>
      </c>
      <c r="K168" s="137"/>
      <c r="L168" s="25"/>
      <c r="M168" s="138" t="s">
        <v>1</v>
      </c>
      <c r="N168" s="139" t="s">
        <v>35</v>
      </c>
      <c r="O168" s="140">
        <v>0</v>
      </c>
      <c r="P168" s="140">
        <f t="shared" ref="P168:P175" si="31">O168*H168</f>
        <v>0</v>
      </c>
      <c r="Q168" s="140">
        <v>0</v>
      </c>
      <c r="R168" s="140">
        <f t="shared" ref="R168:R175" si="32">Q168*H168</f>
        <v>0</v>
      </c>
      <c r="S168" s="140">
        <v>0</v>
      </c>
      <c r="T168" s="141">
        <f t="shared" ref="T168:T175" si="33">S168*H168</f>
        <v>0</v>
      </c>
      <c r="AR168" s="142" t="s">
        <v>181</v>
      </c>
      <c r="AT168" s="142" t="s">
        <v>149</v>
      </c>
      <c r="AU168" s="142" t="s">
        <v>154</v>
      </c>
      <c r="AY168" s="13" t="s">
        <v>146</v>
      </c>
      <c r="BE168" s="143">
        <f t="shared" ref="BE168:BE175" si="34">IF(N168="základná",J168,0)</f>
        <v>0</v>
      </c>
      <c r="BF168" s="143">
        <f t="shared" ref="BF168:BF175" si="35">IF(N168="znížená",J168,0)</f>
        <v>0</v>
      </c>
      <c r="BG168" s="143">
        <f t="shared" ref="BG168:BG175" si="36">IF(N168="zákl. prenesená",J168,0)</f>
        <v>0</v>
      </c>
      <c r="BH168" s="143">
        <f t="shared" ref="BH168:BH175" si="37">IF(N168="zníž. prenesená",J168,0)</f>
        <v>0</v>
      </c>
      <c r="BI168" s="143">
        <f t="shared" ref="BI168:BI175" si="38">IF(N168="nulová",J168,0)</f>
        <v>0</v>
      </c>
      <c r="BJ168" s="13" t="s">
        <v>154</v>
      </c>
      <c r="BK168" s="144">
        <f t="shared" ref="BK168:BK175" si="39">ROUND(I168*H168,3)</f>
        <v>0</v>
      </c>
      <c r="BL168" s="13" t="s">
        <v>181</v>
      </c>
      <c r="BM168" s="142" t="s">
        <v>1842</v>
      </c>
    </row>
    <row r="169" spans="2:65" s="1" customFormat="1" ht="44.25" customHeight="1">
      <c r="B169" s="131"/>
      <c r="C169" s="149" t="s">
        <v>283</v>
      </c>
      <c r="D169" s="149" t="s">
        <v>356</v>
      </c>
      <c r="E169" s="150" t="s">
        <v>1843</v>
      </c>
      <c r="F169" s="151" t="s">
        <v>1844</v>
      </c>
      <c r="G169" s="152" t="s">
        <v>152</v>
      </c>
      <c r="H169" s="153">
        <v>28</v>
      </c>
      <c r="I169" s="153"/>
      <c r="J169" s="153">
        <f t="shared" si="30"/>
        <v>0</v>
      </c>
      <c r="K169" s="154"/>
      <c r="L169" s="155"/>
      <c r="M169" s="156" t="s">
        <v>1</v>
      </c>
      <c r="N169" s="157" t="s">
        <v>35</v>
      </c>
      <c r="O169" s="140">
        <v>0</v>
      </c>
      <c r="P169" s="140">
        <f t="shared" si="31"/>
        <v>0</v>
      </c>
      <c r="Q169" s="140">
        <v>0</v>
      </c>
      <c r="R169" s="140">
        <f t="shared" si="32"/>
        <v>0</v>
      </c>
      <c r="S169" s="140">
        <v>0</v>
      </c>
      <c r="T169" s="141">
        <f t="shared" si="33"/>
        <v>0</v>
      </c>
      <c r="AR169" s="142" t="s">
        <v>228</v>
      </c>
      <c r="AT169" s="142" t="s">
        <v>356</v>
      </c>
      <c r="AU169" s="142" t="s">
        <v>154</v>
      </c>
      <c r="AY169" s="13" t="s">
        <v>146</v>
      </c>
      <c r="BE169" s="143">
        <f t="shared" si="34"/>
        <v>0</v>
      </c>
      <c r="BF169" s="143">
        <f t="shared" si="35"/>
        <v>0</v>
      </c>
      <c r="BG169" s="143">
        <f t="shared" si="36"/>
        <v>0</v>
      </c>
      <c r="BH169" s="143">
        <f t="shared" si="37"/>
        <v>0</v>
      </c>
      <c r="BI169" s="143">
        <f t="shared" si="38"/>
        <v>0</v>
      </c>
      <c r="BJ169" s="13" t="s">
        <v>154</v>
      </c>
      <c r="BK169" s="144">
        <f t="shared" si="39"/>
        <v>0</v>
      </c>
      <c r="BL169" s="13" t="s">
        <v>181</v>
      </c>
      <c r="BM169" s="142" t="s">
        <v>1845</v>
      </c>
    </row>
    <row r="170" spans="2:65" s="1" customFormat="1" ht="21.75" customHeight="1">
      <c r="B170" s="131"/>
      <c r="C170" s="132" t="s">
        <v>287</v>
      </c>
      <c r="D170" s="132" t="s">
        <v>149</v>
      </c>
      <c r="E170" s="133" t="s">
        <v>1846</v>
      </c>
      <c r="F170" s="134" t="s">
        <v>1847</v>
      </c>
      <c r="G170" s="135" t="s">
        <v>257</v>
      </c>
      <c r="H170" s="136">
        <v>146</v>
      </c>
      <c r="I170" s="136"/>
      <c r="J170" s="136">
        <f t="shared" si="30"/>
        <v>0</v>
      </c>
      <c r="K170" s="137"/>
      <c r="L170" s="25"/>
      <c r="M170" s="138" t="s">
        <v>1</v>
      </c>
      <c r="N170" s="139" t="s">
        <v>35</v>
      </c>
      <c r="O170" s="140">
        <v>0</v>
      </c>
      <c r="P170" s="140">
        <f t="shared" si="31"/>
        <v>0</v>
      </c>
      <c r="Q170" s="140">
        <v>0</v>
      </c>
      <c r="R170" s="140">
        <f t="shared" si="32"/>
        <v>0</v>
      </c>
      <c r="S170" s="140">
        <v>0</v>
      </c>
      <c r="T170" s="141">
        <f t="shared" si="33"/>
        <v>0</v>
      </c>
      <c r="AR170" s="142" t="s">
        <v>181</v>
      </c>
      <c r="AT170" s="142" t="s">
        <v>149</v>
      </c>
      <c r="AU170" s="142" t="s">
        <v>154</v>
      </c>
      <c r="AY170" s="13" t="s">
        <v>146</v>
      </c>
      <c r="BE170" s="143">
        <f t="shared" si="34"/>
        <v>0</v>
      </c>
      <c r="BF170" s="143">
        <f t="shared" si="35"/>
        <v>0</v>
      </c>
      <c r="BG170" s="143">
        <f t="shared" si="36"/>
        <v>0</v>
      </c>
      <c r="BH170" s="143">
        <f t="shared" si="37"/>
        <v>0</v>
      </c>
      <c r="BI170" s="143">
        <f t="shared" si="38"/>
        <v>0</v>
      </c>
      <c r="BJ170" s="13" t="s">
        <v>154</v>
      </c>
      <c r="BK170" s="144">
        <f t="shared" si="39"/>
        <v>0</v>
      </c>
      <c r="BL170" s="13" t="s">
        <v>181</v>
      </c>
      <c r="BM170" s="142" t="s">
        <v>1848</v>
      </c>
    </row>
    <row r="171" spans="2:65" s="1" customFormat="1" ht="37.950000000000003" customHeight="1">
      <c r="B171" s="131"/>
      <c r="C171" s="149" t="s">
        <v>291</v>
      </c>
      <c r="D171" s="149" t="s">
        <v>356</v>
      </c>
      <c r="E171" s="150" t="s">
        <v>1849</v>
      </c>
      <c r="F171" s="151" t="s">
        <v>1850</v>
      </c>
      <c r="G171" s="152" t="s">
        <v>152</v>
      </c>
      <c r="H171" s="153">
        <v>118</v>
      </c>
      <c r="I171" s="153"/>
      <c r="J171" s="153">
        <f t="shared" si="30"/>
        <v>0</v>
      </c>
      <c r="K171" s="154"/>
      <c r="L171" s="155"/>
      <c r="M171" s="156" t="s">
        <v>1</v>
      </c>
      <c r="N171" s="157" t="s">
        <v>35</v>
      </c>
      <c r="O171" s="140">
        <v>0</v>
      </c>
      <c r="P171" s="140">
        <f t="shared" si="31"/>
        <v>0</v>
      </c>
      <c r="Q171" s="140">
        <v>0</v>
      </c>
      <c r="R171" s="140">
        <f t="shared" si="32"/>
        <v>0</v>
      </c>
      <c r="S171" s="140">
        <v>0</v>
      </c>
      <c r="T171" s="141">
        <f t="shared" si="33"/>
        <v>0</v>
      </c>
      <c r="AR171" s="142" t="s">
        <v>228</v>
      </c>
      <c r="AT171" s="142" t="s">
        <v>356</v>
      </c>
      <c r="AU171" s="142" t="s">
        <v>154</v>
      </c>
      <c r="AY171" s="13" t="s">
        <v>146</v>
      </c>
      <c r="BE171" s="143">
        <f t="shared" si="34"/>
        <v>0</v>
      </c>
      <c r="BF171" s="143">
        <f t="shared" si="35"/>
        <v>0</v>
      </c>
      <c r="BG171" s="143">
        <f t="shared" si="36"/>
        <v>0</v>
      </c>
      <c r="BH171" s="143">
        <f t="shared" si="37"/>
        <v>0</v>
      </c>
      <c r="BI171" s="143">
        <f t="shared" si="38"/>
        <v>0</v>
      </c>
      <c r="BJ171" s="13" t="s">
        <v>154</v>
      </c>
      <c r="BK171" s="144">
        <f t="shared" si="39"/>
        <v>0</v>
      </c>
      <c r="BL171" s="13" t="s">
        <v>181</v>
      </c>
      <c r="BM171" s="142" t="s">
        <v>1851</v>
      </c>
    </row>
    <row r="172" spans="2:65" s="1" customFormat="1" ht="37.950000000000003" customHeight="1">
      <c r="B172" s="131"/>
      <c r="C172" s="149" t="s">
        <v>297</v>
      </c>
      <c r="D172" s="149" t="s">
        <v>356</v>
      </c>
      <c r="E172" s="150" t="s">
        <v>1852</v>
      </c>
      <c r="F172" s="151" t="s">
        <v>1853</v>
      </c>
      <c r="G172" s="152" t="s">
        <v>152</v>
      </c>
      <c r="H172" s="153">
        <v>28</v>
      </c>
      <c r="I172" s="153"/>
      <c r="J172" s="153">
        <f t="shared" si="30"/>
        <v>0</v>
      </c>
      <c r="K172" s="154"/>
      <c r="L172" s="155"/>
      <c r="M172" s="156" t="s">
        <v>1</v>
      </c>
      <c r="N172" s="157" t="s">
        <v>35</v>
      </c>
      <c r="O172" s="140">
        <v>0</v>
      </c>
      <c r="P172" s="140">
        <f t="shared" si="31"/>
        <v>0</v>
      </c>
      <c r="Q172" s="140">
        <v>0</v>
      </c>
      <c r="R172" s="140">
        <f t="shared" si="32"/>
        <v>0</v>
      </c>
      <c r="S172" s="140">
        <v>0</v>
      </c>
      <c r="T172" s="141">
        <f t="shared" si="33"/>
        <v>0</v>
      </c>
      <c r="AR172" s="142" t="s">
        <v>228</v>
      </c>
      <c r="AT172" s="142" t="s">
        <v>356</v>
      </c>
      <c r="AU172" s="142" t="s">
        <v>154</v>
      </c>
      <c r="AY172" s="13" t="s">
        <v>146</v>
      </c>
      <c r="BE172" s="143">
        <f t="shared" si="34"/>
        <v>0</v>
      </c>
      <c r="BF172" s="143">
        <f t="shared" si="35"/>
        <v>0</v>
      </c>
      <c r="BG172" s="143">
        <f t="shared" si="36"/>
        <v>0</v>
      </c>
      <c r="BH172" s="143">
        <f t="shared" si="37"/>
        <v>0</v>
      </c>
      <c r="BI172" s="143">
        <f t="shared" si="38"/>
        <v>0</v>
      </c>
      <c r="BJ172" s="13" t="s">
        <v>154</v>
      </c>
      <c r="BK172" s="144">
        <f t="shared" si="39"/>
        <v>0</v>
      </c>
      <c r="BL172" s="13" t="s">
        <v>181</v>
      </c>
      <c r="BM172" s="142" t="s">
        <v>1854</v>
      </c>
    </row>
    <row r="173" spans="2:65" s="1" customFormat="1" ht="21.75" customHeight="1">
      <c r="B173" s="131"/>
      <c r="C173" s="132" t="s">
        <v>303</v>
      </c>
      <c r="D173" s="132" t="s">
        <v>149</v>
      </c>
      <c r="E173" s="133" t="s">
        <v>1855</v>
      </c>
      <c r="F173" s="134" t="s">
        <v>1856</v>
      </c>
      <c r="G173" s="135" t="s">
        <v>1698</v>
      </c>
      <c r="H173" s="136">
        <v>55.68</v>
      </c>
      <c r="I173" s="136"/>
      <c r="J173" s="136">
        <f t="shared" si="30"/>
        <v>0</v>
      </c>
      <c r="K173" s="137"/>
      <c r="L173" s="25"/>
      <c r="M173" s="138" t="s">
        <v>1</v>
      </c>
      <c r="N173" s="139" t="s">
        <v>35</v>
      </c>
      <c r="O173" s="140">
        <v>0</v>
      </c>
      <c r="P173" s="140">
        <f t="shared" si="31"/>
        <v>0</v>
      </c>
      <c r="Q173" s="140">
        <v>0</v>
      </c>
      <c r="R173" s="140">
        <f t="shared" si="32"/>
        <v>0</v>
      </c>
      <c r="S173" s="140">
        <v>0</v>
      </c>
      <c r="T173" s="141">
        <f t="shared" si="33"/>
        <v>0</v>
      </c>
      <c r="AR173" s="142" t="s">
        <v>181</v>
      </c>
      <c r="AT173" s="142" t="s">
        <v>149</v>
      </c>
      <c r="AU173" s="142" t="s">
        <v>154</v>
      </c>
      <c r="AY173" s="13" t="s">
        <v>146</v>
      </c>
      <c r="BE173" s="143">
        <f t="shared" si="34"/>
        <v>0</v>
      </c>
      <c r="BF173" s="143">
        <f t="shared" si="35"/>
        <v>0</v>
      </c>
      <c r="BG173" s="143">
        <f t="shared" si="36"/>
        <v>0</v>
      </c>
      <c r="BH173" s="143">
        <f t="shared" si="37"/>
        <v>0</v>
      </c>
      <c r="BI173" s="143">
        <f t="shared" si="38"/>
        <v>0</v>
      </c>
      <c r="BJ173" s="13" t="s">
        <v>154</v>
      </c>
      <c r="BK173" s="144">
        <f t="shared" si="39"/>
        <v>0</v>
      </c>
      <c r="BL173" s="13" t="s">
        <v>181</v>
      </c>
      <c r="BM173" s="142" t="s">
        <v>1857</v>
      </c>
    </row>
    <row r="174" spans="2:65" s="1" customFormat="1" ht="24.15" customHeight="1">
      <c r="B174" s="131"/>
      <c r="C174" s="132" t="s">
        <v>307</v>
      </c>
      <c r="D174" s="132" t="s">
        <v>149</v>
      </c>
      <c r="E174" s="133" t="s">
        <v>1858</v>
      </c>
      <c r="F174" s="134" t="s">
        <v>1859</v>
      </c>
      <c r="G174" s="135" t="s">
        <v>1698</v>
      </c>
      <c r="H174" s="136">
        <v>55.68</v>
      </c>
      <c r="I174" s="136"/>
      <c r="J174" s="136">
        <f t="shared" si="30"/>
        <v>0</v>
      </c>
      <c r="K174" s="137"/>
      <c r="L174" s="25"/>
      <c r="M174" s="138" t="s">
        <v>1</v>
      </c>
      <c r="N174" s="139" t="s">
        <v>35</v>
      </c>
      <c r="O174" s="140">
        <v>0</v>
      </c>
      <c r="P174" s="140">
        <f t="shared" si="31"/>
        <v>0</v>
      </c>
      <c r="Q174" s="140">
        <v>0</v>
      </c>
      <c r="R174" s="140">
        <f t="shared" si="32"/>
        <v>0</v>
      </c>
      <c r="S174" s="140">
        <v>0</v>
      </c>
      <c r="T174" s="141">
        <f t="shared" si="33"/>
        <v>0</v>
      </c>
      <c r="AR174" s="142" t="s">
        <v>181</v>
      </c>
      <c r="AT174" s="142" t="s">
        <v>149</v>
      </c>
      <c r="AU174" s="142" t="s">
        <v>154</v>
      </c>
      <c r="AY174" s="13" t="s">
        <v>146</v>
      </c>
      <c r="BE174" s="143">
        <f t="shared" si="34"/>
        <v>0</v>
      </c>
      <c r="BF174" s="143">
        <f t="shared" si="35"/>
        <v>0</v>
      </c>
      <c r="BG174" s="143">
        <f t="shared" si="36"/>
        <v>0</v>
      </c>
      <c r="BH174" s="143">
        <f t="shared" si="37"/>
        <v>0</v>
      </c>
      <c r="BI174" s="143">
        <f t="shared" si="38"/>
        <v>0</v>
      </c>
      <c r="BJ174" s="13" t="s">
        <v>154</v>
      </c>
      <c r="BK174" s="144">
        <f t="shared" si="39"/>
        <v>0</v>
      </c>
      <c r="BL174" s="13" t="s">
        <v>181</v>
      </c>
      <c r="BM174" s="142" t="s">
        <v>1860</v>
      </c>
    </row>
    <row r="175" spans="2:65" s="1" customFormat="1" ht="33" customHeight="1">
      <c r="B175" s="131"/>
      <c r="C175" s="132" t="s">
        <v>311</v>
      </c>
      <c r="D175" s="132" t="s">
        <v>149</v>
      </c>
      <c r="E175" s="133" t="s">
        <v>1861</v>
      </c>
      <c r="F175" s="134" t="s">
        <v>1862</v>
      </c>
      <c r="G175" s="135" t="s">
        <v>1863</v>
      </c>
      <c r="H175" s="136">
        <v>1</v>
      </c>
      <c r="I175" s="136"/>
      <c r="J175" s="136">
        <f t="shared" si="30"/>
        <v>0</v>
      </c>
      <c r="K175" s="137"/>
      <c r="L175" s="25"/>
      <c r="M175" s="138" t="s">
        <v>1</v>
      </c>
      <c r="N175" s="139" t="s">
        <v>35</v>
      </c>
      <c r="O175" s="140">
        <v>0</v>
      </c>
      <c r="P175" s="140">
        <f t="shared" si="31"/>
        <v>0</v>
      </c>
      <c r="Q175" s="140">
        <v>0</v>
      </c>
      <c r="R175" s="140">
        <f t="shared" si="32"/>
        <v>0</v>
      </c>
      <c r="S175" s="140">
        <v>0</v>
      </c>
      <c r="T175" s="141">
        <f t="shared" si="33"/>
        <v>0</v>
      </c>
      <c r="AR175" s="142" t="s">
        <v>181</v>
      </c>
      <c r="AT175" s="142" t="s">
        <v>149</v>
      </c>
      <c r="AU175" s="142" t="s">
        <v>154</v>
      </c>
      <c r="AY175" s="13" t="s">
        <v>146</v>
      </c>
      <c r="BE175" s="143">
        <f t="shared" si="34"/>
        <v>0</v>
      </c>
      <c r="BF175" s="143">
        <f t="shared" si="35"/>
        <v>0</v>
      </c>
      <c r="BG175" s="143">
        <f t="shared" si="36"/>
        <v>0</v>
      </c>
      <c r="BH175" s="143">
        <f t="shared" si="37"/>
        <v>0</v>
      </c>
      <c r="BI175" s="143">
        <f t="shared" si="38"/>
        <v>0</v>
      </c>
      <c r="BJ175" s="13" t="s">
        <v>154</v>
      </c>
      <c r="BK175" s="144">
        <f t="shared" si="39"/>
        <v>0</v>
      </c>
      <c r="BL175" s="13" t="s">
        <v>181</v>
      </c>
      <c r="BM175" s="142" t="s">
        <v>1864</v>
      </c>
    </row>
    <row r="176" spans="2:65" s="11" customFormat="1" ht="22.95" customHeight="1">
      <c r="B176" s="120"/>
      <c r="D176" s="121" t="s">
        <v>68</v>
      </c>
      <c r="E176" s="129" t="s">
        <v>1865</v>
      </c>
      <c r="F176" s="129" t="s">
        <v>1866</v>
      </c>
      <c r="J176" s="130">
        <f>BK176</f>
        <v>0</v>
      </c>
      <c r="L176" s="120"/>
      <c r="M176" s="124"/>
      <c r="P176" s="125">
        <f>SUM(P177:P202)</f>
        <v>0</v>
      </c>
      <c r="R176" s="125">
        <f>SUM(R177:R202)</f>
        <v>0</v>
      </c>
      <c r="T176" s="126">
        <f>SUM(T177:T202)</f>
        <v>0</v>
      </c>
      <c r="AR176" s="121" t="s">
        <v>154</v>
      </c>
      <c r="AT176" s="127" t="s">
        <v>68</v>
      </c>
      <c r="AU176" s="127" t="s">
        <v>77</v>
      </c>
      <c r="AY176" s="121" t="s">
        <v>146</v>
      </c>
      <c r="BK176" s="128">
        <f>SUM(BK177:BK202)</f>
        <v>0</v>
      </c>
    </row>
    <row r="177" spans="2:65" s="1" customFormat="1" ht="24.15" customHeight="1">
      <c r="B177" s="131"/>
      <c r="C177" s="132" t="s">
        <v>315</v>
      </c>
      <c r="D177" s="132" t="s">
        <v>149</v>
      </c>
      <c r="E177" s="133" t="s">
        <v>1867</v>
      </c>
      <c r="F177" s="134" t="s">
        <v>1868</v>
      </c>
      <c r="G177" s="135" t="s">
        <v>152</v>
      </c>
      <c r="H177" s="136">
        <v>146</v>
      </c>
      <c r="I177" s="136"/>
      <c r="J177" s="136">
        <f t="shared" ref="J177:J202" si="40">ROUND(I177*H177,3)</f>
        <v>0</v>
      </c>
      <c r="K177" s="137"/>
      <c r="L177" s="25"/>
      <c r="M177" s="138" t="s">
        <v>1</v>
      </c>
      <c r="N177" s="139" t="s">
        <v>35</v>
      </c>
      <c r="O177" s="140">
        <v>0</v>
      </c>
      <c r="P177" s="140">
        <f t="shared" ref="P177:P202" si="41">O177*H177</f>
        <v>0</v>
      </c>
      <c r="Q177" s="140">
        <v>0</v>
      </c>
      <c r="R177" s="140">
        <f t="shared" ref="R177:R202" si="42">Q177*H177</f>
        <v>0</v>
      </c>
      <c r="S177" s="140">
        <v>0</v>
      </c>
      <c r="T177" s="141">
        <f t="shared" ref="T177:T202" si="43">S177*H177</f>
        <v>0</v>
      </c>
      <c r="AR177" s="142" t="s">
        <v>181</v>
      </c>
      <c r="AT177" s="142" t="s">
        <v>149</v>
      </c>
      <c r="AU177" s="142" t="s">
        <v>154</v>
      </c>
      <c r="AY177" s="13" t="s">
        <v>146</v>
      </c>
      <c r="BE177" s="143">
        <f t="shared" ref="BE177:BE202" si="44">IF(N177="základná",J177,0)</f>
        <v>0</v>
      </c>
      <c r="BF177" s="143">
        <f t="shared" ref="BF177:BF202" si="45">IF(N177="znížená",J177,0)</f>
        <v>0</v>
      </c>
      <c r="BG177" s="143">
        <f t="shared" ref="BG177:BG202" si="46">IF(N177="zákl. prenesená",J177,0)</f>
        <v>0</v>
      </c>
      <c r="BH177" s="143">
        <f t="shared" ref="BH177:BH202" si="47">IF(N177="zníž. prenesená",J177,0)</f>
        <v>0</v>
      </c>
      <c r="BI177" s="143">
        <f t="shared" ref="BI177:BI202" si="48">IF(N177="nulová",J177,0)</f>
        <v>0</v>
      </c>
      <c r="BJ177" s="13" t="s">
        <v>154</v>
      </c>
      <c r="BK177" s="144">
        <f t="shared" ref="BK177:BK202" si="49">ROUND(I177*H177,3)</f>
        <v>0</v>
      </c>
      <c r="BL177" s="13" t="s">
        <v>181</v>
      </c>
      <c r="BM177" s="142" t="s">
        <v>1869</v>
      </c>
    </row>
    <row r="178" spans="2:65" s="1" customFormat="1" ht="24.15" customHeight="1">
      <c r="B178" s="131"/>
      <c r="C178" s="132" t="s">
        <v>321</v>
      </c>
      <c r="D178" s="132" t="s">
        <v>149</v>
      </c>
      <c r="E178" s="133" t="s">
        <v>1870</v>
      </c>
      <c r="F178" s="134" t="s">
        <v>1871</v>
      </c>
      <c r="G178" s="135" t="s">
        <v>152</v>
      </c>
      <c r="H178" s="136">
        <v>28</v>
      </c>
      <c r="I178" s="136"/>
      <c r="J178" s="136">
        <f t="shared" si="40"/>
        <v>0</v>
      </c>
      <c r="K178" s="137"/>
      <c r="L178" s="25"/>
      <c r="M178" s="138" t="s">
        <v>1</v>
      </c>
      <c r="N178" s="139" t="s">
        <v>35</v>
      </c>
      <c r="O178" s="140">
        <v>0</v>
      </c>
      <c r="P178" s="140">
        <f t="shared" si="41"/>
        <v>0</v>
      </c>
      <c r="Q178" s="140">
        <v>0</v>
      </c>
      <c r="R178" s="140">
        <f t="shared" si="42"/>
        <v>0</v>
      </c>
      <c r="S178" s="140">
        <v>0</v>
      </c>
      <c r="T178" s="141">
        <f t="shared" si="43"/>
        <v>0</v>
      </c>
      <c r="AR178" s="142" t="s">
        <v>181</v>
      </c>
      <c r="AT178" s="142" t="s">
        <v>149</v>
      </c>
      <c r="AU178" s="142" t="s">
        <v>154</v>
      </c>
      <c r="AY178" s="13" t="s">
        <v>146</v>
      </c>
      <c r="BE178" s="143">
        <f t="shared" si="44"/>
        <v>0</v>
      </c>
      <c r="BF178" s="143">
        <f t="shared" si="45"/>
        <v>0</v>
      </c>
      <c r="BG178" s="143">
        <f t="shared" si="46"/>
        <v>0</v>
      </c>
      <c r="BH178" s="143">
        <f t="shared" si="47"/>
        <v>0</v>
      </c>
      <c r="BI178" s="143">
        <f t="shared" si="48"/>
        <v>0</v>
      </c>
      <c r="BJ178" s="13" t="s">
        <v>154</v>
      </c>
      <c r="BK178" s="144">
        <f t="shared" si="49"/>
        <v>0</v>
      </c>
      <c r="BL178" s="13" t="s">
        <v>181</v>
      </c>
      <c r="BM178" s="142" t="s">
        <v>1872</v>
      </c>
    </row>
    <row r="179" spans="2:65" s="1" customFormat="1" ht="24.15" customHeight="1">
      <c r="B179" s="131"/>
      <c r="C179" s="132" t="s">
        <v>258</v>
      </c>
      <c r="D179" s="132" t="s">
        <v>149</v>
      </c>
      <c r="E179" s="133" t="s">
        <v>1873</v>
      </c>
      <c r="F179" s="134" t="s">
        <v>1874</v>
      </c>
      <c r="G179" s="135" t="s">
        <v>152</v>
      </c>
      <c r="H179" s="136">
        <v>3</v>
      </c>
      <c r="I179" s="136"/>
      <c r="J179" s="136">
        <f t="shared" si="40"/>
        <v>0</v>
      </c>
      <c r="K179" s="137"/>
      <c r="L179" s="25"/>
      <c r="M179" s="138" t="s">
        <v>1</v>
      </c>
      <c r="N179" s="139" t="s">
        <v>35</v>
      </c>
      <c r="O179" s="140">
        <v>0</v>
      </c>
      <c r="P179" s="140">
        <f t="shared" si="41"/>
        <v>0</v>
      </c>
      <c r="Q179" s="140">
        <v>0</v>
      </c>
      <c r="R179" s="140">
        <f t="shared" si="42"/>
        <v>0</v>
      </c>
      <c r="S179" s="140">
        <v>0</v>
      </c>
      <c r="T179" s="141">
        <f t="shared" si="43"/>
        <v>0</v>
      </c>
      <c r="AR179" s="142" t="s">
        <v>181</v>
      </c>
      <c r="AT179" s="142" t="s">
        <v>149</v>
      </c>
      <c r="AU179" s="142" t="s">
        <v>154</v>
      </c>
      <c r="AY179" s="13" t="s">
        <v>146</v>
      </c>
      <c r="BE179" s="143">
        <f t="shared" si="44"/>
        <v>0</v>
      </c>
      <c r="BF179" s="143">
        <f t="shared" si="45"/>
        <v>0</v>
      </c>
      <c r="BG179" s="143">
        <f t="shared" si="46"/>
        <v>0</v>
      </c>
      <c r="BH179" s="143">
        <f t="shared" si="47"/>
        <v>0</v>
      </c>
      <c r="BI179" s="143">
        <f t="shared" si="48"/>
        <v>0</v>
      </c>
      <c r="BJ179" s="13" t="s">
        <v>154</v>
      </c>
      <c r="BK179" s="144">
        <f t="shared" si="49"/>
        <v>0</v>
      </c>
      <c r="BL179" s="13" t="s">
        <v>181</v>
      </c>
      <c r="BM179" s="142" t="s">
        <v>1875</v>
      </c>
    </row>
    <row r="180" spans="2:65" s="1" customFormat="1" ht="37.950000000000003" customHeight="1">
      <c r="B180" s="131"/>
      <c r="C180" s="149" t="s">
        <v>332</v>
      </c>
      <c r="D180" s="149" t="s">
        <v>356</v>
      </c>
      <c r="E180" s="150" t="s">
        <v>1876</v>
      </c>
      <c r="F180" s="151" t="s">
        <v>1877</v>
      </c>
      <c r="G180" s="152" t="s">
        <v>152</v>
      </c>
      <c r="H180" s="153">
        <v>3</v>
      </c>
      <c r="I180" s="153"/>
      <c r="J180" s="153">
        <f t="shared" si="40"/>
        <v>0</v>
      </c>
      <c r="K180" s="154"/>
      <c r="L180" s="155"/>
      <c r="M180" s="156" t="s">
        <v>1</v>
      </c>
      <c r="N180" s="157" t="s">
        <v>35</v>
      </c>
      <c r="O180" s="140">
        <v>0</v>
      </c>
      <c r="P180" s="140">
        <f t="shared" si="41"/>
        <v>0</v>
      </c>
      <c r="Q180" s="140">
        <v>0</v>
      </c>
      <c r="R180" s="140">
        <f t="shared" si="42"/>
        <v>0</v>
      </c>
      <c r="S180" s="140">
        <v>0</v>
      </c>
      <c r="T180" s="141">
        <f t="shared" si="43"/>
        <v>0</v>
      </c>
      <c r="AR180" s="142" t="s">
        <v>228</v>
      </c>
      <c r="AT180" s="142" t="s">
        <v>356</v>
      </c>
      <c r="AU180" s="142" t="s">
        <v>154</v>
      </c>
      <c r="AY180" s="13" t="s">
        <v>146</v>
      </c>
      <c r="BE180" s="143">
        <f t="shared" si="44"/>
        <v>0</v>
      </c>
      <c r="BF180" s="143">
        <f t="shared" si="45"/>
        <v>0</v>
      </c>
      <c r="BG180" s="143">
        <f t="shared" si="46"/>
        <v>0</v>
      </c>
      <c r="BH180" s="143">
        <f t="shared" si="47"/>
        <v>0</v>
      </c>
      <c r="BI180" s="143">
        <f t="shared" si="48"/>
        <v>0</v>
      </c>
      <c r="BJ180" s="13" t="s">
        <v>154</v>
      </c>
      <c r="BK180" s="144">
        <f t="shared" si="49"/>
        <v>0</v>
      </c>
      <c r="BL180" s="13" t="s">
        <v>181</v>
      </c>
      <c r="BM180" s="142" t="s">
        <v>1878</v>
      </c>
    </row>
    <row r="181" spans="2:65" s="1" customFormat="1" ht="24.15" customHeight="1">
      <c r="B181" s="131"/>
      <c r="C181" s="132" t="s">
        <v>262</v>
      </c>
      <c r="D181" s="132" t="s">
        <v>149</v>
      </c>
      <c r="E181" s="133" t="s">
        <v>1879</v>
      </c>
      <c r="F181" s="134" t="s">
        <v>1880</v>
      </c>
      <c r="G181" s="135" t="s">
        <v>152</v>
      </c>
      <c r="H181" s="136">
        <v>2</v>
      </c>
      <c r="I181" s="136"/>
      <c r="J181" s="136">
        <f t="shared" si="40"/>
        <v>0</v>
      </c>
      <c r="K181" s="137"/>
      <c r="L181" s="25"/>
      <c r="M181" s="138" t="s">
        <v>1</v>
      </c>
      <c r="N181" s="139" t="s">
        <v>35</v>
      </c>
      <c r="O181" s="140">
        <v>0</v>
      </c>
      <c r="P181" s="140">
        <f t="shared" si="41"/>
        <v>0</v>
      </c>
      <c r="Q181" s="140">
        <v>0</v>
      </c>
      <c r="R181" s="140">
        <f t="shared" si="42"/>
        <v>0</v>
      </c>
      <c r="S181" s="140">
        <v>0</v>
      </c>
      <c r="T181" s="141">
        <f t="shared" si="43"/>
        <v>0</v>
      </c>
      <c r="AR181" s="142" t="s">
        <v>181</v>
      </c>
      <c r="AT181" s="142" t="s">
        <v>149</v>
      </c>
      <c r="AU181" s="142" t="s">
        <v>154</v>
      </c>
      <c r="AY181" s="13" t="s">
        <v>146</v>
      </c>
      <c r="BE181" s="143">
        <f t="shared" si="44"/>
        <v>0</v>
      </c>
      <c r="BF181" s="143">
        <f t="shared" si="45"/>
        <v>0</v>
      </c>
      <c r="BG181" s="143">
        <f t="shared" si="46"/>
        <v>0</v>
      </c>
      <c r="BH181" s="143">
        <f t="shared" si="47"/>
        <v>0</v>
      </c>
      <c r="BI181" s="143">
        <f t="shared" si="48"/>
        <v>0</v>
      </c>
      <c r="BJ181" s="13" t="s">
        <v>154</v>
      </c>
      <c r="BK181" s="144">
        <f t="shared" si="49"/>
        <v>0</v>
      </c>
      <c r="BL181" s="13" t="s">
        <v>181</v>
      </c>
      <c r="BM181" s="142" t="s">
        <v>1881</v>
      </c>
    </row>
    <row r="182" spans="2:65" s="1" customFormat="1" ht="37.950000000000003" customHeight="1">
      <c r="B182" s="131"/>
      <c r="C182" s="149" t="s">
        <v>341</v>
      </c>
      <c r="D182" s="149" t="s">
        <v>356</v>
      </c>
      <c r="E182" s="150" t="s">
        <v>1882</v>
      </c>
      <c r="F182" s="151" t="s">
        <v>1883</v>
      </c>
      <c r="G182" s="152" t="s">
        <v>152</v>
      </c>
      <c r="H182" s="153">
        <v>2</v>
      </c>
      <c r="I182" s="153"/>
      <c r="J182" s="153">
        <f t="shared" si="40"/>
        <v>0</v>
      </c>
      <c r="K182" s="154"/>
      <c r="L182" s="155"/>
      <c r="M182" s="156" t="s">
        <v>1</v>
      </c>
      <c r="N182" s="157" t="s">
        <v>35</v>
      </c>
      <c r="O182" s="140">
        <v>0</v>
      </c>
      <c r="P182" s="140">
        <f t="shared" si="41"/>
        <v>0</v>
      </c>
      <c r="Q182" s="140">
        <v>0</v>
      </c>
      <c r="R182" s="140">
        <f t="shared" si="42"/>
        <v>0</v>
      </c>
      <c r="S182" s="140">
        <v>0</v>
      </c>
      <c r="T182" s="141">
        <f t="shared" si="43"/>
        <v>0</v>
      </c>
      <c r="AR182" s="142" t="s">
        <v>228</v>
      </c>
      <c r="AT182" s="142" t="s">
        <v>356</v>
      </c>
      <c r="AU182" s="142" t="s">
        <v>154</v>
      </c>
      <c r="AY182" s="13" t="s">
        <v>146</v>
      </c>
      <c r="BE182" s="143">
        <f t="shared" si="44"/>
        <v>0</v>
      </c>
      <c r="BF182" s="143">
        <f t="shared" si="45"/>
        <v>0</v>
      </c>
      <c r="BG182" s="143">
        <f t="shared" si="46"/>
        <v>0</v>
      </c>
      <c r="BH182" s="143">
        <f t="shared" si="47"/>
        <v>0</v>
      </c>
      <c r="BI182" s="143">
        <f t="shared" si="48"/>
        <v>0</v>
      </c>
      <c r="BJ182" s="13" t="s">
        <v>154</v>
      </c>
      <c r="BK182" s="144">
        <f t="shared" si="49"/>
        <v>0</v>
      </c>
      <c r="BL182" s="13" t="s">
        <v>181</v>
      </c>
      <c r="BM182" s="142" t="s">
        <v>1884</v>
      </c>
    </row>
    <row r="183" spans="2:65" s="1" customFormat="1" ht="33" customHeight="1">
      <c r="B183" s="131"/>
      <c r="C183" s="132" t="s">
        <v>286</v>
      </c>
      <c r="D183" s="132" t="s">
        <v>149</v>
      </c>
      <c r="E183" s="133" t="s">
        <v>1885</v>
      </c>
      <c r="F183" s="134" t="s">
        <v>1886</v>
      </c>
      <c r="G183" s="135" t="s">
        <v>152</v>
      </c>
      <c r="H183" s="136">
        <v>23</v>
      </c>
      <c r="I183" s="136"/>
      <c r="J183" s="136">
        <f t="shared" si="40"/>
        <v>0</v>
      </c>
      <c r="K183" s="137"/>
      <c r="L183" s="25"/>
      <c r="M183" s="138" t="s">
        <v>1</v>
      </c>
      <c r="N183" s="139" t="s">
        <v>35</v>
      </c>
      <c r="O183" s="140">
        <v>0</v>
      </c>
      <c r="P183" s="140">
        <f t="shared" si="41"/>
        <v>0</v>
      </c>
      <c r="Q183" s="140">
        <v>0</v>
      </c>
      <c r="R183" s="140">
        <f t="shared" si="42"/>
        <v>0</v>
      </c>
      <c r="S183" s="140">
        <v>0</v>
      </c>
      <c r="T183" s="141">
        <f t="shared" si="43"/>
        <v>0</v>
      </c>
      <c r="AR183" s="142" t="s">
        <v>181</v>
      </c>
      <c r="AT183" s="142" t="s">
        <v>149</v>
      </c>
      <c r="AU183" s="142" t="s">
        <v>154</v>
      </c>
      <c r="AY183" s="13" t="s">
        <v>146</v>
      </c>
      <c r="BE183" s="143">
        <f t="shared" si="44"/>
        <v>0</v>
      </c>
      <c r="BF183" s="143">
        <f t="shared" si="45"/>
        <v>0</v>
      </c>
      <c r="BG183" s="143">
        <f t="shared" si="46"/>
        <v>0</v>
      </c>
      <c r="BH183" s="143">
        <f t="shared" si="47"/>
        <v>0</v>
      </c>
      <c r="BI183" s="143">
        <f t="shared" si="48"/>
        <v>0</v>
      </c>
      <c r="BJ183" s="13" t="s">
        <v>154</v>
      </c>
      <c r="BK183" s="144">
        <f t="shared" si="49"/>
        <v>0</v>
      </c>
      <c r="BL183" s="13" t="s">
        <v>181</v>
      </c>
      <c r="BM183" s="142" t="s">
        <v>1887</v>
      </c>
    </row>
    <row r="184" spans="2:65" s="1" customFormat="1" ht="37.950000000000003" customHeight="1">
      <c r="B184" s="131"/>
      <c r="C184" s="149" t="s">
        <v>352</v>
      </c>
      <c r="D184" s="149" t="s">
        <v>356</v>
      </c>
      <c r="E184" s="150" t="s">
        <v>1888</v>
      </c>
      <c r="F184" s="151" t="s">
        <v>1889</v>
      </c>
      <c r="G184" s="152" t="s">
        <v>152</v>
      </c>
      <c r="H184" s="153">
        <v>12</v>
      </c>
      <c r="I184" s="153"/>
      <c r="J184" s="153">
        <f t="shared" si="40"/>
        <v>0</v>
      </c>
      <c r="K184" s="154"/>
      <c r="L184" s="155"/>
      <c r="M184" s="156" t="s">
        <v>1</v>
      </c>
      <c r="N184" s="157" t="s">
        <v>35</v>
      </c>
      <c r="O184" s="140">
        <v>0</v>
      </c>
      <c r="P184" s="140">
        <f t="shared" si="41"/>
        <v>0</v>
      </c>
      <c r="Q184" s="140">
        <v>0</v>
      </c>
      <c r="R184" s="140">
        <f t="shared" si="42"/>
        <v>0</v>
      </c>
      <c r="S184" s="140">
        <v>0</v>
      </c>
      <c r="T184" s="141">
        <f t="shared" si="43"/>
        <v>0</v>
      </c>
      <c r="AR184" s="142" t="s">
        <v>228</v>
      </c>
      <c r="AT184" s="142" t="s">
        <v>356</v>
      </c>
      <c r="AU184" s="142" t="s">
        <v>154</v>
      </c>
      <c r="AY184" s="13" t="s">
        <v>146</v>
      </c>
      <c r="BE184" s="143">
        <f t="shared" si="44"/>
        <v>0</v>
      </c>
      <c r="BF184" s="143">
        <f t="shared" si="45"/>
        <v>0</v>
      </c>
      <c r="BG184" s="143">
        <f t="shared" si="46"/>
        <v>0</v>
      </c>
      <c r="BH184" s="143">
        <f t="shared" si="47"/>
        <v>0</v>
      </c>
      <c r="BI184" s="143">
        <f t="shared" si="48"/>
        <v>0</v>
      </c>
      <c r="BJ184" s="13" t="s">
        <v>154</v>
      </c>
      <c r="BK184" s="144">
        <f t="shared" si="49"/>
        <v>0</v>
      </c>
      <c r="BL184" s="13" t="s">
        <v>181</v>
      </c>
      <c r="BM184" s="142" t="s">
        <v>1890</v>
      </c>
    </row>
    <row r="185" spans="2:65" s="1" customFormat="1" ht="37.950000000000003" customHeight="1">
      <c r="B185" s="131"/>
      <c r="C185" s="149" t="s">
        <v>290</v>
      </c>
      <c r="D185" s="149" t="s">
        <v>356</v>
      </c>
      <c r="E185" s="150" t="s">
        <v>1891</v>
      </c>
      <c r="F185" s="151" t="s">
        <v>1892</v>
      </c>
      <c r="G185" s="152" t="s">
        <v>152</v>
      </c>
      <c r="H185" s="153">
        <v>5</v>
      </c>
      <c r="I185" s="153"/>
      <c r="J185" s="153">
        <f t="shared" si="40"/>
        <v>0</v>
      </c>
      <c r="K185" s="154"/>
      <c r="L185" s="155"/>
      <c r="M185" s="156" t="s">
        <v>1</v>
      </c>
      <c r="N185" s="157" t="s">
        <v>35</v>
      </c>
      <c r="O185" s="140">
        <v>0</v>
      </c>
      <c r="P185" s="140">
        <f t="shared" si="41"/>
        <v>0</v>
      </c>
      <c r="Q185" s="140">
        <v>0</v>
      </c>
      <c r="R185" s="140">
        <f t="shared" si="42"/>
        <v>0</v>
      </c>
      <c r="S185" s="140">
        <v>0</v>
      </c>
      <c r="T185" s="141">
        <f t="shared" si="43"/>
        <v>0</v>
      </c>
      <c r="AR185" s="142" t="s">
        <v>228</v>
      </c>
      <c r="AT185" s="142" t="s">
        <v>356</v>
      </c>
      <c r="AU185" s="142" t="s">
        <v>154</v>
      </c>
      <c r="AY185" s="13" t="s">
        <v>146</v>
      </c>
      <c r="BE185" s="143">
        <f t="shared" si="44"/>
        <v>0</v>
      </c>
      <c r="BF185" s="143">
        <f t="shared" si="45"/>
        <v>0</v>
      </c>
      <c r="BG185" s="143">
        <f t="shared" si="46"/>
        <v>0</v>
      </c>
      <c r="BH185" s="143">
        <f t="shared" si="47"/>
        <v>0</v>
      </c>
      <c r="BI185" s="143">
        <f t="shared" si="48"/>
        <v>0</v>
      </c>
      <c r="BJ185" s="13" t="s">
        <v>154</v>
      </c>
      <c r="BK185" s="144">
        <f t="shared" si="49"/>
        <v>0</v>
      </c>
      <c r="BL185" s="13" t="s">
        <v>181</v>
      </c>
      <c r="BM185" s="142" t="s">
        <v>1893</v>
      </c>
    </row>
    <row r="186" spans="2:65" s="1" customFormat="1" ht="37.950000000000003" customHeight="1">
      <c r="B186" s="131"/>
      <c r="C186" s="149" t="s">
        <v>521</v>
      </c>
      <c r="D186" s="149" t="s">
        <v>356</v>
      </c>
      <c r="E186" s="150" t="s">
        <v>1894</v>
      </c>
      <c r="F186" s="151" t="s">
        <v>1895</v>
      </c>
      <c r="G186" s="152" t="s">
        <v>152</v>
      </c>
      <c r="H186" s="153">
        <v>3</v>
      </c>
      <c r="I186" s="153"/>
      <c r="J186" s="153">
        <f t="shared" si="40"/>
        <v>0</v>
      </c>
      <c r="K186" s="154"/>
      <c r="L186" s="155"/>
      <c r="M186" s="156" t="s">
        <v>1</v>
      </c>
      <c r="N186" s="157" t="s">
        <v>35</v>
      </c>
      <c r="O186" s="140">
        <v>0</v>
      </c>
      <c r="P186" s="140">
        <f t="shared" si="41"/>
        <v>0</v>
      </c>
      <c r="Q186" s="140">
        <v>0</v>
      </c>
      <c r="R186" s="140">
        <f t="shared" si="42"/>
        <v>0</v>
      </c>
      <c r="S186" s="140">
        <v>0</v>
      </c>
      <c r="T186" s="141">
        <f t="shared" si="43"/>
        <v>0</v>
      </c>
      <c r="AR186" s="142" t="s">
        <v>228</v>
      </c>
      <c r="AT186" s="142" t="s">
        <v>356</v>
      </c>
      <c r="AU186" s="142" t="s">
        <v>154</v>
      </c>
      <c r="AY186" s="13" t="s">
        <v>146</v>
      </c>
      <c r="BE186" s="143">
        <f t="shared" si="44"/>
        <v>0</v>
      </c>
      <c r="BF186" s="143">
        <f t="shared" si="45"/>
        <v>0</v>
      </c>
      <c r="BG186" s="143">
        <f t="shared" si="46"/>
        <v>0</v>
      </c>
      <c r="BH186" s="143">
        <f t="shared" si="47"/>
        <v>0</v>
      </c>
      <c r="BI186" s="143">
        <f t="shared" si="48"/>
        <v>0</v>
      </c>
      <c r="BJ186" s="13" t="s">
        <v>154</v>
      </c>
      <c r="BK186" s="144">
        <f t="shared" si="49"/>
        <v>0</v>
      </c>
      <c r="BL186" s="13" t="s">
        <v>181</v>
      </c>
      <c r="BM186" s="142" t="s">
        <v>1896</v>
      </c>
    </row>
    <row r="187" spans="2:65" s="1" customFormat="1" ht="37.950000000000003" customHeight="1">
      <c r="B187" s="131"/>
      <c r="C187" s="149" t="s">
        <v>294</v>
      </c>
      <c r="D187" s="149" t="s">
        <v>356</v>
      </c>
      <c r="E187" s="150" t="s">
        <v>1897</v>
      </c>
      <c r="F187" s="151" t="s">
        <v>1898</v>
      </c>
      <c r="G187" s="152" t="s">
        <v>152</v>
      </c>
      <c r="H187" s="153">
        <v>3</v>
      </c>
      <c r="I187" s="153"/>
      <c r="J187" s="153">
        <f t="shared" si="40"/>
        <v>0</v>
      </c>
      <c r="K187" s="154"/>
      <c r="L187" s="155"/>
      <c r="M187" s="156" t="s">
        <v>1</v>
      </c>
      <c r="N187" s="157" t="s">
        <v>35</v>
      </c>
      <c r="O187" s="140">
        <v>0</v>
      </c>
      <c r="P187" s="140">
        <f t="shared" si="41"/>
        <v>0</v>
      </c>
      <c r="Q187" s="140">
        <v>0</v>
      </c>
      <c r="R187" s="140">
        <f t="shared" si="42"/>
        <v>0</v>
      </c>
      <c r="S187" s="140">
        <v>0</v>
      </c>
      <c r="T187" s="141">
        <f t="shared" si="43"/>
        <v>0</v>
      </c>
      <c r="AR187" s="142" t="s">
        <v>228</v>
      </c>
      <c r="AT187" s="142" t="s">
        <v>356</v>
      </c>
      <c r="AU187" s="142" t="s">
        <v>154</v>
      </c>
      <c r="AY187" s="13" t="s">
        <v>146</v>
      </c>
      <c r="BE187" s="143">
        <f t="shared" si="44"/>
        <v>0</v>
      </c>
      <c r="BF187" s="143">
        <f t="shared" si="45"/>
        <v>0</v>
      </c>
      <c r="BG187" s="143">
        <f t="shared" si="46"/>
        <v>0</v>
      </c>
      <c r="BH187" s="143">
        <f t="shared" si="47"/>
        <v>0</v>
      </c>
      <c r="BI187" s="143">
        <f t="shared" si="48"/>
        <v>0</v>
      </c>
      <c r="BJ187" s="13" t="s">
        <v>154</v>
      </c>
      <c r="BK187" s="144">
        <f t="shared" si="49"/>
        <v>0</v>
      </c>
      <c r="BL187" s="13" t="s">
        <v>181</v>
      </c>
      <c r="BM187" s="142" t="s">
        <v>1899</v>
      </c>
    </row>
    <row r="188" spans="2:65" s="1" customFormat="1" ht="24.15" customHeight="1">
      <c r="B188" s="131"/>
      <c r="C188" s="132" t="s">
        <v>528</v>
      </c>
      <c r="D188" s="132" t="s">
        <v>149</v>
      </c>
      <c r="E188" s="133" t="s">
        <v>1900</v>
      </c>
      <c r="F188" s="134" t="s">
        <v>1901</v>
      </c>
      <c r="G188" s="135" t="s">
        <v>152</v>
      </c>
      <c r="H188" s="136">
        <v>28</v>
      </c>
      <c r="I188" s="136"/>
      <c r="J188" s="136">
        <f t="shared" si="40"/>
        <v>0</v>
      </c>
      <c r="K188" s="137"/>
      <c r="L188" s="25"/>
      <c r="M188" s="138" t="s">
        <v>1</v>
      </c>
      <c r="N188" s="139" t="s">
        <v>35</v>
      </c>
      <c r="O188" s="140">
        <v>0</v>
      </c>
      <c r="P188" s="140">
        <f t="shared" si="41"/>
        <v>0</v>
      </c>
      <c r="Q188" s="140">
        <v>0</v>
      </c>
      <c r="R188" s="140">
        <f t="shared" si="42"/>
        <v>0</v>
      </c>
      <c r="S188" s="140">
        <v>0</v>
      </c>
      <c r="T188" s="141">
        <f t="shared" si="43"/>
        <v>0</v>
      </c>
      <c r="AR188" s="142" t="s">
        <v>181</v>
      </c>
      <c r="AT188" s="142" t="s">
        <v>149</v>
      </c>
      <c r="AU188" s="142" t="s">
        <v>154</v>
      </c>
      <c r="AY188" s="13" t="s">
        <v>146</v>
      </c>
      <c r="BE188" s="143">
        <f t="shared" si="44"/>
        <v>0</v>
      </c>
      <c r="BF188" s="143">
        <f t="shared" si="45"/>
        <v>0</v>
      </c>
      <c r="BG188" s="143">
        <f t="shared" si="46"/>
        <v>0</v>
      </c>
      <c r="BH188" s="143">
        <f t="shared" si="47"/>
        <v>0</v>
      </c>
      <c r="BI188" s="143">
        <f t="shared" si="48"/>
        <v>0</v>
      </c>
      <c r="BJ188" s="13" t="s">
        <v>154</v>
      </c>
      <c r="BK188" s="144">
        <f t="shared" si="49"/>
        <v>0</v>
      </c>
      <c r="BL188" s="13" t="s">
        <v>181</v>
      </c>
      <c r="BM188" s="142" t="s">
        <v>1902</v>
      </c>
    </row>
    <row r="189" spans="2:65" s="1" customFormat="1" ht="24.15" customHeight="1">
      <c r="B189" s="131"/>
      <c r="C189" s="132" t="s">
        <v>532</v>
      </c>
      <c r="D189" s="132" t="s">
        <v>149</v>
      </c>
      <c r="E189" s="133" t="s">
        <v>1903</v>
      </c>
      <c r="F189" s="134" t="s">
        <v>1904</v>
      </c>
      <c r="G189" s="135" t="s">
        <v>169</v>
      </c>
      <c r="H189" s="136">
        <v>1500</v>
      </c>
      <c r="I189" s="136"/>
      <c r="J189" s="136">
        <f t="shared" si="40"/>
        <v>0</v>
      </c>
      <c r="K189" s="137"/>
      <c r="L189" s="25"/>
      <c r="M189" s="138" t="s">
        <v>1</v>
      </c>
      <c r="N189" s="139" t="s">
        <v>35</v>
      </c>
      <c r="O189" s="140">
        <v>0</v>
      </c>
      <c r="P189" s="140">
        <f t="shared" si="41"/>
        <v>0</v>
      </c>
      <c r="Q189" s="140">
        <v>0</v>
      </c>
      <c r="R189" s="140">
        <f t="shared" si="42"/>
        <v>0</v>
      </c>
      <c r="S189" s="140">
        <v>0</v>
      </c>
      <c r="T189" s="141">
        <f t="shared" si="43"/>
        <v>0</v>
      </c>
      <c r="AR189" s="142" t="s">
        <v>181</v>
      </c>
      <c r="AT189" s="142" t="s">
        <v>149</v>
      </c>
      <c r="AU189" s="142" t="s">
        <v>154</v>
      </c>
      <c r="AY189" s="13" t="s">
        <v>146</v>
      </c>
      <c r="BE189" s="143">
        <f t="shared" si="44"/>
        <v>0</v>
      </c>
      <c r="BF189" s="143">
        <f t="shared" si="45"/>
        <v>0</v>
      </c>
      <c r="BG189" s="143">
        <f t="shared" si="46"/>
        <v>0</v>
      </c>
      <c r="BH189" s="143">
        <f t="shared" si="47"/>
        <v>0</v>
      </c>
      <c r="BI189" s="143">
        <f t="shared" si="48"/>
        <v>0</v>
      </c>
      <c r="BJ189" s="13" t="s">
        <v>154</v>
      </c>
      <c r="BK189" s="144">
        <f t="shared" si="49"/>
        <v>0</v>
      </c>
      <c r="BL189" s="13" t="s">
        <v>181</v>
      </c>
      <c r="BM189" s="142" t="s">
        <v>1905</v>
      </c>
    </row>
    <row r="190" spans="2:65" s="1" customFormat="1" ht="24.15" customHeight="1">
      <c r="B190" s="131"/>
      <c r="C190" s="149" t="s">
        <v>536</v>
      </c>
      <c r="D190" s="149" t="s">
        <v>356</v>
      </c>
      <c r="E190" s="150" t="s">
        <v>1906</v>
      </c>
      <c r="F190" s="151" t="s">
        <v>1907</v>
      </c>
      <c r="G190" s="152" t="s">
        <v>227</v>
      </c>
      <c r="H190" s="153">
        <v>50</v>
      </c>
      <c r="I190" s="153"/>
      <c r="J190" s="153">
        <f t="shared" si="40"/>
        <v>0</v>
      </c>
      <c r="K190" s="154"/>
      <c r="L190" s="155"/>
      <c r="M190" s="156" t="s">
        <v>1</v>
      </c>
      <c r="N190" s="157" t="s">
        <v>35</v>
      </c>
      <c r="O190" s="140">
        <v>0</v>
      </c>
      <c r="P190" s="140">
        <f t="shared" si="41"/>
        <v>0</v>
      </c>
      <c r="Q190" s="140">
        <v>0</v>
      </c>
      <c r="R190" s="140">
        <f t="shared" si="42"/>
        <v>0</v>
      </c>
      <c r="S190" s="140">
        <v>0</v>
      </c>
      <c r="T190" s="141">
        <f t="shared" si="43"/>
        <v>0</v>
      </c>
      <c r="AR190" s="142" t="s">
        <v>228</v>
      </c>
      <c r="AT190" s="142" t="s">
        <v>356</v>
      </c>
      <c r="AU190" s="142" t="s">
        <v>154</v>
      </c>
      <c r="AY190" s="13" t="s">
        <v>146</v>
      </c>
      <c r="BE190" s="143">
        <f t="shared" si="44"/>
        <v>0</v>
      </c>
      <c r="BF190" s="143">
        <f t="shared" si="45"/>
        <v>0</v>
      </c>
      <c r="BG190" s="143">
        <f t="shared" si="46"/>
        <v>0</v>
      </c>
      <c r="BH190" s="143">
        <f t="shared" si="47"/>
        <v>0</v>
      </c>
      <c r="BI190" s="143">
        <f t="shared" si="48"/>
        <v>0</v>
      </c>
      <c r="BJ190" s="13" t="s">
        <v>154</v>
      </c>
      <c r="BK190" s="144">
        <f t="shared" si="49"/>
        <v>0</v>
      </c>
      <c r="BL190" s="13" t="s">
        <v>181</v>
      </c>
      <c r="BM190" s="142" t="s">
        <v>1908</v>
      </c>
    </row>
    <row r="191" spans="2:65" s="1" customFormat="1" ht="24.15" customHeight="1">
      <c r="B191" s="131"/>
      <c r="C191" s="132" t="s">
        <v>306</v>
      </c>
      <c r="D191" s="132" t="s">
        <v>149</v>
      </c>
      <c r="E191" s="133" t="s">
        <v>1909</v>
      </c>
      <c r="F191" s="134" t="s">
        <v>1910</v>
      </c>
      <c r="G191" s="135" t="s">
        <v>152</v>
      </c>
      <c r="H191" s="136">
        <v>1</v>
      </c>
      <c r="I191" s="136"/>
      <c r="J191" s="136">
        <f t="shared" si="40"/>
        <v>0</v>
      </c>
      <c r="K191" s="137"/>
      <c r="L191" s="25"/>
      <c r="M191" s="138" t="s">
        <v>1</v>
      </c>
      <c r="N191" s="139" t="s">
        <v>35</v>
      </c>
      <c r="O191" s="140">
        <v>0</v>
      </c>
      <c r="P191" s="140">
        <f t="shared" si="41"/>
        <v>0</v>
      </c>
      <c r="Q191" s="140">
        <v>0</v>
      </c>
      <c r="R191" s="140">
        <f t="shared" si="42"/>
        <v>0</v>
      </c>
      <c r="S191" s="140">
        <v>0</v>
      </c>
      <c r="T191" s="141">
        <f t="shared" si="43"/>
        <v>0</v>
      </c>
      <c r="AR191" s="142" t="s">
        <v>181</v>
      </c>
      <c r="AT191" s="142" t="s">
        <v>149</v>
      </c>
      <c r="AU191" s="142" t="s">
        <v>154</v>
      </c>
      <c r="AY191" s="13" t="s">
        <v>146</v>
      </c>
      <c r="BE191" s="143">
        <f t="shared" si="44"/>
        <v>0</v>
      </c>
      <c r="BF191" s="143">
        <f t="shared" si="45"/>
        <v>0</v>
      </c>
      <c r="BG191" s="143">
        <f t="shared" si="46"/>
        <v>0</v>
      </c>
      <c r="BH191" s="143">
        <f t="shared" si="47"/>
        <v>0</v>
      </c>
      <c r="BI191" s="143">
        <f t="shared" si="48"/>
        <v>0</v>
      </c>
      <c r="BJ191" s="13" t="s">
        <v>154</v>
      </c>
      <c r="BK191" s="144">
        <f t="shared" si="49"/>
        <v>0</v>
      </c>
      <c r="BL191" s="13" t="s">
        <v>181</v>
      </c>
      <c r="BM191" s="142" t="s">
        <v>1911</v>
      </c>
    </row>
    <row r="192" spans="2:65" s="1" customFormat="1" ht="49.2" customHeight="1">
      <c r="B192" s="131"/>
      <c r="C192" s="149" t="s">
        <v>543</v>
      </c>
      <c r="D192" s="149" t="s">
        <v>356</v>
      </c>
      <c r="E192" s="150" t="s">
        <v>1912</v>
      </c>
      <c r="F192" s="151" t="s">
        <v>1913</v>
      </c>
      <c r="G192" s="152" t="s">
        <v>152</v>
      </c>
      <c r="H192" s="153">
        <v>1</v>
      </c>
      <c r="I192" s="153"/>
      <c r="J192" s="153">
        <f t="shared" si="40"/>
        <v>0</v>
      </c>
      <c r="K192" s="154"/>
      <c r="L192" s="155"/>
      <c r="M192" s="156" t="s">
        <v>1</v>
      </c>
      <c r="N192" s="157" t="s">
        <v>35</v>
      </c>
      <c r="O192" s="140">
        <v>0</v>
      </c>
      <c r="P192" s="140">
        <f t="shared" si="41"/>
        <v>0</v>
      </c>
      <c r="Q192" s="140">
        <v>0</v>
      </c>
      <c r="R192" s="140">
        <f t="shared" si="42"/>
        <v>0</v>
      </c>
      <c r="S192" s="140">
        <v>0</v>
      </c>
      <c r="T192" s="141">
        <f t="shared" si="43"/>
        <v>0</v>
      </c>
      <c r="AR192" s="142" t="s">
        <v>228</v>
      </c>
      <c r="AT192" s="142" t="s">
        <v>356</v>
      </c>
      <c r="AU192" s="142" t="s">
        <v>154</v>
      </c>
      <c r="AY192" s="13" t="s">
        <v>146</v>
      </c>
      <c r="BE192" s="143">
        <f t="shared" si="44"/>
        <v>0</v>
      </c>
      <c r="BF192" s="143">
        <f t="shared" si="45"/>
        <v>0</v>
      </c>
      <c r="BG192" s="143">
        <f t="shared" si="46"/>
        <v>0</v>
      </c>
      <c r="BH192" s="143">
        <f t="shared" si="47"/>
        <v>0</v>
      </c>
      <c r="BI192" s="143">
        <f t="shared" si="48"/>
        <v>0</v>
      </c>
      <c r="BJ192" s="13" t="s">
        <v>154</v>
      </c>
      <c r="BK192" s="144">
        <f t="shared" si="49"/>
        <v>0</v>
      </c>
      <c r="BL192" s="13" t="s">
        <v>181</v>
      </c>
      <c r="BM192" s="142" t="s">
        <v>1914</v>
      </c>
    </row>
    <row r="193" spans="2:65" s="1" customFormat="1" ht="33" customHeight="1">
      <c r="B193" s="131"/>
      <c r="C193" s="149" t="s">
        <v>310</v>
      </c>
      <c r="D193" s="149" t="s">
        <v>356</v>
      </c>
      <c r="E193" s="150" t="s">
        <v>1915</v>
      </c>
      <c r="F193" s="151" t="s">
        <v>1916</v>
      </c>
      <c r="G193" s="152" t="s">
        <v>1917</v>
      </c>
      <c r="H193" s="153">
        <v>3</v>
      </c>
      <c r="I193" s="153"/>
      <c r="J193" s="153">
        <f t="shared" si="40"/>
        <v>0</v>
      </c>
      <c r="K193" s="154"/>
      <c r="L193" s="155"/>
      <c r="M193" s="156" t="s">
        <v>1</v>
      </c>
      <c r="N193" s="157" t="s">
        <v>35</v>
      </c>
      <c r="O193" s="140">
        <v>0</v>
      </c>
      <c r="P193" s="140">
        <f t="shared" si="41"/>
        <v>0</v>
      </c>
      <c r="Q193" s="140">
        <v>0</v>
      </c>
      <c r="R193" s="140">
        <f t="shared" si="42"/>
        <v>0</v>
      </c>
      <c r="S193" s="140">
        <v>0</v>
      </c>
      <c r="T193" s="141">
        <f t="shared" si="43"/>
        <v>0</v>
      </c>
      <c r="AR193" s="142" t="s">
        <v>228</v>
      </c>
      <c r="AT193" s="142" t="s">
        <v>356</v>
      </c>
      <c r="AU193" s="142" t="s">
        <v>154</v>
      </c>
      <c r="AY193" s="13" t="s">
        <v>146</v>
      </c>
      <c r="BE193" s="143">
        <f t="shared" si="44"/>
        <v>0</v>
      </c>
      <c r="BF193" s="143">
        <f t="shared" si="45"/>
        <v>0</v>
      </c>
      <c r="BG193" s="143">
        <f t="shared" si="46"/>
        <v>0</v>
      </c>
      <c r="BH193" s="143">
        <f t="shared" si="47"/>
        <v>0</v>
      </c>
      <c r="BI193" s="143">
        <f t="shared" si="48"/>
        <v>0</v>
      </c>
      <c r="BJ193" s="13" t="s">
        <v>154</v>
      </c>
      <c r="BK193" s="144">
        <f t="shared" si="49"/>
        <v>0</v>
      </c>
      <c r="BL193" s="13" t="s">
        <v>181</v>
      </c>
      <c r="BM193" s="142" t="s">
        <v>1918</v>
      </c>
    </row>
    <row r="194" spans="2:65" s="1" customFormat="1" ht="24.15" customHeight="1">
      <c r="B194" s="131"/>
      <c r="C194" s="132" t="s">
        <v>550</v>
      </c>
      <c r="D194" s="132" t="s">
        <v>149</v>
      </c>
      <c r="E194" s="133" t="s">
        <v>1919</v>
      </c>
      <c r="F194" s="134" t="s">
        <v>1920</v>
      </c>
      <c r="G194" s="135" t="s">
        <v>152</v>
      </c>
      <c r="H194" s="136">
        <v>1</v>
      </c>
      <c r="I194" s="136"/>
      <c r="J194" s="136">
        <f t="shared" si="40"/>
        <v>0</v>
      </c>
      <c r="K194" s="137"/>
      <c r="L194" s="25"/>
      <c r="M194" s="138" t="s">
        <v>1</v>
      </c>
      <c r="N194" s="139" t="s">
        <v>35</v>
      </c>
      <c r="O194" s="140">
        <v>0</v>
      </c>
      <c r="P194" s="140">
        <f t="shared" si="41"/>
        <v>0</v>
      </c>
      <c r="Q194" s="140">
        <v>0</v>
      </c>
      <c r="R194" s="140">
        <f t="shared" si="42"/>
        <v>0</v>
      </c>
      <c r="S194" s="140">
        <v>0</v>
      </c>
      <c r="T194" s="141">
        <f t="shared" si="43"/>
        <v>0</v>
      </c>
      <c r="AR194" s="142" t="s">
        <v>181</v>
      </c>
      <c r="AT194" s="142" t="s">
        <v>149</v>
      </c>
      <c r="AU194" s="142" t="s">
        <v>154</v>
      </c>
      <c r="AY194" s="13" t="s">
        <v>146</v>
      </c>
      <c r="BE194" s="143">
        <f t="shared" si="44"/>
        <v>0</v>
      </c>
      <c r="BF194" s="143">
        <f t="shared" si="45"/>
        <v>0</v>
      </c>
      <c r="BG194" s="143">
        <f t="shared" si="46"/>
        <v>0</v>
      </c>
      <c r="BH194" s="143">
        <f t="shared" si="47"/>
        <v>0</v>
      </c>
      <c r="BI194" s="143">
        <f t="shared" si="48"/>
        <v>0</v>
      </c>
      <c r="BJ194" s="13" t="s">
        <v>154</v>
      </c>
      <c r="BK194" s="144">
        <f t="shared" si="49"/>
        <v>0</v>
      </c>
      <c r="BL194" s="13" t="s">
        <v>181</v>
      </c>
      <c r="BM194" s="142" t="s">
        <v>1921</v>
      </c>
    </row>
    <row r="195" spans="2:65" s="1" customFormat="1" ht="49.2" customHeight="1">
      <c r="B195" s="131"/>
      <c r="C195" s="149" t="s">
        <v>314</v>
      </c>
      <c r="D195" s="149" t="s">
        <v>356</v>
      </c>
      <c r="E195" s="150" t="s">
        <v>1922</v>
      </c>
      <c r="F195" s="151" t="s">
        <v>1923</v>
      </c>
      <c r="G195" s="152" t="s">
        <v>152</v>
      </c>
      <c r="H195" s="153">
        <v>1</v>
      </c>
      <c r="I195" s="153"/>
      <c r="J195" s="153">
        <f t="shared" si="40"/>
        <v>0</v>
      </c>
      <c r="K195" s="154"/>
      <c r="L195" s="155"/>
      <c r="M195" s="156" t="s">
        <v>1</v>
      </c>
      <c r="N195" s="157" t="s">
        <v>35</v>
      </c>
      <c r="O195" s="140">
        <v>0</v>
      </c>
      <c r="P195" s="140">
        <f t="shared" si="41"/>
        <v>0</v>
      </c>
      <c r="Q195" s="140">
        <v>0</v>
      </c>
      <c r="R195" s="140">
        <f t="shared" si="42"/>
        <v>0</v>
      </c>
      <c r="S195" s="140">
        <v>0</v>
      </c>
      <c r="T195" s="141">
        <f t="shared" si="43"/>
        <v>0</v>
      </c>
      <c r="AR195" s="142" t="s">
        <v>228</v>
      </c>
      <c r="AT195" s="142" t="s">
        <v>356</v>
      </c>
      <c r="AU195" s="142" t="s">
        <v>154</v>
      </c>
      <c r="AY195" s="13" t="s">
        <v>146</v>
      </c>
      <c r="BE195" s="143">
        <f t="shared" si="44"/>
        <v>0</v>
      </c>
      <c r="BF195" s="143">
        <f t="shared" si="45"/>
        <v>0</v>
      </c>
      <c r="BG195" s="143">
        <f t="shared" si="46"/>
        <v>0</v>
      </c>
      <c r="BH195" s="143">
        <f t="shared" si="47"/>
        <v>0</v>
      </c>
      <c r="BI195" s="143">
        <f t="shared" si="48"/>
        <v>0</v>
      </c>
      <c r="BJ195" s="13" t="s">
        <v>154</v>
      </c>
      <c r="BK195" s="144">
        <f t="shared" si="49"/>
        <v>0</v>
      </c>
      <c r="BL195" s="13" t="s">
        <v>181</v>
      </c>
      <c r="BM195" s="142" t="s">
        <v>1924</v>
      </c>
    </row>
    <row r="196" spans="2:65" s="1" customFormat="1" ht="24.15" customHeight="1">
      <c r="B196" s="131"/>
      <c r="C196" s="132" t="s">
        <v>557</v>
      </c>
      <c r="D196" s="132" t="s">
        <v>149</v>
      </c>
      <c r="E196" s="133" t="s">
        <v>1925</v>
      </c>
      <c r="F196" s="134" t="s">
        <v>1926</v>
      </c>
      <c r="G196" s="135" t="s">
        <v>152</v>
      </c>
      <c r="H196" s="136">
        <v>2</v>
      </c>
      <c r="I196" s="136"/>
      <c r="J196" s="136">
        <f t="shared" si="40"/>
        <v>0</v>
      </c>
      <c r="K196" s="137"/>
      <c r="L196" s="25"/>
      <c r="M196" s="138" t="s">
        <v>1</v>
      </c>
      <c r="N196" s="139" t="s">
        <v>35</v>
      </c>
      <c r="O196" s="140">
        <v>0</v>
      </c>
      <c r="P196" s="140">
        <f t="shared" si="41"/>
        <v>0</v>
      </c>
      <c r="Q196" s="140">
        <v>0</v>
      </c>
      <c r="R196" s="140">
        <f t="shared" si="42"/>
        <v>0</v>
      </c>
      <c r="S196" s="140">
        <v>0</v>
      </c>
      <c r="T196" s="141">
        <f t="shared" si="43"/>
        <v>0</v>
      </c>
      <c r="AR196" s="142" t="s">
        <v>181</v>
      </c>
      <c r="AT196" s="142" t="s">
        <v>149</v>
      </c>
      <c r="AU196" s="142" t="s">
        <v>154</v>
      </c>
      <c r="AY196" s="13" t="s">
        <v>146</v>
      </c>
      <c r="BE196" s="143">
        <f t="shared" si="44"/>
        <v>0</v>
      </c>
      <c r="BF196" s="143">
        <f t="shared" si="45"/>
        <v>0</v>
      </c>
      <c r="BG196" s="143">
        <f t="shared" si="46"/>
        <v>0</v>
      </c>
      <c r="BH196" s="143">
        <f t="shared" si="47"/>
        <v>0</v>
      </c>
      <c r="BI196" s="143">
        <f t="shared" si="48"/>
        <v>0</v>
      </c>
      <c r="BJ196" s="13" t="s">
        <v>154</v>
      </c>
      <c r="BK196" s="144">
        <f t="shared" si="49"/>
        <v>0</v>
      </c>
      <c r="BL196" s="13" t="s">
        <v>181</v>
      </c>
      <c r="BM196" s="142" t="s">
        <v>1927</v>
      </c>
    </row>
    <row r="197" spans="2:65" s="1" customFormat="1" ht="55.5" customHeight="1">
      <c r="B197" s="131"/>
      <c r="C197" s="149" t="s">
        <v>318</v>
      </c>
      <c r="D197" s="149" t="s">
        <v>356</v>
      </c>
      <c r="E197" s="150" t="s">
        <v>1928</v>
      </c>
      <c r="F197" s="151" t="s">
        <v>1929</v>
      </c>
      <c r="G197" s="152" t="s">
        <v>152</v>
      </c>
      <c r="H197" s="153">
        <v>2</v>
      </c>
      <c r="I197" s="153"/>
      <c r="J197" s="153">
        <f t="shared" si="40"/>
        <v>0</v>
      </c>
      <c r="K197" s="154"/>
      <c r="L197" s="155"/>
      <c r="M197" s="156" t="s">
        <v>1</v>
      </c>
      <c r="N197" s="157" t="s">
        <v>35</v>
      </c>
      <c r="O197" s="140">
        <v>0</v>
      </c>
      <c r="P197" s="140">
        <f t="shared" si="41"/>
        <v>0</v>
      </c>
      <c r="Q197" s="140">
        <v>0</v>
      </c>
      <c r="R197" s="140">
        <f t="shared" si="42"/>
        <v>0</v>
      </c>
      <c r="S197" s="140">
        <v>0</v>
      </c>
      <c r="T197" s="141">
        <f t="shared" si="43"/>
        <v>0</v>
      </c>
      <c r="AR197" s="142" t="s">
        <v>228</v>
      </c>
      <c r="AT197" s="142" t="s">
        <v>356</v>
      </c>
      <c r="AU197" s="142" t="s">
        <v>154</v>
      </c>
      <c r="AY197" s="13" t="s">
        <v>146</v>
      </c>
      <c r="BE197" s="143">
        <f t="shared" si="44"/>
        <v>0</v>
      </c>
      <c r="BF197" s="143">
        <f t="shared" si="45"/>
        <v>0</v>
      </c>
      <c r="BG197" s="143">
        <f t="shared" si="46"/>
        <v>0</v>
      </c>
      <c r="BH197" s="143">
        <f t="shared" si="47"/>
        <v>0</v>
      </c>
      <c r="BI197" s="143">
        <f t="shared" si="48"/>
        <v>0</v>
      </c>
      <c r="BJ197" s="13" t="s">
        <v>154</v>
      </c>
      <c r="BK197" s="144">
        <f t="shared" si="49"/>
        <v>0</v>
      </c>
      <c r="BL197" s="13" t="s">
        <v>181</v>
      </c>
      <c r="BM197" s="142" t="s">
        <v>1930</v>
      </c>
    </row>
    <row r="198" spans="2:65" s="1" customFormat="1" ht="16.5" customHeight="1">
      <c r="B198" s="131"/>
      <c r="C198" s="132" t="s">
        <v>564</v>
      </c>
      <c r="D198" s="132" t="s">
        <v>149</v>
      </c>
      <c r="E198" s="133" t="s">
        <v>1931</v>
      </c>
      <c r="F198" s="134" t="s">
        <v>1932</v>
      </c>
      <c r="G198" s="135" t="s">
        <v>152</v>
      </c>
      <c r="H198" s="136">
        <v>3</v>
      </c>
      <c r="I198" s="136"/>
      <c r="J198" s="136">
        <f t="shared" si="40"/>
        <v>0</v>
      </c>
      <c r="K198" s="137"/>
      <c r="L198" s="25"/>
      <c r="M198" s="138" t="s">
        <v>1</v>
      </c>
      <c r="N198" s="139" t="s">
        <v>35</v>
      </c>
      <c r="O198" s="140">
        <v>0</v>
      </c>
      <c r="P198" s="140">
        <f t="shared" si="41"/>
        <v>0</v>
      </c>
      <c r="Q198" s="140">
        <v>0</v>
      </c>
      <c r="R198" s="140">
        <f t="shared" si="42"/>
        <v>0</v>
      </c>
      <c r="S198" s="140">
        <v>0</v>
      </c>
      <c r="T198" s="141">
        <f t="shared" si="43"/>
        <v>0</v>
      </c>
      <c r="AR198" s="142" t="s">
        <v>181</v>
      </c>
      <c r="AT198" s="142" t="s">
        <v>149</v>
      </c>
      <c r="AU198" s="142" t="s">
        <v>154</v>
      </c>
      <c r="AY198" s="13" t="s">
        <v>146</v>
      </c>
      <c r="BE198" s="143">
        <f t="shared" si="44"/>
        <v>0</v>
      </c>
      <c r="BF198" s="143">
        <f t="shared" si="45"/>
        <v>0</v>
      </c>
      <c r="BG198" s="143">
        <f t="shared" si="46"/>
        <v>0</v>
      </c>
      <c r="BH198" s="143">
        <f t="shared" si="47"/>
        <v>0</v>
      </c>
      <c r="BI198" s="143">
        <f t="shared" si="48"/>
        <v>0</v>
      </c>
      <c r="BJ198" s="13" t="s">
        <v>154</v>
      </c>
      <c r="BK198" s="144">
        <f t="shared" si="49"/>
        <v>0</v>
      </c>
      <c r="BL198" s="13" t="s">
        <v>181</v>
      </c>
      <c r="BM198" s="142" t="s">
        <v>1933</v>
      </c>
    </row>
    <row r="199" spans="2:65" s="1" customFormat="1" ht="21.75" customHeight="1">
      <c r="B199" s="131"/>
      <c r="C199" s="149" t="s">
        <v>324</v>
      </c>
      <c r="D199" s="149" t="s">
        <v>356</v>
      </c>
      <c r="E199" s="150" t="s">
        <v>1934</v>
      </c>
      <c r="F199" s="151" t="s">
        <v>1935</v>
      </c>
      <c r="G199" s="152" t="s">
        <v>152</v>
      </c>
      <c r="H199" s="153">
        <v>1</v>
      </c>
      <c r="I199" s="153"/>
      <c r="J199" s="153">
        <f t="shared" si="40"/>
        <v>0</v>
      </c>
      <c r="K199" s="154"/>
      <c r="L199" s="155"/>
      <c r="M199" s="156" t="s">
        <v>1</v>
      </c>
      <c r="N199" s="157" t="s">
        <v>35</v>
      </c>
      <c r="O199" s="140">
        <v>0</v>
      </c>
      <c r="P199" s="140">
        <f t="shared" si="41"/>
        <v>0</v>
      </c>
      <c r="Q199" s="140">
        <v>0</v>
      </c>
      <c r="R199" s="140">
        <f t="shared" si="42"/>
        <v>0</v>
      </c>
      <c r="S199" s="140">
        <v>0</v>
      </c>
      <c r="T199" s="141">
        <f t="shared" si="43"/>
        <v>0</v>
      </c>
      <c r="AR199" s="142" t="s">
        <v>228</v>
      </c>
      <c r="AT199" s="142" t="s">
        <v>356</v>
      </c>
      <c r="AU199" s="142" t="s">
        <v>154</v>
      </c>
      <c r="AY199" s="13" t="s">
        <v>146</v>
      </c>
      <c r="BE199" s="143">
        <f t="shared" si="44"/>
        <v>0</v>
      </c>
      <c r="BF199" s="143">
        <f t="shared" si="45"/>
        <v>0</v>
      </c>
      <c r="BG199" s="143">
        <f t="shared" si="46"/>
        <v>0</v>
      </c>
      <c r="BH199" s="143">
        <f t="shared" si="47"/>
        <v>0</v>
      </c>
      <c r="BI199" s="143">
        <f t="shared" si="48"/>
        <v>0</v>
      </c>
      <c r="BJ199" s="13" t="s">
        <v>154</v>
      </c>
      <c r="BK199" s="144">
        <f t="shared" si="49"/>
        <v>0</v>
      </c>
      <c r="BL199" s="13" t="s">
        <v>181</v>
      </c>
      <c r="BM199" s="142" t="s">
        <v>1936</v>
      </c>
    </row>
    <row r="200" spans="2:65" s="1" customFormat="1" ht="21.75" customHeight="1">
      <c r="B200" s="131"/>
      <c r="C200" s="149" t="s">
        <v>571</v>
      </c>
      <c r="D200" s="149" t="s">
        <v>356</v>
      </c>
      <c r="E200" s="150" t="s">
        <v>1937</v>
      </c>
      <c r="F200" s="151" t="s">
        <v>1938</v>
      </c>
      <c r="G200" s="152" t="s">
        <v>152</v>
      </c>
      <c r="H200" s="153">
        <v>2</v>
      </c>
      <c r="I200" s="153"/>
      <c r="J200" s="153">
        <f t="shared" si="40"/>
        <v>0</v>
      </c>
      <c r="K200" s="154"/>
      <c r="L200" s="155"/>
      <c r="M200" s="156" t="s">
        <v>1</v>
      </c>
      <c r="N200" s="157" t="s">
        <v>35</v>
      </c>
      <c r="O200" s="140">
        <v>0</v>
      </c>
      <c r="P200" s="140">
        <f t="shared" si="41"/>
        <v>0</v>
      </c>
      <c r="Q200" s="140">
        <v>0</v>
      </c>
      <c r="R200" s="140">
        <f t="shared" si="42"/>
        <v>0</v>
      </c>
      <c r="S200" s="140">
        <v>0</v>
      </c>
      <c r="T200" s="141">
        <f t="shared" si="43"/>
        <v>0</v>
      </c>
      <c r="AR200" s="142" t="s">
        <v>228</v>
      </c>
      <c r="AT200" s="142" t="s">
        <v>356</v>
      </c>
      <c r="AU200" s="142" t="s">
        <v>154</v>
      </c>
      <c r="AY200" s="13" t="s">
        <v>146</v>
      </c>
      <c r="BE200" s="143">
        <f t="shared" si="44"/>
        <v>0</v>
      </c>
      <c r="BF200" s="143">
        <f t="shared" si="45"/>
        <v>0</v>
      </c>
      <c r="BG200" s="143">
        <f t="shared" si="46"/>
        <v>0</v>
      </c>
      <c r="BH200" s="143">
        <f t="shared" si="47"/>
        <v>0</v>
      </c>
      <c r="BI200" s="143">
        <f t="shared" si="48"/>
        <v>0</v>
      </c>
      <c r="BJ200" s="13" t="s">
        <v>154</v>
      </c>
      <c r="BK200" s="144">
        <f t="shared" si="49"/>
        <v>0</v>
      </c>
      <c r="BL200" s="13" t="s">
        <v>181</v>
      </c>
      <c r="BM200" s="142" t="s">
        <v>1939</v>
      </c>
    </row>
    <row r="201" spans="2:65" s="1" customFormat="1" ht="24.15" customHeight="1">
      <c r="B201" s="131"/>
      <c r="C201" s="132" t="s">
        <v>335</v>
      </c>
      <c r="D201" s="132" t="s">
        <v>149</v>
      </c>
      <c r="E201" s="133" t="s">
        <v>1940</v>
      </c>
      <c r="F201" s="134" t="s">
        <v>1941</v>
      </c>
      <c r="G201" s="135" t="s">
        <v>235</v>
      </c>
      <c r="H201" s="136">
        <v>0.99</v>
      </c>
      <c r="I201" s="136"/>
      <c r="J201" s="136">
        <f t="shared" si="40"/>
        <v>0</v>
      </c>
      <c r="K201" s="137"/>
      <c r="L201" s="25"/>
      <c r="M201" s="138" t="s">
        <v>1</v>
      </c>
      <c r="N201" s="139" t="s">
        <v>35</v>
      </c>
      <c r="O201" s="140">
        <v>0</v>
      </c>
      <c r="P201" s="140">
        <f t="shared" si="41"/>
        <v>0</v>
      </c>
      <c r="Q201" s="140">
        <v>0</v>
      </c>
      <c r="R201" s="140">
        <f t="shared" si="42"/>
        <v>0</v>
      </c>
      <c r="S201" s="140">
        <v>0</v>
      </c>
      <c r="T201" s="141">
        <f t="shared" si="43"/>
        <v>0</v>
      </c>
      <c r="AR201" s="142" t="s">
        <v>181</v>
      </c>
      <c r="AT201" s="142" t="s">
        <v>149</v>
      </c>
      <c r="AU201" s="142" t="s">
        <v>154</v>
      </c>
      <c r="AY201" s="13" t="s">
        <v>146</v>
      </c>
      <c r="BE201" s="143">
        <f t="shared" si="44"/>
        <v>0</v>
      </c>
      <c r="BF201" s="143">
        <f t="shared" si="45"/>
        <v>0</v>
      </c>
      <c r="BG201" s="143">
        <f t="shared" si="46"/>
        <v>0</v>
      </c>
      <c r="BH201" s="143">
        <f t="shared" si="47"/>
        <v>0</v>
      </c>
      <c r="BI201" s="143">
        <f t="shared" si="48"/>
        <v>0</v>
      </c>
      <c r="BJ201" s="13" t="s">
        <v>154</v>
      </c>
      <c r="BK201" s="144">
        <f t="shared" si="49"/>
        <v>0</v>
      </c>
      <c r="BL201" s="13" t="s">
        <v>181</v>
      </c>
      <c r="BM201" s="142" t="s">
        <v>1942</v>
      </c>
    </row>
    <row r="202" spans="2:65" s="1" customFormat="1" ht="24.15" customHeight="1">
      <c r="B202" s="131"/>
      <c r="C202" s="132" t="s">
        <v>576</v>
      </c>
      <c r="D202" s="132" t="s">
        <v>149</v>
      </c>
      <c r="E202" s="133" t="s">
        <v>1943</v>
      </c>
      <c r="F202" s="134" t="s">
        <v>1944</v>
      </c>
      <c r="G202" s="135" t="s">
        <v>235</v>
      </c>
      <c r="H202" s="136">
        <v>0.99</v>
      </c>
      <c r="I202" s="136"/>
      <c r="J202" s="136">
        <f t="shared" si="40"/>
        <v>0</v>
      </c>
      <c r="K202" s="137"/>
      <c r="L202" s="25"/>
      <c r="M202" s="138" t="s">
        <v>1</v>
      </c>
      <c r="N202" s="139" t="s">
        <v>35</v>
      </c>
      <c r="O202" s="140">
        <v>0</v>
      </c>
      <c r="P202" s="140">
        <f t="shared" si="41"/>
        <v>0</v>
      </c>
      <c r="Q202" s="140">
        <v>0</v>
      </c>
      <c r="R202" s="140">
        <f t="shared" si="42"/>
        <v>0</v>
      </c>
      <c r="S202" s="140">
        <v>0</v>
      </c>
      <c r="T202" s="141">
        <f t="shared" si="43"/>
        <v>0</v>
      </c>
      <c r="AR202" s="142" t="s">
        <v>181</v>
      </c>
      <c r="AT202" s="142" t="s">
        <v>149</v>
      </c>
      <c r="AU202" s="142" t="s">
        <v>154</v>
      </c>
      <c r="AY202" s="13" t="s">
        <v>146</v>
      </c>
      <c r="BE202" s="143">
        <f t="shared" si="44"/>
        <v>0</v>
      </c>
      <c r="BF202" s="143">
        <f t="shared" si="45"/>
        <v>0</v>
      </c>
      <c r="BG202" s="143">
        <f t="shared" si="46"/>
        <v>0</v>
      </c>
      <c r="BH202" s="143">
        <f t="shared" si="47"/>
        <v>0</v>
      </c>
      <c r="BI202" s="143">
        <f t="shared" si="48"/>
        <v>0</v>
      </c>
      <c r="BJ202" s="13" t="s">
        <v>154</v>
      </c>
      <c r="BK202" s="144">
        <f t="shared" si="49"/>
        <v>0</v>
      </c>
      <c r="BL202" s="13" t="s">
        <v>181</v>
      </c>
      <c r="BM202" s="142" t="s">
        <v>1945</v>
      </c>
    </row>
    <row r="203" spans="2:65" s="11" customFormat="1" ht="25.95" customHeight="1">
      <c r="B203" s="120"/>
      <c r="D203" s="121" t="s">
        <v>68</v>
      </c>
      <c r="E203" s="122" t="s">
        <v>356</v>
      </c>
      <c r="F203" s="122" t="s">
        <v>357</v>
      </c>
      <c r="J203" s="123">
        <f>BK203</f>
        <v>0</v>
      </c>
      <c r="L203" s="120"/>
      <c r="M203" s="124"/>
      <c r="P203" s="125">
        <v>0</v>
      </c>
      <c r="R203" s="125">
        <v>0</v>
      </c>
      <c r="T203" s="126">
        <v>0</v>
      </c>
      <c r="AR203" s="121" t="s">
        <v>158</v>
      </c>
      <c r="AT203" s="127" t="s">
        <v>68</v>
      </c>
      <c r="AU203" s="127" t="s">
        <v>69</v>
      </c>
      <c r="AY203" s="121" t="s">
        <v>146</v>
      </c>
      <c r="BK203" s="128">
        <v>0</v>
      </c>
    </row>
    <row r="204" spans="2:65" s="11" customFormat="1" ht="25.95" customHeight="1">
      <c r="B204" s="120"/>
      <c r="D204" s="121" t="s">
        <v>68</v>
      </c>
      <c r="E204" s="122" t="s">
        <v>1946</v>
      </c>
      <c r="F204" s="122" t="s">
        <v>1947</v>
      </c>
      <c r="J204" s="123">
        <f>BK204</f>
        <v>0</v>
      </c>
      <c r="L204" s="120"/>
      <c r="M204" s="124"/>
      <c r="P204" s="125">
        <f>SUM(P205:P212)</f>
        <v>0</v>
      </c>
      <c r="R204" s="125">
        <f>SUM(R205:R212)</f>
        <v>0</v>
      </c>
      <c r="T204" s="126">
        <f>SUM(T205:T212)</f>
        <v>0</v>
      </c>
      <c r="AR204" s="121" t="s">
        <v>158</v>
      </c>
      <c r="AT204" s="127" t="s">
        <v>68</v>
      </c>
      <c r="AU204" s="127" t="s">
        <v>69</v>
      </c>
      <c r="AY204" s="121" t="s">
        <v>146</v>
      </c>
      <c r="BK204" s="128">
        <f>SUM(BK205:BK212)</f>
        <v>0</v>
      </c>
    </row>
    <row r="205" spans="2:65" s="1" customFormat="1" ht="16.5" customHeight="1">
      <c r="B205" s="131"/>
      <c r="C205" s="132" t="s">
        <v>338</v>
      </c>
      <c r="D205" s="132" t="s">
        <v>149</v>
      </c>
      <c r="E205" s="133" t="s">
        <v>1948</v>
      </c>
      <c r="F205" s="134" t="s">
        <v>1949</v>
      </c>
      <c r="G205" s="135" t="s">
        <v>152</v>
      </c>
      <c r="H205" s="136">
        <v>250</v>
      </c>
      <c r="I205" s="136"/>
      <c r="J205" s="136">
        <f t="shared" ref="J205:J212" si="50">ROUND(I205*H205,3)</f>
        <v>0</v>
      </c>
      <c r="K205" s="137"/>
      <c r="L205" s="25"/>
      <c r="M205" s="138" t="s">
        <v>1</v>
      </c>
      <c r="N205" s="139" t="s">
        <v>35</v>
      </c>
      <c r="O205" s="140">
        <v>0</v>
      </c>
      <c r="P205" s="140">
        <f t="shared" ref="P205:P212" si="51">O205*H205</f>
        <v>0</v>
      </c>
      <c r="Q205" s="140">
        <v>0</v>
      </c>
      <c r="R205" s="140">
        <f t="shared" ref="R205:R212" si="52">Q205*H205</f>
        <v>0</v>
      </c>
      <c r="S205" s="140">
        <v>0</v>
      </c>
      <c r="T205" s="141">
        <f t="shared" ref="T205:T212" si="53">S205*H205</f>
        <v>0</v>
      </c>
      <c r="AR205" s="142" t="s">
        <v>318</v>
      </c>
      <c r="AT205" s="142" t="s">
        <v>149</v>
      </c>
      <c r="AU205" s="142" t="s">
        <v>77</v>
      </c>
      <c r="AY205" s="13" t="s">
        <v>146</v>
      </c>
      <c r="BE205" s="143">
        <f t="shared" ref="BE205:BE212" si="54">IF(N205="základná",J205,0)</f>
        <v>0</v>
      </c>
      <c r="BF205" s="143">
        <f t="shared" ref="BF205:BF212" si="55">IF(N205="znížená",J205,0)</f>
        <v>0</v>
      </c>
      <c r="BG205" s="143">
        <f t="shared" ref="BG205:BG212" si="56">IF(N205="zákl. prenesená",J205,0)</f>
        <v>0</v>
      </c>
      <c r="BH205" s="143">
        <f t="shared" ref="BH205:BH212" si="57">IF(N205="zníž. prenesená",J205,0)</f>
        <v>0</v>
      </c>
      <c r="BI205" s="143">
        <f t="shared" ref="BI205:BI212" si="58">IF(N205="nulová",J205,0)</f>
        <v>0</v>
      </c>
      <c r="BJ205" s="13" t="s">
        <v>154</v>
      </c>
      <c r="BK205" s="144">
        <f t="shared" ref="BK205:BK212" si="59">ROUND(I205*H205,3)</f>
        <v>0</v>
      </c>
      <c r="BL205" s="13" t="s">
        <v>318</v>
      </c>
      <c r="BM205" s="142" t="s">
        <v>1950</v>
      </c>
    </row>
    <row r="206" spans="2:65" s="1" customFormat="1" ht="16.5" customHeight="1">
      <c r="B206" s="131"/>
      <c r="C206" s="149" t="s">
        <v>583</v>
      </c>
      <c r="D206" s="149" t="s">
        <v>356</v>
      </c>
      <c r="E206" s="150" t="s">
        <v>1951</v>
      </c>
      <c r="F206" s="151" t="s">
        <v>1952</v>
      </c>
      <c r="G206" s="152" t="s">
        <v>152</v>
      </c>
      <c r="H206" s="153">
        <v>250</v>
      </c>
      <c r="I206" s="153"/>
      <c r="J206" s="153">
        <f t="shared" si="50"/>
        <v>0</v>
      </c>
      <c r="K206" s="154"/>
      <c r="L206" s="155"/>
      <c r="M206" s="156" t="s">
        <v>1</v>
      </c>
      <c r="N206" s="157" t="s">
        <v>35</v>
      </c>
      <c r="O206" s="140">
        <v>0</v>
      </c>
      <c r="P206" s="140">
        <f t="shared" si="51"/>
        <v>0</v>
      </c>
      <c r="Q206" s="140">
        <v>0</v>
      </c>
      <c r="R206" s="140">
        <f t="shared" si="52"/>
        <v>0</v>
      </c>
      <c r="S206" s="140">
        <v>0</v>
      </c>
      <c r="T206" s="141">
        <f t="shared" si="53"/>
        <v>0</v>
      </c>
      <c r="AR206" s="142" t="s">
        <v>1275</v>
      </c>
      <c r="AT206" s="142" t="s">
        <v>356</v>
      </c>
      <c r="AU206" s="142" t="s">
        <v>77</v>
      </c>
      <c r="AY206" s="13" t="s">
        <v>146</v>
      </c>
      <c r="BE206" s="143">
        <f t="shared" si="54"/>
        <v>0</v>
      </c>
      <c r="BF206" s="143">
        <f t="shared" si="55"/>
        <v>0</v>
      </c>
      <c r="BG206" s="143">
        <f t="shared" si="56"/>
        <v>0</v>
      </c>
      <c r="BH206" s="143">
        <f t="shared" si="57"/>
        <v>0</v>
      </c>
      <c r="BI206" s="143">
        <f t="shared" si="58"/>
        <v>0</v>
      </c>
      <c r="BJ206" s="13" t="s">
        <v>154</v>
      </c>
      <c r="BK206" s="144">
        <f t="shared" si="59"/>
        <v>0</v>
      </c>
      <c r="BL206" s="13" t="s">
        <v>318</v>
      </c>
      <c r="BM206" s="142" t="s">
        <v>1953</v>
      </c>
    </row>
    <row r="207" spans="2:65" s="1" customFormat="1" ht="16.5" customHeight="1">
      <c r="B207" s="131"/>
      <c r="C207" s="132" t="s">
        <v>349</v>
      </c>
      <c r="D207" s="132" t="s">
        <v>149</v>
      </c>
      <c r="E207" s="133" t="s">
        <v>1954</v>
      </c>
      <c r="F207" s="134" t="s">
        <v>1955</v>
      </c>
      <c r="G207" s="135" t="s">
        <v>152</v>
      </c>
      <c r="H207" s="136">
        <v>4</v>
      </c>
      <c r="I207" s="136"/>
      <c r="J207" s="136">
        <f t="shared" si="50"/>
        <v>0</v>
      </c>
      <c r="K207" s="137"/>
      <c r="L207" s="25"/>
      <c r="M207" s="138" t="s">
        <v>1</v>
      </c>
      <c r="N207" s="139" t="s">
        <v>35</v>
      </c>
      <c r="O207" s="140">
        <v>0</v>
      </c>
      <c r="P207" s="140">
        <f t="shared" si="51"/>
        <v>0</v>
      </c>
      <c r="Q207" s="140">
        <v>0</v>
      </c>
      <c r="R207" s="140">
        <f t="shared" si="52"/>
        <v>0</v>
      </c>
      <c r="S207" s="140">
        <v>0</v>
      </c>
      <c r="T207" s="141">
        <f t="shared" si="53"/>
        <v>0</v>
      </c>
      <c r="AR207" s="142" t="s">
        <v>318</v>
      </c>
      <c r="AT207" s="142" t="s">
        <v>149</v>
      </c>
      <c r="AU207" s="142" t="s">
        <v>77</v>
      </c>
      <c r="AY207" s="13" t="s">
        <v>146</v>
      </c>
      <c r="BE207" s="143">
        <f t="shared" si="54"/>
        <v>0</v>
      </c>
      <c r="BF207" s="143">
        <f t="shared" si="55"/>
        <v>0</v>
      </c>
      <c r="BG207" s="143">
        <f t="shared" si="56"/>
        <v>0</v>
      </c>
      <c r="BH207" s="143">
        <f t="shared" si="57"/>
        <v>0</v>
      </c>
      <c r="BI207" s="143">
        <f t="shared" si="58"/>
        <v>0</v>
      </c>
      <c r="BJ207" s="13" t="s">
        <v>154</v>
      </c>
      <c r="BK207" s="144">
        <f t="shared" si="59"/>
        <v>0</v>
      </c>
      <c r="BL207" s="13" t="s">
        <v>318</v>
      </c>
      <c r="BM207" s="142" t="s">
        <v>1956</v>
      </c>
    </row>
    <row r="208" spans="2:65" s="1" customFormat="1" ht="24.15" customHeight="1">
      <c r="B208" s="131"/>
      <c r="C208" s="149" t="s">
        <v>590</v>
      </c>
      <c r="D208" s="149" t="s">
        <v>356</v>
      </c>
      <c r="E208" s="150" t="s">
        <v>1957</v>
      </c>
      <c r="F208" s="151" t="s">
        <v>1958</v>
      </c>
      <c r="G208" s="152" t="s">
        <v>152</v>
      </c>
      <c r="H208" s="153">
        <v>4</v>
      </c>
      <c r="I208" s="153"/>
      <c r="J208" s="153">
        <f t="shared" si="50"/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 t="shared" si="51"/>
        <v>0</v>
      </c>
      <c r="Q208" s="140">
        <v>0</v>
      </c>
      <c r="R208" s="140">
        <f t="shared" si="52"/>
        <v>0</v>
      </c>
      <c r="S208" s="140">
        <v>0</v>
      </c>
      <c r="T208" s="141">
        <f t="shared" si="53"/>
        <v>0</v>
      </c>
      <c r="AR208" s="142" t="s">
        <v>1275</v>
      </c>
      <c r="AT208" s="142" t="s">
        <v>356</v>
      </c>
      <c r="AU208" s="142" t="s">
        <v>77</v>
      </c>
      <c r="AY208" s="13" t="s">
        <v>146</v>
      </c>
      <c r="BE208" s="143">
        <f t="shared" si="54"/>
        <v>0</v>
      </c>
      <c r="BF208" s="143">
        <f t="shared" si="55"/>
        <v>0</v>
      </c>
      <c r="BG208" s="143">
        <f t="shared" si="56"/>
        <v>0</v>
      </c>
      <c r="BH208" s="143">
        <f t="shared" si="57"/>
        <v>0</v>
      </c>
      <c r="BI208" s="143">
        <f t="shared" si="58"/>
        <v>0</v>
      </c>
      <c r="BJ208" s="13" t="s">
        <v>154</v>
      </c>
      <c r="BK208" s="144">
        <f t="shared" si="59"/>
        <v>0</v>
      </c>
      <c r="BL208" s="13" t="s">
        <v>318</v>
      </c>
      <c r="BM208" s="142" t="s">
        <v>1959</v>
      </c>
    </row>
    <row r="209" spans="2:65" s="1" customFormat="1" ht="16.5" customHeight="1">
      <c r="B209" s="131"/>
      <c r="C209" s="132" t="s">
        <v>511</v>
      </c>
      <c r="D209" s="132" t="s">
        <v>149</v>
      </c>
      <c r="E209" s="133" t="s">
        <v>1960</v>
      </c>
      <c r="F209" s="134" t="s">
        <v>1961</v>
      </c>
      <c r="G209" s="135" t="s">
        <v>152</v>
      </c>
      <c r="H209" s="136">
        <v>2</v>
      </c>
      <c r="I209" s="136"/>
      <c r="J209" s="136">
        <f t="shared" si="50"/>
        <v>0</v>
      </c>
      <c r="K209" s="137"/>
      <c r="L209" s="25"/>
      <c r="M209" s="138" t="s">
        <v>1</v>
      </c>
      <c r="N209" s="139" t="s">
        <v>35</v>
      </c>
      <c r="O209" s="140">
        <v>0</v>
      </c>
      <c r="P209" s="140">
        <f t="shared" si="51"/>
        <v>0</v>
      </c>
      <c r="Q209" s="140">
        <v>0</v>
      </c>
      <c r="R209" s="140">
        <f t="shared" si="52"/>
        <v>0</v>
      </c>
      <c r="S209" s="140">
        <v>0</v>
      </c>
      <c r="T209" s="141">
        <f t="shared" si="53"/>
        <v>0</v>
      </c>
      <c r="AR209" s="142" t="s">
        <v>318</v>
      </c>
      <c r="AT209" s="142" t="s">
        <v>149</v>
      </c>
      <c r="AU209" s="142" t="s">
        <v>77</v>
      </c>
      <c r="AY209" s="13" t="s">
        <v>146</v>
      </c>
      <c r="BE209" s="143">
        <f t="shared" si="54"/>
        <v>0</v>
      </c>
      <c r="BF209" s="143">
        <f t="shared" si="55"/>
        <v>0</v>
      </c>
      <c r="BG209" s="143">
        <f t="shared" si="56"/>
        <v>0</v>
      </c>
      <c r="BH209" s="143">
        <f t="shared" si="57"/>
        <v>0</v>
      </c>
      <c r="BI209" s="143">
        <f t="shared" si="58"/>
        <v>0</v>
      </c>
      <c r="BJ209" s="13" t="s">
        <v>154</v>
      </c>
      <c r="BK209" s="144">
        <f t="shared" si="59"/>
        <v>0</v>
      </c>
      <c r="BL209" s="13" t="s">
        <v>318</v>
      </c>
      <c r="BM209" s="142" t="s">
        <v>1962</v>
      </c>
    </row>
    <row r="210" spans="2:65" s="1" customFormat="1" ht="24.15" customHeight="1">
      <c r="B210" s="131"/>
      <c r="C210" s="149" t="s">
        <v>597</v>
      </c>
      <c r="D210" s="149" t="s">
        <v>356</v>
      </c>
      <c r="E210" s="150" t="s">
        <v>1963</v>
      </c>
      <c r="F210" s="151" t="s">
        <v>1964</v>
      </c>
      <c r="G210" s="152" t="s">
        <v>152</v>
      </c>
      <c r="H210" s="153">
        <v>2</v>
      </c>
      <c r="I210" s="153"/>
      <c r="J210" s="153">
        <f t="shared" si="50"/>
        <v>0</v>
      </c>
      <c r="K210" s="154"/>
      <c r="L210" s="155"/>
      <c r="M210" s="156" t="s">
        <v>1</v>
      </c>
      <c r="N210" s="157" t="s">
        <v>35</v>
      </c>
      <c r="O210" s="140">
        <v>0</v>
      </c>
      <c r="P210" s="140">
        <f t="shared" si="51"/>
        <v>0</v>
      </c>
      <c r="Q210" s="140">
        <v>0</v>
      </c>
      <c r="R210" s="140">
        <f t="shared" si="52"/>
        <v>0</v>
      </c>
      <c r="S210" s="140">
        <v>0</v>
      </c>
      <c r="T210" s="141">
        <f t="shared" si="53"/>
        <v>0</v>
      </c>
      <c r="AR210" s="142" t="s">
        <v>1275</v>
      </c>
      <c r="AT210" s="142" t="s">
        <v>356</v>
      </c>
      <c r="AU210" s="142" t="s">
        <v>77</v>
      </c>
      <c r="AY210" s="13" t="s">
        <v>146</v>
      </c>
      <c r="BE210" s="143">
        <f t="shared" si="54"/>
        <v>0</v>
      </c>
      <c r="BF210" s="143">
        <f t="shared" si="55"/>
        <v>0</v>
      </c>
      <c r="BG210" s="143">
        <f t="shared" si="56"/>
        <v>0</v>
      </c>
      <c r="BH210" s="143">
        <f t="shared" si="57"/>
        <v>0</v>
      </c>
      <c r="BI210" s="143">
        <f t="shared" si="58"/>
        <v>0</v>
      </c>
      <c r="BJ210" s="13" t="s">
        <v>154</v>
      </c>
      <c r="BK210" s="144">
        <f t="shared" si="59"/>
        <v>0</v>
      </c>
      <c r="BL210" s="13" t="s">
        <v>318</v>
      </c>
      <c r="BM210" s="142" t="s">
        <v>1965</v>
      </c>
    </row>
    <row r="211" spans="2:65" s="1" customFormat="1" ht="16.5" customHeight="1">
      <c r="B211" s="131"/>
      <c r="C211" s="132" t="s">
        <v>514</v>
      </c>
      <c r="D211" s="132" t="s">
        <v>149</v>
      </c>
      <c r="E211" s="133" t="s">
        <v>1966</v>
      </c>
      <c r="F211" s="134" t="s">
        <v>1967</v>
      </c>
      <c r="G211" s="135" t="s">
        <v>152</v>
      </c>
      <c r="H211" s="136">
        <v>6</v>
      </c>
      <c r="I211" s="136"/>
      <c r="J211" s="136">
        <f t="shared" si="50"/>
        <v>0</v>
      </c>
      <c r="K211" s="137"/>
      <c r="L211" s="25"/>
      <c r="M211" s="138" t="s">
        <v>1</v>
      </c>
      <c r="N211" s="139" t="s">
        <v>35</v>
      </c>
      <c r="O211" s="140">
        <v>0</v>
      </c>
      <c r="P211" s="140">
        <f t="shared" si="51"/>
        <v>0</v>
      </c>
      <c r="Q211" s="140">
        <v>0</v>
      </c>
      <c r="R211" s="140">
        <f t="shared" si="52"/>
        <v>0</v>
      </c>
      <c r="S211" s="140">
        <v>0</v>
      </c>
      <c r="T211" s="141">
        <f t="shared" si="53"/>
        <v>0</v>
      </c>
      <c r="AR211" s="142" t="s">
        <v>318</v>
      </c>
      <c r="AT211" s="142" t="s">
        <v>149</v>
      </c>
      <c r="AU211" s="142" t="s">
        <v>77</v>
      </c>
      <c r="AY211" s="13" t="s">
        <v>146</v>
      </c>
      <c r="BE211" s="143">
        <f t="shared" si="54"/>
        <v>0</v>
      </c>
      <c r="BF211" s="143">
        <f t="shared" si="55"/>
        <v>0</v>
      </c>
      <c r="BG211" s="143">
        <f t="shared" si="56"/>
        <v>0</v>
      </c>
      <c r="BH211" s="143">
        <f t="shared" si="57"/>
        <v>0</v>
      </c>
      <c r="BI211" s="143">
        <f t="shared" si="58"/>
        <v>0</v>
      </c>
      <c r="BJ211" s="13" t="s">
        <v>154</v>
      </c>
      <c r="BK211" s="144">
        <f t="shared" si="59"/>
        <v>0</v>
      </c>
      <c r="BL211" s="13" t="s">
        <v>318</v>
      </c>
      <c r="BM211" s="142" t="s">
        <v>1968</v>
      </c>
    </row>
    <row r="212" spans="2:65" s="1" customFormat="1" ht="24.15" customHeight="1">
      <c r="B212" s="131"/>
      <c r="C212" s="149" t="s">
        <v>608</v>
      </c>
      <c r="D212" s="149" t="s">
        <v>356</v>
      </c>
      <c r="E212" s="150" t="s">
        <v>1969</v>
      </c>
      <c r="F212" s="151" t="s">
        <v>1970</v>
      </c>
      <c r="G212" s="152" t="s">
        <v>152</v>
      </c>
      <c r="H212" s="153">
        <v>6</v>
      </c>
      <c r="I212" s="153"/>
      <c r="J212" s="153">
        <f t="shared" si="50"/>
        <v>0</v>
      </c>
      <c r="K212" s="154"/>
      <c r="L212" s="155"/>
      <c r="M212" s="156" t="s">
        <v>1</v>
      </c>
      <c r="N212" s="157" t="s">
        <v>35</v>
      </c>
      <c r="O212" s="140">
        <v>0</v>
      </c>
      <c r="P212" s="140">
        <f t="shared" si="51"/>
        <v>0</v>
      </c>
      <c r="Q212" s="140">
        <v>0</v>
      </c>
      <c r="R212" s="140">
        <f t="shared" si="52"/>
        <v>0</v>
      </c>
      <c r="S212" s="140">
        <v>0</v>
      </c>
      <c r="T212" s="141">
        <f t="shared" si="53"/>
        <v>0</v>
      </c>
      <c r="AR212" s="142" t="s">
        <v>1275</v>
      </c>
      <c r="AT212" s="142" t="s">
        <v>356</v>
      </c>
      <c r="AU212" s="142" t="s">
        <v>77</v>
      </c>
      <c r="AY212" s="13" t="s">
        <v>146</v>
      </c>
      <c r="BE212" s="143">
        <f t="shared" si="54"/>
        <v>0</v>
      </c>
      <c r="BF212" s="143">
        <f t="shared" si="55"/>
        <v>0</v>
      </c>
      <c r="BG212" s="143">
        <f t="shared" si="56"/>
        <v>0</v>
      </c>
      <c r="BH212" s="143">
        <f t="shared" si="57"/>
        <v>0</v>
      </c>
      <c r="BI212" s="143">
        <f t="shared" si="58"/>
        <v>0</v>
      </c>
      <c r="BJ212" s="13" t="s">
        <v>154</v>
      </c>
      <c r="BK212" s="144">
        <f t="shared" si="59"/>
        <v>0</v>
      </c>
      <c r="BL212" s="13" t="s">
        <v>318</v>
      </c>
      <c r="BM212" s="142" t="s">
        <v>1971</v>
      </c>
    </row>
    <row r="213" spans="2:65" s="11" customFormat="1" ht="25.95" customHeight="1">
      <c r="B213" s="120"/>
      <c r="D213" s="121" t="s">
        <v>68</v>
      </c>
      <c r="E213" s="122" t="s">
        <v>1341</v>
      </c>
      <c r="F213" s="122" t="s">
        <v>1342</v>
      </c>
      <c r="J213" s="123">
        <f>BK213</f>
        <v>0</v>
      </c>
      <c r="L213" s="120"/>
      <c r="M213" s="124"/>
      <c r="P213" s="125">
        <f>SUM(P214:P216)</f>
        <v>0</v>
      </c>
      <c r="R213" s="125">
        <f>SUM(R214:R216)</f>
        <v>0</v>
      </c>
      <c r="T213" s="126">
        <f>SUM(T214:T216)</f>
        <v>0</v>
      </c>
      <c r="AR213" s="121" t="s">
        <v>153</v>
      </c>
      <c r="AT213" s="127" t="s">
        <v>68</v>
      </c>
      <c r="AU213" s="127" t="s">
        <v>69</v>
      </c>
      <c r="AY213" s="121" t="s">
        <v>146</v>
      </c>
      <c r="BK213" s="128">
        <f>SUM(BK214:BK216)</f>
        <v>0</v>
      </c>
    </row>
    <row r="214" spans="2:65" s="1" customFormat="1" ht="33" customHeight="1">
      <c r="B214" s="131"/>
      <c r="C214" s="132" t="s">
        <v>517</v>
      </c>
      <c r="D214" s="132" t="s">
        <v>149</v>
      </c>
      <c r="E214" s="133" t="s">
        <v>1972</v>
      </c>
      <c r="F214" s="134" t="s">
        <v>1973</v>
      </c>
      <c r="G214" s="135" t="s">
        <v>1345</v>
      </c>
      <c r="H214" s="136">
        <v>36</v>
      </c>
      <c r="I214" s="136"/>
      <c r="J214" s="136">
        <f>ROUND(I214*H214,3)</f>
        <v>0</v>
      </c>
      <c r="K214" s="137"/>
      <c r="L214" s="25"/>
      <c r="M214" s="138" t="s">
        <v>1</v>
      </c>
      <c r="N214" s="139" t="s">
        <v>35</v>
      </c>
      <c r="O214" s="140">
        <v>0</v>
      </c>
      <c r="P214" s="140">
        <f>O214*H214</f>
        <v>0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AR214" s="142" t="s">
        <v>1352</v>
      </c>
      <c r="AT214" s="142" t="s">
        <v>149</v>
      </c>
      <c r="AU214" s="142" t="s">
        <v>77</v>
      </c>
      <c r="AY214" s="13" t="s">
        <v>146</v>
      </c>
      <c r="BE214" s="143">
        <f>IF(N214="základná",J214,0)</f>
        <v>0</v>
      </c>
      <c r="BF214" s="143">
        <f>IF(N214="znížená",J214,0)</f>
        <v>0</v>
      </c>
      <c r="BG214" s="143">
        <f>IF(N214="zákl. prenesená",J214,0)</f>
        <v>0</v>
      </c>
      <c r="BH214" s="143">
        <f>IF(N214="zníž. prenesená",J214,0)</f>
        <v>0</v>
      </c>
      <c r="BI214" s="143">
        <f>IF(N214="nulová",J214,0)</f>
        <v>0</v>
      </c>
      <c r="BJ214" s="13" t="s">
        <v>154</v>
      </c>
      <c r="BK214" s="144">
        <f>ROUND(I214*H214,3)</f>
        <v>0</v>
      </c>
      <c r="BL214" s="13" t="s">
        <v>1352</v>
      </c>
      <c r="BM214" s="142" t="s">
        <v>1974</v>
      </c>
    </row>
    <row r="215" spans="2:65" s="1" customFormat="1" ht="24.15" customHeight="1">
      <c r="B215" s="131"/>
      <c r="C215" s="132" t="s">
        <v>616</v>
      </c>
      <c r="D215" s="132" t="s">
        <v>149</v>
      </c>
      <c r="E215" s="133" t="s">
        <v>1975</v>
      </c>
      <c r="F215" s="134" t="s">
        <v>1976</v>
      </c>
      <c r="G215" s="135" t="s">
        <v>1863</v>
      </c>
      <c r="H215" s="136">
        <v>1</v>
      </c>
      <c r="I215" s="136"/>
      <c r="J215" s="136">
        <f>ROUND(I215*H215,3)</f>
        <v>0</v>
      </c>
      <c r="K215" s="137"/>
      <c r="L215" s="25"/>
      <c r="M215" s="138" t="s">
        <v>1</v>
      </c>
      <c r="N215" s="139" t="s">
        <v>35</v>
      </c>
      <c r="O215" s="140">
        <v>0</v>
      </c>
      <c r="P215" s="140">
        <f>O215*H215</f>
        <v>0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AR215" s="142" t="s">
        <v>1352</v>
      </c>
      <c r="AT215" s="142" t="s">
        <v>149</v>
      </c>
      <c r="AU215" s="142" t="s">
        <v>77</v>
      </c>
      <c r="AY215" s="13" t="s">
        <v>146</v>
      </c>
      <c r="BE215" s="143">
        <f>IF(N215="základná",J215,0)</f>
        <v>0</v>
      </c>
      <c r="BF215" s="143">
        <f>IF(N215="znížená",J215,0)</f>
        <v>0</v>
      </c>
      <c r="BG215" s="143">
        <f>IF(N215="zákl. prenesená",J215,0)</f>
        <v>0</v>
      </c>
      <c r="BH215" s="143">
        <f>IF(N215="zníž. prenesená",J215,0)</f>
        <v>0</v>
      </c>
      <c r="BI215" s="143">
        <f>IF(N215="nulová",J215,0)</f>
        <v>0</v>
      </c>
      <c r="BJ215" s="13" t="s">
        <v>154</v>
      </c>
      <c r="BK215" s="144">
        <f>ROUND(I215*H215,3)</f>
        <v>0</v>
      </c>
      <c r="BL215" s="13" t="s">
        <v>1352</v>
      </c>
      <c r="BM215" s="142" t="s">
        <v>1977</v>
      </c>
    </row>
    <row r="216" spans="2:65" s="1" customFormat="1" ht="24.15" customHeight="1">
      <c r="B216" s="131"/>
      <c r="C216" s="132" t="s">
        <v>520</v>
      </c>
      <c r="D216" s="132" t="s">
        <v>149</v>
      </c>
      <c r="E216" s="133" t="s">
        <v>1978</v>
      </c>
      <c r="F216" s="134" t="s">
        <v>1979</v>
      </c>
      <c r="G216" s="135" t="s">
        <v>1345</v>
      </c>
      <c r="H216" s="136">
        <v>36</v>
      </c>
      <c r="I216" s="136"/>
      <c r="J216" s="136">
        <f>ROUND(I216*H216,3)</f>
        <v>0</v>
      </c>
      <c r="K216" s="137"/>
      <c r="L216" s="25"/>
      <c r="M216" s="145" t="s">
        <v>1</v>
      </c>
      <c r="N216" s="146" t="s">
        <v>35</v>
      </c>
      <c r="O216" s="147">
        <v>0</v>
      </c>
      <c r="P216" s="147">
        <f>O216*H216</f>
        <v>0</v>
      </c>
      <c r="Q216" s="147">
        <v>0</v>
      </c>
      <c r="R216" s="147">
        <f>Q216*H216</f>
        <v>0</v>
      </c>
      <c r="S216" s="147">
        <v>0</v>
      </c>
      <c r="T216" s="148">
        <f>S216*H216</f>
        <v>0</v>
      </c>
      <c r="AR216" s="142" t="s">
        <v>1352</v>
      </c>
      <c r="AT216" s="142" t="s">
        <v>149</v>
      </c>
      <c r="AU216" s="142" t="s">
        <v>77</v>
      </c>
      <c r="AY216" s="13" t="s">
        <v>146</v>
      </c>
      <c r="BE216" s="143">
        <f>IF(N216="základná",J216,0)</f>
        <v>0</v>
      </c>
      <c r="BF216" s="143">
        <f>IF(N216="znížená",J216,0)</f>
        <v>0</v>
      </c>
      <c r="BG216" s="143">
        <f>IF(N216="zákl. prenesená",J216,0)</f>
        <v>0</v>
      </c>
      <c r="BH216" s="143">
        <f>IF(N216="zníž. prenesená",J216,0)</f>
        <v>0</v>
      </c>
      <c r="BI216" s="143">
        <f>IF(N216="nulová",J216,0)</f>
        <v>0</v>
      </c>
      <c r="BJ216" s="13" t="s">
        <v>154</v>
      </c>
      <c r="BK216" s="144">
        <f>ROUND(I216*H216,3)</f>
        <v>0</v>
      </c>
      <c r="BL216" s="13" t="s">
        <v>1352</v>
      </c>
      <c r="BM216" s="142" t="s">
        <v>1980</v>
      </c>
    </row>
    <row r="217" spans="2:65" s="1" customFormat="1" ht="6.9" customHeight="1">
      <c r="B217" s="40"/>
      <c r="C217" s="41"/>
      <c r="D217" s="41"/>
      <c r="E217" s="41"/>
      <c r="F217" s="41"/>
      <c r="G217" s="41"/>
      <c r="H217" s="41"/>
      <c r="I217" s="41"/>
      <c r="J217" s="41"/>
      <c r="K217" s="41"/>
      <c r="L217" s="25"/>
    </row>
  </sheetData>
  <autoFilter ref="C125:K216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254"/>
  <sheetViews>
    <sheetView showGridLines="0" topLeftCell="A114" workbookViewId="0">
      <selection activeCell="I132" sqref="I132:I25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96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1981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ROUND(J129,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ROUND((SUM(BE129:BE253)),  2)</f>
        <v>0</v>
      </c>
      <c r="G33" s="88"/>
      <c r="H33" s="88"/>
      <c r="I33" s="89">
        <v>0.2</v>
      </c>
      <c r="J33" s="87">
        <f>ROUND(((SUM(BE129:BE253))*I33),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ROUND((SUM(BF129:BF253)),  2)</f>
        <v>0</v>
      </c>
      <c r="I34" s="91">
        <v>0.2</v>
      </c>
      <c r="J34" s="90">
        <f>ROUND(((SUM(BF129:BF253))*I34),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ROUND((SUM(BG129:BG253)),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ROUND((SUM(BH129:BH253)),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ROUND((SUM(BI129:BI253)),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10 - SO 09 - Kotolňa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/>
      </c>
      <c r="I91" s="22" t="s">
        <v>24</v>
      </c>
      <c r="J91" s="23" t="str">
        <f>E21</f>
        <v/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/>
      </c>
      <c r="I92" s="22" t="s">
        <v>27</v>
      </c>
      <c r="J92" s="23" t="str">
        <f>E24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J129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J130</f>
        <v>0</v>
      </c>
      <c r="L97" s="103"/>
    </row>
    <row r="98" spans="2:12" s="8" customFormat="1" ht="24.9" customHeight="1">
      <c r="B98" s="103"/>
      <c r="D98" s="104" t="s">
        <v>1982</v>
      </c>
      <c r="E98" s="105"/>
      <c r="F98" s="105"/>
      <c r="G98" s="105"/>
      <c r="H98" s="105"/>
      <c r="I98" s="105"/>
      <c r="J98" s="106">
        <f>J131</f>
        <v>0</v>
      </c>
      <c r="L98" s="103"/>
    </row>
    <row r="99" spans="2:12" s="8" customFormat="1" ht="24.9" customHeight="1">
      <c r="B99" s="103"/>
      <c r="D99" s="104" t="s">
        <v>1983</v>
      </c>
      <c r="E99" s="105"/>
      <c r="F99" s="105"/>
      <c r="G99" s="105"/>
      <c r="H99" s="105"/>
      <c r="I99" s="105"/>
      <c r="J99" s="106">
        <f>J185</f>
        <v>0</v>
      </c>
      <c r="L99" s="103"/>
    </row>
    <row r="100" spans="2:12" s="8" customFormat="1" ht="24.9" customHeight="1">
      <c r="B100" s="103"/>
      <c r="D100" s="104" t="s">
        <v>1984</v>
      </c>
      <c r="E100" s="105"/>
      <c r="F100" s="105"/>
      <c r="G100" s="105"/>
      <c r="H100" s="105"/>
      <c r="I100" s="105"/>
      <c r="J100" s="106">
        <f>J203</f>
        <v>0</v>
      </c>
      <c r="L100" s="103"/>
    </row>
    <row r="101" spans="2:12" s="8" customFormat="1" ht="24.9" customHeight="1">
      <c r="B101" s="103"/>
      <c r="D101" s="104" t="s">
        <v>119</v>
      </c>
      <c r="E101" s="105"/>
      <c r="F101" s="105"/>
      <c r="G101" s="105"/>
      <c r="H101" s="105"/>
      <c r="I101" s="105"/>
      <c r="J101" s="106">
        <f>J205</f>
        <v>0</v>
      </c>
      <c r="L101" s="103"/>
    </row>
    <row r="102" spans="2:12" s="9" customFormat="1" ht="19.95" customHeight="1">
      <c r="B102" s="107"/>
      <c r="D102" s="108" t="s">
        <v>370</v>
      </c>
      <c r="E102" s="109"/>
      <c r="F102" s="109"/>
      <c r="G102" s="109"/>
      <c r="H102" s="109"/>
      <c r="I102" s="109"/>
      <c r="J102" s="110">
        <f>J206</f>
        <v>0</v>
      </c>
      <c r="L102" s="107"/>
    </row>
    <row r="103" spans="2:12" s="9" customFormat="1" ht="19.95" customHeight="1">
      <c r="B103" s="107"/>
      <c r="D103" s="108" t="s">
        <v>1726</v>
      </c>
      <c r="E103" s="109"/>
      <c r="F103" s="109"/>
      <c r="G103" s="109"/>
      <c r="H103" s="109"/>
      <c r="I103" s="109"/>
      <c r="J103" s="110">
        <f>J212</f>
        <v>0</v>
      </c>
      <c r="L103" s="107"/>
    </row>
    <row r="104" spans="2:12" s="9" customFormat="1" ht="19.95" customHeight="1">
      <c r="B104" s="107"/>
      <c r="D104" s="108" t="s">
        <v>1985</v>
      </c>
      <c r="E104" s="109"/>
      <c r="F104" s="109"/>
      <c r="G104" s="109"/>
      <c r="H104" s="109"/>
      <c r="I104" s="109"/>
      <c r="J104" s="110">
        <f>J227</f>
        <v>0</v>
      </c>
      <c r="L104" s="107"/>
    </row>
    <row r="105" spans="2:12" s="9" customFormat="1" ht="19.95" customHeight="1">
      <c r="B105" s="107"/>
      <c r="D105" s="108" t="s">
        <v>1986</v>
      </c>
      <c r="E105" s="109"/>
      <c r="F105" s="109"/>
      <c r="G105" s="109"/>
      <c r="H105" s="109"/>
      <c r="I105" s="109"/>
      <c r="J105" s="110">
        <f>J239</f>
        <v>0</v>
      </c>
      <c r="L105" s="107"/>
    </row>
    <row r="106" spans="2:12" s="8" customFormat="1" ht="24.9" customHeight="1">
      <c r="B106" s="103"/>
      <c r="D106" s="104" t="s">
        <v>130</v>
      </c>
      <c r="E106" s="105"/>
      <c r="F106" s="105"/>
      <c r="G106" s="105"/>
      <c r="H106" s="105"/>
      <c r="I106" s="105"/>
      <c r="J106" s="106">
        <f>J245</f>
        <v>0</v>
      </c>
      <c r="L106" s="103"/>
    </row>
    <row r="107" spans="2:12" s="9" customFormat="1" ht="19.95" customHeight="1">
      <c r="B107" s="107"/>
      <c r="D107" s="108" t="s">
        <v>1987</v>
      </c>
      <c r="E107" s="109"/>
      <c r="F107" s="109"/>
      <c r="G107" s="109"/>
      <c r="H107" s="109"/>
      <c r="I107" s="109"/>
      <c r="J107" s="110">
        <f>J246</f>
        <v>0</v>
      </c>
      <c r="L107" s="107"/>
    </row>
    <row r="108" spans="2:12" s="9" customFormat="1" ht="19.95" customHeight="1">
      <c r="B108" s="107"/>
      <c r="D108" s="108" t="s">
        <v>1501</v>
      </c>
      <c r="E108" s="109"/>
      <c r="F108" s="109"/>
      <c r="G108" s="109"/>
      <c r="H108" s="109"/>
      <c r="I108" s="109"/>
      <c r="J108" s="110">
        <f>J248</f>
        <v>0</v>
      </c>
      <c r="L108" s="107"/>
    </row>
    <row r="109" spans="2:12" s="8" customFormat="1" ht="24.9" customHeight="1">
      <c r="B109" s="103"/>
      <c r="D109" s="104" t="s">
        <v>376</v>
      </c>
      <c r="E109" s="105"/>
      <c r="F109" s="105"/>
      <c r="G109" s="105"/>
      <c r="H109" s="105"/>
      <c r="I109" s="105"/>
      <c r="J109" s="106">
        <f>J250</f>
        <v>0</v>
      </c>
      <c r="L109" s="103"/>
    </row>
    <row r="110" spans="2:12" s="1" customFormat="1" ht="21.75" customHeight="1">
      <c r="B110" s="25"/>
      <c r="L110" s="25"/>
    </row>
    <row r="111" spans="2:12" s="1" customFormat="1" ht="6.9" customHeight="1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25"/>
    </row>
    <row r="115" spans="2:20" s="1" customFormat="1" ht="6.9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25"/>
    </row>
    <row r="116" spans="2:20" s="1" customFormat="1" ht="24.9" customHeight="1">
      <c r="B116" s="25"/>
      <c r="C116" s="17" t="s">
        <v>132</v>
      </c>
      <c r="L116" s="25"/>
    </row>
    <row r="117" spans="2:20" s="1" customFormat="1" ht="6.9" customHeight="1">
      <c r="B117" s="25"/>
      <c r="L117" s="25"/>
    </row>
    <row r="118" spans="2:20" s="1" customFormat="1" ht="12" customHeight="1">
      <c r="B118" s="25"/>
      <c r="C118" s="22" t="s">
        <v>12</v>
      </c>
      <c r="L118" s="25"/>
    </row>
    <row r="119" spans="2:20" s="1" customFormat="1" ht="16.5" customHeight="1">
      <c r="B119" s="25"/>
      <c r="E119" s="196" t="str">
        <f>E7</f>
        <v>SOŠ Tornaľa - modernizácia odborného vzdelávania,  budova SOŠ</v>
      </c>
      <c r="F119" s="197"/>
      <c r="G119" s="197"/>
      <c r="H119" s="197"/>
      <c r="L119" s="25"/>
    </row>
    <row r="120" spans="2:20" s="1" customFormat="1" ht="12" customHeight="1">
      <c r="B120" s="25"/>
      <c r="C120" s="22" t="s">
        <v>110</v>
      </c>
      <c r="L120" s="25"/>
    </row>
    <row r="121" spans="2:20" s="1" customFormat="1" ht="16.5" customHeight="1">
      <c r="B121" s="25"/>
      <c r="E121" s="175" t="str">
        <f>E9</f>
        <v>10 - SO 09 - Kotolňa</v>
      </c>
      <c r="F121" s="195"/>
      <c r="G121" s="195"/>
      <c r="H121" s="195"/>
      <c r="L121" s="25"/>
    </row>
    <row r="122" spans="2:20" s="1" customFormat="1" ht="6.9" customHeight="1">
      <c r="B122" s="25"/>
      <c r="L122" s="25"/>
    </row>
    <row r="123" spans="2:20" s="1" customFormat="1" ht="12" customHeight="1">
      <c r="B123" s="25"/>
      <c r="C123" s="22" t="s">
        <v>16</v>
      </c>
      <c r="F123" s="20" t="str">
        <f>F12</f>
        <v/>
      </c>
      <c r="I123" s="22" t="s">
        <v>18</v>
      </c>
      <c r="J123" s="48" t="str">
        <f>IF(J12="","",J12)</f>
        <v>14. 7. 2024</v>
      </c>
      <c r="L123" s="25"/>
    </row>
    <row r="124" spans="2:20" s="1" customFormat="1" ht="6.9" customHeight="1">
      <c r="B124" s="25"/>
      <c r="L124" s="25"/>
    </row>
    <row r="125" spans="2:20" s="1" customFormat="1" ht="15.15" customHeight="1">
      <c r="B125" s="25"/>
      <c r="C125" s="22" t="s">
        <v>20</v>
      </c>
      <c r="F125" s="20" t="str">
        <f>E15</f>
        <v/>
      </c>
      <c r="I125" s="22" t="s">
        <v>24</v>
      </c>
      <c r="J125" s="23" t="str">
        <f>E21</f>
        <v/>
      </c>
      <c r="L125" s="25"/>
    </row>
    <row r="126" spans="2:20" s="1" customFormat="1" ht="15.15" customHeight="1">
      <c r="B126" s="25"/>
      <c r="C126" s="22" t="s">
        <v>23</v>
      </c>
      <c r="F126" s="20" t="str">
        <f>IF(E18="","",E18)</f>
        <v/>
      </c>
      <c r="I126" s="22" t="s">
        <v>27</v>
      </c>
      <c r="J126" s="23" t="str">
        <f>E24</f>
        <v/>
      </c>
      <c r="L126" s="25"/>
    </row>
    <row r="127" spans="2:20" s="1" customFormat="1" ht="10.35" customHeight="1">
      <c r="B127" s="25"/>
      <c r="L127" s="25"/>
    </row>
    <row r="128" spans="2:20" s="10" customFormat="1" ht="29.25" customHeight="1">
      <c r="B128" s="111"/>
      <c r="C128" s="112" t="s">
        <v>133</v>
      </c>
      <c r="D128" s="113" t="s">
        <v>54</v>
      </c>
      <c r="E128" s="113" t="s">
        <v>50</v>
      </c>
      <c r="F128" s="113" t="s">
        <v>51</v>
      </c>
      <c r="G128" s="113" t="s">
        <v>134</v>
      </c>
      <c r="H128" s="113" t="s">
        <v>135</v>
      </c>
      <c r="I128" s="113" t="s">
        <v>136</v>
      </c>
      <c r="J128" s="114" t="s">
        <v>114</v>
      </c>
      <c r="K128" s="115" t="s">
        <v>137</v>
      </c>
      <c r="L128" s="111"/>
      <c r="M128" s="54" t="s">
        <v>1</v>
      </c>
      <c r="N128" s="55" t="s">
        <v>33</v>
      </c>
      <c r="O128" s="55" t="s">
        <v>138</v>
      </c>
      <c r="P128" s="55" t="s">
        <v>139</v>
      </c>
      <c r="Q128" s="55" t="s">
        <v>140</v>
      </c>
      <c r="R128" s="55" t="s">
        <v>141</v>
      </c>
      <c r="S128" s="55" t="s">
        <v>142</v>
      </c>
      <c r="T128" s="56" t="s">
        <v>143</v>
      </c>
    </row>
    <row r="129" spans="2:65" s="1" customFormat="1" ht="22.95" customHeight="1">
      <c r="B129" s="25"/>
      <c r="C129" s="59" t="s">
        <v>115</v>
      </c>
      <c r="J129" s="116">
        <f>BK129</f>
        <v>0</v>
      </c>
      <c r="L129" s="25"/>
      <c r="M129" s="57"/>
      <c r="N129" s="49"/>
      <c r="O129" s="49"/>
      <c r="P129" s="117">
        <f>P130+P131+P185+P203+P205+P245+P250</f>
        <v>0</v>
      </c>
      <c r="Q129" s="49"/>
      <c r="R129" s="117">
        <f>R130+R131+R185+R203+R205+R245+R250</f>
        <v>0</v>
      </c>
      <c r="S129" s="49"/>
      <c r="T129" s="118">
        <f>T130+T131+T185+T203+T205+T245+T250</f>
        <v>0</v>
      </c>
      <c r="AT129" s="13" t="s">
        <v>68</v>
      </c>
      <c r="AU129" s="13" t="s">
        <v>116</v>
      </c>
      <c r="BK129" s="119">
        <f>BK130+BK131+BK185+BK203+BK205+BK245+BK250</f>
        <v>0</v>
      </c>
    </row>
    <row r="130" spans="2:65" s="11" customFormat="1" ht="25.95" customHeight="1">
      <c r="B130" s="120"/>
      <c r="D130" s="121" t="s">
        <v>68</v>
      </c>
      <c r="E130" s="122" t="s">
        <v>144</v>
      </c>
      <c r="F130" s="122" t="s">
        <v>145</v>
      </c>
      <c r="J130" s="123">
        <f>BK130</f>
        <v>0</v>
      </c>
      <c r="L130" s="120"/>
      <c r="M130" s="124"/>
      <c r="P130" s="125">
        <v>0</v>
      </c>
      <c r="R130" s="125">
        <v>0</v>
      </c>
      <c r="T130" s="126">
        <v>0</v>
      </c>
      <c r="AR130" s="121" t="s">
        <v>77</v>
      </c>
      <c r="AT130" s="127" t="s">
        <v>68</v>
      </c>
      <c r="AU130" s="127" t="s">
        <v>69</v>
      </c>
      <c r="AY130" s="121" t="s">
        <v>146</v>
      </c>
      <c r="BK130" s="128">
        <v>0</v>
      </c>
    </row>
    <row r="131" spans="2:65" s="11" customFormat="1" ht="25.95" customHeight="1">
      <c r="B131" s="120"/>
      <c r="D131" s="121" t="s">
        <v>68</v>
      </c>
      <c r="E131" s="122" t="s">
        <v>1988</v>
      </c>
      <c r="F131" s="122" t="s">
        <v>1989</v>
      </c>
      <c r="J131" s="123">
        <f>BK131</f>
        <v>0</v>
      </c>
      <c r="L131" s="120"/>
      <c r="M131" s="124"/>
      <c r="P131" s="125">
        <f>SUM(P132:P184)</f>
        <v>0</v>
      </c>
      <c r="R131" s="125">
        <f>SUM(R132:R184)</f>
        <v>0</v>
      </c>
      <c r="T131" s="126">
        <f>SUM(T132:T184)</f>
        <v>0</v>
      </c>
      <c r="AR131" s="121" t="s">
        <v>154</v>
      </c>
      <c r="AT131" s="127" t="s">
        <v>68</v>
      </c>
      <c r="AU131" s="127" t="s">
        <v>69</v>
      </c>
      <c r="AY131" s="121" t="s">
        <v>146</v>
      </c>
      <c r="BK131" s="128">
        <f>SUM(BK132:BK184)</f>
        <v>0</v>
      </c>
    </row>
    <row r="132" spans="2:65" s="1" customFormat="1" ht="33" customHeight="1">
      <c r="B132" s="131"/>
      <c r="C132" s="132" t="s">
        <v>77</v>
      </c>
      <c r="D132" s="132" t="s">
        <v>149</v>
      </c>
      <c r="E132" s="133" t="s">
        <v>1990</v>
      </c>
      <c r="F132" s="134" t="s">
        <v>1991</v>
      </c>
      <c r="G132" s="135" t="s">
        <v>152</v>
      </c>
      <c r="H132" s="136">
        <v>4</v>
      </c>
      <c r="I132" s="136"/>
      <c r="J132" s="136">
        <f t="shared" ref="J132:J163" si="0">ROUND(I132*H132,3)</f>
        <v>0</v>
      </c>
      <c r="K132" s="137"/>
      <c r="L132" s="25"/>
      <c r="M132" s="138" t="s">
        <v>1</v>
      </c>
      <c r="N132" s="139" t="s">
        <v>35</v>
      </c>
      <c r="O132" s="140">
        <v>0</v>
      </c>
      <c r="P132" s="140">
        <f t="shared" ref="P132:P163" si="1">O132*H132</f>
        <v>0</v>
      </c>
      <c r="Q132" s="140">
        <v>0</v>
      </c>
      <c r="R132" s="140">
        <f t="shared" ref="R132:R163" si="2">Q132*H132</f>
        <v>0</v>
      </c>
      <c r="S132" s="140">
        <v>0</v>
      </c>
      <c r="T132" s="141">
        <f t="shared" ref="T132:T163" si="3">S132*H132</f>
        <v>0</v>
      </c>
      <c r="AR132" s="142" t="s">
        <v>181</v>
      </c>
      <c r="AT132" s="142" t="s">
        <v>149</v>
      </c>
      <c r="AU132" s="142" t="s">
        <v>77</v>
      </c>
      <c r="AY132" s="13" t="s">
        <v>146</v>
      </c>
      <c r="BE132" s="143">
        <f t="shared" ref="BE132:BE163" si="4">IF(N132="základná",J132,0)</f>
        <v>0</v>
      </c>
      <c r="BF132" s="143">
        <f t="shared" ref="BF132:BF163" si="5">IF(N132="znížená",J132,0)</f>
        <v>0</v>
      </c>
      <c r="BG132" s="143">
        <f t="shared" ref="BG132:BG163" si="6">IF(N132="zákl. prenesená",J132,0)</f>
        <v>0</v>
      </c>
      <c r="BH132" s="143">
        <f t="shared" ref="BH132:BH163" si="7">IF(N132="zníž. prenesená",J132,0)</f>
        <v>0</v>
      </c>
      <c r="BI132" s="143">
        <f t="shared" ref="BI132:BI163" si="8">IF(N132="nulová",J132,0)</f>
        <v>0</v>
      </c>
      <c r="BJ132" s="13" t="s">
        <v>154</v>
      </c>
      <c r="BK132" s="144">
        <f t="shared" ref="BK132:BK163" si="9">ROUND(I132*H132,3)</f>
        <v>0</v>
      </c>
      <c r="BL132" s="13" t="s">
        <v>181</v>
      </c>
      <c r="BM132" s="142" t="s">
        <v>1992</v>
      </c>
    </row>
    <row r="133" spans="2:65" s="1" customFormat="1" ht="24.15" customHeight="1">
      <c r="B133" s="131"/>
      <c r="C133" s="132" t="s">
        <v>154</v>
      </c>
      <c r="D133" s="132" t="s">
        <v>149</v>
      </c>
      <c r="E133" s="133" t="s">
        <v>1993</v>
      </c>
      <c r="F133" s="134" t="s">
        <v>1994</v>
      </c>
      <c r="G133" s="135" t="s">
        <v>152</v>
      </c>
      <c r="H133" s="136">
        <v>3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181</v>
      </c>
      <c r="AT133" s="142" t="s">
        <v>149</v>
      </c>
      <c r="AU133" s="142" t="s">
        <v>77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181</v>
      </c>
      <c r="BM133" s="142" t="s">
        <v>1995</v>
      </c>
    </row>
    <row r="134" spans="2:65" s="1" customFormat="1" ht="44.25" customHeight="1">
      <c r="B134" s="131"/>
      <c r="C134" s="149" t="s">
        <v>158</v>
      </c>
      <c r="D134" s="149" t="s">
        <v>356</v>
      </c>
      <c r="E134" s="150" t="s">
        <v>1996</v>
      </c>
      <c r="F134" s="151" t="s">
        <v>1997</v>
      </c>
      <c r="G134" s="152" t="s">
        <v>152</v>
      </c>
      <c r="H134" s="153">
        <v>1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228</v>
      </c>
      <c r="AT134" s="142" t="s">
        <v>356</v>
      </c>
      <c r="AU134" s="142" t="s">
        <v>77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181</v>
      </c>
      <c r="BM134" s="142" t="s">
        <v>1998</v>
      </c>
    </row>
    <row r="135" spans="2:65" s="1" customFormat="1" ht="16.5" customHeight="1">
      <c r="B135" s="131"/>
      <c r="C135" s="149" t="s">
        <v>153</v>
      </c>
      <c r="D135" s="149" t="s">
        <v>356</v>
      </c>
      <c r="E135" s="150" t="s">
        <v>1999</v>
      </c>
      <c r="F135" s="151" t="s">
        <v>2000</v>
      </c>
      <c r="G135" s="152" t="s">
        <v>152</v>
      </c>
      <c r="H135" s="153">
        <v>1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228</v>
      </c>
      <c r="AT135" s="142" t="s">
        <v>356</v>
      </c>
      <c r="AU135" s="142" t="s">
        <v>77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181</v>
      </c>
      <c r="BM135" s="142" t="s">
        <v>2001</v>
      </c>
    </row>
    <row r="136" spans="2:65" s="1" customFormat="1" ht="24.15" customHeight="1">
      <c r="B136" s="131"/>
      <c r="C136" s="149" t="s">
        <v>166</v>
      </c>
      <c r="D136" s="149" t="s">
        <v>356</v>
      </c>
      <c r="E136" s="150" t="s">
        <v>2002</v>
      </c>
      <c r="F136" s="151" t="s">
        <v>2003</v>
      </c>
      <c r="G136" s="152" t="s">
        <v>152</v>
      </c>
      <c r="H136" s="153">
        <v>1</v>
      </c>
      <c r="I136" s="153"/>
      <c r="J136" s="153">
        <f t="shared" si="0"/>
        <v>0</v>
      </c>
      <c r="K136" s="154"/>
      <c r="L136" s="155"/>
      <c r="M136" s="156" t="s">
        <v>1</v>
      </c>
      <c r="N136" s="157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228</v>
      </c>
      <c r="AT136" s="142" t="s">
        <v>356</v>
      </c>
      <c r="AU136" s="142" t="s">
        <v>77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181</v>
      </c>
      <c r="BM136" s="142" t="s">
        <v>2004</v>
      </c>
    </row>
    <row r="137" spans="2:65" s="1" customFormat="1" ht="24.15" customHeight="1">
      <c r="B137" s="131"/>
      <c r="C137" s="149" t="s">
        <v>161</v>
      </c>
      <c r="D137" s="149" t="s">
        <v>356</v>
      </c>
      <c r="E137" s="150" t="s">
        <v>2005</v>
      </c>
      <c r="F137" s="151" t="s">
        <v>2003</v>
      </c>
      <c r="G137" s="152" t="s">
        <v>152</v>
      </c>
      <c r="H137" s="153">
        <v>1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228</v>
      </c>
      <c r="AT137" s="142" t="s">
        <v>356</v>
      </c>
      <c r="AU137" s="142" t="s">
        <v>77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181</v>
      </c>
      <c r="BM137" s="142" t="s">
        <v>2006</v>
      </c>
    </row>
    <row r="138" spans="2:65" s="1" customFormat="1" ht="24.15" customHeight="1">
      <c r="B138" s="131"/>
      <c r="C138" s="149" t="s">
        <v>173</v>
      </c>
      <c r="D138" s="149" t="s">
        <v>356</v>
      </c>
      <c r="E138" s="150" t="s">
        <v>2007</v>
      </c>
      <c r="F138" s="151" t="s">
        <v>2008</v>
      </c>
      <c r="G138" s="152" t="s">
        <v>152</v>
      </c>
      <c r="H138" s="153">
        <v>1</v>
      </c>
      <c r="I138" s="153"/>
      <c r="J138" s="153">
        <f t="shared" si="0"/>
        <v>0</v>
      </c>
      <c r="K138" s="154"/>
      <c r="L138" s="155"/>
      <c r="M138" s="156" t="s">
        <v>1</v>
      </c>
      <c r="N138" s="157" t="s">
        <v>35</v>
      </c>
      <c r="O138" s="140">
        <v>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228</v>
      </c>
      <c r="AT138" s="142" t="s">
        <v>356</v>
      </c>
      <c r="AU138" s="142" t="s">
        <v>77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181</v>
      </c>
      <c r="BM138" s="142" t="s">
        <v>2009</v>
      </c>
    </row>
    <row r="139" spans="2:65" s="1" customFormat="1" ht="24.15" customHeight="1">
      <c r="B139" s="131"/>
      <c r="C139" s="149" t="s">
        <v>165</v>
      </c>
      <c r="D139" s="149" t="s">
        <v>356</v>
      </c>
      <c r="E139" s="150" t="s">
        <v>2010</v>
      </c>
      <c r="F139" s="151" t="s">
        <v>2011</v>
      </c>
      <c r="G139" s="152" t="s">
        <v>152</v>
      </c>
      <c r="H139" s="153">
        <v>1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228</v>
      </c>
      <c r="AT139" s="142" t="s">
        <v>356</v>
      </c>
      <c r="AU139" s="142" t="s">
        <v>77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181</v>
      </c>
      <c r="BM139" s="142" t="s">
        <v>2012</v>
      </c>
    </row>
    <row r="140" spans="2:65" s="1" customFormat="1" ht="37.950000000000003" customHeight="1">
      <c r="B140" s="131"/>
      <c r="C140" s="149" t="s">
        <v>147</v>
      </c>
      <c r="D140" s="149" t="s">
        <v>356</v>
      </c>
      <c r="E140" s="150" t="s">
        <v>2013</v>
      </c>
      <c r="F140" s="151" t="s">
        <v>2014</v>
      </c>
      <c r="G140" s="152" t="s">
        <v>2015</v>
      </c>
      <c r="H140" s="153">
        <v>1</v>
      </c>
      <c r="I140" s="153"/>
      <c r="J140" s="153">
        <f t="shared" si="0"/>
        <v>0</v>
      </c>
      <c r="K140" s="154"/>
      <c r="L140" s="155"/>
      <c r="M140" s="156" t="s">
        <v>1</v>
      </c>
      <c r="N140" s="157" t="s">
        <v>35</v>
      </c>
      <c r="O140" s="140">
        <v>0</v>
      </c>
      <c r="P140" s="140">
        <f t="shared" si="1"/>
        <v>0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228</v>
      </c>
      <c r="AT140" s="142" t="s">
        <v>356</v>
      </c>
      <c r="AU140" s="142" t="s">
        <v>77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181</v>
      </c>
      <c r="BM140" s="142" t="s">
        <v>2016</v>
      </c>
    </row>
    <row r="141" spans="2:65" s="1" customFormat="1" ht="16.5" customHeight="1">
      <c r="B141" s="131"/>
      <c r="C141" s="149" t="s">
        <v>94</v>
      </c>
      <c r="D141" s="149" t="s">
        <v>356</v>
      </c>
      <c r="E141" s="150" t="s">
        <v>2017</v>
      </c>
      <c r="F141" s="151" t="s">
        <v>2018</v>
      </c>
      <c r="G141" s="152" t="s">
        <v>1863</v>
      </c>
      <c r="H141" s="153">
        <v>1</v>
      </c>
      <c r="I141" s="153"/>
      <c r="J141" s="153">
        <f t="shared" si="0"/>
        <v>0</v>
      </c>
      <c r="K141" s="154"/>
      <c r="L141" s="155"/>
      <c r="M141" s="156" t="s">
        <v>1</v>
      </c>
      <c r="N141" s="157" t="s">
        <v>35</v>
      </c>
      <c r="O141" s="140">
        <v>0</v>
      </c>
      <c r="P141" s="140">
        <f t="shared" si="1"/>
        <v>0</v>
      </c>
      <c r="Q141" s="140">
        <v>0</v>
      </c>
      <c r="R141" s="140">
        <f t="shared" si="2"/>
        <v>0</v>
      </c>
      <c r="S141" s="140">
        <v>0</v>
      </c>
      <c r="T141" s="141">
        <f t="shared" si="3"/>
        <v>0</v>
      </c>
      <c r="AR141" s="142" t="s">
        <v>228</v>
      </c>
      <c r="AT141" s="142" t="s">
        <v>356</v>
      </c>
      <c r="AU141" s="142" t="s">
        <v>77</v>
      </c>
      <c r="AY141" s="13" t="s">
        <v>146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3" t="s">
        <v>154</v>
      </c>
      <c r="BK141" s="144">
        <f t="shared" si="9"/>
        <v>0</v>
      </c>
      <c r="BL141" s="13" t="s">
        <v>181</v>
      </c>
      <c r="BM141" s="142" t="s">
        <v>2019</v>
      </c>
    </row>
    <row r="142" spans="2:65" s="1" customFormat="1" ht="33" customHeight="1">
      <c r="B142" s="131"/>
      <c r="C142" s="149" t="s">
        <v>97</v>
      </c>
      <c r="D142" s="149" t="s">
        <v>356</v>
      </c>
      <c r="E142" s="150" t="s">
        <v>2020</v>
      </c>
      <c r="F142" s="151" t="s">
        <v>2021</v>
      </c>
      <c r="G142" s="152" t="s">
        <v>1863</v>
      </c>
      <c r="H142" s="153">
        <v>1</v>
      </c>
      <c r="I142" s="153"/>
      <c r="J142" s="153">
        <f t="shared" si="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"/>
        <v>0</v>
      </c>
      <c r="Q142" s="140">
        <v>0</v>
      </c>
      <c r="R142" s="140">
        <f t="shared" si="2"/>
        <v>0</v>
      </c>
      <c r="S142" s="140">
        <v>0</v>
      </c>
      <c r="T142" s="141">
        <f t="shared" si="3"/>
        <v>0</v>
      </c>
      <c r="AR142" s="142" t="s">
        <v>228</v>
      </c>
      <c r="AT142" s="142" t="s">
        <v>356</v>
      </c>
      <c r="AU142" s="142" t="s">
        <v>77</v>
      </c>
      <c r="AY142" s="13" t="s">
        <v>146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3" t="s">
        <v>154</v>
      </c>
      <c r="BK142" s="144">
        <f t="shared" si="9"/>
        <v>0</v>
      </c>
      <c r="BL142" s="13" t="s">
        <v>181</v>
      </c>
      <c r="BM142" s="142" t="s">
        <v>2022</v>
      </c>
    </row>
    <row r="143" spans="2:65" s="1" customFormat="1" ht="16.5" customHeight="1">
      <c r="B143" s="131"/>
      <c r="C143" s="149" t="s">
        <v>100</v>
      </c>
      <c r="D143" s="149" t="s">
        <v>356</v>
      </c>
      <c r="E143" s="150" t="s">
        <v>2023</v>
      </c>
      <c r="F143" s="151" t="s">
        <v>2024</v>
      </c>
      <c r="G143" s="152" t="s">
        <v>1863</v>
      </c>
      <c r="H143" s="153">
        <v>1</v>
      </c>
      <c r="I143" s="153"/>
      <c r="J143" s="153">
        <f t="shared" si="0"/>
        <v>0</v>
      </c>
      <c r="K143" s="154"/>
      <c r="L143" s="155"/>
      <c r="M143" s="156" t="s">
        <v>1</v>
      </c>
      <c r="N143" s="157" t="s">
        <v>35</v>
      </c>
      <c r="O143" s="140">
        <v>0</v>
      </c>
      <c r="P143" s="140">
        <f t="shared" si="1"/>
        <v>0</v>
      </c>
      <c r="Q143" s="140">
        <v>0</v>
      </c>
      <c r="R143" s="140">
        <f t="shared" si="2"/>
        <v>0</v>
      </c>
      <c r="S143" s="140">
        <v>0</v>
      </c>
      <c r="T143" s="141">
        <f t="shared" si="3"/>
        <v>0</v>
      </c>
      <c r="AR143" s="142" t="s">
        <v>228</v>
      </c>
      <c r="AT143" s="142" t="s">
        <v>356</v>
      </c>
      <c r="AU143" s="142" t="s">
        <v>77</v>
      </c>
      <c r="AY143" s="13" t="s">
        <v>146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154</v>
      </c>
      <c r="BK143" s="144">
        <f t="shared" si="9"/>
        <v>0</v>
      </c>
      <c r="BL143" s="13" t="s">
        <v>181</v>
      </c>
      <c r="BM143" s="142" t="s">
        <v>2025</v>
      </c>
    </row>
    <row r="144" spans="2:65" s="1" customFormat="1" ht="24.15" customHeight="1">
      <c r="B144" s="131"/>
      <c r="C144" s="149" t="s">
        <v>103</v>
      </c>
      <c r="D144" s="149" t="s">
        <v>356</v>
      </c>
      <c r="E144" s="150" t="s">
        <v>2026</v>
      </c>
      <c r="F144" s="151" t="s">
        <v>2027</v>
      </c>
      <c r="G144" s="152" t="s">
        <v>152</v>
      </c>
      <c r="H144" s="153">
        <v>3</v>
      </c>
      <c r="I144" s="153"/>
      <c r="J144" s="153">
        <f t="shared" si="0"/>
        <v>0</v>
      </c>
      <c r="K144" s="154"/>
      <c r="L144" s="155"/>
      <c r="M144" s="156" t="s">
        <v>1</v>
      </c>
      <c r="N144" s="157" t="s">
        <v>35</v>
      </c>
      <c r="O144" s="140">
        <v>0</v>
      </c>
      <c r="P144" s="140">
        <f t="shared" si="1"/>
        <v>0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228</v>
      </c>
      <c r="AT144" s="142" t="s">
        <v>356</v>
      </c>
      <c r="AU144" s="142" t="s">
        <v>77</v>
      </c>
      <c r="AY144" s="13" t="s">
        <v>146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154</v>
      </c>
      <c r="BK144" s="144">
        <f t="shared" si="9"/>
        <v>0</v>
      </c>
      <c r="BL144" s="13" t="s">
        <v>181</v>
      </c>
      <c r="BM144" s="142" t="s">
        <v>2028</v>
      </c>
    </row>
    <row r="145" spans="2:65" s="1" customFormat="1" ht="21.75" customHeight="1">
      <c r="B145" s="131"/>
      <c r="C145" s="149" t="s">
        <v>106</v>
      </c>
      <c r="D145" s="149" t="s">
        <v>356</v>
      </c>
      <c r="E145" s="150" t="s">
        <v>2029</v>
      </c>
      <c r="F145" s="151" t="s">
        <v>2030</v>
      </c>
      <c r="G145" s="152" t="s">
        <v>152</v>
      </c>
      <c r="H145" s="153">
        <v>1</v>
      </c>
      <c r="I145" s="153"/>
      <c r="J145" s="153">
        <f t="shared" si="0"/>
        <v>0</v>
      </c>
      <c r="K145" s="154"/>
      <c r="L145" s="155"/>
      <c r="M145" s="156" t="s">
        <v>1</v>
      </c>
      <c r="N145" s="157" t="s">
        <v>35</v>
      </c>
      <c r="O145" s="140">
        <v>0</v>
      </c>
      <c r="P145" s="140">
        <f t="shared" si="1"/>
        <v>0</v>
      </c>
      <c r="Q145" s="140">
        <v>0</v>
      </c>
      <c r="R145" s="140">
        <f t="shared" si="2"/>
        <v>0</v>
      </c>
      <c r="S145" s="140">
        <v>0</v>
      </c>
      <c r="T145" s="141">
        <f t="shared" si="3"/>
        <v>0</v>
      </c>
      <c r="AR145" s="142" t="s">
        <v>228</v>
      </c>
      <c r="AT145" s="142" t="s">
        <v>356</v>
      </c>
      <c r="AU145" s="142" t="s">
        <v>77</v>
      </c>
      <c r="AY145" s="13" t="s">
        <v>146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154</v>
      </c>
      <c r="BK145" s="144">
        <f t="shared" si="9"/>
        <v>0</v>
      </c>
      <c r="BL145" s="13" t="s">
        <v>181</v>
      </c>
      <c r="BM145" s="142" t="s">
        <v>2031</v>
      </c>
    </row>
    <row r="146" spans="2:65" s="1" customFormat="1" ht="24.15" customHeight="1">
      <c r="B146" s="131"/>
      <c r="C146" s="149" t="s">
        <v>196</v>
      </c>
      <c r="D146" s="149" t="s">
        <v>356</v>
      </c>
      <c r="E146" s="150" t="s">
        <v>2032</v>
      </c>
      <c r="F146" s="151" t="s">
        <v>2033</v>
      </c>
      <c r="G146" s="152" t="s">
        <v>152</v>
      </c>
      <c r="H146" s="153">
        <v>1</v>
      </c>
      <c r="I146" s="153"/>
      <c r="J146" s="153">
        <f t="shared" si="0"/>
        <v>0</v>
      </c>
      <c r="K146" s="154"/>
      <c r="L146" s="155"/>
      <c r="M146" s="156" t="s">
        <v>1</v>
      </c>
      <c r="N146" s="157" t="s">
        <v>35</v>
      </c>
      <c r="O146" s="140">
        <v>0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228</v>
      </c>
      <c r="AT146" s="142" t="s">
        <v>356</v>
      </c>
      <c r="AU146" s="142" t="s">
        <v>77</v>
      </c>
      <c r="AY146" s="13" t="s">
        <v>146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154</v>
      </c>
      <c r="BK146" s="144">
        <f t="shared" si="9"/>
        <v>0</v>
      </c>
      <c r="BL146" s="13" t="s">
        <v>181</v>
      </c>
      <c r="BM146" s="142" t="s">
        <v>2034</v>
      </c>
    </row>
    <row r="147" spans="2:65" s="1" customFormat="1" ht="16.5" customHeight="1">
      <c r="B147" s="131"/>
      <c r="C147" s="149" t="s">
        <v>181</v>
      </c>
      <c r="D147" s="149" t="s">
        <v>356</v>
      </c>
      <c r="E147" s="150" t="s">
        <v>2035</v>
      </c>
      <c r="F147" s="151" t="s">
        <v>2036</v>
      </c>
      <c r="G147" s="152" t="s">
        <v>152</v>
      </c>
      <c r="H147" s="153">
        <v>1</v>
      </c>
      <c r="I147" s="153"/>
      <c r="J147" s="153">
        <f t="shared" si="0"/>
        <v>0</v>
      </c>
      <c r="K147" s="154"/>
      <c r="L147" s="155"/>
      <c r="M147" s="156" t="s">
        <v>1</v>
      </c>
      <c r="N147" s="157" t="s">
        <v>35</v>
      </c>
      <c r="O147" s="140">
        <v>0</v>
      </c>
      <c r="P147" s="140">
        <f t="shared" si="1"/>
        <v>0</v>
      </c>
      <c r="Q147" s="140">
        <v>0</v>
      </c>
      <c r="R147" s="140">
        <f t="shared" si="2"/>
        <v>0</v>
      </c>
      <c r="S147" s="140">
        <v>0</v>
      </c>
      <c r="T147" s="141">
        <f t="shared" si="3"/>
        <v>0</v>
      </c>
      <c r="AR147" s="142" t="s">
        <v>228</v>
      </c>
      <c r="AT147" s="142" t="s">
        <v>356</v>
      </c>
      <c r="AU147" s="142" t="s">
        <v>77</v>
      </c>
      <c r="AY147" s="13" t="s">
        <v>146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154</v>
      </c>
      <c r="BK147" s="144">
        <f t="shared" si="9"/>
        <v>0</v>
      </c>
      <c r="BL147" s="13" t="s">
        <v>181</v>
      </c>
      <c r="BM147" s="142" t="s">
        <v>2037</v>
      </c>
    </row>
    <row r="148" spans="2:65" s="1" customFormat="1" ht="16.5" customHeight="1">
      <c r="B148" s="131"/>
      <c r="C148" s="149" t="s">
        <v>203</v>
      </c>
      <c r="D148" s="149" t="s">
        <v>356</v>
      </c>
      <c r="E148" s="150" t="s">
        <v>2038</v>
      </c>
      <c r="F148" s="151" t="s">
        <v>2039</v>
      </c>
      <c r="G148" s="152" t="s">
        <v>152</v>
      </c>
      <c r="H148" s="153">
        <v>1</v>
      </c>
      <c r="I148" s="153"/>
      <c r="J148" s="153">
        <f t="shared" si="0"/>
        <v>0</v>
      </c>
      <c r="K148" s="154"/>
      <c r="L148" s="155"/>
      <c r="M148" s="156" t="s">
        <v>1</v>
      </c>
      <c r="N148" s="157" t="s">
        <v>35</v>
      </c>
      <c r="O148" s="140">
        <v>0</v>
      </c>
      <c r="P148" s="140">
        <f t="shared" si="1"/>
        <v>0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228</v>
      </c>
      <c r="AT148" s="142" t="s">
        <v>356</v>
      </c>
      <c r="AU148" s="142" t="s">
        <v>77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181</v>
      </c>
      <c r="BM148" s="142" t="s">
        <v>2040</v>
      </c>
    </row>
    <row r="149" spans="2:65" s="1" customFormat="1" ht="16.5" customHeight="1">
      <c r="B149" s="131"/>
      <c r="C149" s="149" t="s">
        <v>184</v>
      </c>
      <c r="D149" s="149" t="s">
        <v>356</v>
      </c>
      <c r="E149" s="150" t="s">
        <v>2041</v>
      </c>
      <c r="F149" s="151" t="s">
        <v>2042</v>
      </c>
      <c r="G149" s="152" t="s">
        <v>152</v>
      </c>
      <c r="H149" s="153">
        <v>1</v>
      </c>
      <c r="I149" s="153"/>
      <c r="J149" s="153">
        <f t="shared" si="0"/>
        <v>0</v>
      </c>
      <c r="K149" s="154"/>
      <c r="L149" s="155"/>
      <c r="M149" s="156" t="s">
        <v>1</v>
      </c>
      <c r="N149" s="157" t="s">
        <v>35</v>
      </c>
      <c r="O149" s="140">
        <v>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228</v>
      </c>
      <c r="AT149" s="142" t="s">
        <v>356</v>
      </c>
      <c r="AU149" s="142" t="s">
        <v>77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181</v>
      </c>
      <c r="BM149" s="142" t="s">
        <v>2043</v>
      </c>
    </row>
    <row r="150" spans="2:65" s="1" customFormat="1" ht="24.15" customHeight="1">
      <c r="B150" s="131"/>
      <c r="C150" s="132" t="s">
        <v>210</v>
      </c>
      <c r="D150" s="132" t="s">
        <v>149</v>
      </c>
      <c r="E150" s="133" t="s">
        <v>2044</v>
      </c>
      <c r="F150" s="134" t="s">
        <v>2045</v>
      </c>
      <c r="G150" s="135" t="s">
        <v>152</v>
      </c>
      <c r="H150" s="136">
        <v>1</v>
      </c>
      <c r="I150" s="136"/>
      <c r="J150" s="136">
        <f t="shared" si="0"/>
        <v>0</v>
      </c>
      <c r="K150" s="137"/>
      <c r="L150" s="25"/>
      <c r="M150" s="138" t="s">
        <v>1</v>
      </c>
      <c r="N150" s="139" t="s">
        <v>35</v>
      </c>
      <c r="O150" s="140">
        <v>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181</v>
      </c>
      <c r="AT150" s="142" t="s">
        <v>149</v>
      </c>
      <c r="AU150" s="142" t="s">
        <v>77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181</v>
      </c>
      <c r="BM150" s="142" t="s">
        <v>2046</v>
      </c>
    </row>
    <row r="151" spans="2:65" s="1" customFormat="1" ht="37.950000000000003" customHeight="1">
      <c r="B151" s="131"/>
      <c r="C151" s="149" t="s">
        <v>7</v>
      </c>
      <c r="D151" s="149" t="s">
        <v>356</v>
      </c>
      <c r="E151" s="150" t="s">
        <v>2047</v>
      </c>
      <c r="F151" s="151" t="s">
        <v>2048</v>
      </c>
      <c r="G151" s="152" t="s">
        <v>152</v>
      </c>
      <c r="H151" s="153">
        <v>1</v>
      </c>
      <c r="I151" s="153"/>
      <c r="J151" s="153">
        <f t="shared" si="0"/>
        <v>0</v>
      </c>
      <c r="K151" s="154"/>
      <c r="L151" s="155"/>
      <c r="M151" s="156" t="s">
        <v>1</v>
      </c>
      <c r="N151" s="157" t="s">
        <v>35</v>
      </c>
      <c r="O151" s="140">
        <v>0</v>
      </c>
      <c r="P151" s="140">
        <f t="shared" si="1"/>
        <v>0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228</v>
      </c>
      <c r="AT151" s="142" t="s">
        <v>356</v>
      </c>
      <c r="AU151" s="142" t="s">
        <v>77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181</v>
      </c>
      <c r="BM151" s="142" t="s">
        <v>2049</v>
      </c>
    </row>
    <row r="152" spans="2:65" s="1" customFormat="1" ht="24.15" customHeight="1">
      <c r="B152" s="131"/>
      <c r="C152" s="132" t="s">
        <v>217</v>
      </c>
      <c r="D152" s="132" t="s">
        <v>149</v>
      </c>
      <c r="E152" s="133" t="s">
        <v>2050</v>
      </c>
      <c r="F152" s="134" t="s">
        <v>2051</v>
      </c>
      <c r="G152" s="135" t="s">
        <v>152</v>
      </c>
      <c r="H152" s="136">
        <v>2</v>
      </c>
      <c r="I152" s="136"/>
      <c r="J152" s="136">
        <f t="shared" si="0"/>
        <v>0</v>
      </c>
      <c r="K152" s="137"/>
      <c r="L152" s="25"/>
      <c r="M152" s="138" t="s">
        <v>1</v>
      </c>
      <c r="N152" s="139" t="s">
        <v>35</v>
      </c>
      <c r="O152" s="140">
        <v>0</v>
      </c>
      <c r="P152" s="140">
        <f t="shared" si="1"/>
        <v>0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181</v>
      </c>
      <c r="AT152" s="142" t="s">
        <v>149</v>
      </c>
      <c r="AU152" s="142" t="s">
        <v>77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181</v>
      </c>
      <c r="BM152" s="142" t="s">
        <v>2052</v>
      </c>
    </row>
    <row r="153" spans="2:65" s="1" customFormat="1" ht="49.2" customHeight="1">
      <c r="B153" s="131"/>
      <c r="C153" s="149" t="s">
        <v>189</v>
      </c>
      <c r="D153" s="149" t="s">
        <v>356</v>
      </c>
      <c r="E153" s="150" t="s">
        <v>2053</v>
      </c>
      <c r="F153" s="151" t="s">
        <v>2054</v>
      </c>
      <c r="G153" s="152" t="s">
        <v>2055</v>
      </c>
      <c r="H153" s="153">
        <v>2</v>
      </c>
      <c r="I153" s="153"/>
      <c r="J153" s="153">
        <f t="shared" si="0"/>
        <v>0</v>
      </c>
      <c r="K153" s="154"/>
      <c r="L153" s="155"/>
      <c r="M153" s="156" t="s">
        <v>1</v>
      </c>
      <c r="N153" s="157" t="s">
        <v>35</v>
      </c>
      <c r="O153" s="140">
        <v>0</v>
      </c>
      <c r="P153" s="140">
        <f t="shared" si="1"/>
        <v>0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228</v>
      </c>
      <c r="AT153" s="142" t="s">
        <v>356</v>
      </c>
      <c r="AU153" s="142" t="s">
        <v>77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181</v>
      </c>
      <c r="BM153" s="142" t="s">
        <v>2056</v>
      </c>
    </row>
    <row r="154" spans="2:65" s="1" customFormat="1" ht="24.15" customHeight="1">
      <c r="B154" s="131"/>
      <c r="C154" s="132" t="s">
        <v>224</v>
      </c>
      <c r="D154" s="132" t="s">
        <v>149</v>
      </c>
      <c r="E154" s="133" t="s">
        <v>2057</v>
      </c>
      <c r="F154" s="134" t="s">
        <v>2058</v>
      </c>
      <c r="G154" s="135" t="s">
        <v>152</v>
      </c>
      <c r="H154" s="136">
        <v>1</v>
      </c>
      <c r="I154" s="136"/>
      <c r="J154" s="136">
        <f t="shared" si="0"/>
        <v>0</v>
      </c>
      <c r="K154" s="137"/>
      <c r="L154" s="25"/>
      <c r="M154" s="138" t="s">
        <v>1</v>
      </c>
      <c r="N154" s="139" t="s">
        <v>35</v>
      </c>
      <c r="O154" s="140">
        <v>0</v>
      </c>
      <c r="P154" s="140">
        <f t="shared" si="1"/>
        <v>0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181</v>
      </c>
      <c r="AT154" s="142" t="s">
        <v>149</v>
      </c>
      <c r="AU154" s="142" t="s">
        <v>77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181</v>
      </c>
      <c r="BM154" s="142" t="s">
        <v>2059</v>
      </c>
    </row>
    <row r="155" spans="2:65" s="1" customFormat="1" ht="16.5" customHeight="1">
      <c r="B155" s="131"/>
      <c r="C155" s="149" t="s">
        <v>192</v>
      </c>
      <c r="D155" s="149" t="s">
        <v>356</v>
      </c>
      <c r="E155" s="150" t="s">
        <v>2060</v>
      </c>
      <c r="F155" s="151" t="s">
        <v>2061</v>
      </c>
      <c r="G155" s="152" t="s">
        <v>152</v>
      </c>
      <c r="H155" s="153">
        <v>1</v>
      </c>
      <c r="I155" s="153"/>
      <c r="J155" s="153">
        <f t="shared" si="0"/>
        <v>0</v>
      </c>
      <c r="K155" s="154"/>
      <c r="L155" s="155"/>
      <c r="M155" s="156" t="s">
        <v>1</v>
      </c>
      <c r="N155" s="157" t="s">
        <v>35</v>
      </c>
      <c r="O155" s="140">
        <v>0</v>
      </c>
      <c r="P155" s="140">
        <f t="shared" si="1"/>
        <v>0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228</v>
      </c>
      <c r="AT155" s="142" t="s">
        <v>356</v>
      </c>
      <c r="AU155" s="142" t="s">
        <v>77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181</v>
      </c>
      <c r="BM155" s="142" t="s">
        <v>2062</v>
      </c>
    </row>
    <row r="156" spans="2:65" s="1" customFormat="1" ht="16.5" customHeight="1">
      <c r="B156" s="131"/>
      <c r="C156" s="149" t="s">
        <v>232</v>
      </c>
      <c r="D156" s="149" t="s">
        <v>356</v>
      </c>
      <c r="E156" s="150" t="s">
        <v>2063</v>
      </c>
      <c r="F156" s="151" t="s">
        <v>2064</v>
      </c>
      <c r="G156" s="152" t="s">
        <v>152</v>
      </c>
      <c r="H156" s="153">
        <v>1</v>
      </c>
      <c r="I156" s="153"/>
      <c r="J156" s="153">
        <f t="shared" si="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1"/>
        <v>0</v>
      </c>
      <c r="Q156" s="140">
        <v>0</v>
      </c>
      <c r="R156" s="140">
        <f t="shared" si="2"/>
        <v>0</v>
      </c>
      <c r="S156" s="140">
        <v>0</v>
      </c>
      <c r="T156" s="141">
        <f t="shared" si="3"/>
        <v>0</v>
      </c>
      <c r="AR156" s="142" t="s">
        <v>228</v>
      </c>
      <c r="AT156" s="142" t="s">
        <v>356</v>
      </c>
      <c r="AU156" s="142" t="s">
        <v>77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181</v>
      </c>
      <c r="BM156" s="142" t="s">
        <v>2065</v>
      </c>
    </row>
    <row r="157" spans="2:65" s="1" customFormat="1" ht="16.5" customHeight="1">
      <c r="B157" s="131"/>
      <c r="C157" s="149" t="s">
        <v>195</v>
      </c>
      <c r="D157" s="149" t="s">
        <v>356</v>
      </c>
      <c r="E157" s="150" t="s">
        <v>2066</v>
      </c>
      <c r="F157" s="151" t="s">
        <v>2067</v>
      </c>
      <c r="G157" s="152" t="s">
        <v>152</v>
      </c>
      <c r="H157" s="153">
        <v>1</v>
      </c>
      <c r="I157" s="153"/>
      <c r="J157" s="153">
        <f t="shared" si="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1"/>
        <v>0</v>
      </c>
      <c r="Q157" s="140">
        <v>0</v>
      </c>
      <c r="R157" s="140">
        <f t="shared" si="2"/>
        <v>0</v>
      </c>
      <c r="S157" s="140">
        <v>0</v>
      </c>
      <c r="T157" s="141">
        <f t="shared" si="3"/>
        <v>0</v>
      </c>
      <c r="AR157" s="142" t="s">
        <v>228</v>
      </c>
      <c r="AT157" s="142" t="s">
        <v>356</v>
      </c>
      <c r="AU157" s="142" t="s">
        <v>77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181</v>
      </c>
      <c r="BM157" s="142" t="s">
        <v>2068</v>
      </c>
    </row>
    <row r="158" spans="2:65" s="1" customFormat="1" ht="24.15" customHeight="1">
      <c r="B158" s="131"/>
      <c r="C158" s="149" t="s">
        <v>240</v>
      </c>
      <c r="D158" s="149" t="s">
        <v>356</v>
      </c>
      <c r="E158" s="150" t="s">
        <v>2069</v>
      </c>
      <c r="F158" s="151" t="s">
        <v>2070</v>
      </c>
      <c r="G158" s="152" t="s">
        <v>152</v>
      </c>
      <c r="H158" s="153">
        <v>1</v>
      </c>
      <c r="I158" s="153"/>
      <c r="J158" s="153">
        <f t="shared" si="0"/>
        <v>0</v>
      </c>
      <c r="K158" s="154"/>
      <c r="L158" s="155"/>
      <c r="M158" s="156" t="s">
        <v>1</v>
      </c>
      <c r="N158" s="157" t="s">
        <v>35</v>
      </c>
      <c r="O158" s="140">
        <v>0</v>
      </c>
      <c r="P158" s="140">
        <f t="shared" si="1"/>
        <v>0</v>
      </c>
      <c r="Q158" s="140">
        <v>0</v>
      </c>
      <c r="R158" s="140">
        <f t="shared" si="2"/>
        <v>0</v>
      </c>
      <c r="S158" s="140">
        <v>0</v>
      </c>
      <c r="T158" s="141">
        <f t="shared" si="3"/>
        <v>0</v>
      </c>
      <c r="AR158" s="142" t="s">
        <v>228</v>
      </c>
      <c r="AT158" s="142" t="s">
        <v>356</v>
      </c>
      <c r="AU158" s="142" t="s">
        <v>77</v>
      </c>
      <c r="AY158" s="13" t="s">
        <v>146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154</v>
      </c>
      <c r="BK158" s="144">
        <f t="shared" si="9"/>
        <v>0</v>
      </c>
      <c r="BL158" s="13" t="s">
        <v>181</v>
      </c>
      <c r="BM158" s="142" t="s">
        <v>2071</v>
      </c>
    </row>
    <row r="159" spans="2:65" s="1" customFormat="1" ht="24.15" customHeight="1">
      <c r="B159" s="131"/>
      <c r="C159" s="149" t="s">
        <v>199</v>
      </c>
      <c r="D159" s="149" t="s">
        <v>356</v>
      </c>
      <c r="E159" s="150" t="s">
        <v>2072</v>
      </c>
      <c r="F159" s="151" t="s">
        <v>2073</v>
      </c>
      <c r="G159" s="152" t="s">
        <v>152</v>
      </c>
      <c r="H159" s="153">
        <v>1</v>
      </c>
      <c r="I159" s="153"/>
      <c r="J159" s="153">
        <f t="shared" si="0"/>
        <v>0</v>
      </c>
      <c r="K159" s="154"/>
      <c r="L159" s="155"/>
      <c r="M159" s="156" t="s">
        <v>1</v>
      </c>
      <c r="N159" s="157" t="s">
        <v>35</v>
      </c>
      <c r="O159" s="140">
        <v>0</v>
      </c>
      <c r="P159" s="140">
        <f t="shared" si="1"/>
        <v>0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228</v>
      </c>
      <c r="AT159" s="142" t="s">
        <v>356</v>
      </c>
      <c r="AU159" s="142" t="s">
        <v>77</v>
      </c>
      <c r="AY159" s="13" t="s">
        <v>146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154</v>
      </c>
      <c r="BK159" s="144">
        <f t="shared" si="9"/>
        <v>0</v>
      </c>
      <c r="BL159" s="13" t="s">
        <v>181</v>
      </c>
      <c r="BM159" s="142" t="s">
        <v>2074</v>
      </c>
    </row>
    <row r="160" spans="2:65" s="1" customFormat="1" ht="21.75" customHeight="1">
      <c r="B160" s="131"/>
      <c r="C160" s="149" t="s">
        <v>247</v>
      </c>
      <c r="D160" s="149" t="s">
        <v>356</v>
      </c>
      <c r="E160" s="150" t="s">
        <v>2075</v>
      </c>
      <c r="F160" s="151" t="s">
        <v>2076</v>
      </c>
      <c r="G160" s="152" t="s">
        <v>152</v>
      </c>
      <c r="H160" s="153">
        <v>1</v>
      </c>
      <c r="I160" s="153"/>
      <c r="J160" s="153">
        <f t="shared" si="0"/>
        <v>0</v>
      </c>
      <c r="K160" s="154"/>
      <c r="L160" s="155"/>
      <c r="M160" s="156" t="s">
        <v>1</v>
      </c>
      <c r="N160" s="157" t="s">
        <v>35</v>
      </c>
      <c r="O160" s="140">
        <v>0</v>
      </c>
      <c r="P160" s="140">
        <f t="shared" si="1"/>
        <v>0</v>
      </c>
      <c r="Q160" s="140">
        <v>0</v>
      </c>
      <c r="R160" s="140">
        <f t="shared" si="2"/>
        <v>0</v>
      </c>
      <c r="S160" s="140">
        <v>0</v>
      </c>
      <c r="T160" s="141">
        <f t="shared" si="3"/>
        <v>0</v>
      </c>
      <c r="AR160" s="142" t="s">
        <v>228</v>
      </c>
      <c r="AT160" s="142" t="s">
        <v>356</v>
      </c>
      <c r="AU160" s="142" t="s">
        <v>77</v>
      </c>
      <c r="AY160" s="13" t="s">
        <v>146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3" t="s">
        <v>154</v>
      </c>
      <c r="BK160" s="144">
        <f t="shared" si="9"/>
        <v>0</v>
      </c>
      <c r="BL160" s="13" t="s">
        <v>181</v>
      </c>
      <c r="BM160" s="142" t="s">
        <v>2077</v>
      </c>
    </row>
    <row r="161" spans="2:65" s="1" customFormat="1" ht="16.5" customHeight="1">
      <c r="B161" s="131"/>
      <c r="C161" s="149" t="s">
        <v>223</v>
      </c>
      <c r="D161" s="149" t="s">
        <v>356</v>
      </c>
      <c r="E161" s="150" t="s">
        <v>2078</v>
      </c>
      <c r="F161" s="151" t="s">
        <v>2079</v>
      </c>
      <c r="G161" s="152" t="s">
        <v>152</v>
      </c>
      <c r="H161" s="153">
        <v>3</v>
      </c>
      <c r="I161" s="153"/>
      <c r="J161" s="153">
        <f t="shared" si="0"/>
        <v>0</v>
      </c>
      <c r="K161" s="154"/>
      <c r="L161" s="155"/>
      <c r="M161" s="156" t="s">
        <v>1</v>
      </c>
      <c r="N161" s="157" t="s">
        <v>35</v>
      </c>
      <c r="O161" s="140">
        <v>0</v>
      </c>
      <c r="P161" s="140">
        <f t="shared" si="1"/>
        <v>0</v>
      </c>
      <c r="Q161" s="140">
        <v>0</v>
      </c>
      <c r="R161" s="140">
        <f t="shared" si="2"/>
        <v>0</v>
      </c>
      <c r="S161" s="140">
        <v>0</v>
      </c>
      <c r="T161" s="141">
        <f t="shared" si="3"/>
        <v>0</v>
      </c>
      <c r="AR161" s="142" t="s">
        <v>228</v>
      </c>
      <c r="AT161" s="142" t="s">
        <v>356</v>
      </c>
      <c r="AU161" s="142" t="s">
        <v>77</v>
      </c>
      <c r="AY161" s="13" t="s">
        <v>146</v>
      </c>
      <c r="BE161" s="143">
        <f t="shared" si="4"/>
        <v>0</v>
      </c>
      <c r="BF161" s="143">
        <f t="shared" si="5"/>
        <v>0</v>
      </c>
      <c r="BG161" s="143">
        <f t="shared" si="6"/>
        <v>0</v>
      </c>
      <c r="BH161" s="143">
        <f t="shared" si="7"/>
        <v>0</v>
      </c>
      <c r="BI161" s="143">
        <f t="shared" si="8"/>
        <v>0</v>
      </c>
      <c r="BJ161" s="13" t="s">
        <v>154</v>
      </c>
      <c r="BK161" s="144">
        <f t="shared" si="9"/>
        <v>0</v>
      </c>
      <c r="BL161" s="13" t="s">
        <v>181</v>
      </c>
      <c r="BM161" s="142" t="s">
        <v>2080</v>
      </c>
    </row>
    <row r="162" spans="2:65" s="1" customFormat="1" ht="16.5" customHeight="1">
      <c r="B162" s="131"/>
      <c r="C162" s="149" t="s">
        <v>259</v>
      </c>
      <c r="D162" s="149" t="s">
        <v>356</v>
      </c>
      <c r="E162" s="150" t="s">
        <v>2081</v>
      </c>
      <c r="F162" s="151" t="s">
        <v>2082</v>
      </c>
      <c r="G162" s="152" t="s">
        <v>152</v>
      </c>
      <c r="H162" s="153">
        <v>1</v>
      </c>
      <c r="I162" s="153"/>
      <c r="J162" s="153">
        <f t="shared" si="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1"/>
        <v>0</v>
      </c>
      <c r="Q162" s="140">
        <v>0</v>
      </c>
      <c r="R162" s="140">
        <f t="shared" si="2"/>
        <v>0</v>
      </c>
      <c r="S162" s="140">
        <v>0</v>
      </c>
      <c r="T162" s="141">
        <f t="shared" si="3"/>
        <v>0</v>
      </c>
      <c r="AR162" s="142" t="s">
        <v>228</v>
      </c>
      <c r="AT162" s="142" t="s">
        <v>356</v>
      </c>
      <c r="AU162" s="142" t="s">
        <v>77</v>
      </c>
      <c r="AY162" s="13" t="s">
        <v>146</v>
      </c>
      <c r="BE162" s="143">
        <f t="shared" si="4"/>
        <v>0</v>
      </c>
      <c r="BF162" s="143">
        <f t="shared" si="5"/>
        <v>0</v>
      </c>
      <c r="BG162" s="143">
        <f t="shared" si="6"/>
        <v>0</v>
      </c>
      <c r="BH162" s="143">
        <f t="shared" si="7"/>
        <v>0</v>
      </c>
      <c r="BI162" s="143">
        <f t="shared" si="8"/>
        <v>0</v>
      </c>
      <c r="BJ162" s="13" t="s">
        <v>154</v>
      </c>
      <c r="BK162" s="144">
        <f t="shared" si="9"/>
        <v>0</v>
      </c>
      <c r="BL162" s="13" t="s">
        <v>181</v>
      </c>
      <c r="BM162" s="142" t="s">
        <v>2083</v>
      </c>
    </row>
    <row r="163" spans="2:65" s="1" customFormat="1" ht="16.5" customHeight="1">
      <c r="B163" s="131"/>
      <c r="C163" s="149" t="s">
        <v>228</v>
      </c>
      <c r="D163" s="149" t="s">
        <v>356</v>
      </c>
      <c r="E163" s="150" t="s">
        <v>2084</v>
      </c>
      <c r="F163" s="151" t="s">
        <v>2085</v>
      </c>
      <c r="G163" s="152" t="s">
        <v>152</v>
      </c>
      <c r="H163" s="153">
        <v>1</v>
      </c>
      <c r="I163" s="153"/>
      <c r="J163" s="153">
        <f t="shared" si="0"/>
        <v>0</v>
      </c>
      <c r="K163" s="154"/>
      <c r="L163" s="155"/>
      <c r="M163" s="156" t="s">
        <v>1</v>
      </c>
      <c r="N163" s="157" t="s">
        <v>35</v>
      </c>
      <c r="O163" s="140">
        <v>0</v>
      </c>
      <c r="P163" s="140">
        <f t="shared" si="1"/>
        <v>0</v>
      </c>
      <c r="Q163" s="140">
        <v>0</v>
      </c>
      <c r="R163" s="140">
        <f t="shared" si="2"/>
        <v>0</v>
      </c>
      <c r="S163" s="140">
        <v>0</v>
      </c>
      <c r="T163" s="141">
        <f t="shared" si="3"/>
        <v>0</v>
      </c>
      <c r="AR163" s="142" t="s">
        <v>228</v>
      </c>
      <c r="AT163" s="142" t="s">
        <v>356</v>
      </c>
      <c r="AU163" s="142" t="s">
        <v>77</v>
      </c>
      <c r="AY163" s="13" t="s">
        <v>146</v>
      </c>
      <c r="BE163" s="143">
        <f t="shared" si="4"/>
        <v>0</v>
      </c>
      <c r="BF163" s="143">
        <f t="shared" si="5"/>
        <v>0</v>
      </c>
      <c r="BG163" s="143">
        <f t="shared" si="6"/>
        <v>0</v>
      </c>
      <c r="BH163" s="143">
        <f t="shared" si="7"/>
        <v>0</v>
      </c>
      <c r="BI163" s="143">
        <f t="shared" si="8"/>
        <v>0</v>
      </c>
      <c r="BJ163" s="13" t="s">
        <v>154</v>
      </c>
      <c r="BK163" s="144">
        <f t="shared" si="9"/>
        <v>0</v>
      </c>
      <c r="BL163" s="13" t="s">
        <v>181</v>
      </c>
      <c r="BM163" s="142" t="s">
        <v>2086</v>
      </c>
    </row>
    <row r="164" spans="2:65" s="1" customFormat="1" ht="21.75" customHeight="1">
      <c r="B164" s="131"/>
      <c r="C164" s="149" t="s">
        <v>266</v>
      </c>
      <c r="D164" s="149" t="s">
        <v>356</v>
      </c>
      <c r="E164" s="150" t="s">
        <v>2087</v>
      </c>
      <c r="F164" s="151" t="s">
        <v>2088</v>
      </c>
      <c r="G164" s="152" t="s">
        <v>152</v>
      </c>
      <c r="H164" s="153">
        <v>8</v>
      </c>
      <c r="I164" s="153"/>
      <c r="J164" s="153">
        <f t="shared" ref="J164:J184" si="10">ROUND(I164*H164,3)</f>
        <v>0</v>
      </c>
      <c r="K164" s="154"/>
      <c r="L164" s="155"/>
      <c r="M164" s="156" t="s">
        <v>1</v>
      </c>
      <c r="N164" s="157" t="s">
        <v>35</v>
      </c>
      <c r="O164" s="140">
        <v>0</v>
      </c>
      <c r="P164" s="140">
        <f t="shared" ref="P164:P184" si="11">O164*H164</f>
        <v>0</v>
      </c>
      <c r="Q164" s="140">
        <v>0</v>
      </c>
      <c r="R164" s="140">
        <f t="shared" ref="R164:R184" si="12">Q164*H164</f>
        <v>0</v>
      </c>
      <c r="S164" s="140">
        <v>0</v>
      </c>
      <c r="T164" s="141">
        <f t="shared" ref="T164:T184" si="13">S164*H164</f>
        <v>0</v>
      </c>
      <c r="AR164" s="142" t="s">
        <v>228</v>
      </c>
      <c r="AT164" s="142" t="s">
        <v>356</v>
      </c>
      <c r="AU164" s="142" t="s">
        <v>77</v>
      </c>
      <c r="AY164" s="13" t="s">
        <v>146</v>
      </c>
      <c r="BE164" s="143">
        <f t="shared" ref="BE164:BE184" si="14">IF(N164="základná",J164,0)</f>
        <v>0</v>
      </c>
      <c r="BF164" s="143">
        <f t="shared" ref="BF164:BF184" si="15">IF(N164="znížená",J164,0)</f>
        <v>0</v>
      </c>
      <c r="BG164" s="143">
        <f t="shared" ref="BG164:BG184" si="16">IF(N164="zákl. prenesená",J164,0)</f>
        <v>0</v>
      </c>
      <c r="BH164" s="143">
        <f t="shared" ref="BH164:BH184" si="17">IF(N164="zníž. prenesená",J164,0)</f>
        <v>0</v>
      </c>
      <c r="BI164" s="143">
        <f t="shared" ref="BI164:BI184" si="18">IF(N164="nulová",J164,0)</f>
        <v>0</v>
      </c>
      <c r="BJ164" s="13" t="s">
        <v>154</v>
      </c>
      <c r="BK164" s="144">
        <f t="shared" ref="BK164:BK184" si="19">ROUND(I164*H164,3)</f>
        <v>0</v>
      </c>
      <c r="BL164" s="13" t="s">
        <v>181</v>
      </c>
      <c r="BM164" s="142" t="s">
        <v>2089</v>
      </c>
    </row>
    <row r="165" spans="2:65" s="1" customFormat="1" ht="24.15" customHeight="1">
      <c r="B165" s="131"/>
      <c r="C165" s="149" t="s">
        <v>231</v>
      </c>
      <c r="D165" s="149" t="s">
        <v>356</v>
      </c>
      <c r="E165" s="150" t="s">
        <v>2090</v>
      </c>
      <c r="F165" s="151" t="s">
        <v>2091</v>
      </c>
      <c r="G165" s="152" t="s">
        <v>152</v>
      </c>
      <c r="H165" s="153">
        <v>13</v>
      </c>
      <c r="I165" s="153"/>
      <c r="J165" s="153">
        <f t="shared" si="10"/>
        <v>0</v>
      </c>
      <c r="K165" s="154"/>
      <c r="L165" s="155"/>
      <c r="M165" s="156" t="s">
        <v>1</v>
      </c>
      <c r="N165" s="157" t="s">
        <v>35</v>
      </c>
      <c r="O165" s="140">
        <v>0</v>
      </c>
      <c r="P165" s="140">
        <f t="shared" si="11"/>
        <v>0</v>
      </c>
      <c r="Q165" s="140">
        <v>0</v>
      </c>
      <c r="R165" s="140">
        <f t="shared" si="12"/>
        <v>0</v>
      </c>
      <c r="S165" s="140">
        <v>0</v>
      </c>
      <c r="T165" s="141">
        <f t="shared" si="13"/>
        <v>0</v>
      </c>
      <c r="AR165" s="142" t="s">
        <v>228</v>
      </c>
      <c r="AT165" s="142" t="s">
        <v>356</v>
      </c>
      <c r="AU165" s="142" t="s">
        <v>77</v>
      </c>
      <c r="AY165" s="13" t="s">
        <v>146</v>
      </c>
      <c r="BE165" s="143">
        <f t="shared" si="14"/>
        <v>0</v>
      </c>
      <c r="BF165" s="143">
        <f t="shared" si="15"/>
        <v>0</v>
      </c>
      <c r="BG165" s="143">
        <f t="shared" si="16"/>
        <v>0</v>
      </c>
      <c r="BH165" s="143">
        <f t="shared" si="17"/>
        <v>0</v>
      </c>
      <c r="BI165" s="143">
        <f t="shared" si="18"/>
        <v>0</v>
      </c>
      <c r="BJ165" s="13" t="s">
        <v>154</v>
      </c>
      <c r="BK165" s="144">
        <f t="shared" si="19"/>
        <v>0</v>
      </c>
      <c r="BL165" s="13" t="s">
        <v>181</v>
      </c>
      <c r="BM165" s="142" t="s">
        <v>2092</v>
      </c>
    </row>
    <row r="166" spans="2:65" s="1" customFormat="1" ht="24.15" customHeight="1">
      <c r="B166" s="131"/>
      <c r="C166" s="149" t="s">
        <v>273</v>
      </c>
      <c r="D166" s="149" t="s">
        <v>356</v>
      </c>
      <c r="E166" s="150" t="s">
        <v>2093</v>
      </c>
      <c r="F166" s="151" t="s">
        <v>2094</v>
      </c>
      <c r="G166" s="152" t="s">
        <v>152</v>
      </c>
      <c r="H166" s="153">
        <v>1</v>
      </c>
      <c r="I166" s="153"/>
      <c r="J166" s="153">
        <f t="shared" si="10"/>
        <v>0</v>
      </c>
      <c r="K166" s="154"/>
      <c r="L166" s="155"/>
      <c r="M166" s="156" t="s">
        <v>1</v>
      </c>
      <c r="N166" s="157" t="s">
        <v>35</v>
      </c>
      <c r="O166" s="140">
        <v>0</v>
      </c>
      <c r="P166" s="140">
        <f t="shared" si="11"/>
        <v>0</v>
      </c>
      <c r="Q166" s="140">
        <v>0</v>
      </c>
      <c r="R166" s="140">
        <f t="shared" si="12"/>
        <v>0</v>
      </c>
      <c r="S166" s="140">
        <v>0</v>
      </c>
      <c r="T166" s="141">
        <f t="shared" si="13"/>
        <v>0</v>
      </c>
      <c r="AR166" s="142" t="s">
        <v>228</v>
      </c>
      <c r="AT166" s="142" t="s">
        <v>356</v>
      </c>
      <c r="AU166" s="142" t="s">
        <v>77</v>
      </c>
      <c r="AY166" s="13" t="s">
        <v>146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154</v>
      </c>
      <c r="BK166" s="144">
        <f t="shared" si="19"/>
        <v>0</v>
      </c>
      <c r="BL166" s="13" t="s">
        <v>181</v>
      </c>
      <c r="BM166" s="142" t="s">
        <v>2095</v>
      </c>
    </row>
    <row r="167" spans="2:65" s="1" customFormat="1" ht="24.15" customHeight="1">
      <c r="B167" s="131"/>
      <c r="C167" s="149" t="s">
        <v>277</v>
      </c>
      <c r="D167" s="149" t="s">
        <v>356</v>
      </c>
      <c r="E167" s="150" t="s">
        <v>2096</v>
      </c>
      <c r="F167" s="151" t="s">
        <v>2097</v>
      </c>
      <c r="G167" s="152" t="s">
        <v>152</v>
      </c>
      <c r="H167" s="153">
        <v>8</v>
      </c>
      <c r="I167" s="153"/>
      <c r="J167" s="153">
        <f t="shared" si="10"/>
        <v>0</v>
      </c>
      <c r="K167" s="154"/>
      <c r="L167" s="155"/>
      <c r="M167" s="156" t="s">
        <v>1</v>
      </c>
      <c r="N167" s="157" t="s">
        <v>35</v>
      </c>
      <c r="O167" s="140">
        <v>0</v>
      </c>
      <c r="P167" s="140">
        <f t="shared" si="11"/>
        <v>0</v>
      </c>
      <c r="Q167" s="140">
        <v>0</v>
      </c>
      <c r="R167" s="140">
        <f t="shared" si="12"/>
        <v>0</v>
      </c>
      <c r="S167" s="140">
        <v>0</v>
      </c>
      <c r="T167" s="141">
        <f t="shared" si="13"/>
        <v>0</v>
      </c>
      <c r="AR167" s="142" t="s">
        <v>228</v>
      </c>
      <c r="AT167" s="142" t="s">
        <v>356</v>
      </c>
      <c r="AU167" s="142" t="s">
        <v>77</v>
      </c>
      <c r="AY167" s="13" t="s">
        <v>146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154</v>
      </c>
      <c r="BK167" s="144">
        <f t="shared" si="19"/>
        <v>0</v>
      </c>
      <c r="BL167" s="13" t="s">
        <v>181</v>
      </c>
      <c r="BM167" s="142" t="s">
        <v>2098</v>
      </c>
    </row>
    <row r="168" spans="2:65" s="1" customFormat="1" ht="16.5" customHeight="1">
      <c r="B168" s="131"/>
      <c r="C168" s="149" t="s">
        <v>283</v>
      </c>
      <c r="D168" s="149" t="s">
        <v>356</v>
      </c>
      <c r="E168" s="150" t="s">
        <v>2099</v>
      </c>
      <c r="F168" s="151" t="s">
        <v>2100</v>
      </c>
      <c r="G168" s="152" t="s">
        <v>152</v>
      </c>
      <c r="H168" s="153">
        <v>3</v>
      </c>
      <c r="I168" s="153"/>
      <c r="J168" s="153">
        <f t="shared" si="10"/>
        <v>0</v>
      </c>
      <c r="K168" s="154"/>
      <c r="L168" s="155"/>
      <c r="M168" s="156" t="s">
        <v>1</v>
      </c>
      <c r="N168" s="157" t="s">
        <v>35</v>
      </c>
      <c r="O168" s="140">
        <v>0</v>
      </c>
      <c r="P168" s="140">
        <f t="shared" si="11"/>
        <v>0</v>
      </c>
      <c r="Q168" s="140">
        <v>0</v>
      </c>
      <c r="R168" s="140">
        <f t="shared" si="12"/>
        <v>0</v>
      </c>
      <c r="S168" s="140">
        <v>0</v>
      </c>
      <c r="T168" s="141">
        <f t="shared" si="13"/>
        <v>0</v>
      </c>
      <c r="AR168" s="142" t="s">
        <v>228</v>
      </c>
      <c r="AT168" s="142" t="s">
        <v>356</v>
      </c>
      <c r="AU168" s="142" t="s">
        <v>77</v>
      </c>
      <c r="AY168" s="13" t="s">
        <v>146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154</v>
      </c>
      <c r="BK168" s="144">
        <f t="shared" si="19"/>
        <v>0</v>
      </c>
      <c r="BL168" s="13" t="s">
        <v>181</v>
      </c>
      <c r="BM168" s="142" t="s">
        <v>2101</v>
      </c>
    </row>
    <row r="169" spans="2:65" s="1" customFormat="1" ht="16.5" customHeight="1">
      <c r="B169" s="131"/>
      <c r="C169" s="149" t="s">
        <v>287</v>
      </c>
      <c r="D169" s="149" t="s">
        <v>356</v>
      </c>
      <c r="E169" s="150" t="s">
        <v>2102</v>
      </c>
      <c r="F169" s="151" t="s">
        <v>2103</v>
      </c>
      <c r="G169" s="152" t="s">
        <v>152</v>
      </c>
      <c r="H169" s="153">
        <v>6</v>
      </c>
      <c r="I169" s="153"/>
      <c r="J169" s="153">
        <f t="shared" si="10"/>
        <v>0</v>
      </c>
      <c r="K169" s="154"/>
      <c r="L169" s="155"/>
      <c r="M169" s="156" t="s">
        <v>1</v>
      </c>
      <c r="N169" s="157" t="s">
        <v>35</v>
      </c>
      <c r="O169" s="140">
        <v>0</v>
      </c>
      <c r="P169" s="140">
        <f t="shared" si="11"/>
        <v>0</v>
      </c>
      <c r="Q169" s="140">
        <v>0</v>
      </c>
      <c r="R169" s="140">
        <f t="shared" si="12"/>
        <v>0</v>
      </c>
      <c r="S169" s="140">
        <v>0</v>
      </c>
      <c r="T169" s="141">
        <f t="shared" si="13"/>
        <v>0</v>
      </c>
      <c r="AR169" s="142" t="s">
        <v>228</v>
      </c>
      <c r="AT169" s="142" t="s">
        <v>356</v>
      </c>
      <c r="AU169" s="142" t="s">
        <v>77</v>
      </c>
      <c r="AY169" s="13" t="s">
        <v>146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154</v>
      </c>
      <c r="BK169" s="144">
        <f t="shared" si="19"/>
        <v>0</v>
      </c>
      <c r="BL169" s="13" t="s">
        <v>181</v>
      </c>
      <c r="BM169" s="142" t="s">
        <v>2104</v>
      </c>
    </row>
    <row r="170" spans="2:65" s="1" customFormat="1" ht="16.5" customHeight="1">
      <c r="B170" s="131"/>
      <c r="C170" s="149" t="s">
        <v>291</v>
      </c>
      <c r="D170" s="149" t="s">
        <v>356</v>
      </c>
      <c r="E170" s="150" t="s">
        <v>2105</v>
      </c>
      <c r="F170" s="151" t="s">
        <v>2106</v>
      </c>
      <c r="G170" s="152" t="s">
        <v>152</v>
      </c>
      <c r="H170" s="153">
        <v>3</v>
      </c>
      <c r="I170" s="153"/>
      <c r="J170" s="153">
        <f t="shared" si="10"/>
        <v>0</v>
      </c>
      <c r="K170" s="154"/>
      <c r="L170" s="155"/>
      <c r="M170" s="156" t="s">
        <v>1</v>
      </c>
      <c r="N170" s="157" t="s">
        <v>35</v>
      </c>
      <c r="O170" s="140">
        <v>0</v>
      </c>
      <c r="P170" s="140">
        <f t="shared" si="11"/>
        <v>0</v>
      </c>
      <c r="Q170" s="140">
        <v>0</v>
      </c>
      <c r="R170" s="140">
        <f t="shared" si="12"/>
        <v>0</v>
      </c>
      <c r="S170" s="140">
        <v>0</v>
      </c>
      <c r="T170" s="141">
        <f t="shared" si="13"/>
        <v>0</v>
      </c>
      <c r="AR170" s="142" t="s">
        <v>228</v>
      </c>
      <c r="AT170" s="142" t="s">
        <v>356</v>
      </c>
      <c r="AU170" s="142" t="s">
        <v>77</v>
      </c>
      <c r="AY170" s="13" t="s">
        <v>146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154</v>
      </c>
      <c r="BK170" s="144">
        <f t="shared" si="19"/>
        <v>0</v>
      </c>
      <c r="BL170" s="13" t="s">
        <v>181</v>
      </c>
      <c r="BM170" s="142" t="s">
        <v>2107</v>
      </c>
    </row>
    <row r="171" spans="2:65" s="1" customFormat="1" ht="16.5" customHeight="1">
      <c r="B171" s="131"/>
      <c r="C171" s="149" t="s">
        <v>297</v>
      </c>
      <c r="D171" s="149" t="s">
        <v>356</v>
      </c>
      <c r="E171" s="150" t="s">
        <v>2108</v>
      </c>
      <c r="F171" s="151" t="s">
        <v>2109</v>
      </c>
      <c r="G171" s="152" t="s">
        <v>152</v>
      </c>
      <c r="H171" s="153">
        <v>2</v>
      </c>
      <c r="I171" s="153"/>
      <c r="J171" s="153">
        <f t="shared" si="10"/>
        <v>0</v>
      </c>
      <c r="K171" s="154"/>
      <c r="L171" s="155"/>
      <c r="M171" s="156" t="s">
        <v>1</v>
      </c>
      <c r="N171" s="157" t="s">
        <v>35</v>
      </c>
      <c r="O171" s="140">
        <v>0</v>
      </c>
      <c r="P171" s="140">
        <f t="shared" si="11"/>
        <v>0</v>
      </c>
      <c r="Q171" s="140">
        <v>0</v>
      </c>
      <c r="R171" s="140">
        <f t="shared" si="12"/>
        <v>0</v>
      </c>
      <c r="S171" s="140">
        <v>0</v>
      </c>
      <c r="T171" s="141">
        <f t="shared" si="13"/>
        <v>0</v>
      </c>
      <c r="AR171" s="142" t="s">
        <v>228</v>
      </c>
      <c r="AT171" s="142" t="s">
        <v>356</v>
      </c>
      <c r="AU171" s="142" t="s">
        <v>77</v>
      </c>
      <c r="AY171" s="13" t="s">
        <v>146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154</v>
      </c>
      <c r="BK171" s="144">
        <f t="shared" si="19"/>
        <v>0</v>
      </c>
      <c r="BL171" s="13" t="s">
        <v>181</v>
      </c>
      <c r="BM171" s="142" t="s">
        <v>2110</v>
      </c>
    </row>
    <row r="172" spans="2:65" s="1" customFormat="1" ht="16.5" customHeight="1">
      <c r="B172" s="131"/>
      <c r="C172" s="149" t="s">
        <v>303</v>
      </c>
      <c r="D172" s="149" t="s">
        <v>356</v>
      </c>
      <c r="E172" s="150" t="s">
        <v>2111</v>
      </c>
      <c r="F172" s="151" t="s">
        <v>2112</v>
      </c>
      <c r="G172" s="152" t="s">
        <v>152</v>
      </c>
      <c r="H172" s="153">
        <v>2</v>
      </c>
      <c r="I172" s="153"/>
      <c r="J172" s="153">
        <f t="shared" si="10"/>
        <v>0</v>
      </c>
      <c r="K172" s="154"/>
      <c r="L172" s="155"/>
      <c r="M172" s="156" t="s">
        <v>1</v>
      </c>
      <c r="N172" s="157" t="s">
        <v>35</v>
      </c>
      <c r="O172" s="140">
        <v>0</v>
      </c>
      <c r="P172" s="140">
        <f t="shared" si="11"/>
        <v>0</v>
      </c>
      <c r="Q172" s="140">
        <v>0</v>
      </c>
      <c r="R172" s="140">
        <f t="shared" si="12"/>
        <v>0</v>
      </c>
      <c r="S172" s="140">
        <v>0</v>
      </c>
      <c r="T172" s="141">
        <f t="shared" si="13"/>
        <v>0</v>
      </c>
      <c r="AR172" s="142" t="s">
        <v>228</v>
      </c>
      <c r="AT172" s="142" t="s">
        <v>356</v>
      </c>
      <c r="AU172" s="142" t="s">
        <v>77</v>
      </c>
      <c r="AY172" s="13" t="s">
        <v>146</v>
      </c>
      <c r="BE172" s="143">
        <f t="shared" si="14"/>
        <v>0</v>
      </c>
      <c r="BF172" s="143">
        <f t="shared" si="15"/>
        <v>0</v>
      </c>
      <c r="BG172" s="143">
        <f t="shared" si="16"/>
        <v>0</v>
      </c>
      <c r="BH172" s="143">
        <f t="shared" si="17"/>
        <v>0</v>
      </c>
      <c r="BI172" s="143">
        <f t="shared" si="18"/>
        <v>0</v>
      </c>
      <c r="BJ172" s="13" t="s">
        <v>154</v>
      </c>
      <c r="BK172" s="144">
        <f t="shared" si="19"/>
        <v>0</v>
      </c>
      <c r="BL172" s="13" t="s">
        <v>181</v>
      </c>
      <c r="BM172" s="142" t="s">
        <v>2113</v>
      </c>
    </row>
    <row r="173" spans="2:65" s="1" customFormat="1" ht="24.15" customHeight="1">
      <c r="B173" s="131"/>
      <c r="C173" s="149" t="s">
        <v>307</v>
      </c>
      <c r="D173" s="149" t="s">
        <v>356</v>
      </c>
      <c r="E173" s="150" t="s">
        <v>2114</v>
      </c>
      <c r="F173" s="151" t="s">
        <v>2115</v>
      </c>
      <c r="G173" s="152" t="s">
        <v>152</v>
      </c>
      <c r="H173" s="153">
        <v>24</v>
      </c>
      <c r="I173" s="153"/>
      <c r="J173" s="153">
        <f t="shared" si="10"/>
        <v>0</v>
      </c>
      <c r="K173" s="154"/>
      <c r="L173" s="155"/>
      <c r="M173" s="156" t="s">
        <v>1</v>
      </c>
      <c r="N173" s="157" t="s">
        <v>35</v>
      </c>
      <c r="O173" s="140">
        <v>0</v>
      </c>
      <c r="P173" s="140">
        <f t="shared" si="11"/>
        <v>0</v>
      </c>
      <c r="Q173" s="140">
        <v>0</v>
      </c>
      <c r="R173" s="140">
        <f t="shared" si="12"/>
        <v>0</v>
      </c>
      <c r="S173" s="140">
        <v>0</v>
      </c>
      <c r="T173" s="141">
        <f t="shared" si="13"/>
        <v>0</v>
      </c>
      <c r="AR173" s="142" t="s">
        <v>228</v>
      </c>
      <c r="AT173" s="142" t="s">
        <v>356</v>
      </c>
      <c r="AU173" s="142" t="s">
        <v>77</v>
      </c>
      <c r="AY173" s="13" t="s">
        <v>146</v>
      </c>
      <c r="BE173" s="143">
        <f t="shared" si="14"/>
        <v>0</v>
      </c>
      <c r="BF173" s="143">
        <f t="shared" si="15"/>
        <v>0</v>
      </c>
      <c r="BG173" s="143">
        <f t="shared" si="16"/>
        <v>0</v>
      </c>
      <c r="BH173" s="143">
        <f t="shared" si="17"/>
        <v>0</v>
      </c>
      <c r="BI173" s="143">
        <f t="shared" si="18"/>
        <v>0</v>
      </c>
      <c r="BJ173" s="13" t="s">
        <v>154</v>
      </c>
      <c r="BK173" s="144">
        <f t="shared" si="19"/>
        <v>0</v>
      </c>
      <c r="BL173" s="13" t="s">
        <v>181</v>
      </c>
      <c r="BM173" s="142" t="s">
        <v>2116</v>
      </c>
    </row>
    <row r="174" spans="2:65" s="1" customFormat="1" ht="16.5" customHeight="1">
      <c r="B174" s="131"/>
      <c r="C174" s="149" t="s">
        <v>311</v>
      </c>
      <c r="D174" s="149" t="s">
        <v>356</v>
      </c>
      <c r="E174" s="150" t="s">
        <v>2117</v>
      </c>
      <c r="F174" s="151" t="s">
        <v>2118</v>
      </c>
      <c r="G174" s="152" t="s">
        <v>152</v>
      </c>
      <c r="H174" s="153">
        <v>12</v>
      </c>
      <c r="I174" s="153"/>
      <c r="J174" s="153">
        <f t="shared" si="10"/>
        <v>0</v>
      </c>
      <c r="K174" s="154"/>
      <c r="L174" s="155"/>
      <c r="M174" s="156" t="s">
        <v>1</v>
      </c>
      <c r="N174" s="157" t="s">
        <v>35</v>
      </c>
      <c r="O174" s="140">
        <v>0</v>
      </c>
      <c r="P174" s="140">
        <f t="shared" si="11"/>
        <v>0</v>
      </c>
      <c r="Q174" s="140">
        <v>0</v>
      </c>
      <c r="R174" s="140">
        <f t="shared" si="12"/>
        <v>0</v>
      </c>
      <c r="S174" s="140">
        <v>0</v>
      </c>
      <c r="T174" s="141">
        <f t="shared" si="13"/>
        <v>0</v>
      </c>
      <c r="AR174" s="142" t="s">
        <v>228</v>
      </c>
      <c r="AT174" s="142" t="s">
        <v>356</v>
      </c>
      <c r="AU174" s="142" t="s">
        <v>77</v>
      </c>
      <c r="AY174" s="13" t="s">
        <v>146</v>
      </c>
      <c r="BE174" s="143">
        <f t="shared" si="14"/>
        <v>0</v>
      </c>
      <c r="BF174" s="143">
        <f t="shared" si="15"/>
        <v>0</v>
      </c>
      <c r="BG174" s="143">
        <f t="shared" si="16"/>
        <v>0</v>
      </c>
      <c r="BH174" s="143">
        <f t="shared" si="17"/>
        <v>0</v>
      </c>
      <c r="BI174" s="143">
        <f t="shared" si="18"/>
        <v>0</v>
      </c>
      <c r="BJ174" s="13" t="s">
        <v>154</v>
      </c>
      <c r="BK174" s="144">
        <f t="shared" si="19"/>
        <v>0</v>
      </c>
      <c r="BL174" s="13" t="s">
        <v>181</v>
      </c>
      <c r="BM174" s="142" t="s">
        <v>2119</v>
      </c>
    </row>
    <row r="175" spans="2:65" s="1" customFormat="1" ht="16.5" customHeight="1">
      <c r="B175" s="131"/>
      <c r="C175" s="149" t="s">
        <v>315</v>
      </c>
      <c r="D175" s="149" t="s">
        <v>356</v>
      </c>
      <c r="E175" s="150" t="s">
        <v>2120</v>
      </c>
      <c r="F175" s="151" t="s">
        <v>2121</v>
      </c>
      <c r="G175" s="152" t="s">
        <v>152</v>
      </c>
      <c r="H175" s="153">
        <v>48</v>
      </c>
      <c r="I175" s="153"/>
      <c r="J175" s="153">
        <f t="shared" si="10"/>
        <v>0</v>
      </c>
      <c r="K175" s="154"/>
      <c r="L175" s="155"/>
      <c r="M175" s="156" t="s">
        <v>1</v>
      </c>
      <c r="N175" s="157" t="s">
        <v>35</v>
      </c>
      <c r="O175" s="140">
        <v>0</v>
      </c>
      <c r="P175" s="140">
        <f t="shared" si="11"/>
        <v>0</v>
      </c>
      <c r="Q175" s="140">
        <v>0</v>
      </c>
      <c r="R175" s="140">
        <f t="shared" si="12"/>
        <v>0</v>
      </c>
      <c r="S175" s="140">
        <v>0</v>
      </c>
      <c r="T175" s="141">
        <f t="shared" si="13"/>
        <v>0</v>
      </c>
      <c r="AR175" s="142" t="s">
        <v>228</v>
      </c>
      <c r="AT175" s="142" t="s">
        <v>356</v>
      </c>
      <c r="AU175" s="142" t="s">
        <v>77</v>
      </c>
      <c r="AY175" s="13" t="s">
        <v>146</v>
      </c>
      <c r="BE175" s="143">
        <f t="shared" si="14"/>
        <v>0</v>
      </c>
      <c r="BF175" s="143">
        <f t="shared" si="15"/>
        <v>0</v>
      </c>
      <c r="BG175" s="143">
        <f t="shared" si="16"/>
        <v>0</v>
      </c>
      <c r="BH175" s="143">
        <f t="shared" si="17"/>
        <v>0</v>
      </c>
      <c r="BI175" s="143">
        <f t="shared" si="18"/>
        <v>0</v>
      </c>
      <c r="BJ175" s="13" t="s">
        <v>154</v>
      </c>
      <c r="BK175" s="144">
        <f t="shared" si="19"/>
        <v>0</v>
      </c>
      <c r="BL175" s="13" t="s">
        <v>181</v>
      </c>
      <c r="BM175" s="142" t="s">
        <v>2122</v>
      </c>
    </row>
    <row r="176" spans="2:65" s="1" customFormat="1" ht="33" customHeight="1">
      <c r="B176" s="131"/>
      <c r="C176" s="149" t="s">
        <v>321</v>
      </c>
      <c r="D176" s="149" t="s">
        <v>356</v>
      </c>
      <c r="E176" s="150" t="s">
        <v>2123</v>
      </c>
      <c r="F176" s="151" t="s">
        <v>2124</v>
      </c>
      <c r="G176" s="152" t="s">
        <v>152</v>
      </c>
      <c r="H176" s="153">
        <v>3</v>
      </c>
      <c r="I176" s="153"/>
      <c r="J176" s="153">
        <f t="shared" si="10"/>
        <v>0</v>
      </c>
      <c r="K176" s="154"/>
      <c r="L176" s="155"/>
      <c r="M176" s="156" t="s">
        <v>1</v>
      </c>
      <c r="N176" s="157" t="s">
        <v>35</v>
      </c>
      <c r="O176" s="140">
        <v>0</v>
      </c>
      <c r="P176" s="140">
        <f t="shared" si="11"/>
        <v>0</v>
      </c>
      <c r="Q176" s="140">
        <v>0</v>
      </c>
      <c r="R176" s="140">
        <f t="shared" si="12"/>
        <v>0</v>
      </c>
      <c r="S176" s="140">
        <v>0</v>
      </c>
      <c r="T176" s="141">
        <f t="shared" si="13"/>
        <v>0</v>
      </c>
      <c r="AR176" s="142" t="s">
        <v>228</v>
      </c>
      <c r="AT176" s="142" t="s">
        <v>356</v>
      </c>
      <c r="AU176" s="142" t="s">
        <v>77</v>
      </c>
      <c r="AY176" s="13" t="s">
        <v>146</v>
      </c>
      <c r="BE176" s="143">
        <f t="shared" si="14"/>
        <v>0</v>
      </c>
      <c r="BF176" s="143">
        <f t="shared" si="15"/>
        <v>0</v>
      </c>
      <c r="BG176" s="143">
        <f t="shared" si="16"/>
        <v>0</v>
      </c>
      <c r="BH176" s="143">
        <f t="shared" si="17"/>
        <v>0</v>
      </c>
      <c r="BI176" s="143">
        <f t="shared" si="18"/>
        <v>0</v>
      </c>
      <c r="BJ176" s="13" t="s">
        <v>154</v>
      </c>
      <c r="BK176" s="144">
        <f t="shared" si="19"/>
        <v>0</v>
      </c>
      <c r="BL176" s="13" t="s">
        <v>181</v>
      </c>
      <c r="BM176" s="142" t="s">
        <v>2125</v>
      </c>
    </row>
    <row r="177" spans="2:65" s="1" customFormat="1" ht="21.75" customHeight="1">
      <c r="B177" s="131"/>
      <c r="C177" s="149" t="s">
        <v>258</v>
      </c>
      <c r="D177" s="149" t="s">
        <v>356</v>
      </c>
      <c r="E177" s="150" t="s">
        <v>2126</v>
      </c>
      <c r="F177" s="151" t="s">
        <v>2127</v>
      </c>
      <c r="G177" s="152" t="s">
        <v>152</v>
      </c>
      <c r="H177" s="153">
        <v>1</v>
      </c>
      <c r="I177" s="153"/>
      <c r="J177" s="153">
        <f t="shared" si="10"/>
        <v>0</v>
      </c>
      <c r="K177" s="154"/>
      <c r="L177" s="155"/>
      <c r="M177" s="156" t="s">
        <v>1</v>
      </c>
      <c r="N177" s="157" t="s">
        <v>35</v>
      </c>
      <c r="O177" s="140">
        <v>0</v>
      </c>
      <c r="P177" s="140">
        <f t="shared" si="11"/>
        <v>0</v>
      </c>
      <c r="Q177" s="140">
        <v>0</v>
      </c>
      <c r="R177" s="140">
        <f t="shared" si="12"/>
        <v>0</v>
      </c>
      <c r="S177" s="140">
        <v>0</v>
      </c>
      <c r="T177" s="141">
        <f t="shared" si="13"/>
        <v>0</v>
      </c>
      <c r="AR177" s="142" t="s">
        <v>228</v>
      </c>
      <c r="AT177" s="142" t="s">
        <v>356</v>
      </c>
      <c r="AU177" s="142" t="s">
        <v>77</v>
      </c>
      <c r="AY177" s="13" t="s">
        <v>146</v>
      </c>
      <c r="BE177" s="143">
        <f t="shared" si="14"/>
        <v>0</v>
      </c>
      <c r="BF177" s="143">
        <f t="shared" si="15"/>
        <v>0</v>
      </c>
      <c r="BG177" s="143">
        <f t="shared" si="16"/>
        <v>0</v>
      </c>
      <c r="BH177" s="143">
        <f t="shared" si="17"/>
        <v>0</v>
      </c>
      <c r="BI177" s="143">
        <f t="shared" si="18"/>
        <v>0</v>
      </c>
      <c r="BJ177" s="13" t="s">
        <v>154</v>
      </c>
      <c r="BK177" s="144">
        <f t="shared" si="19"/>
        <v>0</v>
      </c>
      <c r="BL177" s="13" t="s">
        <v>181</v>
      </c>
      <c r="BM177" s="142" t="s">
        <v>2128</v>
      </c>
    </row>
    <row r="178" spans="2:65" s="1" customFormat="1" ht="24.15" customHeight="1">
      <c r="B178" s="131"/>
      <c r="C178" s="132" t="s">
        <v>332</v>
      </c>
      <c r="D178" s="132" t="s">
        <v>149</v>
      </c>
      <c r="E178" s="133" t="s">
        <v>2129</v>
      </c>
      <c r="F178" s="134" t="s">
        <v>2130</v>
      </c>
      <c r="G178" s="135" t="s">
        <v>152</v>
      </c>
      <c r="H178" s="136">
        <v>1</v>
      </c>
      <c r="I178" s="136"/>
      <c r="J178" s="136">
        <f t="shared" si="10"/>
        <v>0</v>
      </c>
      <c r="K178" s="137"/>
      <c r="L178" s="25"/>
      <c r="M178" s="138" t="s">
        <v>1</v>
      </c>
      <c r="N178" s="139" t="s">
        <v>35</v>
      </c>
      <c r="O178" s="140">
        <v>0</v>
      </c>
      <c r="P178" s="140">
        <f t="shared" si="11"/>
        <v>0</v>
      </c>
      <c r="Q178" s="140">
        <v>0</v>
      </c>
      <c r="R178" s="140">
        <f t="shared" si="12"/>
        <v>0</v>
      </c>
      <c r="S178" s="140">
        <v>0</v>
      </c>
      <c r="T178" s="141">
        <f t="shared" si="13"/>
        <v>0</v>
      </c>
      <c r="AR178" s="142" t="s">
        <v>181</v>
      </c>
      <c r="AT178" s="142" t="s">
        <v>149</v>
      </c>
      <c r="AU178" s="142" t="s">
        <v>77</v>
      </c>
      <c r="AY178" s="13" t="s">
        <v>146</v>
      </c>
      <c r="BE178" s="143">
        <f t="shared" si="14"/>
        <v>0</v>
      </c>
      <c r="BF178" s="143">
        <f t="shared" si="15"/>
        <v>0</v>
      </c>
      <c r="BG178" s="143">
        <f t="shared" si="16"/>
        <v>0</v>
      </c>
      <c r="BH178" s="143">
        <f t="shared" si="17"/>
        <v>0</v>
      </c>
      <c r="BI178" s="143">
        <f t="shared" si="18"/>
        <v>0</v>
      </c>
      <c r="BJ178" s="13" t="s">
        <v>154</v>
      </c>
      <c r="BK178" s="144">
        <f t="shared" si="19"/>
        <v>0</v>
      </c>
      <c r="BL178" s="13" t="s">
        <v>181</v>
      </c>
      <c r="BM178" s="142" t="s">
        <v>2131</v>
      </c>
    </row>
    <row r="179" spans="2:65" s="1" customFormat="1" ht="24.15" customHeight="1">
      <c r="B179" s="131"/>
      <c r="C179" s="149" t="s">
        <v>262</v>
      </c>
      <c r="D179" s="149" t="s">
        <v>356</v>
      </c>
      <c r="E179" s="150" t="s">
        <v>2132</v>
      </c>
      <c r="F179" s="151" t="s">
        <v>2133</v>
      </c>
      <c r="G179" s="152" t="s">
        <v>152</v>
      </c>
      <c r="H179" s="153">
        <v>1</v>
      </c>
      <c r="I179" s="153"/>
      <c r="J179" s="153">
        <f t="shared" si="10"/>
        <v>0</v>
      </c>
      <c r="K179" s="154"/>
      <c r="L179" s="155"/>
      <c r="M179" s="156" t="s">
        <v>1</v>
      </c>
      <c r="N179" s="157" t="s">
        <v>35</v>
      </c>
      <c r="O179" s="140">
        <v>0</v>
      </c>
      <c r="P179" s="140">
        <f t="shared" si="11"/>
        <v>0</v>
      </c>
      <c r="Q179" s="140">
        <v>0</v>
      </c>
      <c r="R179" s="140">
        <f t="shared" si="12"/>
        <v>0</v>
      </c>
      <c r="S179" s="140">
        <v>0</v>
      </c>
      <c r="T179" s="141">
        <f t="shared" si="13"/>
        <v>0</v>
      </c>
      <c r="AR179" s="142" t="s">
        <v>228</v>
      </c>
      <c r="AT179" s="142" t="s">
        <v>356</v>
      </c>
      <c r="AU179" s="142" t="s">
        <v>77</v>
      </c>
      <c r="AY179" s="13" t="s">
        <v>146</v>
      </c>
      <c r="BE179" s="143">
        <f t="shared" si="14"/>
        <v>0</v>
      </c>
      <c r="BF179" s="143">
        <f t="shared" si="15"/>
        <v>0</v>
      </c>
      <c r="BG179" s="143">
        <f t="shared" si="16"/>
        <v>0</v>
      </c>
      <c r="BH179" s="143">
        <f t="shared" si="17"/>
        <v>0</v>
      </c>
      <c r="BI179" s="143">
        <f t="shared" si="18"/>
        <v>0</v>
      </c>
      <c r="BJ179" s="13" t="s">
        <v>154</v>
      </c>
      <c r="BK179" s="144">
        <f t="shared" si="19"/>
        <v>0</v>
      </c>
      <c r="BL179" s="13" t="s">
        <v>181</v>
      </c>
      <c r="BM179" s="142" t="s">
        <v>2134</v>
      </c>
    </row>
    <row r="180" spans="2:65" s="1" customFormat="1" ht="24.15" customHeight="1">
      <c r="B180" s="131"/>
      <c r="C180" s="132" t="s">
        <v>341</v>
      </c>
      <c r="D180" s="132" t="s">
        <v>149</v>
      </c>
      <c r="E180" s="133" t="s">
        <v>2135</v>
      </c>
      <c r="F180" s="134" t="s">
        <v>2136</v>
      </c>
      <c r="G180" s="135" t="s">
        <v>152</v>
      </c>
      <c r="H180" s="136">
        <v>4</v>
      </c>
      <c r="I180" s="136"/>
      <c r="J180" s="136">
        <f t="shared" si="10"/>
        <v>0</v>
      </c>
      <c r="K180" s="137"/>
      <c r="L180" s="25"/>
      <c r="M180" s="138" t="s">
        <v>1</v>
      </c>
      <c r="N180" s="139" t="s">
        <v>35</v>
      </c>
      <c r="O180" s="140">
        <v>0</v>
      </c>
      <c r="P180" s="140">
        <f t="shared" si="11"/>
        <v>0</v>
      </c>
      <c r="Q180" s="140">
        <v>0</v>
      </c>
      <c r="R180" s="140">
        <f t="shared" si="12"/>
        <v>0</v>
      </c>
      <c r="S180" s="140">
        <v>0</v>
      </c>
      <c r="T180" s="141">
        <f t="shared" si="13"/>
        <v>0</v>
      </c>
      <c r="AR180" s="142" t="s">
        <v>181</v>
      </c>
      <c r="AT180" s="142" t="s">
        <v>149</v>
      </c>
      <c r="AU180" s="142" t="s">
        <v>77</v>
      </c>
      <c r="AY180" s="13" t="s">
        <v>146</v>
      </c>
      <c r="BE180" s="143">
        <f t="shared" si="14"/>
        <v>0</v>
      </c>
      <c r="BF180" s="143">
        <f t="shared" si="15"/>
        <v>0</v>
      </c>
      <c r="BG180" s="143">
        <f t="shared" si="16"/>
        <v>0</v>
      </c>
      <c r="BH180" s="143">
        <f t="shared" si="17"/>
        <v>0</v>
      </c>
      <c r="BI180" s="143">
        <f t="shared" si="18"/>
        <v>0</v>
      </c>
      <c r="BJ180" s="13" t="s">
        <v>154</v>
      </c>
      <c r="BK180" s="144">
        <f t="shared" si="19"/>
        <v>0</v>
      </c>
      <c r="BL180" s="13" t="s">
        <v>181</v>
      </c>
      <c r="BM180" s="142" t="s">
        <v>2137</v>
      </c>
    </row>
    <row r="181" spans="2:65" s="1" customFormat="1" ht="24.15" customHeight="1">
      <c r="B181" s="131"/>
      <c r="C181" s="132" t="s">
        <v>286</v>
      </c>
      <c r="D181" s="132" t="s">
        <v>149</v>
      </c>
      <c r="E181" s="133" t="s">
        <v>2138</v>
      </c>
      <c r="F181" s="134" t="s">
        <v>2139</v>
      </c>
      <c r="G181" s="135" t="s">
        <v>235</v>
      </c>
      <c r="H181" s="136">
        <v>1.42</v>
      </c>
      <c r="I181" s="136"/>
      <c r="J181" s="136">
        <f t="shared" si="10"/>
        <v>0</v>
      </c>
      <c r="K181" s="137"/>
      <c r="L181" s="25"/>
      <c r="M181" s="138" t="s">
        <v>1</v>
      </c>
      <c r="N181" s="139" t="s">
        <v>35</v>
      </c>
      <c r="O181" s="140">
        <v>0</v>
      </c>
      <c r="P181" s="140">
        <f t="shared" si="11"/>
        <v>0</v>
      </c>
      <c r="Q181" s="140">
        <v>0</v>
      </c>
      <c r="R181" s="140">
        <f t="shared" si="12"/>
        <v>0</v>
      </c>
      <c r="S181" s="140">
        <v>0</v>
      </c>
      <c r="T181" s="141">
        <f t="shared" si="13"/>
        <v>0</v>
      </c>
      <c r="AR181" s="142" t="s">
        <v>181</v>
      </c>
      <c r="AT181" s="142" t="s">
        <v>149</v>
      </c>
      <c r="AU181" s="142" t="s">
        <v>77</v>
      </c>
      <c r="AY181" s="13" t="s">
        <v>146</v>
      </c>
      <c r="BE181" s="143">
        <f t="shared" si="14"/>
        <v>0</v>
      </c>
      <c r="BF181" s="143">
        <f t="shared" si="15"/>
        <v>0</v>
      </c>
      <c r="BG181" s="143">
        <f t="shared" si="16"/>
        <v>0</v>
      </c>
      <c r="BH181" s="143">
        <f t="shared" si="17"/>
        <v>0</v>
      </c>
      <c r="BI181" s="143">
        <f t="shared" si="18"/>
        <v>0</v>
      </c>
      <c r="BJ181" s="13" t="s">
        <v>154</v>
      </c>
      <c r="BK181" s="144">
        <f t="shared" si="19"/>
        <v>0</v>
      </c>
      <c r="BL181" s="13" t="s">
        <v>181</v>
      </c>
      <c r="BM181" s="142" t="s">
        <v>2140</v>
      </c>
    </row>
    <row r="182" spans="2:65" s="1" customFormat="1" ht="24.15" customHeight="1">
      <c r="B182" s="131"/>
      <c r="C182" s="132" t="s">
        <v>352</v>
      </c>
      <c r="D182" s="132" t="s">
        <v>149</v>
      </c>
      <c r="E182" s="133" t="s">
        <v>2141</v>
      </c>
      <c r="F182" s="134" t="s">
        <v>2142</v>
      </c>
      <c r="G182" s="135" t="s">
        <v>1698</v>
      </c>
      <c r="H182" s="136">
        <v>325.70999999999998</v>
      </c>
      <c r="I182" s="136"/>
      <c r="J182" s="136">
        <f t="shared" si="10"/>
        <v>0</v>
      </c>
      <c r="K182" s="137"/>
      <c r="L182" s="25"/>
      <c r="M182" s="138" t="s">
        <v>1</v>
      </c>
      <c r="N182" s="139" t="s">
        <v>35</v>
      </c>
      <c r="O182" s="140">
        <v>0</v>
      </c>
      <c r="P182" s="140">
        <f t="shared" si="11"/>
        <v>0</v>
      </c>
      <c r="Q182" s="140">
        <v>0</v>
      </c>
      <c r="R182" s="140">
        <f t="shared" si="12"/>
        <v>0</v>
      </c>
      <c r="S182" s="140">
        <v>0</v>
      </c>
      <c r="T182" s="141">
        <f t="shared" si="13"/>
        <v>0</v>
      </c>
      <c r="AR182" s="142" t="s">
        <v>181</v>
      </c>
      <c r="AT182" s="142" t="s">
        <v>149</v>
      </c>
      <c r="AU182" s="142" t="s">
        <v>77</v>
      </c>
      <c r="AY182" s="13" t="s">
        <v>146</v>
      </c>
      <c r="BE182" s="143">
        <f t="shared" si="14"/>
        <v>0</v>
      </c>
      <c r="BF182" s="143">
        <f t="shared" si="15"/>
        <v>0</v>
      </c>
      <c r="BG182" s="143">
        <f t="shared" si="16"/>
        <v>0</v>
      </c>
      <c r="BH182" s="143">
        <f t="shared" si="17"/>
        <v>0</v>
      </c>
      <c r="BI182" s="143">
        <f t="shared" si="18"/>
        <v>0</v>
      </c>
      <c r="BJ182" s="13" t="s">
        <v>154</v>
      </c>
      <c r="BK182" s="144">
        <f t="shared" si="19"/>
        <v>0</v>
      </c>
      <c r="BL182" s="13" t="s">
        <v>181</v>
      </c>
      <c r="BM182" s="142" t="s">
        <v>2143</v>
      </c>
    </row>
    <row r="183" spans="2:65" s="1" customFormat="1" ht="24.15" customHeight="1">
      <c r="B183" s="131"/>
      <c r="C183" s="132" t="s">
        <v>290</v>
      </c>
      <c r="D183" s="132" t="s">
        <v>149</v>
      </c>
      <c r="E183" s="133" t="s">
        <v>2144</v>
      </c>
      <c r="F183" s="134" t="s">
        <v>2145</v>
      </c>
      <c r="G183" s="135" t="s">
        <v>1698</v>
      </c>
      <c r="H183" s="136">
        <v>325.70999999999998</v>
      </c>
      <c r="I183" s="136"/>
      <c r="J183" s="136">
        <f t="shared" si="10"/>
        <v>0</v>
      </c>
      <c r="K183" s="137"/>
      <c r="L183" s="25"/>
      <c r="M183" s="138" t="s">
        <v>1</v>
      </c>
      <c r="N183" s="139" t="s">
        <v>35</v>
      </c>
      <c r="O183" s="140">
        <v>0</v>
      </c>
      <c r="P183" s="140">
        <f t="shared" si="11"/>
        <v>0</v>
      </c>
      <c r="Q183" s="140">
        <v>0</v>
      </c>
      <c r="R183" s="140">
        <f t="shared" si="12"/>
        <v>0</v>
      </c>
      <c r="S183" s="140">
        <v>0</v>
      </c>
      <c r="T183" s="141">
        <f t="shared" si="13"/>
        <v>0</v>
      </c>
      <c r="AR183" s="142" t="s">
        <v>181</v>
      </c>
      <c r="AT183" s="142" t="s">
        <v>149</v>
      </c>
      <c r="AU183" s="142" t="s">
        <v>77</v>
      </c>
      <c r="AY183" s="13" t="s">
        <v>146</v>
      </c>
      <c r="BE183" s="143">
        <f t="shared" si="14"/>
        <v>0</v>
      </c>
      <c r="BF183" s="143">
        <f t="shared" si="15"/>
        <v>0</v>
      </c>
      <c r="BG183" s="143">
        <f t="shared" si="16"/>
        <v>0</v>
      </c>
      <c r="BH183" s="143">
        <f t="shared" si="17"/>
        <v>0</v>
      </c>
      <c r="BI183" s="143">
        <f t="shared" si="18"/>
        <v>0</v>
      </c>
      <c r="BJ183" s="13" t="s">
        <v>154</v>
      </c>
      <c r="BK183" s="144">
        <f t="shared" si="19"/>
        <v>0</v>
      </c>
      <c r="BL183" s="13" t="s">
        <v>181</v>
      </c>
      <c r="BM183" s="142" t="s">
        <v>2146</v>
      </c>
    </row>
    <row r="184" spans="2:65" s="1" customFormat="1" ht="24.15" customHeight="1">
      <c r="B184" s="131"/>
      <c r="C184" s="132" t="s">
        <v>521</v>
      </c>
      <c r="D184" s="132" t="s">
        <v>149</v>
      </c>
      <c r="E184" s="133" t="s">
        <v>2147</v>
      </c>
      <c r="F184" s="134" t="s">
        <v>2148</v>
      </c>
      <c r="G184" s="135" t="s">
        <v>1698</v>
      </c>
      <c r="H184" s="136">
        <v>325.70999999999998</v>
      </c>
      <c r="I184" s="136"/>
      <c r="J184" s="136">
        <f t="shared" si="10"/>
        <v>0</v>
      </c>
      <c r="K184" s="137"/>
      <c r="L184" s="25"/>
      <c r="M184" s="138" t="s">
        <v>1</v>
      </c>
      <c r="N184" s="139" t="s">
        <v>35</v>
      </c>
      <c r="O184" s="140">
        <v>0</v>
      </c>
      <c r="P184" s="140">
        <f t="shared" si="11"/>
        <v>0</v>
      </c>
      <c r="Q184" s="140">
        <v>0</v>
      </c>
      <c r="R184" s="140">
        <f t="shared" si="12"/>
        <v>0</v>
      </c>
      <c r="S184" s="140">
        <v>0</v>
      </c>
      <c r="T184" s="141">
        <f t="shared" si="13"/>
        <v>0</v>
      </c>
      <c r="AR184" s="142" t="s">
        <v>181</v>
      </c>
      <c r="AT184" s="142" t="s">
        <v>149</v>
      </c>
      <c r="AU184" s="142" t="s">
        <v>77</v>
      </c>
      <c r="AY184" s="13" t="s">
        <v>146</v>
      </c>
      <c r="BE184" s="143">
        <f t="shared" si="14"/>
        <v>0</v>
      </c>
      <c r="BF184" s="143">
        <f t="shared" si="15"/>
        <v>0</v>
      </c>
      <c r="BG184" s="143">
        <f t="shared" si="16"/>
        <v>0</v>
      </c>
      <c r="BH184" s="143">
        <f t="shared" si="17"/>
        <v>0</v>
      </c>
      <c r="BI184" s="143">
        <f t="shared" si="18"/>
        <v>0</v>
      </c>
      <c r="BJ184" s="13" t="s">
        <v>154</v>
      </c>
      <c r="BK184" s="144">
        <f t="shared" si="19"/>
        <v>0</v>
      </c>
      <c r="BL184" s="13" t="s">
        <v>181</v>
      </c>
      <c r="BM184" s="142" t="s">
        <v>2149</v>
      </c>
    </row>
    <row r="185" spans="2:65" s="11" customFormat="1" ht="25.95" customHeight="1">
      <c r="B185" s="120"/>
      <c r="D185" s="121" t="s">
        <v>68</v>
      </c>
      <c r="E185" s="122" t="s">
        <v>2150</v>
      </c>
      <c r="F185" s="122" t="s">
        <v>2151</v>
      </c>
      <c r="J185" s="123">
        <f>BK185</f>
        <v>0</v>
      </c>
      <c r="L185" s="120"/>
      <c r="M185" s="124"/>
      <c r="P185" s="125">
        <f>SUM(P186:P202)</f>
        <v>0</v>
      </c>
      <c r="R185" s="125">
        <f>SUM(R186:R202)</f>
        <v>0</v>
      </c>
      <c r="T185" s="126">
        <f>SUM(T186:T202)</f>
        <v>0</v>
      </c>
      <c r="AR185" s="121" t="s">
        <v>154</v>
      </c>
      <c r="AT185" s="127" t="s">
        <v>68</v>
      </c>
      <c r="AU185" s="127" t="s">
        <v>69</v>
      </c>
      <c r="AY185" s="121" t="s">
        <v>146</v>
      </c>
      <c r="BK185" s="128">
        <f>SUM(BK186:BK202)</f>
        <v>0</v>
      </c>
    </row>
    <row r="186" spans="2:65" s="1" customFormat="1" ht="16.5" customHeight="1">
      <c r="B186" s="131"/>
      <c r="C186" s="132" t="s">
        <v>294</v>
      </c>
      <c r="D186" s="132" t="s">
        <v>149</v>
      </c>
      <c r="E186" s="133" t="s">
        <v>2152</v>
      </c>
      <c r="F186" s="134" t="s">
        <v>2153</v>
      </c>
      <c r="G186" s="135" t="s">
        <v>152</v>
      </c>
      <c r="H186" s="136">
        <v>1</v>
      </c>
      <c r="I186" s="136"/>
      <c r="J186" s="136">
        <f t="shared" ref="J186:J202" si="20">ROUND(I186*H186,3)</f>
        <v>0</v>
      </c>
      <c r="K186" s="137"/>
      <c r="L186" s="25"/>
      <c r="M186" s="138" t="s">
        <v>1</v>
      </c>
      <c r="N186" s="139" t="s">
        <v>35</v>
      </c>
      <c r="O186" s="140">
        <v>0</v>
      </c>
      <c r="P186" s="140">
        <f t="shared" ref="P186:P202" si="21">O186*H186</f>
        <v>0</v>
      </c>
      <c r="Q186" s="140">
        <v>0</v>
      </c>
      <c r="R186" s="140">
        <f t="shared" ref="R186:R202" si="22">Q186*H186</f>
        <v>0</v>
      </c>
      <c r="S186" s="140">
        <v>0</v>
      </c>
      <c r="T186" s="141">
        <f t="shared" ref="T186:T202" si="23">S186*H186</f>
        <v>0</v>
      </c>
      <c r="AR186" s="142" t="s">
        <v>181</v>
      </c>
      <c r="AT186" s="142" t="s">
        <v>149</v>
      </c>
      <c r="AU186" s="142" t="s">
        <v>77</v>
      </c>
      <c r="AY186" s="13" t="s">
        <v>146</v>
      </c>
      <c r="BE186" s="143">
        <f t="shared" ref="BE186:BE202" si="24">IF(N186="základná",J186,0)</f>
        <v>0</v>
      </c>
      <c r="BF186" s="143">
        <f t="shared" ref="BF186:BF202" si="25">IF(N186="znížená",J186,0)</f>
        <v>0</v>
      </c>
      <c r="BG186" s="143">
        <f t="shared" ref="BG186:BG202" si="26">IF(N186="zákl. prenesená",J186,0)</f>
        <v>0</v>
      </c>
      <c r="BH186" s="143">
        <f t="shared" ref="BH186:BH202" si="27">IF(N186="zníž. prenesená",J186,0)</f>
        <v>0</v>
      </c>
      <c r="BI186" s="143">
        <f t="shared" ref="BI186:BI202" si="28">IF(N186="nulová",J186,0)</f>
        <v>0</v>
      </c>
      <c r="BJ186" s="13" t="s">
        <v>154</v>
      </c>
      <c r="BK186" s="144">
        <f t="shared" ref="BK186:BK202" si="29">ROUND(I186*H186,3)</f>
        <v>0</v>
      </c>
      <c r="BL186" s="13" t="s">
        <v>181</v>
      </c>
      <c r="BM186" s="142" t="s">
        <v>2154</v>
      </c>
    </row>
    <row r="187" spans="2:65" s="1" customFormat="1" ht="33" customHeight="1">
      <c r="B187" s="131"/>
      <c r="C187" s="149" t="s">
        <v>528</v>
      </c>
      <c r="D187" s="149" t="s">
        <v>356</v>
      </c>
      <c r="E187" s="150" t="s">
        <v>2155</v>
      </c>
      <c r="F187" s="151" t="s">
        <v>2156</v>
      </c>
      <c r="G187" s="152" t="s">
        <v>152</v>
      </c>
      <c r="H187" s="153">
        <v>1</v>
      </c>
      <c r="I187" s="153"/>
      <c r="J187" s="153">
        <f t="shared" si="20"/>
        <v>0</v>
      </c>
      <c r="K187" s="154"/>
      <c r="L187" s="155"/>
      <c r="M187" s="156" t="s">
        <v>1</v>
      </c>
      <c r="N187" s="157" t="s">
        <v>35</v>
      </c>
      <c r="O187" s="140">
        <v>0</v>
      </c>
      <c r="P187" s="140">
        <f t="shared" si="21"/>
        <v>0</v>
      </c>
      <c r="Q187" s="140">
        <v>0</v>
      </c>
      <c r="R187" s="140">
        <f t="shared" si="22"/>
        <v>0</v>
      </c>
      <c r="S187" s="140">
        <v>0</v>
      </c>
      <c r="T187" s="141">
        <f t="shared" si="23"/>
        <v>0</v>
      </c>
      <c r="AR187" s="142" t="s">
        <v>228</v>
      </c>
      <c r="AT187" s="142" t="s">
        <v>356</v>
      </c>
      <c r="AU187" s="142" t="s">
        <v>77</v>
      </c>
      <c r="AY187" s="13" t="s">
        <v>146</v>
      </c>
      <c r="BE187" s="143">
        <f t="shared" si="24"/>
        <v>0</v>
      </c>
      <c r="BF187" s="143">
        <f t="shared" si="25"/>
        <v>0</v>
      </c>
      <c r="BG187" s="143">
        <f t="shared" si="26"/>
        <v>0</v>
      </c>
      <c r="BH187" s="143">
        <f t="shared" si="27"/>
        <v>0</v>
      </c>
      <c r="BI187" s="143">
        <f t="shared" si="28"/>
        <v>0</v>
      </c>
      <c r="BJ187" s="13" t="s">
        <v>154</v>
      </c>
      <c r="BK187" s="144">
        <f t="shared" si="29"/>
        <v>0</v>
      </c>
      <c r="BL187" s="13" t="s">
        <v>181</v>
      </c>
      <c r="BM187" s="142" t="s">
        <v>2157</v>
      </c>
    </row>
    <row r="188" spans="2:65" s="1" customFormat="1" ht="33" customHeight="1">
      <c r="B188" s="131"/>
      <c r="C188" s="149" t="s">
        <v>532</v>
      </c>
      <c r="D188" s="149" t="s">
        <v>356</v>
      </c>
      <c r="E188" s="150" t="s">
        <v>2158</v>
      </c>
      <c r="F188" s="151" t="s">
        <v>2159</v>
      </c>
      <c r="G188" s="152" t="s">
        <v>152</v>
      </c>
      <c r="H188" s="153">
        <v>1</v>
      </c>
      <c r="I188" s="153"/>
      <c r="J188" s="153">
        <f t="shared" si="20"/>
        <v>0</v>
      </c>
      <c r="K188" s="154"/>
      <c r="L188" s="155"/>
      <c r="M188" s="156" t="s">
        <v>1</v>
      </c>
      <c r="N188" s="157" t="s">
        <v>35</v>
      </c>
      <c r="O188" s="140">
        <v>0</v>
      </c>
      <c r="P188" s="140">
        <f t="shared" si="21"/>
        <v>0</v>
      </c>
      <c r="Q188" s="140">
        <v>0</v>
      </c>
      <c r="R188" s="140">
        <f t="shared" si="22"/>
        <v>0</v>
      </c>
      <c r="S188" s="140">
        <v>0</v>
      </c>
      <c r="T188" s="141">
        <f t="shared" si="23"/>
        <v>0</v>
      </c>
      <c r="AR188" s="142" t="s">
        <v>228</v>
      </c>
      <c r="AT188" s="142" t="s">
        <v>356</v>
      </c>
      <c r="AU188" s="142" t="s">
        <v>77</v>
      </c>
      <c r="AY188" s="13" t="s">
        <v>146</v>
      </c>
      <c r="BE188" s="143">
        <f t="shared" si="24"/>
        <v>0</v>
      </c>
      <c r="BF188" s="143">
        <f t="shared" si="25"/>
        <v>0</v>
      </c>
      <c r="BG188" s="143">
        <f t="shared" si="26"/>
        <v>0</v>
      </c>
      <c r="BH188" s="143">
        <f t="shared" si="27"/>
        <v>0</v>
      </c>
      <c r="BI188" s="143">
        <f t="shared" si="28"/>
        <v>0</v>
      </c>
      <c r="BJ188" s="13" t="s">
        <v>154</v>
      </c>
      <c r="BK188" s="144">
        <f t="shared" si="29"/>
        <v>0</v>
      </c>
      <c r="BL188" s="13" t="s">
        <v>181</v>
      </c>
      <c r="BM188" s="142" t="s">
        <v>2160</v>
      </c>
    </row>
    <row r="189" spans="2:65" s="1" customFormat="1" ht="55.5" customHeight="1">
      <c r="B189" s="131"/>
      <c r="C189" s="149" t="s">
        <v>536</v>
      </c>
      <c r="D189" s="149" t="s">
        <v>356</v>
      </c>
      <c r="E189" s="150" t="s">
        <v>2161</v>
      </c>
      <c r="F189" s="151" t="s">
        <v>2162</v>
      </c>
      <c r="G189" s="152" t="s">
        <v>2055</v>
      </c>
      <c r="H189" s="153">
        <v>1</v>
      </c>
      <c r="I189" s="153"/>
      <c r="J189" s="153">
        <f t="shared" si="20"/>
        <v>0</v>
      </c>
      <c r="K189" s="154"/>
      <c r="L189" s="155"/>
      <c r="M189" s="156" t="s">
        <v>1</v>
      </c>
      <c r="N189" s="157" t="s">
        <v>35</v>
      </c>
      <c r="O189" s="140">
        <v>0</v>
      </c>
      <c r="P189" s="140">
        <f t="shared" si="21"/>
        <v>0</v>
      </c>
      <c r="Q189" s="140">
        <v>0</v>
      </c>
      <c r="R189" s="140">
        <f t="shared" si="22"/>
        <v>0</v>
      </c>
      <c r="S189" s="140">
        <v>0</v>
      </c>
      <c r="T189" s="141">
        <f t="shared" si="23"/>
        <v>0</v>
      </c>
      <c r="AR189" s="142" t="s">
        <v>228</v>
      </c>
      <c r="AT189" s="142" t="s">
        <v>356</v>
      </c>
      <c r="AU189" s="142" t="s">
        <v>77</v>
      </c>
      <c r="AY189" s="13" t="s">
        <v>146</v>
      </c>
      <c r="BE189" s="143">
        <f t="shared" si="24"/>
        <v>0</v>
      </c>
      <c r="BF189" s="143">
        <f t="shared" si="25"/>
        <v>0</v>
      </c>
      <c r="BG189" s="143">
        <f t="shared" si="26"/>
        <v>0</v>
      </c>
      <c r="BH189" s="143">
        <f t="shared" si="27"/>
        <v>0</v>
      </c>
      <c r="BI189" s="143">
        <f t="shared" si="28"/>
        <v>0</v>
      </c>
      <c r="BJ189" s="13" t="s">
        <v>154</v>
      </c>
      <c r="BK189" s="144">
        <f t="shared" si="29"/>
        <v>0</v>
      </c>
      <c r="BL189" s="13" t="s">
        <v>181</v>
      </c>
      <c r="BM189" s="142" t="s">
        <v>2163</v>
      </c>
    </row>
    <row r="190" spans="2:65" s="1" customFormat="1" ht="24.15" customHeight="1">
      <c r="B190" s="131"/>
      <c r="C190" s="132" t="s">
        <v>306</v>
      </c>
      <c r="D190" s="132" t="s">
        <v>149</v>
      </c>
      <c r="E190" s="133" t="s">
        <v>2164</v>
      </c>
      <c r="F190" s="134" t="s">
        <v>2165</v>
      </c>
      <c r="G190" s="135" t="s">
        <v>152</v>
      </c>
      <c r="H190" s="136">
        <v>1</v>
      </c>
      <c r="I190" s="136"/>
      <c r="J190" s="136">
        <f t="shared" si="20"/>
        <v>0</v>
      </c>
      <c r="K190" s="137"/>
      <c r="L190" s="25"/>
      <c r="M190" s="138" t="s">
        <v>1</v>
      </c>
      <c r="N190" s="139" t="s">
        <v>35</v>
      </c>
      <c r="O190" s="140">
        <v>0</v>
      </c>
      <c r="P190" s="140">
        <f t="shared" si="21"/>
        <v>0</v>
      </c>
      <c r="Q190" s="140">
        <v>0</v>
      </c>
      <c r="R190" s="140">
        <f t="shared" si="22"/>
        <v>0</v>
      </c>
      <c r="S190" s="140">
        <v>0</v>
      </c>
      <c r="T190" s="141">
        <f t="shared" si="23"/>
        <v>0</v>
      </c>
      <c r="AR190" s="142" t="s">
        <v>181</v>
      </c>
      <c r="AT190" s="142" t="s">
        <v>149</v>
      </c>
      <c r="AU190" s="142" t="s">
        <v>77</v>
      </c>
      <c r="AY190" s="13" t="s">
        <v>146</v>
      </c>
      <c r="BE190" s="143">
        <f t="shared" si="24"/>
        <v>0</v>
      </c>
      <c r="BF190" s="143">
        <f t="shared" si="25"/>
        <v>0</v>
      </c>
      <c r="BG190" s="143">
        <f t="shared" si="26"/>
        <v>0</v>
      </c>
      <c r="BH190" s="143">
        <f t="shared" si="27"/>
        <v>0</v>
      </c>
      <c r="BI190" s="143">
        <f t="shared" si="28"/>
        <v>0</v>
      </c>
      <c r="BJ190" s="13" t="s">
        <v>154</v>
      </c>
      <c r="BK190" s="144">
        <f t="shared" si="29"/>
        <v>0</v>
      </c>
      <c r="BL190" s="13" t="s">
        <v>181</v>
      </c>
      <c r="BM190" s="142" t="s">
        <v>2166</v>
      </c>
    </row>
    <row r="191" spans="2:65" s="1" customFormat="1" ht="24.15" customHeight="1">
      <c r="B191" s="131"/>
      <c r="C191" s="132" t="s">
        <v>543</v>
      </c>
      <c r="D191" s="132" t="s">
        <v>149</v>
      </c>
      <c r="E191" s="133" t="s">
        <v>2167</v>
      </c>
      <c r="F191" s="134" t="s">
        <v>2168</v>
      </c>
      <c r="G191" s="135" t="s">
        <v>152</v>
      </c>
      <c r="H191" s="136">
        <v>1</v>
      </c>
      <c r="I191" s="136"/>
      <c r="J191" s="136">
        <f t="shared" si="20"/>
        <v>0</v>
      </c>
      <c r="K191" s="137"/>
      <c r="L191" s="25"/>
      <c r="M191" s="138" t="s">
        <v>1</v>
      </c>
      <c r="N191" s="139" t="s">
        <v>35</v>
      </c>
      <c r="O191" s="140">
        <v>0</v>
      </c>
      <c r="P191" s="140">
        <f t="shared" si="21"/>
        <v>0</v>
      </c>
      <c r="Q191" s="140">
        <v>0</v>
      </c>
      <c r="R191" s="140">
        <f t="shared" si="22"/>
        <v>0</v>
      </c>
      <c r="S191" s="140">
        <v>0</v>
      </c>
      <c r="T191" s="141">
        <f t="shared" si="23"/>
        <v>0</v>
      </c>
      <c r="AR191" s="142" t="s">
        <v>181</v>
      </c>
      <c r="AT191" s="142" t="s">
        <v>149</v>
      </c>
      <c r="AU191" s="142" t="s">
        <v>77</v>
      </c>
      <c r="AY191" s="13" t="s">
        <v>146</v>
      </c>
      <c r="BE191" s="143">
        <f t="shared" si="24"/>
        <v>0</v>
      </c>
      <c r="BF191" s="143">
        <f t="shared" si="25"/>
        <v>0</v>
      </c>
      <c r="BG191" s="143">
        <f t="shared" si="26"/>
        <v>0</v>
      </c>
      <c r="BH191" s="143">
        <f t="shared" si="27"/>
        <v>0</v>
      </c>
      <c r="BI191" s="143">
        <f t="shared" si="28"/>
        <v>0</v>
      </c>
      <c r="BJ191" s="13" t="s">
        <v>154</v>
      </c>
      <c r="BK191" s="144">
        <f t="shared" si="29"/>
        <v>0</v>
      </c>
      <c r="BL191" s="13" t="s">
        <v>181</v>
      </c>
      <c r="BM191" s="142" t="s">
        <v>2169</v>
      </c>
    </row>
    <row r="192" spans="2:65" s="1" customFormat="1" ht="16.5" customHeight="1">
      <c r="B192" s="131"/>
      <c r="C192" s="132" t="s">
        <v>310</v>
      </c>
      <c r="D192" s="132" t="s">
        <v>149</v>
      </c>
      <c r="E192" s="133" t="s">
        <v>2170</v>
      </c>
      <c r="F192" s="134" t="s">
        <v>2171</v>
      </c>
      <c r="G192" s="135" t="s">
        <v>257</v>
      </c>
      <c r="H192" s="136">
        <v>1</v>
      </c>
      <c r="I192" s="136"/>
      <c r="J192" s="136">
        <f t="shared" si="20"/>
        <v>0</v>
      </c>
      <c r="K192" s="137"/>
      <c r="L192" s="25"/>
      <c r="M192" s="138" t="s">
        <v>1</v>
      </c>
      <c r="N192" s="139" t="s">
        <v>35</v>
      </c>
      <c r="O192" s="140">
        <v>0</v>
      </c>
      <c r="P192" s="140">
        <f t="shared" si="21"/>
        <v>0</v>
      </c>
      <c r="Q192" s="140">
        <v>0</v>
      </c>
      <c r="R192" s="140">
        <f t="shared" si="22"/>
        <v>0</v>
      </c>
      <c r="S192" s="140">
        <v>0</v>
      </c>
      <c r="T192" s="141">
        <f t="shared" si="23"/>
        <v>0</v>
      </c>
      <c r="AR192" s="142" t="s">
        <v>181</v>
      </c>
      <c r="AT192" s="142" t="s">
        <v>149</v>
      </c>
      <c r="AU192" s="142" t="s">
        <v>77</v>
      </c>
      <c r="AY192" s="13" t="s">
        <v>146</v>
      </c>
      <c r="BE192" s="143">
        <f t="shared" si="24"/>
        <v>0</v>
      </c>
      <c r="BF192" s="143">
        <f t="shared" si="25"/>
        <v>0</v>
      </c>
      <c r="BG192" s="143">
        <f t="shared" si="26"/>
        <v>0</v>
      </c>
      <c r="BH192" s="143">
        <f t="shared" si="27"/>
        <v>0</v>
      </c>
      <c r="BI192" s="143">
        <f t="shared" si="28"/>
        <v>0</v>
      </c>
      <c r="BJ192" s="13" t="s">
        <v>154</v>
      </c>
      <c r="BK192" s="144">
        <f t="shared" si="29"/>
        <v>0</v>
      </c>
      <c r="BL192" s="13" t="s">
        <v>181</v>
      </c>
      <c r="BM192" s="142" t="s">
        <v>2172</v>
      </c>
    </row>
    <row r="193" spans="2:65" s="1" customFormat="1" ht="24.15" customHeight="1">
      <c r="B193" s="131"/>
      <c r="C193" s="149" t="s">
        <v>550</v>
      </c>
      <c r="D193" s="149" t="s">
        <v>356</v>
      </c>
      <c r="E193" s="150" t="s">
        <v>2173</v>
      </c>
      <c r="F193" s="151" t="s">
        <v>2174</v>
      </c>
      <c r="G193" s="152" t="s">
        <v>152</v>
      </c>
      <c r="H193" s="153">
        <v>1</v>
      </c>
      <c r="I193" s="153"/>
      <c r="J193" s="153">
        <f t="shared" si="20"/>
        <v>0</v>
      </c>
      <c r="K193" s="154"/>
      <c r="L193" s="155"/>
      <c r="M193" s="156" t="s">
        <v>1</v>
      </c>
      <c r="N193" s="157" t="s">
        <v>35</v>
      </c>
      <c r="O193" s="140">
        <v>0</v>
      </c>
      <c r="P193" s="140">
        <f t="shared" si="21"/>
        <v>0</v>
      </c>
      <c r="Q193" s="140">
        <v>0</v>
      </c>
      <c r="R193" s="140">
        <f t="shared" si="22"/>
        <v>0</v>
      </c>
      <c r="S193" s="140">
        <v>0</v>
      </c>
      <c r="T193" s="141">
        <f t="shared" si="23"/>
        <v>0</v>
      </c>
      <c r="AR193" s="142" t="s">
        <v>228</v>
      </c>
      <c r="AT193" s="142" t="s">
        <v>356</v>
      </c>
      <c r="AU193" s="142" t="s">
        <v>77</v>
      </c>
      <c r="AY193" s="13" t="s">
        <v>146</v>
      </c>
      <c r="BE193" s="143">
        <f t="shared" si="24"/>
        <v>0</v>
      </c>
      <c r="BF193" s="143">
        <f t="shared" si="25"/>
        <v>0</v>
      </c>
      <c r="BG193" s="143">
        <f t="shared" si="26"/>
        <v>0</v>
      </c>
      <c r="BH193" s="143">
        <f t="shared" si="27"/>
        <v>0</v>
      </c>
      <c r="BI193" s="143">
        <f t="shared" si="28"/>
        <v>0</v>
      </c>
      <c r="BJ193" s="13" t="s">
        <v>154</v>
      </c>
      <c r="BK193" s="144">
        <f t="shared" si="29"/>
        <v>0</v>
      </c>
      <c r="BL193" s="13" t="s">
        <v>181</v>
      </c>
      <c r="BM193" s="142" t="s">
        <v>2175</v>
      </c>
    </row>
    <row r="194" spans="2:65" s="1" customFormat="1" ht="16.5" customHeight="1">
      <c r="B194" s="131"/>
      <c r="C194" s="149" t="s">
        <v>314</v>
      </c>
      <c r="D194" s="149" t="s">
        <v>356</v>
      </c>
      <c r="E194" s="150" t="s">
        <v>2176</v>
      </c>
      <c r="F194" s="151" t="s">
        <v>2039</v>
      </c>
      <c r="G194" s="152" t="s">
        <v>152</v>
      </c>
      <c r="H194" s="153">
        <v>1</v>
      </c>
      <c r="I194" s="153"/>
      <c r="J194" s="153">
        <f t="shared" si="20"/>
        <v>0</v>
      </c>
      <c r="K194" s="154"/>
      <c r="L194" s="155"/>
      <c r="M194" s="156" t="s">
        <v>1</v>
      </c>
      <c r="N194" s="157" t="s">
        <v>35</v>
      </c>
      <c r="O194" s="140">
        <v>0</v>
      </c>
      <c r="P194" s="140">
        <f t="shared" si="21"/>
        <v>0</v>
      </c>
      <c r="Q194" s="140">
        <v>0</v>
      </c>
      <c r="R194" s="140">
        <f t="shared" si="22"/>
        <v>0</v>
      </c>
      <c r="S194" s="140">
        <v>0</v>
      </c>
      <c r="T194" s="141">
        <f t="shared" si="23"/>
        <v>0</v>
      </c>
      <c r="AR194" s="142" t="s">
        <v>228</v>
      </c>
      <c r="AT194" s="142" t="s">
        <v>356</v>
      </c>
      <c r="AU194" s="142" t="s">
        <v>77</v>
      </c>
      <c r="AY194" s="13" t="s">
        <v>146</v>
      </c>
      <c r="BE194" s="143">
        <f t="shared" si="24"/>
        <v>0</v>
      </c>
      <c r="BF194" s="143">
        <f t="shared" si="25"/>
        <v>0</v>
      </c>
      <c r="BG194" s="143">
        <f t="shared" si="26"/>
        <v>0</v>
      </c>
      <c r="BH194" s="143">
        <f t="shared" si="27"/>
        <v>0</v>
      </c>
      <c r="BI194" s="143">
        <f t="shared" si="28"/>
        <v>0</v>
      </c>
      <c r="BJ194" s="13" t="s">
        <v>154</v>
      </c>
      <c r="BK194" s="144">
        <f t="shared" si="29"/>
        <v>0</v>
      </c>
      <c r="BL194" s="13" t="s">
        <v>181</v>
      </c>
      <c r="BM194" s="142" t="s">
        <v>2177</v>
      </c>
    </row>
    <row r="195" spans="2:65" s="1" customFormat="1" ht="24.15" customHeight="1">
      <c r="B195" s="131"/>
      <c r="C195" s="132" t="s">
        <v>557</v>
      </c>
      <c r="D195" s="132" t="s">
        <v>149</v>
      </c>
      <c r="E195" s="133" t="s">
        <v>2178</v>
      </c>
      <c r="F195" s="134" t="s">
        <v>2179</v>
      </c>
      <c r="G195" s="135" t="s">
        <v>152</v>
      </c>
      <c r="H195" s="136">
        <v>3</v>
      </c>
      <c r="I195" s="136"/>
      <c r="J195" s="136">
        <f t="shared" si="20"/>
        <v>0</v>
      </c>
      <c r="K195" s="137"/>
      <c r="L195" s="25"/>
      <c r="M195" s="138" t="s">
        <v>1</v>
      </c>
      <c r="N195" s="139" t="s">
        <v>35</v>
      </c>
      <c r="O195" s="140">
        <v>0</v>
      </c>
      <c r="P195" s="140">
        <f t="shared" si="21"/>
        <v>0</v>
      </c>
      <c r="Q195" s="140">
        <v>0</v>
      </c>
      <c r="R195" s="140">
        <f t="shared" si="22"/>
        <v>0</v>
      </c>
      <c r="S195" s="140">
        <v>0</v>
      </c>
      <c r="T195" s="141">
        <f t="shared" si="23"/>
        <v>0</v>
      </c>
      <c r="AR195" s="142" t="s">
        <v>181</v>
      </c>
      <c r="AT195" s="142" t="s">
        <v>149</v>
      </c>
      <c r="AU195" s="142" t="s">
        <v>77</v>
      </c>
      <c r="AY195" s="13" t="s">
        <v>146</v>
      </c>
      <c r="BE195" s="143">
        <f t="shared" si="24"/>
        <v>0</v>
      </c>
      <c r="BF195" s="143">
        <f t="shared" si="25"/>
        <v>0</v>
      </c>
      <c r="BG195" s="143">
        <f t="shared" si="26"/>
        <v>0</v>
      </c>
      <c r="BH195" s="143">
        <f t="shared" si="27"/>
        <v>0</v>
      </c>
      <c r="BI195" s="143">
        <f t="shared" si="28"/>
        <v>0</v>
      </c>
      <c r="BJ195" s="13" t="s">
        <v>154</v>
      </c>
      <c r="BK195" s="144">
        <f t="shared" si="29"/>
        <v>0</v>
      </c>
      <c r="BL195" s="13" t="s">
        <v>181</v>
      </c>
      <c r="BM195" s="142" t="s">
        <v>2180</v>
      </c>
    </row>
    <row r="196" spans="2:65" s="1" customFormat="1" ht="24.15" customHeight="1">
      <c r="B196" s="131"/>
      <c r="C196" s="149" t="s">
        <v>318</v>
      </c>
      <c r="D196" s="149" t="s">
        <v>356</v>
      </c>
      <c r="E196" s="150" t="s">
        <v>2181</v>
      </c>
      <c r="F196" s="151" t="s">
        <v>2182</v>
      </c>
      <c r="G196" s="152" t="s">
        <v>152</v>
      </c>
      <c r="H196" s="153">
        <v>3</v>
      </c>
      <c r="I196" s="153"/>
      <c r="J196" s="153">
        <f t="shared" si="20"/>
        <v>0</v>
      </c>
      <c r="K196" s="154"/>
      <c r="L196" s="155"/>
      <c r="M196" s="156" t="s">
        <v>1</v>
      </c>
      <c r="N196" s="157" t="s">
        <v>35</v>
      </c>
      <c r="O196" s="140">
        <v>0</v>
      </c>
      <c r="P196" s="140">
        <f t="shared" si="21"/>
        <v>0</v>
      </c>
      <c r="Q196" s="140">
        <v>0</v>
      </c>
      <c r="R196" s="140">
        <f t="shared" si="22"/>
        <v>0</v>
      </c>
      <c r="S196" s="140">
        <v>0</v>
      </c>
      <c r="T196" s="141">
        <f t="shared" si="23"/>
        <v>0</v>
      </c>
      <c r="AR196" s="142" t="s">
        <v>228</v>
      </c>
      <c r="AT196" s="142" t="s">
        <v>356</v>
      </c>
      <c r="AU196" s="142" t="s">
        <v>77</v>
      </c>
      <c r="AY196" s="13" t="s">
        <v>146</v>
      </c>
      <c r="BE196" s="143">
        <f t="shared" si="24"/>
        <v>0</v>
      </c>
      <c r="BF196" s="143">
        <f t="shared" si="25"/>
        <v>0</v>
      </c>
      <c r="BG196" s="143">
        <f t="shared" si="26"/>
        <v>0</v>
      </c>
      <c r="BH196" s="143">
        <f t="shared" si="27"/>
        <v>0</v>
      </c>
      <c r="BI196" s="143">
        <f t="shared" si="28"/>
        <v>0</v>
      </c>
      <c r="BJ196" s="13" t="s">
        <v>154</v>
      </c>
      <c r="BK196" s="144">
        <f t="shared" si="29"/>
        <v>0</v>
      </c>
      <c r="BL196" s="13" t="s">
        <v>181</v>
      </c>
      <c r="BM196" s="142" t="s">
        <v>2183</v>
      </c>
    </row>
    <row r="197" spans="2:65" s="1" customFormat="1" ht="24.15" customHeight="1">
      <c r="B197" s="131"/>
      <c r="C197" s="149" t="s">
        <v>564</v>
      </c>
      <c r="D197" s="149" t="s">
        <v>356</v>
      </c>
      <c r="E197" s="150" t="s">
        <v>2184</v>
      </c>
      <c r="F197" s="151" t="s">
        <v>2185</v>
      </c>
      <c r="G197" s="152" t="s">
        <v>152</v>
      </c>
      <c r="H197" s="153">
        <v>3</v>
      </c>
      <c r="I197" s="153"/>
      <c r="J197" s="153">
        <f t="shared" si="20"/>
        <v>0</v>
      </c>
      <c r="K197" s="154"/>
      <c r="L197" s="155"/>
      <c r="M197" s="156" t="s">
        <v>1</v>
      </c>
      <c r="N197" s="157" t="s">
        <v>35</v>
      </c>
      <c r="O197" s="140">
        <v>0</v>
      </c>
      <c r="P197" s="140">
        <f t="shared" si="21"/>
        <v>0</v>
      </c>
      <c r="Q197" s="140">
        <v>0</v>
      </c>
      <c r="R197" s="140">
        <f t="shared" si="22"/>
        <v>0</v>
      </c>
      <c r="S197" s="140">
        <v>0</v>
      </c>
      <c r="T197" s="141">
        <f t="shared" si="23"/>
        <v>0</v>
      </c>
      <c r="AR197" s="142" t="s">
        <v>228</v>
      </c>
      <c r="AT197" s="142" t="s">
        <v>356</v>
      </c>
      <c r="AU197" s="142" t="s">
        <v>77</v>
      </c>
      <c r="AY197" s="13" t="s">
        <v>146</v>
      </c>
      <c r="BE197" s="143">
        <f t="shared" si="24"/>
        <v>0</v>
      </c>
      <c r="BF197" s="143">
        <f t="shared" si="25"/>
        <v>0</v>
      </c>
      <c r="BG197" s="143">
        <f t="shared" si="26"/>
        <v>0</v>
      </c>
      <c r="BH197" s="143">
        <f t="shared" si="27"/>
        <v>0</v>
      </c>
      <c r="BI197" s="143">
        <f t="shared" si="28"/>
        <v>0</v>
      </c>
      <c r="BJ197" s="13" t="s">
        <v>154</v>
      </c>
      <c r="BK197" s="144">
        <f t="shared" si="29"/>
        <v>0</v>
      </c>
      <c r="BL197" s="13" t="s">
        <v>181</v>
      </c>
      <c r="BM197" s="142" t="s">
        <v>2186</v>
      </c>
    </row>
    <row r="198" spans="2:65" s="1" customFormat="1" ht="37.950000000000003" customHeight="1">
      <c r="B198" s="131"/>
      <c r="C198" s="149" t="s">
        <v>324</v>
      </c>
      <c r="D198" s="149" t="s">
        <v>356</v>
      </c>
      <c r="E198" s="150" t="s">
        <v>2187</v>
      </c>
      <c r="F198" s="151" t="s">
        <v>2188</v>
      </c>
      <c r="G198" s="152" t="s">
        <v>152</v>
      </c>
      <c r="H198" s="153">
        <v>3</v>
      </c>
      <c r="I198" s="153"/>
      <c r="J198" s="153">
        <f t="shared" si="20"/>
        <v>0</v>
      </c>
      <c r="K198" s="154"/>
      <c r="L198" s="155"/>
      <c r="M198" s="156" t="s">
        <v>1</v>
      </c>
      <c r="N198" s="157" t="s">
        <v>35</v>
      </c>
      <c r="O198" s="140">
        <v>0</v>
      </c>
      <c r="P198" s="140">
        <f t="shared" si="21"/>
        <v>0</v>
      </c>
      <c r="Q198" s="140">
        <v>0</v>
      </c>
      <c r="R198" s="140">
        <f t="shared" si="22"/>
        <v>0</v>
      </c>
      <c r="S198" s="140">
        <v>0</v>
      </c>
      <c r="T198" s="141">
        <f t="shared" si="23"/>
        <v>0</v>
      </c>
      <c r="AR198" s="142" t="s">
        <v>228</v>
      </c>
      <c r="AT198" s="142" t="s">
        <v>356</v>
      </c>
      <c r="AU198" s="142" t="s">
        <v>77</v>
      </c>
      <c r="AY198" s="13" t="s">
        <v>146</v>
      </c>
      <c r="BE198" s="143">
        <f t="shared" si="24"/>
        <v>0</v>
      </c>
      <c r="BF198" s="143">
        <f t="shared" si="25"/>
        <v>0</v>
      </c>
      <c r="BG198" s="143">
        <f t="shared" si="26"/>
        <v>0</v>
      </c>
      <c r="BH198" s="143">
        <f t="shared" si="27"/>
        <v>0</v>
      </c>
      <c r="BI198" s="143">
        <f t="shared" si="28"/>
        <v>0</v>
      </c>
      <c r="BJ198" s="13" t="s">
        <v>154</v>
      </c>
      <c r="BK198" s="144">
        <f t="shared" si="29"/>
        <v>0</v>
      </c>
      <c r="BL198" s="13" t="s">
        <v>181</v>
      </c>
      <c r="BM198" s="142" t="s">
        <v>2189</v>
      </c>
    </row>
    <row r="199" spans="2:65" s="1" customFormat="1" ht="24.15" customHeight="1">
      <c r="B199" s="131"/>
      <c r="C199" s="132" t="s">
        <v>571</v>
      </c>
      <c r="D199" s="132" t="s">
        <v>149</v>
      </c>
      <c r="E199" s="133" t="s">
        <v>2190</v>
      </c>
      <c r="F199" s="134" t="s">
        <v>2191</v>
      </c>
      <c r="G199" s="135" t="s">
        <v>152</v>
      </c>
      <c r="H199" s="136">
        <v>3</v>
      </c>
      <c r="I199" s="136"/>
      <c r="J199" s="136">
        <f t="shared" si="20"/>
        <v>0</v>
      </c>
      <c r="K199" s="137"/>
      <c r="L199" s="25"/>
      <c r="M199" s="138" t="s">
        <v>1</v>
      </c>
      <c r="N199" s="139" t="s">
        <v>35</v>
      </c>
      <c r="O199" s="140">
        <v>0</v>
      </c>
      <c r="P199" s="140">
        <f t="shared" si="21"/>
        <v>0</v>
      </c>
      <c r="Q199" s="140">
        <v>0</v>
      </c>
      <c r="R199" s="140">
        <f t="shared" si="22"/>
        <v>0</v>
      </c>
      <c r="S199" s="140">
        <v>0</v>
      </c>
      <c r="T199" s="141">
        <f t="shared" si="23"/>
        <v>0</v>
      </c>
      <c r="AR199" s="142" t="s">
        <v>181</v>
      </c>
      <c r="AT199" s="142" t="s">
        <v>149</v>
      </c>
      <c r="AU199" s="142" t="s">
        <v>77</v>
      </c>
      <c r="AY199" s="13" t="s">
        <v>146</v>
      </c>
      <c r="BE199" s="143">
        <f t="shared" si="24"/>
        <v>0</v>
      </c>
      <c r="BF199" s="143">
        <f t="shared" si="25"/>
        <v>0</v>
      </c>
      <c r="BG199" s="143">
        <f t="shared" si="26"/>
        <v>0</v>
      </c>
      <c r="BH199" s="143">
        <f t="shared" si="27"/>
        <v>0</v>
      </c>
      <c r="BI199" s="143">
        <f t="shared" si="28"/>
        <v>0</v>
      </c>
      <c r="BJ199" s="13" t="s">
        <v>154</v>
      </c>
      <c r="BK199" s="144">
        <f t="shared" si="29"/>
        <v>0</v>
      </c>
      <c r="BL199" s="13" t="s">
        <v>181</v>
      </c>
      <c r="BM199" s="142" t="s">
        <v>2192</v>
      </c>
    </row>
    <row r="200" spans="2:65" s="1" customFormat="1" ht="21.75" customHeight="1">
      <c r="B200" s="131"/>
      <c r="C200" s="132" t="s">
        <v>335</v>
      </c>
      <c r="D200" s="132" t="s">
        <v>149</v>
      </c>
      <c r="E200" s="133" t="s">
        <v>2193</v>
      </c>
      <c r="F200" s="134" t="s">
        <v>2194</v>
      </c>
      <c r="G200" s="135" t="s">
        <v>1698</v>
      </c>
      <c r="H200" s="136">
        <v>25.1</v>
      </c>
      <c r="I200" s="136"/>
      <c r="J200" s="136">
        <f t="shared" si="20"/>
        <v>0</v>
      </c>
      <c r="K200" s="137"/>
      <c r="L200" s="25"/>
      <c r="M200" s="138" t="s">
        <v>1</v>
      </c>
      <c r="N200" s="139" t="s">
        <v>35</v>
      </c>
      <c r="O200" s="140">
        <v>0</v>
      </c>
      <c r="P200" s="140">
        <f t="shared" si="21"/>
        <v>0</v>
      </c>
      <c r="Q200" s="140">
        <v>0</v>
      </c>
      <c r="R200" s="140">
        <f t="shared" si="22"/>
        <v>0</v>
      </c>
      <c r="S200" s="140">
        <v>0</v>
      </c>
      <c r="T200" s="141">
        <f t="shared" si="23"/>
        <v>0</v>
      </c>
      <c r="AR200" s="142" t="s">
        <v>181</v>
      </c>
      <c r="AT200" s="142" t="s">
        <v>149</v>
      </c>
      <c r="AU200" s="142" t="s">
        <v>77</v>
      </c>
      <c r="AY200" s="13" t="s">
        <v>146</v>
      </c>
      <c r="BE200" s="143">
        <f t="shared" si="24"/>
        <v>0</v>
      </c>
      <c r="BF200" s="143">
        <f t="shared" si="25"/>
        <v>0</v>
      </c>
      <c r="BG200" s="143">
        <f t="shared" si="26"/>
        <v>0</v>
      </c>
      <c r="BH200" s="143">
        <f t="shared" si="27"/>
        <v>0</v>
      </c>
      <c r="BI200" s="143">
        <f t="shared" si="28"/>
        <v>0</v>
      </c>
      <c r="BJ200" s="13" t="s">
        <v>154</v>
      </c>
      <c r="BK200" s="144">
        <f t="shared" si="29"/>
        <v>0</v>
      </c>
      <c r="BL200" s="13" t="s">
        <v>181</v>
      </c>
      <c r="BM200" s="142" t="s">
        <v>2195</v>
      </c>
    </row>
    <row r="201" spans="2:65" s="1" customFormat="1" ht="24.15" customHeight="1">
      <c r="B201" s="131"/>
      <c r="C201" s="132" t="s">
        <v>576</v>
      </c>
      <c r="D201" s="132" t="s">
        <v>149</v>
      </c>
      <c r="E201" s="133" t="s">
        <v>2196</v>
      </c>
      <c r="F201" s="134" t="s">
        <v>2197</v>
      </c>
      <c r="G201" s="135" t="s">
        <v>1698</v>
      </c>
      <c r="H201" s="136">
        <v>25.1</v>
      </c>
      <c r="I201" s="136"/>
      <c r="J201" s="136">
        <f t="shared" si="20"/>
        <v>0</v>
      </c>
      <c r="K201" s="137"/>
      <c r="L201" s="25"/>
      <c r="M201" s="138" t="s">
        <v>1</v>
      </c>
      <c r="N201" s="139" t="s">
        <v>35</v>
      </c>
      <c r="O201" s="140">
        <v>0</v>
      </c>
      <c r="P201" s="140">
        <f t="shared" si="21"/>
        <v>0</v>
      </c>
      <c r="Q201" s="140">
        <v>0</v>
      </c>
      <c r="R201" s="140">
        <f t="shared" si="22"/>
        <v>0</v>
      </c>
      <c r="S201" s="140">
        <v>0</v>
      </c>
      <c r="T201" s="141">
        <f t="shared" si="23"/>
        <v>0</v>
      </c>
      <c r="AR201" s="142" t="s">
        <v>181</v>
      </c>
      <c r="AT201" s="142" t="s">
        <v>149</v>
      </c>
      <c r="AU201" s="142" t="s">
        <v>77</v>
      </c>
      <c r="AY201" s="13" t="s">
        <v>146</v>
      </c>
      <c r="BE201" s="143">
        <f t="shared" si="24"/>
        <v>0</v>
      </c>
      <c r="BF201" s="143">
        <f t="shared" si="25"/>
        <v>0</v>
      </c>
      <c r="BG201" s="143">
        <f t="shared" si="26"/>
        <v>0</v>
      </c>
      <c r="BH201" s="143">
        <f t="shared" si="27"/>
        <v>0</v>
      </c>
      <c r="BI201" s="143">
        <f t="shared" si="28"/>
        <v>0</v>
      </c>
      <c r="BJ201" s="13" t="s">
        <v>154</v>
      </c>
      <c r="BK201" s="144">
        <f t="shared" si="29"/>
        <v>0</v>
      </c>
      <c r="BL201" s="13" t="s">
        <v>181</v>
      </c>
      <c r="BM201" s="142" t="s">
        <v>2198</v>
      </c>
    </row>
    <row r="202" spans="2:65" s="1" customFormat="1" ht="24.15" customHeight="1">
      <c r="B202" s="131"/>
      <c r="C202" s="132" t="s">
        <v>338</v>
      </c>
      <c r="D202" s="132" t="s">
        <v>149</v>
      </c>
      <c r="E202" s="133" t="s">
        <v>2199</v>
      </c>
      <c r="F202" s="134" t="s">
        <v>2200</v>
      </c>
      <c r="G202" s="135" t="s">
        <v>1698</v>
      </c>
      <c r="H202" s="136">
        <v>25.1</v>
      </c>
      <c r="I202" s="136"/>
      <c r="J202" s="136">
        <f t="shared" si="20"/>
        <v>0</v>
      </c>
      <c r="K202" s="137"/>
      <c r="L202" s="25"/>
      <c r="M202" s="138" t="s">
        <v>1</v>
      </c>
      <c r="N202" s="139" t="s">
        <v>35</v>
      </c>
      <c r="O202" s="140">
        <v>0</v>
      </c>
      <c r="P202" s="140">
        <f t="shared" si="21"/>
        <v>0</v>
      </c>
      <c r="Q202" s="140">
        <v>0</v>
      </c>
      <c r="R202" s="140">
        <f t="shared" si="22"/>
        <v>0</v>
      </c>
      <c r="S202" s="140">
        <v>0</v>
      </c>
      <c r="T202" s="141">
        <f t="shared" si="23"/>
        <v>0</v>
      </c>
      <c r="AR202" s="142" t="s">
        <v>181</v>
      </c>
      <c r="AT202" s="142" t="s">
        <v>149</v>
      </c>
      <c r="AU202" s="142" t="s">
        <v>77</v>
      </c>
      <c r="AY202" s="13" t="s">
        <v>146</v>
      </c>
      <c r="BE202" s="143">
        <f t="shared" si="24"/>
        <v>0</v>
      </c>
      <c r="BF202" s="143">
        <f t="shared" si="25"/>
        <v>0</v>
      </c>
      <c r="BG202" s="143">
        <f t="shared" si="26"/>
        <v>0</v>
      </c>
      <c r="BH202" s="143">
        <f t="shared" si="27"/>
        <v>0</v>
      </c>
      <c r="BI202" s="143">
        <f t="shared" si="28"/>
        <v>0</v>
      </c>
      <c r="BJ202" s="13" t="s">
        <v>154</v>
      </c>
      <c r="BK202" s="144">
        <f t="shared" si="29"/>
        <v>0</v>
      </c>
      <c r="BL202" s="13" t="s">
        <v>181</v>
      </c>
      <c r="BM202" s="142" t="s">
        <v>2201</v>
      </c>
    </row>
    <row r="203" spans="2:65" s="11" customFormat="1" ht="25.95" customHeight="1">
      <c r="B203" s="120"/>
      <c r="D203" s="121" t="s">
        <v>68</v>
      </c>
      <c r="E203" s="122" t="s">
        <v>1865</v>
      </c>
      <c r="F203" s="122" t="s">
        <v>1866</v>
      </c>
      <c r="J203" s="123">
        <f>BK203</f>
        <v>0</v>
      </c>
      <c r="L203" s="120"/>
      <c r="M203" s="124"/>
      <c r="P203" s="125">
        <f>P204</f>
        <v>0</v>
      </c>
      <c r="R203" s="125">
        <f>R204</f>
        <v>0</v>
      </c>
      <c r="T203" s="126">
        <f>T204</f>
        <v>0</v>
      </c>
      <c r="AR203" s="121" t="s">
        <v>154</v>
      </c>
      <c r="AT203" s="127" t="s">
        <v>68</v>
      </c>
      <c r="AU203" s="127" t="s">
        <v>69</v>
      </c>
      <c r="AY203" s="121" t="s">
        <v>146</v>
      </c>
      <c r="BK203" s="128">
        <f>BK204</f>
        <v>0</v>
      </c>
    </row>
    <row r="204" spans="2:65" s="1" customFormat="1" ht="24.15" customHeight="1">
      <c r="B204" s="131"/>
      <c r="C204" s="132" t="s">
        <v>583</v>
      </c>
      <c r="D204" s="132" t="s">
        <v>149</v>
      </c>
      <c r="E204" s="133" t="s">
        <v>2202</v>
      </c>
      <c r="F204" s="134" t="s">
        <v>2203</v>
      </c>
      <c r="G204" s="135" t="s">
        <v>169</v>
      </c>
      <c r="H204" s="136">
        <v>100</v>
      </c>
      <c r="I204" s="136"/>
      <c r="J204" s="136">
        <f>ROUND(I204*H204,3)</f>
        <v>0</v>
      </c>
      <c r="K204" s="137"/>
      <c r="L204" s="25"/>
      <c r="M204" s="138" t="s">
        <v>1</v>
      </c>
      <c r="N204" s="139" t="s">
        <v>35</v>
      </c>
      <c r="O204" s="140">
        <v>0</v>
      </c>
      <c r="P204" s="140">
        <f>O204*H204</f>
        <v>0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AR204" s="142" t="s">
        <v>181</v>
      </c>
      <c r="AT204" s="142" t="s">
        <v>149</v>
      </c>
      <c r="AU204" s="142" t="s">
        <v>77</v>
      </c>
      <c r="AY204" s="13" t="s">
        <v>146</v>
      </c>
      <c r="BE204" s="143">
        <f>IF(N204="základná",J204,0)</f>
        <v>0</v>
      </c>
      <c r="BF204" s="143">
        <f>IF(N204="znížená",J204,0)</f>
        <v>0</v>
      </c>
      <c r="BG204" s="143">
        <f>IF(N204="zákl. prenesená",J204,0)</f>
        <v>0</v>
      </c>
      <c r="BH204" s="143">
        <f>IF(N204="zníž. prenesená",J204,0)</f>
        <v>0</v>
      </c>
      <c r="BI204" s="143">
        <f>IF(N204="nulová",J204,0)</f>
        <v>0</v>
      </c>
      <c r="BJ204" s="13" t="s">
        <v>154</v>
      </c>
      <c r="BK204" s="144">
        <f>ROUND(I204*H204,3)</f>
        <v>0</v>
      </c>
      <c r="BL204" s="13" t="s">
        <v>181</v>
      </c>
      <c r="BM204" s="142" t="s">
        <v>2204</v>
      </c>
    </row>
    <row r="205" spans="2:65" s="11" customFormat="1" ht="25.95" customHeight="1">
      <c r="B205" s="120"/>
      <c r="D205" s="121" t="s">
        <v>68</v>
      </c>
      <c r="E205" s="122" t="s">
        <v>251</v>
      </c>
      <c r="F205" s="122" t="s">
        <v>252</v>
      </c>
      <c r="J205" s="123">
        <f>BK205</f>
        <v>0</v>
      </c>
      <c r="L205" s="120"/>
      <c r="M205" s="124"/>
      <c r="P205" s="125">
        <f>P206+P212+P227+P239</f>
        <v>0</v>
      </c>
      <c r="R205" s="125">
        <f>R206+R212+R227+R239</f>
        <v>0</v>
      </c>
      <c r="T205" s="126">
        <f>T206+T212+T227+T239</f>
        <v>0</v>
      </c>
      <c r="AR205" s="121" t="s">
        <v>154</v>
      </c>
      <c r="AT205" s="127" t="s">
        <v>68</v>
      </c>
      <c r="AU205" s="127" t="s">
        <v>69</v>
      </c>
      <c r="AY205" s="121" t="s">
        <v>146</v>
      </c>
      <c r="BK205" s="128">
        <f>BK206+BK212+BK227+BK239</f>
        <v>0</v>
      </c>
    </row>
    <row r="206" spans="2:65" s="11" customFormat="1" ht="22.95" customHeight="1">
      <c r="B206" s="120"/>
      <c r="D206" s="121" t="s">
        <v>68</v>
      </c>
      <c r="E206" s="129" t="s">
        <v>628</v>
      </c>
      <c r="F206" s="129" t="s">
        <v>629</v>
      </c>
      <c r="J206" s="130">
        <f>BK206</f>
        <v>0</v>
      </c>
      <c r="L206" s="120"/>
      <c r="M206" s="124"/>
      <c r="P206" s="125">
        <f>SUM(P207:P211)</f>
        <v>0</v>
      </c>
      <c r="R206" s="125">
        <f>SUM(R207:R211)</f>
        <v>0</v>
      </c>
      <c r="T206" s="126">
        <f>SUM(T207:T211)</f>
        <v>0</v>
      </c>
      <c r="AR206" s="121" t="s">
        <v>154</v>
      </c>
      <c r="AT206" s="127" t="s">
        <v>68</v>
      </c>
      <c r="AU206" s="127" t="s">
        <v>77</v>
      </c>
      <c r="AY206" s="121" t="s">
        <v>146</v>
      </c>
      <c r="BK206" s="128">
        <f>SUM(BK207:BK211)</f>
        <v>0</v>
      </c>
    </row>
    <row r="207" spans="2:65" s="1" customFormat="1" ht="21.75" customHeight="1">
      <c r="B207" s="131"/>
      <c r="C207" s="132" t="s">
        <v>349</v>
      </c>
      <c r="D207" s="132" t="s">
        <v>149</v>
      </c>
      <c r="E207" s="133" t="s">
        <v>2205</v>
      </c>
      <c r="F207" s="134" t="s">
        <v>2206</v>
      </c>
      <c r="G207" s="135" t="s">
        <v>227</v>
      </c>
      <c r="H207" s="136">
        <v>20</v>
      </c>
      <c r="I207" s="136"/>
      <c r="J207" s="136">
        <f>ROUND(I207*H207,3)</f>
        <v>0</v>
      </c>
      <c r="K207" s="137"/>
      <c r="L207" s="25"/>
      <c r="M207" s="138" t="s">
        <v>1</v>
      </c>
      <c r="N207" s="139" t="s">
        <v>35</v>
      </c>
      <c r="O207" s="140">
        <v>0</v>
      </c>
      <c r="P207" s="140">
        <f>O207*H207</f>
        <v>0</v>
      </c>
      <c r="Q207" s="140">
        <v>0</v>
      </c>
      <c r="R207" s="140">
        <f>Q207*H207</f>
        <v>0</v>
      </c>
      <c r="S207" s="140">
        <v>0</v>
      </c>
      <c r="T207" s="141">
        <f>S207*H207</f>
        <v>0</v>
      </c>
      <c r="AR207" s="142" t="s">
        <v>181</v>
      </c>
      <c r="AT207" s="142" t="s">
        <v>149</v>
      </c>
      <c r="AU207" s="142" t="s">
        <v>154</v>
      </c>
      <c r="AY207" s="13" t="s">
        <v>146</v>
      </c>
      <c r="BE207" s="143">
        <f>IF(N207="základná",J207,0)</f>
        <v>0</v>
      </c>
      <c r="BF207" s="143">
        <f>IF(N207="znížená",J207,0)</f>
        <v>0</v>
      </c>
      <c r="BG207" s="143">
        <f>IF(N207="zákl. prenesená",J207,0)</f>
        <v>0</v>
      </c>
      <c r="BH207" s="143">
        <f>IF(N207="zníž. prenesená",J207,0)</f>
        <v>0</v>
      </c>
      <c r="BI207" s="143">
        <f>IF(N207="nulová",J207,0)</f>
        <v>0</v>
      </c>
      <c r="BJ207" s="13" t="s">
        <v>154</v>
      </c>
      <c r="BK207" s="144">
        <f>ROUND(I207*H207,3)</f>
        <v>0</v>
      </c>
      <c r="BL207" s="13" t="s">
        <v>181</v>
      </c>
      <c r="BM207" s="142" t="s">
        <v>2207</v>
      </c>
    </row>
    <row r="208" spans="2:65" s="1" customFormat="1" ht="33" customHeight="1">
      <c r="B208" s="131"/>
      <c r="C208" s="149" t="s">
        <v>590</v>
      </c>
      <c r="D208" s="149" t="s">
        <v>356</v>
      </c>
      <c r="E208" s="150" t="s">
        <v>2208</v>
      </c>
      <c r="F208" s="151" t="s">
        <v>2209</v>
      </c>
      <c r="G208" s="152" t="s">
        <v>227</v>
      </c>
      <c r="H208" s="153">
        <v>20.399999999999999</v>
      </c>
      <c r="I208" s="153"/>
      <c r="J208" s="153">
        <f>ROUND(I208*H208,3)</f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>O208*H208</f>
        <v>0</v>
      </c>
      <c r="Q208" s="140">
        <v>0</v>
      </c>
      <c r="R208" s="140">
        <f>Q208*H208</f>
        <v>0</v>
      </c>
      <c r="S208" s="140">
        <v>0</v>
      </c>
      <c r="T208" s="141">
        <f>S208*H208</f>
        <v>0</v>
      </c>
      <c r="AR208" s="142" t="s">
        <v>228</v>
      </c>
      <c r="AT208" s="142" t="s">
        <v>356</v>
      </c>
      <c r="AU208" s="142" t="s">
        <v>154</v>
      </c>
      <c r="AY208" s="13" t="s">
        <v>146</v>
      </c>
      <c r="BE208" s="143">
        <f>IF(N208="základná",J208,0)</f>
        <v>0</v>
      </c>
      <c r="BF208" s="143">
        <f>IF(N208="znížená",J208,0)</f>
        <v>0</v>
      </c>
      <c r="BG208" s="143">
        <f>IF(N208="zákl. prenesená",J208,0)</f>
        <v>0</v>
      </c>
      <c r="BH208" s="143">
        <f>IF(N208="zníž. prenesená",J208,0)</f>
        <v>0</v>
      </c>
      <c r="BI208" s="143">
        <f>IF(N208="nulová",J208,0)</f>
        <v>0</v>
      </c>
      <c r="BJ208" s="13" t="s">
        <v>154</v>
      </c>
      <c r="BK208" s="144">
        <f>ROUND(I208*H208,3)</f>
        <v>0</v>
      </c>
      <c r="BL208" s="13" t="s">
        <v>181</v>
      </c>
      <c r="BM208" s="142" t="s">
        <v>2210</v>
      </c>
    </row>
    <row r="209" spans="2:65" s="1" customFormat="1" ht="24.15" customHeight="1">
      <c r="B209" s="131"/>
      <c r="C209" s="132" t="s">
        <v>511</v>
      </c>
      <c r="D209" s="132" t="s">
        <v>149</v>
      </c>
      <c r="E209" s="133" t="s">
        <v>1767</v>
      </c>
      <c r="F209" s="134" t="s">
        <v>1768</v>
      </c>
      <c r="G209" s="135" t="s">
        <v>1698</v>
      </c>
      <c r="H209" s="136">
        <v>3.37</v>
      </c>
      <c r="I209" s="136"/>
      <c r="J209" s="136">
        <f>ROUND(I209*H209,3)</f>
        <v>0</v>
      </c>
      <c r="K209" s="137"/>
      <c r="L209" s="25"/>
      <c r="M209" s="138" t="s">
        <v>1</v>
      </c>
      <c r="N209" s="139" t="s">
        <v>35</v>
      </c>
      <c r="O209" s="140">
        <v>0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181</v>
      </c>
      <c r="AT209" s="142" t="s">
        <v>149</v>
      </c>
      <c r="AU209" s="142" t="s">
        <v>154</v>
      </c>
      <c r="AY209" s="13" t="s">
        <v>146</v>
      </c>
      <c r="BE209" s="143">
        <f>IF(N209="základná",J209,0)</f>
        <v>0</v>
      </c>
      <c r="BF209" s="143">
        <f>IF(N209="znížená",J209,0)</f>
        <v>0</v>
      </c>
      <c r="BG209" s="143">
        <f>IF(N209="zákl. prenesená",J209,0)</f>
        <v>0</v>
      </c>
      <c r="BH209" s="143">
        <f>IF(N209="zníž. prenesená",J209,0)</f>
        <v>0</v>
      </c>
      <c r="BI209" s="143">
        <f>IF(N209="nulová",J209,0)</f>
        <v>0</v>
      </c>
      <c r="BJ209" s="13" t="s">
        <v>154</v>
      </c>
      <c r="BK209" s="144">
        <f>ROUND(I209*H209,3)</f>
        <v>0</v>
      </c>
      <c r="BL209" s="13" t="s">
        <v>181</v>
      </c>
      <c r="BM209" s="142" t="s">
        <v>2211</v>
      </c>
    </row>
    <row r="210" spans="2:65" s="1" customFormat="1" ht="24.15" customHeight="1">
      <c r="B210" s="131"/>
      <c r="C210" s="132" t="s">
        <v>597</v>
      </c>
      <c r="D210" s="132" t="s">
        <v>149</v>
      </c>
      <c r="E210" s="133" t="s">
        <v>2212</v>
      </c>
      <c r="F210" s="134" t="s">
        <v>2213</v>
      </c>
      <c r="G210" s="135" t="s">
        <v>1698</v>
      </c>
      <c r="H210" s="136">
        <v>3.37</v>
      </c>
      <c r="I210" s="136"/>
      <c r="J210" s="136">
        <f>ROUND(I210*H210,3)</f>
        <v>0</v>
      </c>
      <c r="K210" s="137"/>
      <c r="L210" s="25"/>
      <c r="M210" s="138" t="s">
        <v>1</v>
      </c>
      <c r="N210" s="139" t="s">
        <v>35</v>
      </c>
      <c r="O210" s="140">
        <v>0</v>
      </c>
      <c r="P210" s="140">
        <f>O210*H210</f>
        <v>0</v>
      </c>
      <c r="Q210" s="140">
        <v>0</v>
      </c>
      <c r="R210" s="140">
        <f>Q210*H210</f>
        <v>0</v>
      </c>
      <c r="S210" s="140">
        <v>0</v>
      </c>
      <c r="T210" s="141">
        <f>S210*H210</f>
        <v>0</v>
      </c>
      <c r="AR210" s="142" t="s">
        <v>181</v>
      </c>
      <c r="AT210" s="142" t="s">
        <v>149</v>
      </c>
      <c r="AU210" s="142" t="s">
        <v>154</v>
      </c>
      <c r="AY210" s="13" t="s">
        <v>146</v>
      </c>
      <c r="BE210" s="143">
        <f>IF(N210="základná",J210,0)</f>
        <v>0</v>
      </c>
      <c r="BF210" s="143">
        <f>IF(N210="znížená",J210,0)</f>
        <v>0</v>
      </c>
      <c r="BG210" s="143">
        <f>IF(N210="zákl. prenesená",J210,0)</f>
        <v>0</v>
      </c>
      <c r="BH210" s="143">
        <f>IF(N210="zníž. prenesená",J210,0)</f>
        <v>0</v>
      </c>
      <c r="BI210" s="143">
        <f>IF(N210="nulová",J210,0)</f>
        <v>0</v>
      </c>
      <c r="BJ210" s="13" t="s">
        <v>154</v>
      </c>
      <c r="BK210" s="144">
        <f>ROUND(I210*H210,3)</f>
        <v>0</v>
      </c>
      <c r="BL210" s="13" t="s">
        <v>181</v>
      </c>
      <c r="BM210" s="142" t="s">
        <v>2214</v>
      </c>
    </row>
    <row r="211" spans="2:65" s="1" customFormat="1" ht="24.15" customHeight="1">
      <c r="B211" s="131"/>
      <c r="C211" s="132" t="s">
        <v>514</v>
      </c>
      <c r="D211" s="132" t="s">
        <v>149</v>
      </c>
      <c r="E211" s="133" t="s">
        <v>2215</v>
      </c>
      <c r="F211" s="134" t="s">
        <v>2216</v>
      </c>
      <c r="G211" s="135" t="s">
        <v>1698</v>
      </c>
      <c r="H211" s="136">
        <v>3.37</v>
      </c>
      <c r="I211" s="136"/>
      <c r="J211" s="136">
        <f>ROUND(I211*H211,3)</f>
        <v>0</v>
      </c>
      <c r="K211" s="137"/>
      <c r="L211" s="25"/>
      <c r="M211" s="138" t="s">
        <v>1</v>
      </c>
      <c r="N211" s="139" t="s">
        <v>35</v>
      </c>
      <c r="O211" s="140">
        <v>0</v>
      </c>
      <c r="P211" s="140">
        <f>O211*H211</f>
        <v>0</v>
      </c>
      <c r="Q211" s="140">
        <v>0</v>
      </c>
      <c r="R211" s="140">
        <f>Q211*H211</f>
        <v>0</v>
      </c>
      <c r="S211" s="140">
        <v>0</v>
      </c>
      <c r="T211" s="141">
        <f>S211*H211</f>
        <v>0</v>
      </c>
      <c r="AR211" s="142" t="s">
        <v>181</v>
      </c>
      <c r="AT211" s="142" t="s">
        <v>149</v>
      </c>
      <c r="AU211" s="142" t="s">
        <v>154</v>
      </c>
      <c r="AY211" s="13" t="s">
        <v>146</v>
      </c>
      <c r="BE211" s="143">
        <f>IF(N211="základná",J211,0)</f>
        <v>0</v>
      </c>
      <c r="BF211" s="143">
        <f>IF(N211="znížená",J211,0)</f>
        <v>0</v>
      </c>
      <c r="BG211" s="143">
        <f>IF(N211="zákl. prenesená",J211,0)</f>
        <v>0</v>
      </c>
      <c r="BH211" s="143">
        <f>IF(N211="zníž. prenesená",J211,0)</f>
        <v>0</v>
      </c>
      <c r="BI211" s="143">
        <f>IF(N211="nulová",J211,0)</f>
        <v>0</v>
      </c>
      <c r="BJ211" s="13" t="s">
        <v>154</v>
      </c>
      <c r="BK211" s="144">
        <f>ROUND(I211*H211,3)</f>
        <v>0</v>
      </c>
      <c r="BL211" s="13" t="s">
        <v>181</v>
      </c>
      <c r="BM211" s="142" t="s">
        <v>2217</v>
      </c>
    </row>
    <row r="212" spans="2:65" s="11" customFormat="1" ht="22.95" customHeight="1">
      <c r="B212" s="120"/>
      <c r="D212" s="121" t="s">
        <v>68</v>
      </c>
      <c r="E212" s="129" t="s">
        <v>1773</v>
      </c>
      <c r="F212" s="129" t="s">
        <v>1774</v>
      </c>
      <c r="J212" s="130">
        <f>BK212</f>
        <v>0</v>
      </c>
      <c r="L212" s="120"/>
      <c r="M212" s="124"/>
      <c r="P212" s="125">
        <f>SUM(P213:P226)</f>
        <v>0</v>
      </c>
      <c r="R212" s="125">
        <f>SUM(R213:R226)</f>
        <v>0</v>
      </c>
      <c r="T212" s="126">
        <f>SUM(T213:T226)</f>
        <v>0</v>
      </c>
      <c r="AR212" s="121" t="s">
        <v>154</v>
      </c>
      <c r="AT212" s="127" t="s">
        <v>68</v>
      </c>
      <c r="AU212" s="127" t="s">
        <v>77</v>
      </c>
      <c r="AY212" s="121" t="s">
        <v>146</v>
      </c>
      <c r="BK212" s="128">
        <f>SUM(BK213:BK226)</f>
        <v>0</v>
      </c>
    </row>
    <row r="213" spans="2:65" s="1" customFormat="1" ht="24.15" customHeight="1">
      <c r="B213" s="131"/>
      <c r="C213" s="132" t="s">
        <v>608</v>
      </c>
      <c r="D213" s="132" t="s">
        <v>149</v>
      </c>
      <c r="E213" s="133" t="s">
        <v>2218</v>
      </c>
      <c r="F213" s="134" t="s">
        <v>2219</v>
      </c>
      <c r="G213" s="135" t="s">
        <v>227</v>
      </c>
      <c r="H213" s="136">
        <v>20</v>
      </c>
      <c r="I213" s="136"/>
      <c r="J213" s="136">
        <f t="shared" ref="J213:J226" si="30">ROUND(I213*H213,3)</f>
        <v>0</v>
      </c>
      <c r="K213" s="137"/>
      <c r="L213" s="25"/>
      <c r="M213" s="138" t="s">
        <v>1</v>
      </c>
      <c r="N213" s="139" t="s">
        <v>35</v>
      </c>
      <c r="O213" s="140">
        <v>0</v>
      </c>
      <c r="P213" s="140">
        <f t="shared" ref="P213:P226" si="31">O213*H213</f>
        <v>0</v>
      </c>
      <c r="Q213" s="140">
        <v>0</v>
      </c>
      <c r="R213" s="140">
        <f t="shared" ref="R213:R226" si="32">Q213*H213</f>
        <v>0</v>
      </c>
      <c r="S213" s="140">
        <v>0</v>
      </c>
      <c r="T213" s="141">
        <f t="shared" ref="T213:T226" si="33">S213*H213</f>
        <v>0</v>
      </c>
      <c r="AR213" s="142" t="s">
        <v>181</v>
      </c>
      <c r="AT213" s="142" t="s">
        <v>149</v>
      </c>
      <c r="AU213" s="142" t="s">
        <v>154</v>
      </c>
      <c r="AY213" s="13" t="s">
        <v>146</v>
      </c>
      <c r="BE213" s="143">
        <f t="shared" ref="BE213:BE226" si="34">IF(N213="základná",J213,0)</f>
        <v>0</v>
      </c>
      <c r="BF213" s="143">
        <f t="shared" ref="BF213:BF226" si="35">IF(N213="znížená",J213,0)</f>
        <v>0</v>
      </c>
      <c r="BG213" s="143">
        <f t="shared" ref="BG213:BG226" si="36">IF(N213="zákl. prenesená",J213,0)</f>
        <v>0</v>
      </c>
      <c r="BH213" s="143">
        <f t="shared" ref="BH213:BH226" si="37">IF(N213="zníž. prenesená",J213,0)</f>
        <v>0</v>
      </c>
      <c r="BI213" s="143">
        <f t="shared" ref="BI213:BI226" si="38">IF(N213="nulová",J213,0)</f>
        <v>0</v>
      </c>
      <c r="BJ213" s="13" t="s">
        <v>154</v>
      </c>
      <c r="BK213" s="144">
        <f t="shared" ref="BK213:BK226" si="39">ROUND(I213*H213,3)</f>
        <v>0</v>
      </c>
      <c r="BL213" s="13" t="s">
        <v>181</v>
      </c>
      <c r="BM213" s="142" t="s">
        <v>2220</v>
      </c>
    </row>
    <row r="214" spans="2:65" s="1" customFormat="1" ht="24.15" customHeight="1">
      <c r="B214" s="131"/>
      <c r="C214" s="132" t="s">
        <v>517</v>
      </c>
      <c r="D214" s="132" t="s">
        <v>149</v>
      </c>
      <c r="E214" s="133" t="s">
        <v>2221</v>
      </c>
      <c r="F214" s="134" t="s">
        <v>2222</v>
      </c>
      <c r="G214" s="135" t="s">
        <v>227</v>
      </c>
      <c r="H214" s="136">
        <v>4</v>
      </c>
      <c r="I214" s="136"/>
      <c r="J214" s="136">
        <f t="shared" si="30"/>
        <v>0</v>
      </c>
      <c r="K214" s="137"/>
      <c r="L214" s="25"/>
      <c r="M214" s="138" t="s">
        <v>1</v>
      </c>
      <c r="N214" s="139" t="s">
        <v>35</v>
      </c>
      <c r="O214" s="140">
        <v>0</v>
      </c>
      <c r="P214" s="140">
        <f t="shared" si="31"/>
        <v>0</v>
      </c>
      <c r="Q214" s="140">
        <v>0</v>
      </c>
      <c r="R214" s="140">
        <f t="shared" si="32"/>
        <v>0</v>
      </c>
      <c r="S214" s="140">
        <v>0</v>
      </c>
      <c r="T214" s="141">
        <f t="shared" si="33"/>
        <v>0</v>
      </c>
      <c r="AR214" s="142" t="s">
        <v>181</v>
      </c>
      <c r="AT214" s="142" t="s">
        <v>149</v>
      </c>
      <c r="AU214" s="142" t="s">
        <v>154</v>
      </c>
      <c r="AY214" s="13" t="s">
        <v>146</v>
      </c>
      <c r="BE214" s="143">
        <f t="shared" si="34"/>
        <v>0</v>
      </c>
      <c r="BF214" s="143">
        <f t="shared" si="35"/>
        <v>0</v>
      </c>
      <c r="BG214" s="143">
        <f t="shared" si="36"/>
        <v>0</v>
      </c>
      <c r="BH214" s="143">
        <f t="shared" si="37"/>
        <v>0</v>
      </c>
      <c r="BI214" s="143">
        <f t="shared" si="38"/>
        <v>0</v>
      </c>
      <c r="BJ214" s="13" t="s">
        <v>154</v>
      </c>
      <c r="BK214" s="144">
        <f t="shared" si="39"/>
        <v>0</v>
      </c>
      <c r="BL214" s="13" t="s">
        <v>181</v>
      </c>
      <c r="BM214" s="142" t="s">
        <v>2223</v>
      </c>
    </row>
    <row r="215" spans="2:65" s="1" customFormat="1" ht="24.15" customHeight="1">
      <c r="B215" s="131"/>
      <c r="C215" s="132" t="s">
        <v>616</v>
      </c>
      <c r="D215" s="132" t="s">
        <v>149</v>
      </c>
      <c r="E215" s="133" t="s">
        <v>2224</v>
      </c>
      <c r="F215" s="134" t="s">
        <v>2225</v>
      </c>
      <c r="G215" s="135" t="s">
        <v>227</v>
      </c>
      <c r="H215" s="136">
        <v>20</v>
      </c>
      <c r="I215" s="136"/>
      <c r="J215" s="136">
        <f t="shared" si="30"/>
        <v>0</v>
      </c>
      <c r="K215" s="137"/>
      <c r="L215" s="25"/>
      <c r="M215" s="138" t="s">
        <v>1</v>
      </c>
      <c r="N215" s="139" t="s">
        <v>35</v>
      </c>
      <c r="O215" s="140">
        <v>0</v>
      </c>
      <c r="P215" s="140">
        <f t="shared" si="31"/>
        <v>0</v>
      </c>
      <c r="Q215" s="140">
        <v>0</v>
      </c>
      <c r="R215" s="140">
        <f t="shared" si="32"/>
        <v>0</v>
      </c>
      <c r="S215" s="140">
        <v>0</v>
      </c>
      <c r="T215" s="141">
        <f t="shared" si="33"/>
        <v>0</v>
      </c>
      <c r="AR215" s="142" t="s">
        <v>181</v>
      </c>
      <c r="AT215" s="142" t="s">
        <v>149</v>
      </c>
      <c r="AU215" s="142" t="s">
        <v>154</v>
      </c>
      <c r="AY215" s="13" t="s">
        <v>146</v>
      </c>
      <c r="BE215" s="143">
        <f t="shared" si="34"/>
        <v>0</v>
      </c>
      <c r="BF215" s="143">
        <f t="shared" si="35"/>
        <v>0</v>
      </c>
      <c r="BG215" s="143">
        <f t="shared" si="36"/>
        <v>0</v>
      </c>
      <c r="BH215" s="143">
        <f t="shared" si="37"/>
        <v>0</v>
      </c>
      <c r="BI215" s="143">
        <f t="shared" si="38"/>
        <v>0</v>
      </c>
      <c r="BJ215" s="13" t="s">
        <v>154</v>
      </c>
      <c r="BK215" s="144">
        <f t="shared" si="39"/>
        <v>0</v>
      </c>
      <c r="BL215" s="13" t="s">
        <v>181</v>
      </c>
      <c r="BM215" s="142" t="s">
        <v>2226</v>
      </c>
    </row>
    <row r="216" spans="2:65" s="1" customFormat="1" ht="16.5" customHeight="1">
      <c r="B216" s="131"/>
      <c r="C216" s="132" t="s">
        <v>520</v>
      </c>
      <c r="D216" s="132" t="s">
        <v>149</v>
      </c>
      <c r="E216" s="133" t="s">
        <v>2227</v>
      </c>
      <c r="F216" s="134" t="s">
        <v>2228</v>
      </c>
      <c r="G216" s="135" t="s">
        <v>152</v>
      </c>
      <c r="H216" s="136">
        <v>2</v>
      </c>
      <c r="I216" s="136"/>
      <c r="J216" s="136">
        <f t="shared" si="30"/>
        <v>0</v>
      </c>
      <c r="K216" s="137"/>
      <c r="L216" s="25"/>
      <c r="M216" s="138" t="s">
        <v>1</v>
      </c>
      <c r="N216" s="139" t="s">
        <v>35</v>
      </c>
      <c r="O216" s="140">
        <v>0</v>
      </c>
      <c r="P216" s="140">
        <f t="shared" si="31"/>
        <v>0</v>
      </c>
      <c r="Q216" s="140">
        <v>0</v>
      </c>
      <c r="R216" s="140">
        <f t="shared" si="32"/>
        <v>0</v>
      </c>
      <c r="S216" s="140">
        <v>0</v>
      </c>
      <c r="T216" s="141">
        <f t="shared" si="33"/>
        <v>0</v>
      </c>
      <c r="AR216" s="142" t="s">
        <v>181</v>
      </c>
      <c r="AT216" s="142" t="s">
        <v>149</v>
      </c>
      <c r="AU216" s="142" t="s">
        <v>154</v>
      </c>
      <c r="AY216" s="13" t="s">
        <v>146</v>
      </c>
      <c r="BE216" s="143">
        <f t="shared" si="34"/>
        <v>0</v>
      </c>
      <c r="BF216" s="143">
        <f t="shared" si="35"/>
        <v>0</v>
      </c>
      <c r="BG216" s="143">
        <f t="shared" si="36"/>
        <v>0</v>
      </c>
      <c r="BH216" s="143">
        <f t="shared" si="37"/>
        <v>0</v>
      </c>
      <c r="BI216" s="143">
        <f t="shared" si="38"/>
        <v>0</v>
      </c>
      <c r="BJ216" s="13" t="s">
        <v>154</v>
      </c>
      <c r="BK216" s="144">
        <f t="shared" si="39"/>
        <v>0</v>
      </c>
      <c r="BL216" s="13" t="s">
        <v>181</v>
      </c>
      <c r="BM216" s="142" t="s">
        <v>2229</v>
      </c>
    </row>
    <row r="217" spans="2:65" s="1" customFormat="1" ht="24.15" customHeight="1">
      <c r="B217" s="131"/>
      <c r="C217" s="149" t="s">
        <v>621</v>
      </c>
      <c r="D217" s="149" t="s">
        <v>356</v>
      </c>
      <c r="E217" s="150" t="s">
        <v>2230</v>
      </c>
      <c r="F217" s="151" t="s">
        <v>2231</v>
      </c>
      <c r="G217" s="152" t="s">
        <v>152</v>
      </c>
      <c r="H217" s="153">
        <v>2</v>
      </c>
      <c r="I217" s="153"/>
      <c r="J217" s="153">
        <f t="shared" si="30"/>
        <v>0</v>
      </c>
      <c r="K217" s="154"/>
      <c r="L217" s="155"/>
      <c r="M217" s="156" t="s">
        <v>1</v>
      </c>
      <c r="N217" s="157" t="s">
        <v>35</v>
      </c>
      <c r="O217" s="140">
        <v>0</v>
      </c>
      <c r="P217" s="140">
        <f t="shared" si="31"/>
        <v>0</v>
      </c>
      <c r="Q217" s="140">
        <v>0</v>
      </c>
      <c r="R217" s="140">
        <f t="shared" si="32"/>
        <v>0</v>
      </c>
      <c r="S217" s="140">
        <v>0</v>
      </c>
      <c r="T217" s="141">
        <f t="shared" si="33"/>
        <v>0</v>
      </c>
      <c r="AR217" s="142" t="s">
        <v>228</v>
      </c>
      <c r="AT217" s="142" t="s">
        <v>356</v>
      </c>
      <c r="AU217" s="142" t="s">
        <v>154</v>
      </c>
      <c r="AY217" s="13" t="s">
        <v>146</v>
      </c>
      <c r="BE217" s="143">
        <f t="shared" si="34"/>
        <v>0</v>
      </c>
      <c r="BF217" s="143">
        <f t="shared" si="35"/>
        <v>0</v>
      </c>
      <c r="BG217" s="143">
        <f t="shared" si="36"/>
        <v>0</v>
      </c>
      <c r="BH217" s="143">
        <f t="shared" si="37"/>
        <v>0</v>
      </c>
      <c r="BI217" s="143">
        <f t="shared" si="38"/>
        <v>0</v>
      </c>
      <c r="BJ217" s="13" t="s">
        <v>154</v>
      </c>
      <c r="BK217" s="144">
        <f t="shared" si="39"/>
        <v>0</v>
      </c>
      <c r="BL217" s="13" t="s">
        <v>181</v>
      </c>
      <c r="BM217" s="142" t="s">
        <v>2232</v>
      </c>
    </row>
    <row r="218" spans="2:65" s="1" customFormat="1" ht="16.5" customHeight="1">
      <c r="B218" s="131"/>
      <c r="C218" s="132" t="s">
        <v>524</v>
      </c>
      <c r="D218" s="132" t="s">
        <v>149</v>
      </c>
      <c r="E218" s="133" t="s">
        <v>2233</v>
      </c>
      <c r="F218" s="134" t="s">
        <v>2234</v>
      </c>
      <c r="G218" s="135" t="s">
        <v>152</v>
      </c>
      <c r="H218" s="136">
        <v>8</v>
      </c>
      <c r="I218" s="136"/>
      <c r="J218" s="136">
        <f t="shared" si="30"/>
        <v>0</v>
      </c>
      <c r="K218" s="137"/>
      <c r="L218" s="25"/>
      <c r="M218" s="138" t="s">
        <v>1</v>
      </c>
      <c r="N218" s="139" t="s">
        <v>35</v>
      </c>
      <c r="O218" s="140">
        <v>0</v>
      </c>
      <c r="P218" s="140">
        <f t="shared" si="31"/>
        <v>0</v>
      </c>
      <c r="Q218" s="140">
        <v>0</v>
      </c>
      <c r="R218" s="140">
        <f t="shared" si="32"/>
        <v>0</v>
      </c>
      <c r="S218" s="140">
        <v>0</v>
      </c>
      <c r="T218" s="141">
        <f t="shared" si="33"/>
        <v>0</v>
      </c>
      <c r="AR218" s="142" t="s">
        <v>181</v>
      </c>
      <c r="AT218" s="142" t="s">
        <v>149</v>
      </c>
      <c r="AU218" s="142" t="s">
        <v>154</v>
      </c>
      <c r="AY218" s="13" t="s">
        <v>146</v>
      </c>
      <c r="BE218" s="143">
        <f t="shared" si="34"/>
        <v>0</v>
      </c>
      <c r="BF218" s="143">
        <f t="shared" si="35"/>
        <v>0</v>
      </c>
      <c r="BG218" s="143">
        <f t="shared" si="36"/>
        <v>0</v>
      </c>
      <c r="BH218" s="143">
        <f t="shared" si="37"/>
        <v>0</v>
      </c>
      <c r="BI218" s="143">
        <f t="shared" si="38"/>
        <v>0</v>
      </c>
      <c r="BJ218" s="13" t="s">
        <v>154</v>
      </c>
      <c r="BK218" s="144">
        <f t="shared" si="39"/>
        <v>0</v>
      </c>
      <c r="BL218" s="13" t="s">
        <v>181</v>
      </c>
      <c r="BM218" s="142" t="s">
        <v>2235</v>
      </c>
    </row>
    <row r="219" spans="2:65" s="1" customFormat="1" ht="24.15" customHeight="1">
      <c r="B219" s="131"/>
      <c r="C219" s="149" t="s">
        <v>630</v>
      </c>
      <c r="D219" s="149" t="s">
        <v>356</v>
      </c>
      <c r="E219" s="150" t="s">
        <v>2236</v>
      </c>
      <c r="F219" s="151" t="s">
        <v>2237</v>
      </c>
      <c r="G219" s="152" t="s">
        <v>152</v>
      </c>
      <c r="H219" s="153">
        <v>8</v>
      </c>
      <c r="I219" s="153"/>
      <c r="J219" s="153">
        <f t="shared" si="30"/>
        <v>0</v>
      </c>
      <c r="K219" s="154"/>
      <c r="L219" s="155"/>
      <c r="M219" s="156" t="s">
        <v>1</v>
      </c>
      <c r="N219" s="157" t="s">
        <v>35</v>
      </c>
      <c r="O219" s="140">
        <v>0</v>
      </c>
      <c r="P219" s="140">
        <f t="shared" si="31"/>
        <v>0</v>
      </c>
      <c r="Q219" s="140">
        <v>0</v>
      </c>
      <c r="R219" s="140">
        <f t="shared" si="32"/>
        <v>0</v>
      </c>
      <c r="S219" s="140">
        <v>0</v>
      </c>
      <c r="T219" s="141">
        <f t="shared" si="33"/>
        <v>0</v>
      </c>
      <c r="AR219" s="142" t="s">
        <v>228</v>
      </c>
      <c r="AT219" s="142" t="s">
        <v>356</v>
      </c>
      <c r="AU219" s="142" t="s">
        <v>154</v>
      </c>
      <c r="AY219" s="13" t="s">
        <v>146</v>
      </c>
      <c r="BE219" s="143">
        <f t="shared" si="34"/>
        <v>0</v>
      </c>
      <c r="BF219" s="143">
        <f t="shared" si="35"/>
        <v>0</v>
      </c>
      <c r="BG219" s="143">
        <f t="shared" si="36"/>
        <v>0</v>
      </c>
      <c r="BH219" s="143">
        <f t="shared" si="37"/>
        <v>0</v>
      </c>
      <c r="BI219" s="143">
        <f t="shared" si="38"/>
        <v>0</v>
      </c>
      <c r="BJ219" s="13" t="s">
        <v>154</v>
      </c>
      <c r="BK219" s="144">
        <f t="shared" si="39"/>
        <v>0</v>
      </c>
      <c r="BL219" s="13" t="s">
        <v>181</v>
      </c>
      <c r="BM219" s="142" t="s">
        <v>2238</v>
      </c>
    </row>
    <row r="220" spans="2:65" s="1" customFormat="1" ht="16.5" customHeight="1">
      <c r="B220" s="131"/>
      <c r="C220" s="132" t="s">
        <v>527</v>
      </c>
      <c r="D220" s="132" t="s">
        <v>149</v>
      </c>
      <c r="E220" s="133" t="s">
        <v>2239</v>
      </c>
      <c r="F220" s="134" t="s">
        <v>2240</v>
      </c>
      <c r="G220" s="135" t="s">
        <v>1698</v>
      </c>
      <c r="H220" s="136">
        <v>148.55000000000001</v>
      </c>
      <c r="I220" s="136"/>
      <c r="J220" s="136">
        <f t="shared" si="30"/>
        <v>0</v>
      </c>
      <c r="K220" s="137"/>
      <c r="L220" s="25"/>
      <c r="M220" s="138" t="s">
        <v>1</v>
      </c>
      <c r="N220" s="139" t="s">
        <v>35</v>
      </c>
      <c r="O220" s="140">
        <v>0</v>
      </c>
      <c r="P220" s="140">
        <f t="shared" si="31"/>
        <v>0</v>
      </c>
      <c r="Q220" s="140">
        <v>0</v>
      </c>
      <c r="R220" s="140">
        <f t="shared" si="32"/>
        <v>0</v>
      </c>
      <c r="S220" s="140">
        <v>0</v>
      </c>
      <c r="T220" s="141">
        <f t="shared" si="33"/>
        <v>0</v>
      </c>
      <c r="AR220" s="142" t="s">
        <v>181</v>
      </c>
      <c r="AT220" s="142" t="s">
        <v>149</v>
      </c>
      <c r="AU220" s="142" t="s">
        <v>154</v>
      </c>
      <c r="AY220" s="13" t="s">
        <v>146</v>
      </c>
      <c r="BE220" s="143">
        <f t="shared" si="34"/>
        <v>0</v>
      </c>
      <c r="BF220" s="143">
        <f t="shared" si="35"/>
        <v>0</v>
      </c>
      <c r="BG220" s="143">
        <f t="shared" si="36"/>
        <v>0</v>
      </c>
      <c r="BH220" s="143">
        <f t="shared" si="37"/>
        <v>0</v>
      </c>
      <c r="BI220" s="143">
        <f t="shared" si="38"/>
        <v>0</v>
      </c>
      <c r="BJ220" s="13" t="s">
        <v>154</v>
      </c>
      <c r="BK220" s="144">
        <f t="shared" si="39"/>
        <v>0</v>
      </c>
      <c r="BL220" s="13" t="s">
        <v>181</v>
      </c>
      <c r="BM220" s="142" t="s">
        <v>2241</v>
      </c>
    </row>
    <row r="221" spans="2:65" s="1" customFormat="1" ht="16.5" customHeight="1">
      <c r="B221" s="131"/>
      <c r="C221" s="132" t="s">
        <v>637</v>
      </c>
      <c r="D221" s="132" t="s">
        <v>149</v>
      </c>
      <c r="E221" s="133" t="s">
        <v>2242</v>
      </c>
      <c r="F221" s="134" t="s">
        <v>2243</v>
      </c>
      <c r="G221" s="135" t="s">
        <v>152</v>
      </c>
      <c r="H221" s="136">
        <v>1</v>
      </c>
      <c r="I221" s="136"/>
      <c r="J221" s="136">
        <f t="shared" si="30"/>
        <v>0</v>
      </c>
      <c r="K221" s="137"/>
      <c r="L221" s="25"/>
      <c r="M221" s="138" t="s">
        <v>1</v>
      </c>
      <c r="N221" s="139" t="s">
        <v>35</v>
      </c>
      <c r="O221" s="140">
        <v>0</v>
      </c>
      <c r="P221" s="140">
        <f t="shared" si="31"/>
        <v>0</v>
      </c>
      <c r="Q221" s="140">
        <v>0</v>
      </c>
      <c r="R221" s="140">
        <f t="shared" si="32"/>
        <v>0</v>
      </c>
      <c r="S221" s="140">
        <v>0</v>
      </c>
      <c r="T221" s="141">
        <f t="shared" si="33"/>
        <v>0</v>
      </c>
      <c r="AR221" s="142" t="s">
        <v>181</v>
      </c>
      <c r="AT221" s="142" t="s">
        <v>149</v>
      </c>
      <c r="AU221" s="142" t="s">
        <v>154</v>
      </c>
      <c r="AY221" s="13" t="s">
        <v>146</v>
      </c>
      <c r="BE221" s="143">
        <f t="shared" si="34"/>
        <v>0</v>
      </c>
      <c r="BF221" s="143">
        <f t="shared" si="35"/>
        <v>0</v>
      </c>
      <c r="BG221" s="143">
        <f t="shared" si="36"/>
        <v>0</v>
      </c>
      <c r="BH221" s="143">
        <f t="shared" si="37"/>
        <v>0</v>
      </c>
      <c r="BI221" s="143">
        <f t="shared" si="38"/>
        <v>0</v>
      </c>
      <c r="BJ221" s="13" t="s">
        <v>154</v>
      </c>
      <c r="BK221" s="144">
        <f t="shared" si="39"/>
        <v>0</v>
      </c>
      <c r="BL221" s="13" t="s">
        <v>181</v>
      </c>
      <c r="BM221" s="142" t="s">
        <v>2244</v>
      </c>
    </row>
    <row r="222" spans="2:65" s="1" customFormat="1" ht="24.15" customHeight="1">
      <c r="B222" s="131"/>
      <c r="C222" s="149" t="s">
        <v>531</v>
      </c>
      <c r="D222" s="149" t="s">
        <v>356</v>
      </c>
      <c r="E222" s="150" t="s">
        <v>2245</v>
      </c>
      <c r="F222" s="151" t="s">
        <v>2246</v>
      </c>
      <c r="G222" s="152" t="s">
        <v>152</v>
      </c>
      <c r="H222" s="153">
        <v>1</v>
      </c>
      <c r="I222" s="153"/>
      <c r="J222" s="153">
        <f t="shared" si="30"/>
        <v>0</v>
      </c>
      <c r="K222" s="154"/>
      <c r="L222" s="155"/>
      <c r="M222" s="156" t="s">
        <v>1</v>
      </c>
      <c r="N222" s="157" t="s">
        <v>35</v>
      </c>
      <c r="O222" s="140">
        <v>0</v>
      </c>
      <c r="P222" s="140">
        <f t="shared" si="31"/>
        <v>0</v>
      </c>
      <c r="Q222" s="140">
        <v>0</v>
      </c>
      <c r="R222" s="140">
        <f t="shared" si="32"/>
        <v>0</v>
      </c>
      <c r="S222" s="140">
        <v>0</v>
      </c>
      <c r="T222" s="141">
        <f t="shared" si="33"/>
        <v>0</v>
      </c>
      <c r="AR222" s="142" t="s">
        <v>228</v>
      </c>
      <c r="AT222" s="142" t="s">
        <v>356</v>
      </c>
      <c r="AU222" s="142" t="s">
        <v>154</v>
      </c>
      <c r="AY222" s="13" t="s">
        <v>146</v>
      </c>
      <c r="BE222" s="143">
        <f t="shared" si="34"/>
        <v>0</v>
      </c>
      <c r="BF222" s="143">
        <f t="shared" si="35"/>
        <v>0</v>
      </c>
      <c r="BG222" s="143">
        <f t="shared" si="36"/>
        <v>0</v>
      </c>
      <c r="BH222" s="143">
        <f t="shared" si="37"/>
        <v>0</v>
      </c>
      <c r="BI222" s="143">
        <f t="shared" si="38"/>
        <v>0</v>
      </c>
      <c r="BJ222" s="13" t="s">
        <v>154</v>
      </c>
      <c r="BK222" s="144">
        <f t="shared" si="39"/>
        <v>0</v>
      </c>
      <c r="BL222" s="13" t="s">
        <v>181</v>
      </c>
      <c r="BM222" s="142" t="s">
        <v>2247</v>
      </c>
    </row>
    <row r="223" spans="2:65" s="1" customFormat="1" ht="24.15" customHeight="1">
      <c r="B223" s="131"/>
      <c r="C223" s="132" t="s">
        <v>644</v>
      </c>
      <c r="D223" s="132" t="s">
        <v>149</v>
      </c>
      <c r="E223" s="133" t="s">
        <v>2248</v>
      </c>
      <c r="F223" s="134" t="s">
        <v>2249</v>
      </c>
      <c r="G223" s="135" t="s">
        <v>227</v>
      </c>
      <c r="H223" s="136">
        <v>14</v>
      </c>
      <c r="I223" s="136"/>
      <c r="J223" s="136">
        <f t="shared" si="30"/>
        <v>0</v>
      </c>
      <c r="K223" s="137"/>
      <c r="L223" s="25"/>
      <c r="M223" s="138" t="s">
        <v>1</v>
      </c>
      <c r="N223" s="139" t="s">
        <v>35</v>
      </c>
      <c r="O223" s="140">
        <v>0</v>
      </c>
      <c r="P223" s="140">
        <f t="shared" si="31"/>
        <v>0</v>
      </c>
      <c r="Q223" s="140">
        <v>0</v>
      </c>
      <c r="R223" s="140">
        <f t="shared" si="32"/>
        <v>0</v>
      </c>
      <c r="S223" s="140">
        <v>0</v>
      </c>
      <c r="T223" s="141">
        <f t="shared" si="33"/>
        <v>0</v>
      </c>
      <c r="AR223" s="142" t="s">
        <v>181</v>
      </c>
      <c r="AT223" s="142" t="s">
        <v>149</v>
      </c>
      <c r="AU223" s="142" t="s">
        <v>154</v>
      </c>
      <c r="AY223" s="13" t="s">
        <v>146</v>
      </c>
      <c r="BE223" s="143">
        <f t="shared" si="34"/>
        <v>0</v>
      </c>
      <c r="BF223" s="143">
        <f t="shared" si="35"/>
        <v>0</v>
      </c>
      <c r="BG223" s="143">
        <f t="shared" si="36"/>
        <v>0</v>
      </c>
      <c r="BH223" s="143">
        <f t="shared" si="37"/>
        <v>0</v>
      </c>
      <c r="BI223" s="143">
        <f t="shared" si="38"/>
        <v>0</v>
      </c>
      <c r="BJ223" s="13" t="s">
        <v>154</v>
      </c>
      <c r="BK223" s="144">
        <f t="shared" si="39"/>
        <v>0</v>
      </c>
      <c r="BL223" s="13" t="s">
        <v>181</v>
      </c>
      <c r="BM223" s="142" t="s">
        <v>2250</v>
      </c>
    </row>
    <row r="224" spans="2:65" s="1" customFormat="1" ht="24.15" customHeight="1">
      <c r="B224" s="131"/>
      <c r="C224" s="132" t="s">
        <v>535</v>
      </c>
      <c r="D224" s="132" t="s">
        <v>149</v>
      </c>
      <c r="E224" s="133" t="s">
        <v>1832</v>
      </c>
      <c r="F224" s="134" t="s">
        <v>1833</v>
      </c>
      <c r="G224" s="135" t="s">
        <v>1698</v>
      </c>
      <c r="H224" s="136">
        <v>29.71</v>
      </c>
      <c r="I224" s="136"/>
      <c r="J224" s="136">
        <f t="shared" si="30"/>
        <v>0</v>
      </c>
      <c r="K224" s="137"/>
      <c r="L224" s="25"/>
      <c r="M224" s="138" t="s">
        <v>1</v>
      </c>
      <c r="N224" s="139" t="s">
        <v>35</v>
      </c>
      <c r="O224" s="140">
        <v>0</v>
      </c>
      <c r="P224" s="140">
        <f t="shared" si="31"/>
        <v>0</v>
      </c>
      <c r="Q224" s="140">
        <v>0</v>
      </c>
      <c r="R224" s="140">
        <f t="shared" si="32"/>
        <v>0</v>
      </c>
      <c r="S224" s="140">
        <v>0</v>
      </c>
      <c r="T224" s="141">
        <f t="shared" si="33"/>
        <v>0</v>
      </c>
      <c r="AR224" s="142" t="s">
        <v>181</v>
      </c>
      <c r="AT224" s="142" t="s">
        <v>149</v>
      </c>
      <c r="AU224" s="142" t="s">
        <v>154</v>
      </c>
      <c r="AY224" s="13" t="s">
        <v>146</v>
      </c>
      <c r="BE224" s="143">
        <f t="shared" si="34"/>
        <v>0</v>
      </c>
      <c r="BF224" s="143">
        <f t="shared" si="35"/>
        <v>0</v>
      </c>
      <c r="BG224" s="143">
        <f t="shared" si="36"/>
        <v>0</v>
      </c>
      <c r="BH224" s="143">
        <f t="shared" si="37"/>
        <v>0</v>
      </c>
      <c r="BI224" s="143">
        <f t="shared" si="38"/>
        <v>0</v>
      </c>
      <c r="BJ224" s="13" t="s">
        <v>154</v>
      </c>
      <c r="BK224" s="144">
        <f t="shared" si="39"/>
        <v>0</v>
      </c>
      <c r="BL224" s="13" t="s">
        <v>181</v>
      </c>
      <c r="BM224" s="142" t="s">
        <v>2251</v>
      </c>
    </row>
    <row r="225" spans="2:65" s="1" customFormat="1" ht="24.15" customHeight="1">
      <c r="B225" s="131"/>
      <c r="C225" s="132" t="s">
        <v>651</v>
      </c>
      <c r="D225" s="132" t="s">
        <v>149</v>
      </c>
      <c r="E225" s="133" t="s">
        <v>2252</v>
      </c>
      <c r="F225" s="134" t="s">
        <v>2253</v>
      </c>
      <c r="G225" s="135" t="s">
        <v>1698</v>
      </c>
      <c r="H225" s="136">
        <v>29.71</v>
      </c>
      <c r="I225" s="136"/>
      <c r="J225" s="136">
        <f t="shared" si="30"/>
        <v>0</v>
      </c>
      <c r="K225" s="137"/>
      <c r="L225" s="25"/>
      <c r="M225" s="138" t="s">
        <v>1</v>
      </c>
      <c r="N225" s="139" t="s">
        <v>35</v>
      </c>
      <c r="O225" s="140">
        <v>0</v>
      </c>
      <c r="P225" s="140">
        <f t="shared" si="31"/>
        <v>0</v>
      </c>
      <c r="Q225" s="140">
        <v>0</v>
      </c>
      <c r="R225" s="140">
        <f t="shared" si="32"/>
        <v>0</v>
      </c>
      <c r="S225" s="140">
        <v>0</v>
      </c>
      <c r="T225" s="141">
        <f t="shared" si="33"/>
        <v>0</v>
      </c>
      <c r="AR225" s="142" t="s">
        <v>181</v>
      </c>
      <c r="AT225" s="142" t="s">
        <v>149</v>
      </c>
      <c r="AU225" s="142" t="s">
        <v>154</v>
      </c>
      <c r="AY225" s="13" t="s">
        <v>146</v>
      </c>
      <c r="BE225" s="143">
        <f t="shared" si="34"/>
        <v>0</v>
      </c>
      <c r="BF225" s="143">
        <f t="shared" si="35"/>
        <v>0</v>
      </c>
      <c r="BG225" s="143">
        <f t="shared" si="36"/>
        <v>0</v>
      </c>
      <c r="BH225" s="143">
        <f t="shared" si="37"/>
        <v>0</v>
      </c>
      <c r="BI225" s="143">
        <f t="shared" si="38"/>
        <v>0</v>
      </c>
      <c r="BJ225" s="13" t="s">
        <v>154</v>
      </c>
      <c r="BK225" s="144">
        <f t="shared" si="39"/>
        <v>0</v>
      </c>
      <c r="BL225" s="13" t="s">
        <v>181</v>
      </c>
      <c r="BM225" s="142" t="s">
        <v>2254</v>
      </c>
    </row>
    <row r="226" spans="2:65" s="1" customFormat="1" ht="24.15" customHeight="1">
      <c r="B226" s="131"/>
      <c r="C226" s="132" t="s">
        <v>539</v>
      </c>
      <c r="D226" s="132" t="s">
        <v>149</v>
      </c>
      <c r="E226" s="133" t="s">
        <v>2255</v>
      </c>
      <c r="F226" s="134" t="s">
        <v>2256</v>
      </c>
      <c r="G226" s="135" t="s">
        <v>1698</v>
      </c>
      <c r="H226" s="136">
        <v>29.71</v>
      </c>
      <c r="I226" s="136"/>
      <c r="J226" s="136">
        <f t="shared" si="30"/>
        <v>0</v>
      </c>
      <c r="K226" s="137"/>
      <c r="L226" s="25"/>
      <c r="M226" s="138" t="s">
        <v>1</v>
      </c>
      <c r="N226" s="139" t="s">
        <v>35</v>
      </c>
      <c r="O226" s="140">
        <v>0</v>
      </c>
      <c r="P226" s="140">
        <f t="shared" si="31"/>
        <v>0</v>
      </c>
      <c r="Q226" s="140">
        <v>0</v>
      </c>
      <c r="R226" s="140">
        <f t="shared" si="32"/>
        <v>0</v>
      </c>
      <c r="S226" s="140">
        <v>0</v>
      </c>
      <c r="T226" s="141">
        <f t="shared" si="33"/>
        <v>0</v>
      </c>
      <c r="AR226" s="142" t="s">
        <v>181</v>
      </c>
      <c r="AT226" s="142" t="s">
        <v>149</v>
      </c>
      <c r="AU226" s="142" t="s">
        <v>154</v>
      </c>
      <c r="AY226" s="13" t="s">
        <v>146</v>
      </c>
      <c r="BE226" s="143">
        <f t="shared" si="34"/>
        <v>0</v>
      </c>
      <c r="BF226" s="143">
        <f t="shared" si="35"/>
        <v>0</v>
      </c>
      <c r="BG226" s="143">
        <f t="shared" si="36"/>
        <v>0</v>
      </c>
      <c r="BH226" s="143">
        <f t="shared" si="37"/>
        <v>0</v>
      </c>
      <c r="BI226" s="143">
        <f t="shared" si="38"/>
        <v>0</v>
      </c>
      <c r="BJ226" s="13" t="s">
        <v>154</v>
      </c>
      <c r="BK226" s="144">
        <f t="shared" si="39"/>
        <v>0</v>
      </c>
      <c r="BL226" s="13" t="s">
        <v>181</v>
      </c>
      <c r="BM226" s="142" t="s">
        <v>2257</v>
      </c>
    </row>
    <row r="227" spans="2:65" s="11" customFormat="1" ht="22.95" customHeight="1">
      <c r="B227" s="120"/>
      <c r="D227" s="121" t="s">
        <v>68</v>
      </c>
      <c r="E227" s="129" t="s">
        <v>1838</v>
      </c>
      <c r="F227" s="129" t="s">
        <v>2258</v>
      </c>
      <c r="J227" s="130">
        <f>BK227</f>
        <v>0</v>
      </c>
      <c r="L227" s="120"/>
      <c r="M227" s="124"/>
      <c r="P227" s="125">
        <f>SUM(P228:P238)</f>
        <v>0</v>
      </c>
      <c r="R227" s="125">
        <f>SUM(R228:R238)</f>
        <v>0</v>
      </c>
      <c r="T227" s="126">
        <f>SUM(T228:T238)</f>
        <v>0</v>
      </c>
      <c r="AR227" s="121" t="s">
        <v>154</v>
      </c>
      <c r="AT227" s="127" t="s">
        <v>68</v>
      </c>
      <c r="AU227" s="127" t="s">
        <v>77</v>
      </c>
      <c r="AY227" s="121" t="s">
        <v>146</v>
      </c>
      <c r="BK227" s="128">
        <f>SUM(BK228:BK238)</f>
        <v>0</v>
      </c>
    </row>
    <row r="228" spans="2:65" s="1" customFormat="1" ht="24.15" customHeight="1">
      <c r="B228" s="131"/>
      <c r="C228" s="132" t="s">
        <v>658</v>
      </c>
      <c r="D228" s="132" t="s">
        <v>149</v>
      </c>
      <c r="E228" s="133" t="s">
        <v>2259</v>
      </c>
      <c r="F228" s="134" t="s">
        <v>2260</v>
      </c>
      <c r="G228" s="135" t="s">
        <v>257</v>
      </c>
      <c r="H228" s="136">
        <v>5</v>
      </c>
      <c r="I228" s="136"/>
      <c r="J228" s="136">
        <f t="shared" ref="J228:J238" si="40">ROUND(I228*H228,3)</f>
        <v>0</v>
      </c>
      <c r="K228" s="137"/>
      <c r="L228" s="25"/>
      <c r="M228" s="138" t="s">
        <v>1</v>
      </c>
      <c r="N228" s="139" t="s">
        <v>35</v>
      </c>
      <c r="O228" s="140">
        <v>0</v>
      </c>
      <c r="P228" s="140">
        <f t="shared" ref="P228:P238" si="41">O228*H228</f>
        <v>0</v>
      </c>
      <c r="Q228" s="140">
        <v>0</v>
      </c>
      <c r="R228" s="140">
        <f t="shared" ref="R228:R238" si="42">Q228*H228</f>
        <v>0</v>
      </c>
      <c r="S228" s="140">
        <v>0</v>
      </c>
      <c r="T228" s="141">
        <f t="shared" ref="T228:T238" si="43">S228*H228</f>
        <v>0</v>
      </c>
      <c r="AR228" s="142" t="s">
        <v>181</v>
      </c>
      <c r="AT228" s="142" t="s">
        <v>149</v>
      </c>
      <c r="AU228" s="142" t="s">
        <v>154</v>
      </c>
      <c r="AY228" s="13" t="s">
        <v>146</v>
      </c>
      <c r="BE228" s="143">
        <f t="shared" ref="BE228:BE238" si="44">IF(N228="základná",J228,0)</f>
        <v>0</v>
      </c>
      <c r="BF228" s="143">
        <f t="shared" ref="BF228:BF238" si="45">IF(N228="znížená",J228,0)</f>
        <v>0</v>
      </c>
      <c r="BG228" s="143">
        <f t="shared" ref="BG228:BG238" si="46">IF(N228="zákl. prenesená",J228,0)</f>
        <v>0</v>
      </c>
      <c r="BH228" s="143">
        <f t="shared" ref="BH228:BH238" si="47">IF(N228="zníž. prenesená",J228,0)</f>
        <v>0</v>
      </c>
      <c r="BI228" s="143">
        <f t="shared" ref="BI228:BI238" si="48">IF(N228="nulová",J228,0)</f>
        <v>0</v>
      </c>
      <c r="BJ228" s="13" t="s">
        <v>154</v>
      </c>
      <c r="BK228" s="144">
        <f t="shared" ref="BK228:BK238" si="49">ROUND(I228*H228,3)</f>
        <v>0</v>
      </c>
      <c r="BL228" s="13" t="s">
        <v>181</v>
      </c>
      <c r="BM228" s="142" t="s">
        <v>2261</v>
      </c>
    </row>
    <row r="229" spans="2:65" s="1" customFormat="1" ht="16.5" customHeight="1">
      <c r="B229" s="131"/>
      <c r="C229" s="132" t="s">
        <v>549</v>
      </c>
      <c r="D229" s="132" t="s">
        <v>149</v>
      </c>
      <c r="E229" s="133" t="s">
        <v>2262</v>
      </c>
      <c r="F229" s="134" t="s">
        <v>2263</v>
      </c>
      <c r="G229" s="135" t="s">
        <v>257</v>
      </c>
      <c r="H229" s="136">
        <v>2</v>
      </c>
      <c r="I229" s="136"/>
      <c r="J229" s="136">
        <f t="shared" si="40"/>
        <v>0</v>
      </c>
      <c r="K229" s="137"/>
      <c r="L229" s="25"/>
      <c r="M229" s="138" t="s">
        <v>1</v>
      </c>
      <c r="N229" s="139" t="s">
        <v>35</v>
      </c>
      <c r="O229" s="140">
        <v>0</v>
      </c>
      <c r="P229" s="140">
        <f t="shared" si="41"/>
        <v>0</v>
      </c>
      <c r="Q229" s="140">
        <v>0</v>
      </c>
      <c r="R229" s="140">
        <f t="shared" si="42"/>
        <v>0</v>
      </c>
      <c r="S229" s="140">
        <v>0</v>
      </c>
      <c r="T229" s="141">
        <f t="shared" si="43"/>
        <v>0</v>
      </c>
      <c r="AR229" s="142" t="s">
        <v>181</v>
      </c>
      <c r="AT229" s="142" t="s">
        <v>149</v>
      </c>
      <c r="AU229" s="142" t="s">
        <v>154</v>
      </c>
      <c r="AY229" s="13" t="s">
        <v>146</v>
      </c>
      <c r="BE229" s="143">
        <f t="shared" si="44"/>
        <v>0</v>
      </c>
      <c r="BF229" s="143">
        <f t="shared" si="45"/>
        <v>0</v>
      </c>
      <c r="BG229" s="143">
        <f t="shared" si="46"/>
        <v>0</v>
      </c>
      <c r="BH229" s="143">
        <f t="shared" si="47"/>
        <v>0</v>
      </c>
      <c r="BI229" s="143">
        <f t="shared" si="48"/>
        <v>0</v>
      </c>
      <c r="BJ229" s="13" t="s">
        <v>154</v>
      </c>
      <c r="BK229" s="144">
        <f t="shared" si="49"/>
        <v>0</v>
      </c>
      <c r="BL229" s="13" t="s">
        <v>181</v>
      </c>
      <c r="BM229" s="142" t="s">
        <v>2264</v>
      </c>
    </row>
    <row r="230" spans="2:65" s="1" customFormat="1" ht="16.5" customHeight="1">
      <c r="B230" s="131"/>
      <c r="C230" s="132" t="s">
        <v>665</v>
      </c>
      <c r="D230" s="132" t="s">
        <v>149</v>
      </c>
      <c r="E230" s="133" t="s">
        <v>2265</v>
      </c>
      <c r="F230" s="134" t="s">
        <v>2266</v>
      </c>
      <c r="G230" s="135" t="s">
        <v>257</v>
      </c>
      <c r="H230" s="136">
        <v>4</v>
      </c>
      <c r="I230" s="136"/>
      <c r="J230" s="136">
        <f t="shared" si="40"/>
        <v>0</v>
      </c>
      <c r="K230" s="137"/>
      <c r="L230" s="25"/>
      <c r="M230" s="138" t="s">
        <v>1</v>
      </c>
      <c r="N230" s="139" t="s">
        <v>35</v>
      </c>
      <c r="O230" s="140">
        <v>0</v>
      </c>
      <c r="P230" s="140">
        <f t="shared" si="41"/>
        <v>0</v>
      </c>
      <c r="Q230" s="140">
        <v>0</v>
      </c>
      <c r="R230" s="140">
        <f t="shared" si="42"/>
        <v>0</v>
      </c>
      <c r="S230" s="140">
        <v>0</v>
      </c>
      <c r="T230" s="141">
        <f t="shared" si="43"/>
        <v>0</v>
      </c>
      <c r="AR230" s="142" t="s">
        <v>181</v>
      </c>
      <c r="AT230" s="142" t="s">
        <v>149</v>
      </c>
      <c r="AU230" s="142" t="s">
        <v>154</v>
      </c>
      <c r="AY230" s="13" t="s">
        <v>146</v>
      </c>
      <c r="BE230" s="143">
        <f t="shared" si="44"/>
        <v>0</v>
      </c>
      <c r="BF230" s="143">
        <f t="shared" si="45"/>
        <v>0</v>
      </c>
      <c r="BG230" s="143">
        <f t="shared" si="46"/>
        <v>0</v>
      </c>
      <c r="BH230" s="143">
        <f t="shared" si="47"/>
        <v>0</v>
      </c>
      <c r="BI230" s="143">
        <f t="shared" si="48"/>
        <v>0</v>
      </c>
      <c r="BJ230" s="13" t="s">
        <v>154</v>
      </c>
      <c r="BK230" s="144">
        <f t="shared" si="49"/>
        <v>0</v>
      </c>
      <c r="BL230" s="13" t="s">
        <v>181</v>
      </c>
      <c r="BM230" s="142" t="s">
        <v>2267</v>
      </c>
    </row>
    <row r="231" spans="2:65" s="1" customFormat="1" ht="24.15" customHeight="1">
      <c r="B231" s="131"/>
      <c r="C231" s="132" t="s">
        <v>553</v>
      </c>
      <c r="D231" s="132" t="s">
        <v>149</v>
      </c>
      <c r="E231" s="133" t="s">
        <v>2268</v>
      </c>
      <c r="F231" s="134" t="s">
        <v>2269</v>
      </c>
      <c r="G231" s="135" t="s">
        <v>152</v>
      </c>
      <c r="H231" s="136">
        <v>6</v>
      </c>
      <c r="I231" s="136"/>
      <c r="J231" s="136">
        <f t="shared" si="40"/>
        <v>0</v>
      </c>
      <c r="K231" s="137"/>
      <c r="L231" s="25"/>
      <c r="M231" s="138" t="s">
        <v>1</v>
      </c>
      <c r="N231" s="139" t="s">
        <v>35</v>
      </c>
      <c r="O231" s="140">
        <v>0</v>
      </c>
      <c r="P231" s="140">
        <f t="shared" si="41"/>
        <v>0</v>
      </c>
      <c r="Q231" s="140">
        <v>0</v>
      </c>
      <c r="R231" s="140">
        <f t="shared" si="42"/>
        <v>0</v>
      </c>
      <c r="S231" s="140">
        <v>0</v>
      </c>
      <c r="T231" s="141">
        <f t="shared" si="43"/>
        <v>0</v>
      </c>
      <c r="AR231" s="142" t="s">
        <v>181</v>
      </c>
      <c r="AT231" s="142" t="s">
        <v>149</v>
      </c>
      <c r="AU231" s="142" t="s">
        <v>154</v>
      </c>
      <c r="AY231" s="13" t="s">
        <v>146</v>
      </c>
      <c r="BE231" s="143">
        <f t="shared" si="44"/>
        <v>0</v>
      </c>
      <c r="BF231" s="143">
        <f t="shared" si="45"/>
        <v>0</v>
      </c>
      <c r="BG231" s="143">
        <f t="shared" si="46"/>
        <v>0</v>
      </c>
      <c r="BH231" s="143">
        <f t="shared" si="47"/>
        <v>0</v>
      </c>
      <c r="BI231" s="143">
        <f t="shared" si="48"/>
        <v>0</v>
      </c>
      <c r="BJ231" s="13" t="s">
        <v>154</v>
      </c>
      <c r="BK231" s="144">
        <f t="shared" si="49"/>
        <v>0</v>
      </c>
      <c r="BL231" s="13" t="s">
        <v>181</v>
      </c>
      <c r="BM231" s="142" t="s">
        <v>2270</v>
      </c>
    </row>
    <row r="232" spans="2:65" s="1" customFormat="1" ht="24.15" customHeight="1">
      <c r="B232" s="131"/>
      <c r="C232" s="149" t="s">
        <v>670</v>
      </c>
      <c r="D232" s="149" t="s">
        <v>356</v>
      </c>
      <c r="E232" s="150" t="s">
        <v>2271</v>
      </c>
      <c r="F232" s="151" t="s">
        <v>2272</v>
      </c>
      <c r="G232" s="152" t="s">
        <v>152</v>
      </c>
      <c r="H232" s="153">
        <v>6</v>
      </c>
      <c r="I232" s="153"/>
      <c r="J232" s="153">
        <f t="shared" si="40"/>
        <v>0</v>
      </c>
      <c r="K232" s="154"/>
      <c r="L232" s="155"/>
      <c r="M232" s="156" t="s">
        <v>1</v>
      </c>
      <c r="N232" s="157" t="s">
        <v>35</v>
      </c>
      <c r="O232" s="140">
        <v>0</v>
      </c>
      <c r="P232" s="140">
        <f t="shared" si="41"/>
        <v>0</v>
      </c>
      <c r="Q232" s="140">
        <v>0</v>
      </c>
      <c r="R232" s="140">
        <f t="shared" si="42"/>
        <v>0</v>
      </c>
      <c r="S232" s="140">
        <v>0</v>
      </c>
      <c r="T232" s="141">
        <f t="shared" si="43"/>
        <v>0</v>
      </c>
      <c r="AR232" s="142" t="s">
        <v>228</v>
      </c>
      <c r="AT232" s="142" t="s">
        <v>356</v>
      </c>
      <c r="AU232" s="142" t="s">
        <v>154</v>
      </c>
      <c r="AY232" s="13" t="s">
        <v>146</v>
      </c>
      <c r="BE232" s="143">
        <f t="shared" si="44"/>
        <v>0</v>
      </c>
      <c r="BF232" s="143">
        <f t="shared" si="45"/>
        <v>0</v>
      </c>
      <c r="BG232" s="143">
        <f t="shared" si="46"/>
        <v>0</v>
      </c>
      <c r="BH232" s="143">
        <f t="shared" si="47"/>
        <v>0</v>
      </c>
      <c r="BI232" s="143">
        <f t="shared" si="48"/>
        <v>0</v>
      </c>
      <c r="BJ232" s="13" t="s">
        <v>154</v>
      </c>
      <c r="BK232" s="144">
        <f t="shared" si="49"/>
        <v>0</v>
      </c>
      <c r="BL232" s="13" t="s">
        <v>181</v>
      </c>
      <c r="BM232" s="142" t="s">
        <v>2273</v>
      </c>
    </row>
    <row r="233" spans="2:65" s="1" customFormat="1" ht="24.15" customHeight="1">
      <c r="B233" s="131"/>
      <c r="C233" s="132" t="s">
        <v>556</v>
      </c>
      <c r="D233" s="132" t="s">
        <v>149</v>
      </c>
      <c r="E233" s="133" t="s">
        <v>2274</v>
      </c>
      <c r="F233" s="134" t="s">
        <v>2275</v>
      </c>
      <c r="G233" s="135" t="s">
        <v>152</v>
      </c>
      <c r="H233" s="136">
        <v>3</v>
      </c>
      <c r="I233" s="136"/>
      <c r="J233" s="136">
        <f t="shared" si="40"/>
        <v>0</v>
      </c>
      <c r="K233" s="137"/>
      <c r="L233" s="25"/>
      <c r="M233" s="138" t="s">
        <v>1</v>
      </c>
      <c r="N233" s="139" t="s">
        <v>35</v>
      </c>
      <c r="O233" s="140">
        <v>0</v>
      </c>
      <c r="P233" s="140">
        <f t="shared" si="41"/>
        <v>0</v>
      </c>
      <c r="Q233" s="140">
        <v>0</v>
      </c>
      <c r="R233" s="140">
        <f t="shared" si="42"/>
        <v>0</v>
      </c>
      <c r="S233" s="140">
        <v>0</v>
      </c>
      <c r="T233" s="141">
        <f t="shared" si="43"/>
        <v>0</v>
      </c>
      <c r="AR233" s="142" t="s">
        <v>181</v>
      </c>
      <c r="AT233" s="142" t="s">
        <v>149</v>
      </c>
      <c r="AU233" s="142" t="s">
        <v>154</v>
      </c>
      <c r="AY233" s="13" t="s">
        <v>146</v>
      </c>
      <c r="BE233" s="143">
        <f t="shared" si="44"/>
        <v>0</v>
      </c>
      <c r="BF233" s="143">
        <f t="shared" si="45"/>
        <v>0</v>
      </c>
      <c r="BG233" s="143">
        <f t="shared" si="46"/>
        <v>0</v>
      </c>
      <c r="BH233" s="143">
        <f t="shared" si="47"/>
        <v>0</v>
      </c>
      <c r="BI233" s="143">
        <f t="shared" si="48"/>
        <v>0</v>
      </c>
      <c r="BJ233" s="13" t="s">
        <v>154</v>
      </c>
      <c r="BK233" s="144">
        <f t="shared" si="49"/>
        <v>0</v>
      </c>
      <c r="BL233" s="13" t="s">
        <v>181</v>
      </c>
      <c r="BM233" s="142" t="s">
        <v>2276</v>
      </c>
    </row>
    <row r="234" spans="2:65" s="1" customFormat="1" ht="24.15" customHeight="1">
      <c r="B234" s="131"/>
      <c r="C234" s="149" t="s">
        <v>677</v>
      </c>
      <c r="D234" s="149" t="s">
        <v>356</v>
      </c>
      <c r="E234" s="150" t="s">
        <v>2277</v>
      </c>
      <c r="F234" s="151" t="s">
        <v>2278</v>
      </c>
      <c r="G234" s="152" t="s">
        <v>152</v>
      </c>
      <c r="H234" s="153">
        <v>3</v>
      </c>
      <c r="I234" s="153"/>
      <c r="J234" s="153">
        <f t="shared" si="40"/>
        <v>0</v>
      </c>
      <c r="K234" s="154"/>
      <c r="L234" s="155"/>
      <c r="M234" s="156" t="s">
        <v>1</v>
      </c>
      <c r="N234" s="157" t="s">
        <v>35</v>
      </c>
      <c r="O234" s="140">
        <v>0</v>
      </c>
      <c r="P234" s="140">
        <f t="shared" si="41"/>
        <v>0</v>
      </c>
      <c r="Q234" s="140">
        <v>0</v>
      </c>
      <c r="R234" s="140">
        <f t="shared" si="42"/>
        <v>0</v>
      </c>
      <c r="S234" s="140">
        <v>0</v>
      </c>
      <c r="T234" s="141">
        <f t="shared" si="43"/>
        <v>0</v>
      </c>
      <c r="AR234" s="142" t="s">
        <v>228</v>
      </c>
      <c r="AT234" s="142" t="s">
        <v>356</v>
      </c>
      <c r="AU234" s="142" t="s">
        <v>154</v>
      </c>
      <c r="AY234" s="13" t="s">
        <v>146</v>
      </c>
      <c r="BE234" s="143">
        <f t="shared" si="44"/>
        <v>0</v>
      </c>
      <c r="BF234" s="143">
        <f t="shared" si="45"/>
        <v>0</v>
      </c>
      <c r="BG234" s="143">
        <f t="shared" si="46"/>
        <v>0</v>
      </c>
      <c r="BH234" s="143">
        <f t="shared" si="47"/>
        <v>0</v>
      </c>
      <c r="BI234" s="143">
        <f t="shared" si="48"/>
        <v>0</v>
      </c>
      <c r="BJ234" s="13" t="s">
        <v>154</v>
      </c>
      <c r="BK234" s="144">
        <f t="shared" si="49"/>
        <v>0</v>
      </c>
      <c r="BL234" s="13" t="s">
        <v>181</v>
      </c>
      <c r="BM234" s="142" t="s">
        <v>2279</v>
      </c>
    </row>
    <row r="235" spans="2:65" s="1" customFormat="1" ht="21.75" customHeight="1">
      <c r="B235" s="131"/>
      <c r="C235" s="132" t="s">
        <v>560</v>
      </c>
      <c r="D235" s="132" t="s">
        <v>149</v>
      </c>
      <c r="E235" s="133" t="s">
        <v>1855</v>
      </c>
      <c r="F235" s="134" t="s">
        <v>1856</v>
      </c>
      <c r="G235" s="135" t="s">
        <v>1698</v>
      </c>
      <c r="H235" s="136">
        <v>17.95</v>
      </c>
      <c r="I235" s="136"/>
      <c r="J235" s="136">
        <f t="shared" si="40"/>
        <v>0</v>
      </c>
      <c r="K235" s="137"/>
      <c r="L235" s="25"/>
      <c r="M235" s="138" t="s">
        <v>1</v>
      </c>
      <c r="N235" s="139" t="s">
        <v>35</v>
      </c>
      <c r="O235" s="140">
        <v>0</v>
      </c>
      <c r="P235" s="140">
        <f t="shared" si="41"/>
        <v>0</v>
      </c>
      <c r="Q235" s="140">
        <v>0</v>
      </c>
      <c r="R235" s="140">
        <f t="shared" si="42"/>
        <v>0</v>
      </c>
      <c r="S235" s="140">
        <v>0</v>
      </c>
      <c r="T235" s="141">
        <f t="shared" si="43"/>
        <v>0</v>
      </c>
      <c r="AR235" s="142" t="s">
        <v>181</v>
      </c>
      <c r="AT235" s="142" t="s">
        <v>149</v>
      </c>
      <c r="AU235" s="142" t="s">
        <v>154</v>
      </c>
      <c r="AY235" s="13" t="s">
        <v>146</v>
      </c>
      <c r="BE235" s="143">
        <f t="shared" si="44"/>
        <v>0</v>
      </c>
      <c r="BF235" s="143">
        <f t="shared" si="45"/>
        <v>0</v>
      </c>
      <c r="BG235" s="143">
        <f t="shared" si="46"/>
        <v>0</v>
      </c>
      <c r="BH235" s="143">
        <f t="shared" si="47"/>
        <v>0</v>
      </c>
      <c r="BI235" s="143">
        <f t="shared" si="48"/>
        <v>0</v>
      </c>
      <c r="BJ235" s="13" t="s">
        <v>154</v>
      </c>
      <c r="BK235" s="144">
        <f t="shared" si="49"/>
        <v>0</v>
      </c>
      <c r="BL235" s="13" t="s">
        <v>181</v>
      </c>
      <c r="BM235" s="142" t="s">
        <v>2280</v>
      </c>
    </row>
    <row r="236" spans="2:65" s="1" customFormat="1" ht="24.15" customHeight="1">
      <c r="B236" s="131"/>
      <c r="C236" s="132" t="s">
        <v>601</v>
      </c>
      <c r="D236" s="132" t="s">
        <v>149</v>
      </c>
      <c r="E236" s="133" t="s">
        <v>2281</v>
      </c>
      <c r="F236" s="134" t="s">
        <v>2282</v>
      </c>
      <c r="G236" s="135" t="s">
        <v>1698</v>
      </c>
      <c r="H236" s="136">
        <v>17.95</v>
      </c>
      <c r="I236" s="136"/>
      <c r="J236" s="136">
        <f t="shared" si="40"/>
        <v>0</v>
      </c>
      <c r="K236" s="137"/>
      <c r="L236" s="25"/>
      <c r="M236" s="138" t="s">
        <v>1</v>
      </c>
      <c r="N236" s="139" t="s">
        <v>35</v>
      </c>
      <c r="O236" s="140">
        <v>0</v>
      </c>
      <c r="P236" s="140">
        <f t="shared" si="41"/>
        <v>0</v>
      </c>
      <c r="Q236" s="140">
        <v>0</v>
      </c>
      <c r="R236" s="140">
        <f t="shared" si="42"/>
        <v>0</v>
      </c>
      <c r="S236" s="140">
        <v>0</v>
      </c>
      <c r="T236" s="141">
        <f t="shared" si="43"/>
        <v>0</v>
      </c>
      <c r="AR236" s="142" t="s">
        <v>181</v>
      </c>
      <c r="AT236" s="142" t="s">
        <v>149</v>
      </c>
      <c r="AU236" s="142" t="s">
        <v>154</v>
      </c>
      <c r="AY236" s="13" t="s">
        <v>146</v>
      </c>
      <c r="BE236" s="143">
        <f t="shared" si="44"/>
        <v>0</v>
      </c>
      <c r="BF236" s="143">
        <f t="shared" si="45"/>
        <v>0</v>
      </c>
      <c r="BG236" s="143">
        <f t="shared" si="46"/>
        <v>0</v>
      </c>
      <c r="BH236" s="143">
        <f t="shared" si="47"/>
        <v>0</v>
      </c>
      <c r="BI236" s="143">
        <f t="shared" si="48"/>
        <v>0</v>
      </c>
      <c r="BJ236" s="13" t="s">
        <v>154</v>
      </c>
      <c r="BK236" s="144">
        <f t="shared" si="49"/>
        <v>0</v>
      </c>
      <c r="BL236" s="13" t="s">
        <v>181</v>
      </c>
      <c r="BM236" s="142" t="s">
        <v>2283</v>
      </c>
    </row>
    <row r="237" spans="2:65" s="1" customFormat="1" ht="24.15" customHeight="1">
      <c r="B237" s="131"/>
      <c r="C237" s="132" t="s">
        <v>563</v>
      </c>
      <c r="D237" s="132" t="s">
        <v>149</v>
      </c>
      <c r="E237" s="133" t="s">
        <v>2284</v>
      </c>
      <c r="F237" s="134" t="s">
        <v>2285</v>
      </c>
      <c r="G237" s="135" t="s">
        <v>1698</v>
      </c>
      <c r="H237" s="136">
        <v>17.95</v>
      </c>
      <c r="I237" s="136"/>
      <c r="J237" s="136">
        <f t="shared" si="40"/>
        <v>0</v>
      </c>
      <c r="K237" s="137"/>
      <c r="L237" s="25"/>
      <c r="M237" s="138" t="s">
        <v>1</v>
      </c>
      <c r="N237" s="139" t="s">
        <v>35</v>
      </c>
      <c r="O237" s="140">
        <v>0</v>
      </c>
      <c r="P237" s="140">
        <f t="shared" si="41"/>
        <v>0</v>
      </c>
      <c r="Q237" s="140">
        <v>0</v>
      </c>
      <c r="R237" s="140">
        <f t="shared" si="42"/>
        <v>0</v>
      </c>
      <c r="S237" s="140">
        <v>0</v>
      </c>
      <c r="T237" s="141">
        <f t="shared" si="43"/>
        <v>0</v>
      </c>
      <c r="AR237" s="142" t="s">
        <v>181</v>
      </c>
      <c r="AT237" s="142" t="s">
        <v>149</v>
      </c>
      <c r="AU237" s="142" t="s">
        <v>154</v>
      </c>
      <c r="AY237" s="13" t="s">
        <v>146</v>
      </c>
      <c r="BE237" s="143">
        <f t="shared" si="44"/>
        <v>0</v>
      </c>
      <c r="BF237" s="143">
        <f t="shared" si="45"/>
        <v>0</v>
      </c>
      <c r="BG237" s="143">
        <f t="shared" si="46"/>
        <v>0</v>
      </c>
      <c r="BH237" s="143">
        <f t="shared" si="47"/>
        <v>0</v>
      </c>
      <c r="BI237" s="143">
        <f t="shared" si="48"/>
        <v>0</v>
      </c>
      <c r="BJ237" s="13" t="s">
        <v>154</v>
      </c>
      <c r="BK237" s="144">
        <f t="shared" si="49"/>
        <v>0</v>
      </c>
      <c r="BL237" s="13" t="s">
        <v>181</v>
      </c>
      <c r="BM237" s="142" t="s">
        <v>2286</v>
      </c>
    </row>
    <row r="238" spans="2:65" s="1" customFormat="1" ht="37.950000000000003" customHeight="1">
      <c r="B238" s="131"/>
      <c r="C238" s="132" t="s">
        <v>690</v>
      </c>
      <c r="D238" s="132" t="s">
        <v>149</v>
      </c>
      <c r="E238" s="133" t="s">
        <v>1861</v>
      </c>
      <c r="F238" s="134" t="s">
        <v>2287</v>
      </c>
      <c r="G238" s="135" t="s">
        <v>1863</v>
      </c>
      <c r="H238" s="136">
        <v>0.4</v>
      </c>
      <c r="I238" s="136"/>
      <c r="J238" s="136">
        <f t="shared" si="40"/>
        <v>0</v>
      </c>
      <c r="K238" s="137"/>
      <c r="L238" s="25"/>
      <c r="M238" s="138" t="s">
        <v>1</v>
      </c>
      <c r="N238" s="139" t="s">
        <v>35</v>
      </c>
      <c r="O238" s="140">
        <v>0</v>
      </c>
      <c r="P238" s="140">
        <f t="shared" si="41"/>
        <v>0</v>
      </c>
      <c r="Q238" s="140">
        <v>0</v>
      </c>
      <c r="R238" s="140">
        <f t="shared" si="42"/>
        <v>0</v>
      </c>
      <c r="S238" s="140">
        <v>0</v>
      </c>
      <c r="T238" s="141">
        <f t="shared" si="43"/>
        <v>0</v>
      </c>
      <c r="AR238" s="142" t="s">
        <v>181</v>
      </c>
      <c r="AT238" s="142" t="s">
        <v>149</v>
      </c>
      <c r="AU238" s="142" t="s">
        <v>154</v>
      </c>
      <c r="AY238" s="13" t="s">
        <v>146</v>
      </c>
      <c r="BE238" s="143">
        <f t="shared" si="44"/>
        <v>0</v>
      </c>
      <c r="BF238" s="143">
        <f t="shared" si="45"/>
        <v>0</v>
      </c>
      <c r="BG238" s="143">
        <f t="shared" si="46"/>
        <v>0</v>
      </c>
      <c r="BH238" s="143">
        <f t="shared" si="47"/>
        <v>0</v>
      </c>
      <c r="BI238" s="143">
        <f t="shared" si="48"/>
        <v>0</v>
      </c>
      <c r="BJ238" s="13" t="s">
        <v>154</v>
      </c>
      <c r="BK238" s="144">
        <f t="shared" si="49"/>
        <v>0</v>
      </c>
      <c r="BL238" s="13" t="s">
        <v>181</v>
      </c>
      <c r="BM238" s="142" t="s">
        <v>2288</v>
      </c>
    </row>
    <row r="239" spans="2:65" s="11" customFormat="1" ht="22.95" customHeight="1">
      <c r="B239" s="120"/>
      <c r="D239" s="121" t="s">
        <v>68</v>
      </c>
      <c r="E239" s="129" t="s">
        <v>2289</v>
      </c>
      <c r="F239" s="129" t="s">
        <v>2290</v>
      </c>
      <c r="J239" s="130">
        <f>BK239</f>
        <v>0</v>
      </c>
      <c r="L239" s="120"/>
      <c r="M239" s="124"/>
      <c r="P239" s="125">
        <f>SUM(P240:P244)</f>
        <v>0</v>
      </c>
      <c r="R239" s="125">
        <f>SUM(R240:R244)</f>
        <v>0</v>
      </c>
      <c r="T239" s="126">
        <f>SUM(T240:T244)</f>
        <v>0</v>
      </c>
      <c r="AR239" s="121" t="s">
        <v>154</v>
      </c>
      <c r="AT239" s="127" t="s">
        <v>68</v>
      </c>
      <c r="AU239" s="127" t="s">
        <v>77</v>
      </c>
      <c r="AY239" s="121" t="s">
        <v>146</v>
      </c>
      <c r="BK239" s="128">
        <f>SUM(BK240:BK244)</f>
        <v>0</v>
      </c>
    </row>
    <row r="240" spans="2:65" s="1" customFormat="1" ht="24.15" customHeight="1">
      <c r="B240" s="131"/>
      <c r="C240" s="132" t="s">
        <v>567</v>
      </c>
      <c r="D240" s="132" t="s">
        <v>149</v>
      </c>
      <c r="E240" s="133" t="s">
        <v>2291</v>
      </c>
      <c r="F240" s="134" t="s">
        <v>2292</v>
      </c>
      <c r="G240" s="135" t="s">
        <v>1863</v>
      </c>
      <c r="H240" s="136">
        <v>1</v>
      </c>
      <c r="I240" s="136"/>
      <c r="J240" s="136">
        <f>ROUND(I240*H240,3)</f>
        <v>0</v>
      </c>
      <c r="K240" s="137"/>
      <c r="L240" s="25"/>
      <c r="M240" s="138" t="s">
        <v>1</v>
      </c>
      <c r="N240" s="139" t="s">
        <v>35</v>
      </c>
      <c r="O240" s="140">
        <v>0</v>
      </c>
      <c r="P240" s="140">
        <f>O240*H240</f>
        <v>0</v>
      </c>
      <c r="Q240" s="140">
        <v>0</v>
      </c>
      <c r="R240" s="140">
        <f>Q240*H240</f>
        <v>0</v>
      </c>
      <c r="S240" s="140">
        <v>0</v>
      </c>
      <c r="T240" s="141">
        <f>S240*H240</f>
        <v>0</v>
      </c>
      <c r="AR240" s="142" t="s">
        <v>181</v>
      </c>
      <c r="AT240" s="142" t="s">
        <v>149</v>
      </c>
      <c r="AU240" s="142" t="s">
        <v>154</v>
      </c>
      <c r="AY240" s="13" t="s">
        <v>146</v>
      </c>
      <c r="BE240" s="143">
        <f>IF(N240="základná",J240,0)</f>
        <v>0</v>
      </c>
      <c r="BF240" s="143">
        <f>IF(N240="znížená",J240,0)</f>
        <v>0</v>
      </c>
      <c r="BG240" s="143">
        <f>IF(N240="zákl. prenesená",J240,0)</f>
        <v>0</v>
      </c>
      <c r="BH240" s="143">
        <f>IF(N240="zníž. prenesená",J240,0)</f>
        <v>0</v>
      </c>
      <c r="BI240" s="143">
        <f>IF(N240="nulová",J240,0)</f>
        <v>0</v>
      </c>
      <c r="BJ240" s="13" t="s">
        <v>154</v>
      </c>
      <c r="BK240" s="144">
        <f>ROUND(I240*H240,3)</f>
        <v>0</v>
      </c>
      <c r="BL240" s="13" t="s">
        <v>181</v>
      </c>
      <c r="BM240" s="142" t="s">
        <v>2293</v>
      </c>
    </row>
    <row r="241" spans="2:65" s="1" customFormat="1" ht="37.950000000000003" customHeight="1">
      <c r="B241" s="131"/>
      <c r="C241" s="149" t="s">
        <v>697</v>
      </c>
      <c r="D241" s="149" t="s">
        <v>356</v>
      </c>
      <c r="E241" s="150" t="s">
        <v>2294</v>
      </c>
      <c r="F241" s="151" t="s">
        <v>2295</v>
      </c>
      <c r="G241" s="152" t="s">
        <v>1863</v>
      </c>
      <c r="H241" s="153">
        <v>1</v>
      </c>
      <c r="I241" s="153"/>
      <c r="J241" s="153">
        <f>ROUND(I241*H241,3)</f>
        <v>0</v>
      </c>
      <c r="K241" s="154"/>
      <c r="L241" s="155"/>
      <c r="M241" s="156" t="s">
        <v>1</v>
      </c>
      <c r="N241" s="157" t="s">
        <v>35</v>
      </c>
      <c r="O241" s="140">
        <v>0</v>
      </c>
      <c r="P241" s="140">
        <f>O241*H241</f>
        <v>0</v>
      </c>
      <c r="Q241" s="140">
        <v>0</v>
      </c>
      <c r="R241" s="140">
        <f>Q241*H241</f>
        <v>0</v>
      </c>
      <c r="S241" s="140">
        <v>0</v>
      </c>
      <c r="T241" s="141">
        <f>S241*H241</f>
        <v>0</v>
      </c>
      <c r="AR241" s="142" t="s">
        <v>228</v>
      </c>
      <c r="AT241" s="142" t="s">
        <v>356</v>
      </c>
      <c r="AU241" s="142" t="s">
        <v>154</v>
      </c>
      <c r="AY241" s="13" t="s">
        <v>146</v>
      </c>
      <c r="BE241" s="143">
        <f>IF(N241="základná",J241,0)</f>
        <v>0</v>
      </c>
      <c r="BF241" s="143">
        <f>IF(N241="znížená",J241,0)</f>
        <v>0</v>
      </c>
      <c r="BG241" s="143">
        <f>IF(N241="zákl. prenesená",J241,0)</f>
        <v>0</v>
      </c>
      <c r="BH241" s="143">
        <f>IF(N241="zníž. prenesená",J241,0)</f>
        <v>0</v>
      </c>
      <c r="BI241" s="143">
        <f>IF(N241="nulová",J241,0)</f>
        <v>0</v>
      </c>
      <c r="BJ241" s="13" t="s">
        <v>154</v>
      </c>
      <c r="BK241" s="144">
        <f>ROUND(I241*H241,3)</f>
        <v>0</v>
      </c>
      <c r="BL241" s="13" t="s">
        <v>181</v>
      </c>
      <c r="BM241" s="142" t="s">
        <v>2296</v>
      </c>
    </row>
    <row r="242" spans="2:65" s="1" customFormat="1" ht="24.15" customHeight="1">
      <c r="B242" s="131"/>
      <c r="C242" s="149" t="s">
        <v>701</v>
      </c>
      <c r="D242" s="149" t="s">
        <v>356</v>
      </c>
      <c r="E242" s="150" t="s">
        <v>2297</v>
      </c>
      <c r="F242" s="151" t="s">
        <v>2298</v>
      </c>
      <c r="G242" s="152" t="s">
        <v>1863</v>
      </c>
      <c r="H242" s="153">
        <v>1</v>
      </c>
      <c r="I242" s="153"/>
      <c r="J242" s="153">
        <f>ROUND(I242*H242,3)</f>
        <v>0</v>
      </c>
      <c r="K242" s="154"/>
      <c r="L242" s="155"/>
      <c r="M242" s="156" t="s">
        <v>1</v>
      </c>
      <c r="N242" s="157" t="s">
        <v>35</v>
      </c>
      <c r="O242" s="140">
        <v>0</v>
      </c>
      <c r="P242" s="140">
        <f>O242*H242</f>
        <v>0</v>
      </c>
      <c r="Q242" s="140">
        <v>0</v>
      </c>
      <c r="R242" s="140">
        <f>Q242*H242</f>
        <v>0</v>
      </c>
      <c r="S242" s="140">
        <v>0</v>
      </c>
      <c r="T242" s="141">
        <f>S242*H242</f>
        <v>0</v>
      </c>
      <c r="AR242" s="142" t="s">
        <v>228</v>
      </c>
      <c r="AT242" s="142" t="s">
        <v>356</v>
      </c>
      <c r="AU242" s="142" t="s">
        <v>154</v>
      </c>
      <c r="AY242" s="13" t="s">
        <v>146</v>
      </c>
      <c r="BE242" s="143">
        <f>IF(N242="základná",J242,0)</f>
        <v>0</v>
      </c>
      <c r="BF242" s="143">
        <f>IF(N242="znížená",J242,0)</f>
        <v>0</v>
      </c>
      <c r="BG242" s="143">
        <f>IF(N242="zákl. prenesená",J242,0)</f>
        <v>0</v>
      </c>
      <c r="BH242" s="143">
        <f>IF(N242="zníž. prenesená",J242,0)</f>
        <v>0</v>
      </c>
      <c r="BI242" s="143">
        <f>IF(N242="nulová",J242,0)</f>
        <v>0</v>
      </c>
      <c r="BJ242" s="13" t="s">
        <v>154</v>
      </c>
      <c r="BK242" s="144">
        <f>ROUND(I242*H242,3)</f>
        <v>0</v>
      </c>
      <c r="BL242" s="13" t="s">
        <v>181</v>
      </c>
      <c r="BM242" s="142" t="s">
        <v>2299</v>
      </c>
    </row>
    <row r="243" spans="2:65" s="1" customFormat="1" ht="24.15" customHeight="1">
      <c r="B243" s="131"/>
      <c r="C243" s="132" t="s">
        <v>705</v>
      </c>
      <c r="D243" s="132" t="s">
        <v>149</v>
      </c>
      <c r="E243" s="133" t="s">
        <v>2300</v>
      </c>
      <c r="F243" s="134" t="s">
        <v>2301</v>
      </c>
      <c r="G243" s="135" t="s">
        <v>1698</v>
      </c>
      <c r="H243" s="136">
        <v>13.2</v>
      </c>
      <c r="I243" s="136"/>
      <c r="J243" s="136">
        <f>ROUND(I243*H243,3)</f>
        <v>0</v>
      </c>
      <c r="K243" s="137"/>
      <c r="L243" s="25"/>
      <c r="M243" s="138" t="s">
        <v>1</v>
      </c>
      <c r="N243" s="139" t="s">
        <v>35</v>
      </c>
      <c r="O243" s="140">
        <v>0</v>
      </c>
      <c r="P243" s="140">
        <f>O243*H243</f>
        <v>0</v>
      </c>
      <c r="Q243" s="140">
        <v>0</v>
      </c>
      <c r="R243" s="140">
        <f>Q243*H243</f>
        <v>0</v>
      </c>
      <c r="S243" s="140">
        <v>0</v>
      </c>
      <c r="T243" s="141">
        <f>S243*H243</f>
        <v>0</v>
      </c>
      <c r="AR243" s="142" t="s">
        <v>181</v>
      </c>
      <c r="AT243" s="142" t="s">
        <v>149</v>
      </c>
      <c r="AU243" s="142" t="s">
        <v>154</v>
      </c>
      <c r="AY243" s="13" t="s">
        <v>146</v>
      </c>
      <c r="BE243" s="143">
        <f>IF(N243="základná",J243,0)</f>
        <v>0</v>
      </c>
      <c r="BF243" s="143">
        <f>IF(N243="znížená",J243,0)</f>
        <v>0</v>
      </c>
      <c r="BG243" s="143">
        <f>IF(N243="zákl. prenesená",J243,0)</f>
        <v>0</v>
      </c>
      <c r="BH243" s="143">
        <f>IF(N243="zníž. prenesená",J243,0)</f>
        <v>0</v>
      </c>
      <c r="BI243" s="143">
        <f>IF(N243="nulová",J243,0)</f>
        <v>0</v>
      </c>
      <c r="BJ243" s="13" t="s">
        <v>154</v>
      </c>
      <c r="BK243" s="144">
        <f>ROUND(I243*H243,3)</f>
        <v>0</v>
      </c>
      <c r="BL243" s="13" t="s">
        <v>181</v>
      </c>
      <c r="BM243" s="142" t="s">
        <v>2302</v>
      </c>
    </row>
    <row r="244" spans="2:65" s="1" customFormat="1" ht="24.15" customHeight="1">
      <c r="B244" s="131"/>
      <c r="C244" s="132" t="s">
        <v>570</v>
      </c>
      <c r="D244" s="132" t="s">
        <v>149</v>
      </c>
      <c r="E244" s="133" t="s">
        <v>2303</v>
      </c>
      <c r="F244" s="134" t="s">
        <v>2304</v>
      </c>
      <c r="G244" s="135" t="s">
        <v>1698</v>
      </c>
      <c r="H244" s="136">
        <v>13.2</v>
      </c>
      <c r="I244" s="136"/>
      <c r="J244" s="136">
        <f>ROUND(I244*H244,3)</f>
        <v>0</v>
      </c>
      <c r="K244" s="137"/>
      <c r="L244" s="25"/>
      <c r="M244" s="138" t="s">
        <v>1</v>
      </c>
      <c r="N244" s="139" t="s">
        <v>35</v>
      </c>
      <c r="O244" s="140">
        <v>0</v>
      </c>
      <c r="P244" s="140">
        <f>O244*H244</f>
        <v>0</v>
      </c>
      <c r="Q244" s="140">
        <v>0</v>
      </c>
      <c r="R244" s="140">
        <f>Q244*H244</f>
        <v>0</v>
      </c>
      <c r="S244" s="140">
        <v>0</v>
      </c>
      <c r="T244" s="141">
        <f>S244*H244</f>
        <v>0</v>
      </c>
      <c r="AR244" s="142" t="s">
        <v>181</v>
      </c>
      <c r="AT244" s="142" t="s">
        <v>149</v>
      </c>
      <c r="AU244" s="142" t="s">
        <v>154</v>
      </c>
      <c r="AY244" s="13" t="s">
        <v>146</v>
      </c>
      <c r="BE244" s="143">
        <f>IF(N244="základná",J244,0)</f>
        <v>0</v>
      </c>
      <c r="BF244" s="143">
        <f>IF(N244="znížená",J244,0)</f>
        <v>0</v>
      </c>
      <c r="BG244" s="143">
        <f>IF(N244="zákl. prenesená",J244,0)</f>
        <v>0</v>
      </c>
      <c r="BH244" s="143">
        <f>IF(N244="zníž. prenesená",J244,0)</f>
        <v>0</v>
      </c>
      <c r="BI244" s="143">
        <f>IF(N244="nulová",J244,0)</f>
        <v>0</v>
      </c>
      <c r="BJ244" s="13" t="s">
        <v>154</v>
      </c>
      <c r="BK244" s="144">
        <f>ROUND(I244*H244,3)</f>
        <v>0</v>
      </c>
      <c r="BL244" s="13" t="s">
        <v>181</v>
      </c>
      <c r="BM244" s="142" t="s">
        <v>2305</v>
      </c>
    </row>
    <row r="245" spans="2:65" s="11" customFormat="1" ht="25.95" customHeight="1">
      <c r="B245" s="120"/>
      <c r="D245" s="121" t="s">
        <v>68</v>
      </c>
      <c r="E245" s="122" t="s">
        <v>356</v>
      </c>
      <c r="F245" s="122" t="s">
        <v>357</v>
      </c>
      <c r="J245" s="123">
        <f>BK245</f>
        <v>0</v>
      </c>
      <c r="L245" s="120"/>
      <c r="M245" s="124"/>
      <c r="P245" s="125">
        <f>P246+P248</f>
        <v>0</v>
      </c>
      <c r="R245" s="125">
        <f>R246+R248</f>
        <v>0</v>
      </c>
      <c r="T245" s="126">
        <f>T246+T248</f>
        <v>0</v>
      </c>
      <c r="AR245" s="121" t="s">
        <v>158</v>
      </c>
      <c r="AT245" s="127" t="s">
        <v>68</v>
      </c>
      <c r="AU245" s="127" t="s">
        <v>69</v>
      </c>
      <c r="AY245" s="121" t="s">
        <v>146</v>
      </c>
      <c r="BK245" s="128">
        <f>BK246+BK248</f>
        <v>0</v>
      </c>
    </row>
    <row r="246" spans="2:65" s="11" customFormat="1" ht="22.95" customHeight="1">
      <c r="B246" s="120"/>
      <c r="D246" s="121" t="s">
        <v>68</v>
      </c>
      <c r="E246" s="129" t="s">
        <v>1946</v>
      </c>
      <c r="F246" s="129" t="s">
        <v>1947</v>
      </c>
      <c r="J246" s="130">
        <f>BK246</f>
        <v>0</v>
      </c>
      <c r="L246" s="120"/>
      <c r="M246" s="124"/>
      <c r="P246" s="125">
        <f>P247</f>
        <v>0</v>
      </c>
      <c r="R246" s="125">
        <f>R247</f>
        <v>0</v>
      </c>
      <c r="T246" s="126">
        <f>T247</f>
        <v>0</v>
      </c>
      <c r="AR246" s="121" t="s">
        <v>158</v>
      </c>
      <c r="AT246" s="127" t="s">
        <v>68</v>
      </c>
      <c r="AU246" s="127" t="s">
        <v>77</v>
      </c>
      <c r="AY246" s="121" t="s">
        <v>146</v>
      </c>
      <c r="BK246" s="128">
        <f>BK247</f>
        <v>0</v>
      </c>
    </row>
    <row r="247" spans="2:65" s="1" customFormat="1" ht="24.15" customHeight="1">
      <c r="B247" s="131"/>
      <c r="C247" s="132" t="s">
        <v>712</v>
      </c>
      <c r="D247" s="132" t="s">
        <v>149</v>
      </c>
      <c r="E247" s="133" t="s">
        <v>2306</v>
      </c>
      <c r="F247" s="134" t="s">
        <v>2307</v>
      </c>
      <c r="G247" s="135" t="s">
        <v>1863</v>
      </c>
      <c r="H247" s="136">
        <v>1</v>
      </c>
      <c r="I247" s="136"/>
      <c r="J247" s="136">
        <f>ROUND(I247*H247,3)</f>
        <v>0</v>
      </c>
      <c r="K247" s="137"/>
      <c r="L247" s="25"/>
      <c r="M247" s="138" t="s">
        <v>1</v>
      </c>
      <c r="N247" s="139" t="s">
        <v>35</v>
      </c>
      <c r="O247" s="140">
        <v>0</v>
      </c>
      <c r="P247" s="140">
        <f>O247*H247</f>
        <v>0</v>
      </c>
      <c r="Q247" s="140">
        <v>0</v>
      </c>
      <c r="R247" s="140">
        <f>Q247*H247</f>
        <v>0</v>
      </c>
      <c r="S247" s="140">
        <v>0</v>
      </c>
      <c r="T247" s="141">
        <f>S247*H247</f>
        <v>0</v>
      </c>
      <c r="AR247" s="142" t="s">
        <v>318</v>
      </c>
      <c r="AT247" s="142" t="s">
        <v>149</v>
      </c>
      <c r="AU247" s="142" t="s">
        <v>154</v>
      </c>
      <c r="AY247" s="13" t="s">
        <v>146</v>
      </c>
      <c r="BE247" s="143">
        <f>IF(N247="základná",J247,0)</f>
        <v>0</v>
      </c>
      <c r="BF247" s="143">
        <f>IF(N247="znížená",J247,0)</f>
        <v>0</v>
      </c>
      <c r="BG247" s="143">
        <f>IF(N247="zákl. prenesená",J247,0)</f>
        <v>0</v>
      </c>
      <c r="BH247" s="143">
        <f>IF(N247="zníž. prenesená",J247,0)</f>
        <v>0</v>
      </c>
      <c r="BI247" s="143">
        <f>IF(N247="nulová",J247,0)</f>
        <v>0</v>
      </c>
      <c r="BJ247" s="13" t="s">
        <v>154</v>
      </c>
      <c r="BK247" s="144">
        <f>ROUND(I247*H247,3)</f>
        <v>0</v>
      </c>
      <c r="BL247" s="13" t="s">
        <v>318</v>
      </c>
      <c r="BM247" s="142" t="s">
        <v>2308</v>
      </c>
    </row>
    <row r="248" spans="2:65" s="11" customFormat="1" ht="22.95" customHeight="1">
      <c r="B248" s="120"/>
      <c r="D248" s="121" t="s">
        <v>68</v>
      </c>
      <c r="E248" s="129" t="s">
        <v>1508</v>
      </c>
      <c r="F248" s="129" t="s">
        <v>1509</v>
      </c>
      <c r="J248" s="130">
        <f>BK248</f>
        <v>0</v>
      </c>
      <c r="L248" s="120"/>
      <c r="M248" s="124"/>
      <c r="P248" s="125">
        <f>P249</f>
        <v>0</v>
      </c>
      <c r="R248" s="125">
        <f>R249</f>
        <v>0</v>
      </c>
      <c r="T248" s="126">
        <f>T249</f>
        <v>0</v>
      </c>
      <c r="AR248" s="121" t="s">
        <v>158</v>
      </c>
      <c r="AT248" s="127" t="s">
        <v>68</v>
      </c>
      <c r="AU248" s="127" t="s">
        <v>77</v>
      </c>
      <c r="AY248" s="121" t="s">
        <v>146</v>
      </c>
      <c r="BK248" s="128">
        <f>BK249</f>
        <v>0</v>
      </c>
    </row>
    <row r="249" spans="2:65" s="1" customFormat="1" ht="33" customHeight="1">
      <c r="B249" s="131"/>
      <c r="C249" s="132" t="s">
        <v>574</v>
      </c>
      <c r="D249" s="132" t="s">
        <v>149</v>
      </c>
      <c r="E249" s="133" t="s">
        <v>2309</v>
      </c>
      <c r="F249" s="134" t="s">
        <v>2310</v>
      </c>
      <c r="G249" s="135" t="s">
        <v>227</v>
      </c>
      <c r="H249" s="136">
        <v>30</v>
      </c>
      <c r="I249" s="136"/>
      <c r="J249" s="136">
        <f>ROUND(I249*H249,3)</f>
        <v>0</v>
      </c>
      <c r="K249" s="137"/>
      <c r="L249" s="25"/>
      <c r="M249" s="138" t="s">
        <v>1</v>
      </c>
      <c r="N249" s="139" t="s">
        <v>35</v>
      </c>
      <c r="O249" s="140">
        <v>0</v>
      </c>
      <c r="P249" s="140">
        <f>O249*H249</f>
        <v>0</v>
      </c>
      <c r="Q249" s="140">
        <v>0</v>
      </c>
      <c r="R249" s="140">
        <f>Q249*H249</f>
        <v>0</v>
      </c>
      <c r="S249" s="140">
        <v>0</v>
      </c>
      <c r="T249" s="141">
        <f>S249*H249</f>
        <v>0</v>
      </c>
      <c r="AR249" s="142" t="s">
        <v>318</v>
      </c>
      <c r="AT249" s="142" t="s">
        <v>149</v>
      </c>
      <c r="AU249" s="142" t="s">
        <v>154</v>
      </c>
      <c r="AY249" s="13" t="s">
        <v>146</v>
      </c>
      <c r="BE249" s="143">
        <f>IF(N249="základná",J249,0)</f>
        <v>0</v>
      </c>
      <c r="BF249" s="143">
        <f>IF(N249="znížená",J249,0)</f>
        <v>0</v>
      </c>
      <c r="BG249" s="143">
        <f>IF(N249="zákl. prenesená",J249,0)</f>
        <v>0</v>
      </c>
      <c r="BH249" s="143">
        <f>IF(N249="zníž. prenesená",J249,0)</f>
        <v>0</v>
      </c>
      <c r="BI249" s="143">
        <f>IF(N249="nulová",J249,0)</f>
        <v>0</v>
      </c>
      <c r="BJ249" s="13" t="s">
        <v>154</v>
      </c>
      <c r="BK249" s="144">
        <f>ROUND(I249*H249,3)</f>
        <v>0</v>
      </c>
      <c r="BL249" s="13" t="s">
        <v>318</v>
      </c>
      <c r="BM249" s="142" t="s">
        <v>2311</v>
      </c>
    </row>
    <row r="250" spans="2:65" s="11" customFormat="1" ht="25.95" customHeight="1">
      <c r="B250" s="120"/>
      <c r="D250" s="121" t="s">
        <v>68</v>
      </c>
      <c r="E250" s="122" t="s">
        <v>1341</v>
      </c>
      <c r="F250" s="122" t="s">
        <v>1342</v>
      </c>
      <c r="J250" s="123">
        <f>BK250</f>
        <v>0</v>
      </c>
      <c r="L250" s="120"/>
      <c r="M250" s="124"/>
      <c r="P250" s="125">
        <f>SUM(P251:P253)</f>
        <v>0</v>
      </c>
      <c r="R250" s="125">
        <f>SUM(R251:R253)</f>
        <v>0</v>
      </c>
      <c r="T250" s="126">
        <f>SUM(T251:T253)</f>
        <v>0</v>
      </c>
      <c r="AR250" s="121" t="s">
        <v>153</v>
      </c>
      <c r="AT250" s="127" t="s">
        <v>68</v>
      </c>
      <c r="AU250" s="127" t="s">
        <v>69</v>
      </c>
      <c r="AY250" s="121" t="s">
        <v>146</v>
      </c>
      <c r="BK250" s="128">
        <f>SUM(BK251:BK253)</f>
        <v>0</v>
      </c>
    </row>
    <row r="251" spans="2:65" s="1" customFormat="1" ht="24.15" customHeight="1">
      <c r="B251" s="131"/>
      <c r="C251" s="132" t="s">
        <v>719</v>
      </c>
      <c r="D251" s="132" t="s">
        <v>149</v>
      </c>
      <c r="E251" s="133" t="s">
        <v>1975</v>
      </c>
      <c r="F251" s="134" t="s">
        <v>2312</v>
      </c>
      <c r="G251" s="135" t="s">
        <v>1863</v>
      </c>
      <c r="H251" s="136">
        <v>1</v>
      </c>
      <c r="I251" s="136"/>
      <c r="J251" s="136">
        <f>ROUND(I251*H251,3)</f>
        <v>0</v>
      </c>
      <c r="K251" s="137"/>
      <c r="L251" s="25"/>
      <c r="M251" s="138" t="s">
        <v>1</v>
      </c>
      <c r="N251" s="139" t="s">
        <v>35</v>
      </c>
      <c r="O251" s="140">
        <v>0</v>
      </c>
      <c r="P251" s="140">
        <f>O251*H251</f>
        <v>0</v>
      </c>
      <c r="Q251" s="140">
        <v>0</v>
      </c>
      <c r="R251" s="140">
        <f>Q251*H251</f>
        <v>0</v>
      </c>
      <c r="S251" s="140">
        <v>0</v>
      </c>
      <c r="T251" s="141">
        <f>S251*H251</f>
        <v>0</v>
      </c>
      <c r="AR251" s="142" t="s">
        <v>1352</v>
      </c>
      <c r="AT251" s="142" t="s">
        <v>149</v>
      </c>
      <c r="AU251" s="142" t="s">
        <v>77</v>
      </c>
      <c r="AY251" s="13" t="s">
        <v>146</v>
      </c>
      <c r="BE251" s="143">
        <f>IF(N251="základná",J251,0)</f>
        <v>0</v>
      </c>
      <c r="BF251" s="143">
        <f>IF(N251="znížená",J251,0)</f>
        <v>0</v>
      </c>
      <c r="BG251" s="143">
        <f>IF(N251="zákl. prenesená",J251,0)</f>
        <v>0</v>
      </c>
      <c r="BH251" s="143">
        <f>IF(N251="zníž. prenesená",J251,0)</f>
        <v>0</v>
      </c>
      <c r="BI251" s="143">
        <f>IF(N251="nulová",J251,0)</f>
        <v>0</v>
      </c>
      <c r="BJ251" s="13" t="s">
        <v>154</v>
      </c>
      <c r="BK251" s="144">
        <f>ROUND(I251*H251,3)</f>
        <v>0</v>
      </c>
      <c r="BL251" s="13" t="s">
        <v>1352</v>
      </c>
      <c r="BM251" s="142" t="s">
        <v>2313</v>
      </c>
    </row>
    <row r="252" spans="2:65" s="1" customFormat="1" ht="16.5" customHeight="1">
      <c r="B252" s="131"/>
      <c r="C252" s="132" t="s">
        <v>596</v>
      </c>
      <c r="D252" s="132" t="s">
        <v>149</v>
      </c>
      <c r="E252" s="133" t="s">
        <v>2314</v>
      </c>
      <c r="F252" s="134" t="s">
        <v>2315</v>
      </c>
      <c r="G252" s="135" t="s">
        <v>1863</v>
      </c>
      <c r="H252" s="136">
        <v>1</v>
      </c>
      <c r="I252" s="136"/>
      <c r="J252" s="136">
        <f>ROUND(I252*H252,3)</f>
        <v>0</v>
      </c>
      <c r="K252" s="137"/>
      <c r="L252" s="25"/>
      <c r="M252" s="138" t="s">
        <v>1</v>
      </c>
      <c r="N252" s="139" t="s">
        <v>35</v>
      </c>
      <c r="O252" s="140">
        <v>0</v>
      </c>
      <c r="P252" s="140">
        <f>O252*H252</f>
        <v>0</v>
      </c>
      <c r="Q252" s="140">
        <v>0</v>
      </c>
      <c r="R252" s="140">
        <f>Q252*H252</f>
        <v>0</v>
      </c>
      <c r="S252" s="140">
        <v>0</v>
      </c>
      <c r="T252" s="141">
        <f>S252*H252</f>
        <v>0</v>
      </c>
      <c r="AR252" s="142" t="s">
        <v>1352</v>
      </c>
      <c r="AT252" s="142" t="s">
        <v>149</v>
      </c>
      <c r="AU252" s="142" t="s">
        <v>77</v>
      </c>
      <c r="AY252" s="13" t="s">
        <v>146</v>
      </c>
      <c r="BE252" s="143">
        <f>IF(N252="základná",J252,0)</f>
        <v>0</v>
      </c>
      <c r="BF252" s="143">
        <f>IF(N252="znížená",J252,0)</f>
        <v>0</v>
      </c>
      <c r="BG252" s="143">
        <f>IF(N252="zákl. prenesená",J252,0)</f>
        <v>0</v>
      </c>
      <c r="BH252" s="143">
        <f>IF(N252="zníž. prenesená",J252,0)</f>
        <v>0</v>
      </c>
      <c r="BI252" s="143">
        <f>IF(N252="nulová",J252,0)</f>
        <v>0</v>
      </c>
      <c r="BJ252" s="13" t="s">
        <v>154</v>
      </c>
      <c r="BK252" s="144">
        <f>ROUND(I252*H252,3)</f>
        <v>0</v>
      </c>
      <c r="BL252" s="13" t="s">
        <v>1352</v>
      </c>
      <c r="BM252" s="142" t="s">
        <v>2316</v>
      </c>
    </row>
    <row r="253" spans="2:65" s="1" customFormat="1" ht="16.5" customHeight="1">
      <c r="B253" s="131"/>
      <c r="C253" s="132" t="s">
        <v>726</v>
      </c>
      <c r="D253" s="132" t="s">
        <v>149</v>
      </c>
      <c r="E253" s="133" t="s">
        <v>1978</v>
      </c>
      <c r="F253" s="134" t="s">
        <v>2317</v>
      </c>
      <c r="G253" s="135" t="s">
        <v>1345</v>
      </c>
      <c r="H253" s="136">
        <v>12</v>
      </c>
      <c r="I253" s="136"/>
      <c r="J253" s="136">
        <f>ROUND(I253*H253,3)</f>
        <v>0</v>
      </c>
      <c r="K253" s="137"/>
      <c r="L253" s="25"/>
      <c r="M253" s="145" t="s">
        <v>1</v>
      </c>
      <c r="N253" s="146" t="s">
        <v>35</v>
      </c>
      <c r="O253" s="147">
        <v>0</v>
      </c>
      <c r="P253" s="147">
        <f>O253*H253</f>
        <v>0</v>
      </c>
      <c r="Q253" s="147">
        <v>0</v>
      </c>
      <c r="R253" s="147">
        <f>Q253*H253</f>
        <v>0</v>
      </c>
      <c r="S253" s="147">
        <v>0</v>
      </c>
      <c r="T253" s="148">
        <f>S253*H253</f>
        <v>0</v>
      </c>
      <c r="AR253" s="142" t="s">
        <v>1352</v>
      </c>
      <c r="AT253" s="142" t="s">
        <v>149</v>
      </c>
      <c r="AU253" s="142" t="s">
        <v>77</v>
      </c>
      <c r="AY253" s="13" t="s">
        <v>146</v>
      </c>
      <c r="BE253" s="143">
        <f>IF(N253="základná",J253,0)</f>
        <v>0</v>
      </c>
      <c r="BF253" s="143">
        <f>IF(N253="znížená",J253,0)</f>
        <v>0</v>
      </c>
      <c r="BG253" s="143">
        <f>IF(N253="zákl. prenesená",J253,0)</f>
        <v>0</v>
      </c>
      <c r="BH253" s="143">
        <f>IF(N253="zníž. prenesená",J253,0)</f>
        <v>0</v>
      </c>
      <c r="BI253" s="143">
        <f>IF(N253="nulová",J253,0)</f>
        <v>0</v>
      </c>
      <c r="BJ253" s="13" t="s">
        <v>154</v>
      </c>
      <c r="BK253" s="144">
        <f>ROUND(I253*H253,3)</f>
        <v>0</v>
      </c>
      <c r="BL253" s="13" t="s">
        <v>1352</v>
      </c>
      <c r="BM253" s="142" t="s">
        <v>2318</v>
      </c>
    </row>
    <row r="254" spans="2:65" s="1" customFormat="1" ht="6.9" customHeight="1">
      <c r="B254" s="40"/>
      <c r="C254" s="41"/>
      <c r="D254" s="41"/>
      <c r="E254" s="41"/>
      <c r="F254" s="41"/>
      <c r="G254" s="41"/>
      <c r="H254" s="41"/>
      <c r="I254" s="41"/>
      <c r="J254" s="41"/>
      <c r="K254" s="41"/>
      <c r="L254" s="25"/>
    </row>
  </sheetData>
  <autoFilter ref="C128:K253"/>
  <mergeCells count="8">
    <mergeCell ref="E119:H119"/>
    <mergeCell ref="E121:H121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280"/>
  <sheetViews>
    <sheetView showGridLines="0" topLeftCell="A113" workbookViewId="0">
      <selection activeCell="I131" sqref="I131:I27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99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75" t="s">
        <v>2319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90" t="s">
        <v>1</v>
      </c>
      <c r="F27" s="190"/>
      <c r="G27" s="190"/>
      <c r="H27" s="190"/>
      <c r="L27" s="84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ROUND(J128,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" customHeight="1">
      <c r="B33" s="25"/>
      <c r="D33" s="86" t="s">
        <v>33</v>
      </c>
      <c r="E33" s="30" t="s">
        <v>34</v>
      </c>
      <c r="F33" s="87">
        <f>ROUND((SUM(BE128:BE279)),  2)</f>
        <v>0</v>
      </c>
      <c r="G33" s="88"/>
      <c r="H33" s="88"/>
      <c r="I33" s="89">
        <v>0.2</v>
      </c>
      <c r="J33" s="87">
        <f>ROUND(((SUM(BE128:BE279))*I33),  2)</f>
        <v>0</v>
      </c>
      <c r="L33" s="25"/>
    </row>
    <row r="34" spans="2:12" s="1" customFormat="1" ht="14.4" customHeight="1">
      <c r="B34" s="25"/>
      <c r="E34" s="30" t="s">
        <v>35</v>
      </c>
      <c r="F34" s="90">
        <f>ROUND((SUM(BF128:BF279)),  2)</f>
        <v>0</v>
      </c>
      <c r="I34" s="91">
        <v>0.2</v>
      </c>
      <c r="J34" s="90">
        <f>ROUND(((SUM(BF128:BF279))*I34),  2)</f>
        <v>0</v>
      </c>
      <c r="L34" s="25"/>
    </row>
    <row r="35" spans="2:12" s="1" customFormat="1" ht="14.4" hidden="1" customHeight="1">
      <c r="B35" s="25"/>
      <c r="E35" s="22" t="s">
        <v>36</v>
      </c>
      <c r="F35" s="90">
        <f>ROUND((SUM(BG128:BG279)),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37</v>
      </c>
      <c r="F36" s="90">
        <f>ROUND((SUM(BH128:BH279)),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38</v>
      </c>
      <c r="F37" s="87">
        <f>ROUND((SUM(BI128:BI279)),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112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75" t="str">
        <f>E9</f>
        <v>11 - SO 10 - ZTI</v>
      </c>
      <c r="F87" s="195"/>
      <c r="G87" s="195"/>
      <c r="H87" s="19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/>
      </c>
      <c r="I89" s="22" t="s">
        <v>18</v>
      </c>
      <c r="J89" s="48" t="str">
        <f>IF(J12="","",J12)</f>
        <v>14. 7. 2024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/>
      </c>
      <c r="I91" s="22" t="s">
        <v>24</v>
      </c>
      <c r="J91" s="23" t="str">
        <f>E21</f>
        <v/>
      </c>
      <c r="L91" s="25"/>
    </row>
    <row r="92" spans="2:47" s="1" customFormat="1" ht="15.15" customHeight="1">
      <c r="B92" s="25"/>
      <c r="C92" s="22" t="s">
        <v>23</v>
      </c>
      <c r="F92" s="20" t="str">
        <f>IF(E18="","",E18)</f>
        <v/>
      </c>
      <c r="I92" s="22" t="s">
        <v>27</v>
      </c>
      <c r="J92" s="23" t="str">
        <f>E24</f>
        <v/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2" t="s">
        <v>115</v>
      </c>
      <c r="J96" s="61">
        <f>J128</f>
        <v>0</v>
      </c>
      <c r="L96" s="25"/>
      <c r="AU96" s="13" t="s">
        <v>116</v>
      </c>
    </row>
    <row r="97" spans="2:12" s="8" customFormat="1" ht="24.9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95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8" customFormat="1" ht="24.9" customHeight="1">
      <c r="B99" s="103"/>
      <c r="D99" s="104" t="s">
        <v>2320</v>
      </c>
      <c r="E99" s="105"/>
      <c r="F99" s="105"/>
      <c r="G99" s="105"/>
      <c r="H99" s="105"/>
      <c r="I99" s="105"/>
      <c r="J99" s="106">
        <f>J137</f>
        <v>0</v>
      </c>
      <c r="L99" s="103"/>
    </row>
    <row r="100" spans="2:12" s="8" customFormat="1" ht="24.9" customHeight="1">
      <c r="B100" s="103"/>
      <c r="D100" s="104" t="s">
        <v>119</v>
      </c>
      <c r="E100" s="105"/>
      <c r="F100" s="105"/>
      <c r="G100" s="105"/>
      <c r="H100" s="105"/>
      <c r="I100" s="105"/>
      <c r="J100" s="106">
        <f>J139</f>
        <v>0</v>
      </c>
      <c r="L100" s="103"/>
    </row>
    <row r="101" spans="2:12" s="9" customFormat="1" ht="19.95" customHeight="1">
      <c r="B101" s="107"/>
      <c r="D101" s="108" t="s">
        <v>370</v>
      </c>
      <c r="E101" s="109"/>
      <c r="F101" s="109"/>
      <c r="G101" s="109"/>
      <c r="H101" s="109"/>
      <c r="I101" s="109"/>
      <c r="J101" s="110">
        <f>J140</f>
        <v>0</v>
      </c>
      <c r="L101" s="107"/>
    </row>
    <row r="102" spans="2:12" s="9" customFormat="1" ht="19.95" customHeight="1">
      <c r="B102" s="107"/>
      <c r="D102" s="108" t="s">
        <v>2321</v>
      </c>
      <c r="E102" s="109"/>
      <c r="F102" s="109"/>
      <c r="G102" s="109"/>
      <c r="H102" s="109"/>
      <c r="I102" s="109"/>
      <c r="J102" s="110">
        <f>J150</f>
        <v>0</v>
      </c>
      <c r="L102" s="107"/>
    </row>
    <row r="103" spans="2:12" s="9" customFormat="1" ht="19.95" customHeight="1">
      <c r="B103" s="107"/>
      <c r="D103" s="108" t="s">
        <v>371</v>
      </c>
      <c r="E103" s="109"/>
      <c r="F103" s="109"/>
      <c r="G103" s="109"/>
      <c r="H103" s="109"/>
      <c r="I103" s="109"/>
      <c r="J103" s="110">
        <f>J188</f>
        <v>0</v>
      </c>
      <c r="L103" s="107"/>
    </row>
    <row r="104" spans="2:12" s="9" customFormat="1" ht="19.95" customHeight="1">
      <c r="B104" s="107"/>
      <c r="D104" s="108" t="s">
        <v>120</v>
      </c>
      <c r="E104" s="109"/>
      <c r="F104" s="109"/>
      <c r="G104" s="109"/>
      <c r="H104" s="109"/>
      <c r="I104" s="109"/>
      <c r="J104" s="110">
        <f>J228</f>
        <v>0</v>
      </c>
      <c r="L104" s="107"/>
    </row>
    <row r="105" spans="2:12" s="9" customFormat="1" ht="19.95" customHeight="1">
      <c r="B105" s="107"/>
      <c r="D105" s="108" t="s">
        <v>2322</v>
      </c>
      <c r="E105" s="109"/>
      <c r="F105" s="109"/>
      <c r="G105" s="109"/>
      <c r="H105" s="109"/>
      <c r="I105" s="109"/>
      <c r="J105" s="110">
        <f>J269</f>
        <v>0</v>
      </c>
      <c r="L105" s="107"/>
    </row>
    <row r="106" spans="2:12" s="8" customFormat="1" ht="24.9" customHeight="1">
      <c r="B106" s="103"/>
      <c r="D106" s="104" t="s">
        <v>130</v>
      </c>
      <c r="E106" s="105"/>
      <c r="F106" s="105"/>
      <c r="G106" s="105"/>
      <c r="H106" s="105"/>
      <c r="I106" s="105"/>
      <c r="J106" s="106">
        <f>J271</f>
        <v>0</v>
      </c>
      <c r="L106" s="103"/>
    </row>
    <row r="107" spans="2:12" s="9" customFormat="1" ht="19.95" customHeight="1">
      <c r="B107" s="107"/>
      <c r="D107" s="108" t="s">
        <v>1987</v>
      </c>
      <c r="E107" s="109"/>
      <c r="F107" s="109"/>
      <c r="G107" s="109"/>
      <c r="H107" s="109"/>
      <c r="I107" s="109"/>
      <c r="J107" s="110">
        <f>J272</f>
        <v>0</v>
      </c>
      <c r="L107" s="107"/>
    </row>
    <row r="108" spans="2:12" s="8" customFormat="1" ht="24.9" customHeight="1">
      <c r="B108" s="103"/>
      <c r="D108" s="104" t="s">
        <v>376</v>
      </c>
      <c r="E108" s="105"/>
      <c r="F108" s="105"/>
      <c r="G108" s="105"/>
      <c r="H108" s="105"/>
      <c r="I108" s="105"/>
      <c r="J108" s="106">
        <f>J277</f>
        <v>0</v>
      </c>
      <c r="L108" s="103"/>
    </row>
    <row r="109" spans="2:12" s="1" customFormat="1" ht="21.75" customHeight="1">
      <c r="B109" s="25"/>
      <c r="L109" s="25"/>
    </row>
    <row r="110" spans="2:12" s="1" customFormat="1" ht="6.9" customHeight="1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5"/>
    </row>
    <row r="114" spans="2:63" s="1" customFormat="1" ht="6.9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5"/>
    </row>
    <row r="115" spans="2:63" s="1" customFormat="1" ht="24.9" customHeight="1">
      <c r="B115" s="25"/>
      <c r="C115" s="17" t="s">
        <v>132</v>
      </c>
      <c r="L115" s="25"/>
    </row>
    <row r="116" spans="2:63" s="1" customFormat="1" ht="6.9" customHeight="1">
      <c r="B116" s="25"/>
      <c r="L116" s="25"/>
    </row>
    <row r="117" spans="2:63" s="1" customFormat="1" ht="12" customHeight="1">
      <c r="B117" s="25"/>
      <c r="C117" s="22" t="s">
        <v>12</v>
      </c>
      <c r="L117" s="25"/>
    </row>
    <row r="118" spans="2:63" s="1" customFormat="1" ht="16.5" customHeight="1">
      <c r="B118" s="25"/>
      <c r="E118" s="196" t="str">
        <f>E7</f>
        <v>SOŠ Tornaľa - modernizácia odborného vzdelávania,  budova SOŠ</v>
      </c>
      <c r="F118" s="197"/>
      <c r="G118" s="197"/>
      <c r="H118" s="197"/>
      <c r="L118" s="25"/>
    </row>
    <row r="119" spans="2:63" s="1" customFormat="1" ht="12" customHeight="1">
      <c r="B119" s="25"/>
      <c r="C119" s="22" t="s">
        <v>110</v>
      </c>
      <c r="L119" s="25"/>
    </row>
    <row r="120" spans="2:63" s="1" customFormat="1" ht="16.5" customHeight="1">
      <c r="B120" s="25"/>
      <c r="E120" s="175" t="str">
        <f>E9</f>
        <v>11 - SO 10 - ZTI</v>
      </c>
      <c r="F120" s="195"/>
      <c r="G120" s="195"/>
      <c r="H120" s="195"/>
      <c r="L120" s="25"/>
    </row>
    <row r="121" spans="2:63" s="1" customFormat="1" ht="6.9" customHeight="1">
      <c r="B121" s="25"/>
      <c r="L121" s="25"/>
    </row>
    <row r="122" spans="2:63" s="1" customFormat="1" ht="12" customHeight="1">
      <c r="B122" s="25"/>
      <c r="C122" s="22" t="s">
        <v>16</v>
      </c>
      <c r="F122" s="20" t="str">
        <f>F12</f>
        <v/>
      </c>
      <c r="I122" s="22" t="s">
        <v>18</v>
      </c>
      <c r="J122" s="48" t="str">
        <f>IF(J12="","",J12)</f>
        <v>14. 7. 2024</v>
      </c>
      <c r="L122" s="25"/>
    </row>
    <row r="123" spans="2:63" s="1" customFormat="1" ht="6.9" customHeight="1">
      <c r="B123" s="25"/>
      <c r="L123" s="25"/>
    </row>
    <row r="124" spans="2:63" s="1" customFormat="1" ht="15.15" customHeight="1">
      <c r="B124" s="25"/>
      <c r="C124" s="22" t="s">
        <v>20</v>
      </c>
      <c r="F124" s="20" t="str">
        <f>E15</f>
        <v/>
      </c>
      <c r="I124" s="22" t="s">
        <v>24</v>
      </c>
      <c r="J124" s="23" t="str">
        <f>E21</f>
        <v/>
      </c>
      <c r="L124" s="25"/>
    </row>
    <row r="125" spans="2:63" s="1" customFormat="1" ht="15.15" customHeight="1">
      <c r="B125" s="25"/>
      <c r="C125" s="22" t="s">
        <v>23</v>
      </c>
      <c r="F125" s="20" t="str">
        <f>IF(E18="","",E18)</f>
        <v/>
      </c>
      <c r="I125" s="22" t="s">
        <v>27</v>
      </c>
      <c r="J125" s="23" t="str">
        <f>E24</f>
        <v/>
      </c>
      <c r="L125" s="25"/>
    </row>
    <row r="126" spans="2:63" s="1" customFormat="1" ht="10.35" customHeight="1">
      <c r="B126" s="25"/>
      <c r="L126" s="25"/>
    </row>
    <row r="127" spans="2:63" s="10" customFormat="1" ht="29.25" customHeight="1">
      <c r="B127" s="111"/>
      <c r="C127" s="112" t="s">
        <v>133</v>
      </c>
      <c r="D127" s="113" t="s">
        <v>54</v>
      </c>
      <c r="E127" s="113" t="s">
        <v>50</v>
      </c>
      <c r="F127" s="113" t="s">
        <v>51</v>
      </c>
      <c r="G127" s="113" t="s">
        <v>134</v>
      </c>
      <c r="H127" s="113" t="s">
        <v>135</v>
      </c>
      <c r="I127" s="113" t="s">
        <v>136</v>
      </c>
      <c r="J127" s="114" t="s">
        <v>114</v>
      </c>
      <c r="K127" s="115" t="s">
        <v>137</v>
      </c>
      <c r="L127" s="111"/>
      <c r="M127" s="54" t="s">
        <v>1</v>
      </c>
      <c r="N127" s="55" t="s">
        <v>33</v>
      </c>
      <c r="O127" s="55" t="s">
        <v>138</v>
      </c>
      <c r="P127" s="55" t="s">
        <v>139</v>
      </c>
      <c r="Q127" s="55" t="s">
        <v>140</v>
      </c>
      <c r="R127" s="55" t="s">
        <v>141</v>
      </c>
      <c r="S127" s="55" t="s">
        <v>142</v>
      </c>
      <c r="T127" s="56" t="s">
        <v>143</v>
      </c>
    </row>
    <row r="128" spans="2:63" s="1" customFormat="1" ht="22.95" customHeight="1">
      <c r="B128" s="25"/>
      <c r="C128" s="59" t="s">
        <v>115</v>
      </c>
      <c r="J128" s="116">
        <f>BK128</f>
        <v>0</v>
      </c>
      <c r="L128" s="25"/>
      <c r="M128" s="57"/>
      <c r="N128" s="49"/>
      <c r="O128" s="49"/>
      <c r="P128" s="117">
        <f>P129+P137+P139+P271+P277</f>
        <v>16.156230000000001</v>
      </c>
      <c r="Q128" s="49"/>
      <c r="R128" s="117">
        <f>R129+R137+R139+R271+R277</f>
        <v>5.2635749999999995E-2</v>
      </c>
      <c r="S128" s="49"/>
      <c r="T128" s="118">
        <f>T129+T137+T139+T271+T277</f>
        <v>0.18608999999999998</v>
      </c>
      <c r="AT128" s="13" t="s">
        <v>68</v>
      </c>
      <c r="AU128" s="13" t="s">
        <v>116</v>
      </c>
      <c r="BK128" s="119">
        <f>BK129+BK137+BK139+BK271+BK277</f>
        <v>0</v>
      </c>
    </row>
    <row r="129" spans="2:65" s="11" customFormat="1" ht="25.95" customHeight="1">
      <c r="B129" s="120"/>
      <c r="D129" s="121" t="s">
        <v>68</v>
      </c>
      <c r="E129" s="122" t="s">
        <v>144</v>
      </c>
      <c r="F129" s="122" t="s">
        <v>145</v>
      </c>
      <c r="J129" s="123">
        <f>BK129</f>
        <v>0</v>
      </c>
      <c r="L129" s="120"/>
      <c r="M129" s="124"/>
      <c r="P129" s="125">
        <f>P130</f>
        <v>0</v>
      </c>
      <c r="R129" s="125">
        <f>R130</f>
        <v>0</v>
      </c>
      <c r="T129" s="126">
        <f>T130</f>
        <v>0</v>
      </c>
      <c r="AR129" s="121" t="s">
        <v>77</v>
      </c>
      <c r="AT129" s="127" t="s">
        <v>68</v>
      </c>
      <c r="AU129" s="127" t="s">
        <v>69</v>
      </c>
      <c r="AY129" s="121" t="s">
        <v>146</v>
      </c>
      <c r="BK129" s="128">
        <f>BK130</f>
        <v>0</v>
      </c>
    </row>
    <row r="130" spans="2:65" s="11" customFormat="1" ht="22.95" customHeight="1">
      <c r="B130" s="120"/>
      <c r="D130" s="121" t="s">
        <v>68</v>
      </c>
      <c r="E130" s="129" t="s">
        <v>147</v>
      </c>
      <c r="F130" s="129" t="s">
        <v>148</v>
      </c>
      <c r="J130" s="130">
        <f>BK130</f>
        <v>0</v>
      </c>
      <c r="L130" s="120"/>
      <c r="M130" s="124"/>
      <c r="P130" s="125">
        <f>SUM(P131:P136)</f>
        <v>0</v>
      </c>
      <c r="R130" s="125">
        <f>SUM(R131:R136)</f>
        <v>0</v>
      </c>
      <c r="T130" s="126">
        <f>SUM(T131:T136)</f>
        <v>0</v>
      </c>
      <c r="AR130" s="121" t="s">
        <v>77</v>
      </c>
      <c r="AT130" s="127" t="s">
        <v>68</v>
      </c>
      <c r="AU130" s="127" t="s">
        <v>77</v>
      </c>
      <c r="AY130" s="121" t="s">
        <v>146</v>
      </c>
      <c r="BK130" s="128">
        <f>SUM(BK131:BK136)</f>
        <v>0</v>
      </c>
    </row>
    <row r="131" spans="2:65" s="1" customFormat="1" ht="24.15" customHeight="1">
      <c r="B131" s="131"/>
      <c r="C131" s="132" t="s">
        <v>77</v>
      </c>
      <c r="D131" s="132" t="s">
        <v>149</v>
      </c>
      <c r="E131" s="133" t="s">
        <v>2323</v>
      </c>
      <c r="F131" s="134" t="s">
        <v>2324</v>
      </c>
      <c r="G131" s="135" t="s">
        <v>1732</v>
      </c>
      <c r="H131" s="136">
        <v>300</v>
      </c>
      <c r="I131" s="136"/>
      <c r="J131" s="136">
        <f t="shared" ref="J131:J136" si="0">ROUND(I131*H131,3)</f>
        <v>0</v>
      </c>
      <c r="K131" s="137"/>
      <c r="L131" s="25"/>
      <c r="M131" s="138" t="s">
        <v>1</v>
      </c>
      <c r="N131" s="139" t="s">
        <v>35</v>
      </c>
      <c r="O131" s="140">
        <v>0</v>
      </c>
      <c r="P131" s="140">
        <f t="shared" ref="P131:P136" si="1">O131*H131</f>
        <v>0</v>
      </c>
      <c r="Q131" s="140">
        <v>0</v>
      </c>
      <c r="R131" s="140">
        <f t="shared" ref="R131:R136" si="2">Q131*H131</f>
        <v>0</v>
      </c>
      <c r="S131" s="140">
        <v>0</v>
      </c>
      <c r="T131" s="141">
        <f t="shared" ref="T131:T136" si="3">S131*H131</f>
        <v>0</v>
      </c>
      <c r="AR131" s="142" t="s">
        <v>153</v>
      </c>
      <c r="AT131" s="142" t="s">
        <v>149</v>
      </c>
      <c r="AU131" s="142" t="s">
        <v>154</v>
      </c>
      <c r="AY131" s="13" t="s">
        <v>146</v>
      </c>
      <c r="BE131" s="143">
        <f t="shared" ref="BE131:BE136" si="4">IF(N131="základná",J131,0)</f>
        <v>0</v>
      </c>
      <c r="BF131" s="143">
        <f t="shared" ref="BF131:BF136" si="5">IF(N131="znížená",J131,0)</f>
        <v>0</v>
      </c>
      <c r="BG131" s="143">
        <f t="shared" ref="BG131:BG136" si="6">IF(N131="zákl. prenesená",J131,0)</f>
        <v>0</v>
      </c>
      <c r="BH131" s="143">
        <f t="shared" ref="BH131:BH136" si="7">IF(N131="zníž. prenesená",J131,0)</f>
        <v>0</v>
      </c>
      <c r="BI131" s="143">
        <f t="shared" ref="BI131:BI136" si="8">IF(N131="nulová",J131,0)</f>
        <v>0</v>
      </c>
      <c r="BJ131" s="13" t="s">
        <v>154</v>
      </c>
      <c r="BK131" s="144">
        <f t="shared" ref="BK131:BK136" si="9">ROUND(I131*H131,3)</f>
        <v>0</v>
      </c>
      <c r="BL131" s="13" t="s">
        <v>153</v>
      </c>
      <c r="BM131" s="142" t="s">
        <v>2325</v>
      </c>
    </row>
    <row r="132" spans="2:65" s="1" customFormat="1" ht="24.15" customHeight="1">
      <c r="B132" s="131"/>
      <c r="C132" s="132" t="s">
        <v>154</v>
      </c>
      <c r="D132" s="132" t="s">
        <v>149</v>
      </c>
      <c r="E132" s="133" t="s">
        <v>2326</v>
      </c>
      <c r="F132" s="134" t="s">
        <v>2327</v>
      </c>
      <c r="G132" s="135" t="s">
        <v>1732</v>
      </c>
      <c r="H132" s="136">
        <v>300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153</v>
      </c>
      <c r="AT132" s="142" t="s">
        <v>149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2328</v>
      </c>
    </row>
    <row r="133" spans="2:65" s="1" customFormat="1" ht="24.15" customHeight="1">
      <c r="B133" s="131"/>
      <c r="C133" s="132" t="s">
        <v>158</v>
      </c>
      <c r="D133" s="132" t="s">
        <v>149</v>
      </c>
      <c r="E133" s="133" t="s">
        <v>2329</v>
      </c>
      <c r="F133" s="134" t="s">
        <v>2330</v>
      </c>
      <c r="G133" s="135" t="s">
        <v>1732</v>
      </c>
      <c r="H133" s="136">
        <v>300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153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153</v>
      </c>
      <c r="BM133" s="142" t="s">
        <v>2331</v>
      </c>
    </row>
    <row r="134" spans="2:65" s="1" customFormat="1" ht="37.950000000000003" customHeight="1">
      <c r="B134" s="131"/>
      <c r="C134" s="132" t="s">
        <v>153</v>
      </c>
      <c r="D134" s="132" t="s">
        <v>149</v>
      </c>
      <c r="E134" s="133" t="s">
        <v>2332</v>
      </c>
      <c r="F134" s="134" t="s">
        <v>2333</v>
      </c>
      <c r="G134" s="135" t="s">
        <v>227</v>
      </c>
      <c r="H134" s="136">
        <v>50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153</v>
      </c>
      <c r="BM134" s="142" t="s">
        <v>2334</v>
      </c>
    </row>
    <row r="135" spans="2:65" s="1" customFormat="1" ht="21.75" customHeight="1">
      <c r="B135" s="131"/>
      <c r="C135" s="132" t="s">
        <v>166</v>
      </c>
      <c r="D135" s="132" t="s">
        <v>149</v>
      </c>
      <c r="E135" s="133" t="s">
        <v>233</v>
      </c>
      <c r="F135" s="134" t="s">
        <v>234</v>
      </c>
      <c r="G135" s="135" t="s">
        <v>235</v>
      </c>
      <c r="H135" s="136">
        <v>0.5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153</v>
      </c>
      <c r="AT135" s="142" t="s">
        <v>149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153</v>
      </c>
      <c r="BM135" s="142" t="s">
        <v>2335</v>
      </c>
    </row>
    <row r="136" spans="2:65" s="1" customFormat="1" ht="24.15" customHeight="1">
      <c r="B136" s="131"/>
      <c r="C136" s="132" t="s">
        <v>161</v>
      </c>
      <c r="D136" s="132" t="s">
        <v>149</v>
      </c>
      <c r="E136" s="133" t="s">
        <v>237</v>
      </c>
      <c r="F136" s="134" t="s">
        <v>238</v>
      </c>
      <c r="G136" s="135" t="s">
        <v>235</v>
      </c>
      <c r="H136" s="136">
        <v>0.5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153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153</v>
      </c>
      <c r="BM136" s="142" t="s">
        <v>2336</v>
      </c>
    </row>
    <row r="137" spans="2:65" s="11" customFormat="1" ht="25.95" customHeight="1">
      <c r="B137" s="120"/>
      <c r="D137" s="121" t="s">
        <v>68</v>
      </c>
      <c r="E137" s="122" t="s">
        <v>1838</v>
      </c>
      <c r="F137" s="122" t="s">
        <v>1839</v>
      </c>
      <c r="J137" s="123">
        <f>BK137</f>
        <v>0</v>
      </c>
      <c r="L137" s="120"/>
      <c r="M137" s="124"/>
      <c r="P137" s="125">
        <f>P138</f>
        <v>0</v>
      </c>
      <c r="R137" s="125">
        <f>R138</f>
        <v>0</v>
      </c>
      <c r="T137" s="126">
        <f>T138</f>
        <v>0</v>
      </c>
      <c r="AR137" s="121" t="s">
        <v>154</v>
      </c>
      <c r="AT137" s="127" t="s">
        <v>68</v>
      </c>
      <c r="AU137" s="127" t="s">
        <v>69</v>
      </c>
      <c r="AY137" s="121" t="s">
        <v>146</v>
      </c>
      <c r="BK137" s="128">
        <f>BK138</f>
        <v>0</v>
      </c>
    </row>
    <row r="138" spans="2:65" s="1" customFormat="1" ht="16.5" customHeight="1">
      <c r="B138" s="131"/>
      <c r="C138" s="132" t="s">
        <v>173</v>
      </c>
      <c r="D138" s="132" t="s">
        <v>149</v>
      </c>
      <c r="E138" s="133" t="s">
        <v>2337</v>
      </c>
      <c r="F138" s="134" t="s">
        <v>2338</v>
      </c>
      <c r="G138" s="135" t="s">
        <v>152</v>
      </c>
      <c r="H138" s="136">
        <v>10</v>
      </c>
      <c r="I138" s="136"/>
      <c r="J138" s="136">
        <f>ROUND(I138*H138,3)</f>
        <v>0</v>
      </c>
      <c r="K138" s="137"/>
      <c r="L138" s="25"/>
      <c r="M138" s="138" t="s">
        <v>1</v>
      </c>
      <c r="N138" s="139" t="s">
        <v>35</v>
      </c>
      <c r="O138" s="140">
        <v>0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181</v>
      </c>
      <c r="AT138" s="142" t="s">
        <v>149</v>
      </c>
      <c r="AU138" s="142" t="s">
        <v>77</v>
      </c>
      <c r="AY138" s="13" t="s">
        <v>146</v>
      </c>
      <c r="BE138" s="143">
        <f>IF(N138="základná",J138,0)</f>
        <v>0</v>
      </c>
      <c r="BF138" s="143">
        <f>IF(N138="znížená",J138,0)</f>
        <v>0</v>
      </c>
      <c r="BG138" s="143">
        <f>IF(N138="zákl. prenesená",J138,0)</f>
        <v>0</v>
      </c>
      <c r="BH138" s="143">
        <f>IF(N138="zníž. prenesená",J138,0)</f>
        <v>0</v>
      </c>
      <c r="BI138" s="143">
        <f>IF(N138="nulová",J138,0)</f>
        <v>0</v>
      </c>
      <c r="BJ138" s="13" t="s">
        <v>154</v>
      </c>
      <c r="BK138" s="144">
        <f>ROUND(I138*H138,3)</f>
        <v>0</v>
      </c>
      <c r="BL138" s="13" t="s">
        <v>181</v>
      </c>
      <c r="BM138" s="142" t="s">
        <v>2339</v>
      </c>
    </row>
    <row r="139" spans="2:65" s="11" customFormat="1" ht="25.95" customHeight="1">
      <c r="B139" s="120"/>
      <c r="D139" s="121" t="s">
        <v>68</v>
      </c>
      <c r="E139" s="122" t="s">
        <v>251</v>
      </c>
      <c r="F139" s="122" t="s">
        <v>252</v>
      </c>
      <c r="J139" s="123">
        <f>BK139</f>
        <v>0</v>
      </c>
      <c r="L139" s="120"/>
      <c r="M139" s="124"/>
      <c r="P139" s="125">
        <f>P140+P150+P188+P228+P269</f>
        <v>16.156230000000001</v>
      </c>
      <c r="R139" s="125">
        <f>R140+R150+R188+R228+R269</f>
        <v>5.2635749999999995E-2</v>
      </c>
      <c r="T139" s="126">
        <f>T140+T150+T188+T228+T269</f>
        <v>0.18608999999999998</v>
      </c>
      <c r="AR139" s="121" t="s">
        <v>154</v>
      </c>
      <c r="AT139" s="127" t="s">
        <v>68</v>
      </c>
      <c r="AU139" s="127" t="s">
        <v>69</v>
      </c>
      <c r="AY139" s="121" t="s">
        <v>146</v>
      </c>
      <c r="BK139" s="128">
        <f>BK140+BK150+BK188+BK228+BK269</f>
        <v>0</v>
      </c>
    </row>
    <row r="140" spans="2:65" s="11" customFormat="1" ht="22.95" customHeight="1">
      <c r="B140" s="120"/>
      <c r="D140" s="121" t="s">
        <v>68</v>
      </c>
      <c r="E140" s="129" t="s">
        <v>628</v>
      </c>
      <c r="F140" s="129" t="s">
        <v>629</v>
      </c>
      <c r="J140" s="130">
        <f>BK140</f>
        <v>0</v>
      </c>
      <c r="L140" s="120"/>
      <c r="M140" s="124"/>
      <c r="P140" s="125">
        <f>SUM(P141:P149)</f>
        <v>0</v>
      </c>
      <c r="R140" s="125">
        <f>SUM(R141:R149)</f>
        <v>0</v>
      </c>
      <c r="T140" s="126">
        <f>SUM(T141:T149)</f>
        <v>0</v>
      </c>
      <c r="AR140" s="121" t="s">
        <v>154</v>
      </c>
      <c r="AT140" s="127" t="s">
        <v>68</v>
      </c>
      <c r="AU140" s="127" t="s">
        <v>77</v>
      </c>
      <c r="AY140" s="121" t="s">
        <v>146</v>
      </c>
      <c r="BK140" s="128">
        <f>SUM(BK141:BK149)</f>
        <v>0</v>
      </c>
    </row>
    <row r="141" spans="2:65" s="1" customFormat="1" ht="21.75" customHeight="1">
      <c r="B141" s="131"/>
      <c r="C141" s="132" t="s">
        <v>165</v>
      </c>
      <c r="D141" s="132" t="s">
        <v>149</v>
      </c>
      <c r="E141" s="133" t="s">
        <v>2340</v>
      </c>
      <c r="F141" s="134" t="s">
        <v>2341</v>
      </c>
      <c r="G141" s="135" t="s">
        <v>227</v>
      </c>
      <c r="H141" s="136">
        <v>192.4</v>
      </c>
      <c r="I141" s="136"/>
      <c r="J141" s="136">
        <f t="shared" ref="J141:J149" si="10">ROUND(I141*H141,3)</f>
        <v>0</v>
      </c>
      <c r="K141" s="137"/>
      <c r="L141" s="25"/>
      <c r="M141" s="138" t="s">
        <v>1</v>
      </c>
      <c r="N141" s="139" t="s">
        <v>35</v>
      </c>
      <c r="O141" s="140">
        <v>0</v>
      </c>
      <c r="P141" s="140">
        <f t="shared" ref="P141:P149" si="11">O141*H141</f>
        <v>0</v>
      </c>
      <c r="Q141" s="140">
        <v>0</v>
      </c>
      <c r="R141" s="140">
        <f t="shared" ref="R141:R149" si="12">Q141*H141</f>
        <v>0</v>
      </c>
      <c r="S141" s="140">
        <v>0</v>
      </c>
      <c r="T141" s="141">
        <f t="shared" ref="T141:T149" si="13">S141*H141</f>
        <v>0</v>
      </c>
      <c r="AR141" s="142" t="s">
        <v>181</v>
      </c>
      <c r="AT141" s="142" t="s">
        <v>149</v>
      </c>
      <c r="AU141" s="142" t="s">
        <v>154</v>
      </c>
      <c r="AY141" s="13" t="s">
        <v>146</v>
      </c>
      <c r="BE141" s="143">
        <f t="shared" ref="BE141:BE149" si="14">IF(N141="základná",J141,0)</f>
        <v>0</v>
      </c>
      <c r="BF141" s="143">
        <f t="shared" ref="BF141:BF149" si="15">IF(N141="znížená",J141,0)</f>
        <v>0</v>
      </c>
      <c r="BG141" s="143">
        <f t="shared" ref="BG141:BG149" si="16">IF(N141="zákl. prenesená",J141,0)</f>
        <v>0</v>
      </c>
      <c r="BH141" s="143">
        <f t="shared" ref="BH141:BH149" si="17">IF(N141="zníž. prenesená",J141,0)</f>
        <v>0</v>
      </c>
      <c r="BI141" s="143">
        <f t="shared" ref="BI141:BI149" si="18">IF(N141="nulová",J141,0)</f>
        <v>0</v>
      </c>
      <c r="BJ141" s="13" t="s">
        <v>154</v>
      </c>
      <c r="BK141" s="144">
        <f t="shared" ref="BK141:BK149" si="19">ROUND(I141*H141,3)</f>
        <v>0</v>
      </c>
      <c r="BL141" s="13" t="s">
        <v>181</v>
      </c>
      <c r="BM141" s="142" t="s">
        <v>2342</v>
      </c>
    </row>
    <row r="142" spans="2:65" s="1" customFormat="1" ht="24.15" customHeight="1">
      <c r="B142" s="131"/>
      <c r="C142" s="149" t="s">
        <v>147</v>
      </c>
      <c r="D142" s="149" t="s">
        <v>356</v>
      </c>
      <c r="E142" s="150" t="s">
        <v>2343</v>
      </c>
      <c r="F142" s="151" t="s">
        <v>2344</v>
      </c>
      <c r="G142" s="152" t="s">
        <v>227</v>
      </c>
      <c r="H142" s="153">
        <v>78.599999999999994</v>
      </c>
      <c r="I142" s="153"/>
      <c r="J142" s="153">
        <f t="shared" si="1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228</v>
      </c>
      <c r="AT142" s="142" t="s">
        <v>356</v>
      </c>
      <c r="AU142" s="142" t="s">
        <v>154</v>
      </c>
      <c r="AY142" s="13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154</v>
      </c>
      <c r="BK142" s="144">
        <f t="shared" si="19"/>
        <v>0</v>
      </c>
      <c r="BL142" s="13" t="s">
        <v>181</v>
      </c>
      <c r="BM142" s="142" t="s">
        <v>2345</v>
      </c>
    </row>
    <row r="143" spans="2:65" s="1" customFormat="1" ht="24.15" customHeight="1">
      <c r="B143" s="131"/>
      <c r="C143" s="149" t="s">
        <v>94</v>
      </c>
      <c r="D143" s="149" t="s">
        <v>356</v>
      </c>
      <c r="E143" s="150" t="s">
        <v>2346</v>
      </c>
      <c r="F143" s="151" t="s">
        <v>2347</v>
      </c>
      <c r="G143" s="152" t="s">
        <v>227</v>
      </c>
      <c r="H143" s="153">
        <v>13.5</v>
      </c>
      <c r="I143" s="153"/>
      <c r="J143" s="153">
        <f t="shared" si="10"/>
        <v>0</v>
      </c>
      <c r="K143" s="154"/>
      <c r="L143" s="155"/>
      <c r="M143" s="156" t="s">
        <v>1</v>
      </c>
      <c r="N143" s="157" t="s">
        <v>35</v>
      </c>
      <c r="O143" s="140">
        <v>0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228</v>
      </c>
      <c r="AT143" s="142" t="s">
        <v>356</v>
      </c>
      <c r="AU143" s="142" t="s">
        <v>154</v>
      </c>
      <c r="AY143" s="13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154</v>
      </c>
      <c r="BK143" s="144">
        <f t="shared" si="19"/>
        <v>0</v>
      </c>
      <c r="BL143" s="13" t="s">
        <v>181</v>
      </c>
      <c r="BM143" s="142" t="s">
        <v>2348</v>
      </c>
    </row>
    <row r="144" spans="2:65" s="1" customFormat="1" ht="24.15" customHeight="1">
      <c r="B144" s="131"/>
      <c r="C144" s="149" t="s">
        <v>97</v>
      </c>
      <c r="D144" s="149" t="s">
        <v>356</v>
      </c>
      <c r="E144" s="150" t="s">
        <v>2349</v>
      </c>
      <c r="F144" s="151" t="s">
        <v>2350</v>
      </c>
      <c r="G144" s="152" t="s">
        <v>227</v>
      </c>
      <c r="H144" s="153">
        <v>9.3000000000000007</v>
      </c>
      <c r="I144" s="153"/>
      <c r="J144" s="153">
        <f t="shared" si="10"/>
        <v>0</v>
      </c>
      <c r="K144" s="154"/>
      <c r="L144" s="155"/>
      <c r="M144" s="156" t="s">
        <v>1</v>
      </c>
      <c r="N144" s="157" t="s">
        <v>35</v>
      </c>
      <c r="O144" s="140">
        <v>0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228</v>
      </c>
      <c r="AT144" s="142" t="s">
        <v>356</v>
      </c>
      <c r="AU144" s="142" t="s">
        <v>154</v>
      </c>
      <c r="AY144" s="13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154</v>
      </c>
      <c r="BK144" s="144">
        <f t="shared" si="19"/>
        <v>0</v>
      </c>
      <c r="BL144" s="13" t="s">
        <v>181</v>
      </c>
      <c r="BM144" s="142" t="s">
        <v>2351</v>
      </c>
    </row>
    <row r="145" spans="2:65" s="1" customFormat="1" ht="24.15" customHeight="1">
      <c r="B145" s="131"/>
      <c r="C145" s="149" t="s">
        <v>100</v>
      </c>
      <c r="D145" s="149" t="s">
        <v>356</v>
      </c>
      <c r="E145" s="150" t="s">
        <v>1752</v>
      </c>
      <c r="F145" s="151" t="s">
        <v>2352</v>
      </c>
      <c r="G145" s="152" t="s">
        <v>227</v>
      </c>
      <c r="H145" s="153">
        <v>43</v>
      </c>
      <c r="I145" s="153"/>
      <c r="J145" s="153">
        <f t="shared" si="10"/>
        <v>0</v>
      </c>
      <c r="K145" s="154"/>
      <c r="L145" s="155"/>
      <c r="M145" s="156" t="s">
        <v>1</v>
      </c>
      <c r="N145" s="157" t="s">
        <v>35</v>
      </c>
      <c r="O145" s="140">
        <v>0</v>
      </c>
      <c r="P145" s="140">
        <f t="shared" si="11"/>
        <v>0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228</v>
      </c>
      <c r="AT145" s="142" t="s">
        <v>356</v>
      </c>
      <c r="AU145" s="142" t="s">
        <v>154</v>
      </c>
      <c r="AY145" s="13" t="s">
        <v>146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154</v>
      </c>
      <c r="BK145" s="144">
        <f t="shared" si="19"/>
        <v>0</v>
      </c>
      <c r="BL145" s="13" t="s">
        <v>181</v>
      </c>
      <c r="BM145" s="142" t="s">
        <v>2353</v>
      </c>
    </row>
    <row r="146" spans="2:65" s="1" customFormat="1" ht="24.15" customHeight="1">
      <c r="B146" s="131"/>
      <c r="C146" s="149" t="s">
        <v>103</v>
      </c>
      <c r="D146" s="149" t="s">
        <v>356</v>
      </c>
      <c r="E146" s="150" t="s">
        <v>2354</v>
      </c>
      <c r="F146" s="151" t="s">
        <v>2355</v>
      </c>
      <c r="G146" s="152" t="s">
        <v>227</v>
      </c>
      <c r="H146" s="153">
        <v>48</v>
      </c>
      <c r="I146" s="153"/>
      <c r="J146" s="153">
        <f t="shared" si="10"/>
        <v>0</v>
      </c>
      <c r="K146" s="154"/>
      <c r="L146" s="155"/>
      <c r="M146" s="156" t="s">
        <v>1</v>
      </c>
      <c r="N146" s="157" t="s">
        <v>35</v>
      </c>
      <c r="O146" s="140">
        <v>0</v>
      </c>
      <c r="P146" s="140">
        <f t="shared" si="11"/>
        <v>0</v>
      </c>
      <c r="Q146" s="140">
        <v>0</v>
      </c>
      <c r="R146" s="140">
        <f t="shared" si="12"/>
        <v>0</v>
      </c>
      <c r="S146" s="140">
        <v>0</v>
      </c>
      <c r="T146" s="141">
        <f t="shared" si="13"/>
        <v>0</v>
      </c>
      <c r="AR146" s="142" t="s">
        <v>228</v>
      </c>
      <c r="AT146" s="142" t="s">
        <v>356</v>
      </c>
      <c r="AU146" s="142" t="s">
        <v>154</v>
      </c>
      <c r="AY146" s="13" t="s">
        <v>146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154</v>
      </c>
      <c r="BK146" s="144">
        <f t="shared" si="19"/>
        <v>0</v>
      </c>
      <c r="BL146" s="13" t="s">
        <v>181</v>
      </c>
      <c r="BM146" s="142" t="s">
        <v>2356</v>
      </c>
    </row>
    <row r="147" spans="2:65" s="1" customFormat="1" ht="24.15" customHeight="1">
      <c r="B147" s="131"/>
      <c r="C147" s="132" t="s">
        <v>106</v>
      </c>
      <c r="D147" s="132" t="s">
        <v>149</v>
      </c>
      <c r="E147" s="133" t="s">
        <v>2357</v>
      </c>
      <c r="F147" s="134" t="s">
        <v>2358</v>
      </c>
      <c r="G147" s="135" t="s">
        <v>1698</v>
      </c>
      <c r="H147" s="136">
        <v>7.4909999999999997</v>
      </c>
      <c r="I147" s="136"/>
      <c r="J147" s="136">
        <f t="shared" si="10"/>
        <v>0</v>
      </c>
      <c r="K147" s="137"/>
      <c r="L147" s="25"/>
      <c r="M147" s="138" t="s">
        <v>1</v>
      </c>
      <c r="N147" s="139" t="s">
        <v>35</v>
      </c>
      <c r="O147" s="140">
        <v>0</v>
      </c>
      <c r="P147" s="140">
        <f t="shared" si="11"/>
        <v>0</v>
      </c>
      <c r="Q147" s="140">
        <v>0</v>
      </c>
      <c r="R147" s="140">
        <f t="shared" si="12"/>
        <v>0</v>
      </c>
      <c r="S147" s="140">
        <v>0</v>
      </c>
      <c r="T147" s="141">
        <f t="shared" si="13"/>
        <v>0</v>
      </c>
      <c r="AR147" s="142" t="s">
        <v>181</v>
      </c>
      <c r="AT147" s="142" t="s">
        <v>149</v>
      </c>
      <c r="AU147" s="142" t="s">
        <v>154</v>
      </c>
      <c r="AY147" s="13" t="s">
        <v>146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154</v>
      </c>
      <c r="BK147" s="144">
        <f t="shared" si="19"/>
        <v>0</v>
      </c>
      <c r="BL147" s="13" t="s">
        <v>181</v>
      </c>
      <c r="BM147" s="142" t="s">
        <v>2359</v>
      </c>
    </row>
    <row r="148" spans="2:65" s="1" customFormat="1" ht="24.15" customHeight="1">
      <c r="B148" s="131"/>
      <c r="C148" s="132" t="s">
        <v>196</v>
      </c>
      <c r="D148" s="132" t="s">
        <v>149</v>
      </c>
      <c r="E148" s="133" t="s">
        <v>2212</v>
      </c>
      <c r="F148" s="134" t="s">
        <v>2213</v>
      </c>
      <c r="G148" s="135" t="s">
        <v>1698</v>
      </c>
      <c r="H148" s="136">
        <v>7.4909999999999997</v>
      </c>
      <c r="I148" s="136"/>
      <c r="J148" s="136">
        <f t="shared" si="10"/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 t="shared" si="11"/>
        <v>0</v>
      </c>
      <c r="Q148" s="140">
        <v>0</v>
      </c>
      <c r="R148" s="140">
        <f t="shared" si="12"/>
        <v>0</v>
      </c>
      <c r="S148" s="140">
        <v>0</v>
      </c>
      <c r="T148" s="141">
        <f t="shared" si="13"/>
        <v>0</v>
      </c>
      <c r="AR148" s="142" t="s">
        <v>181</v>
      </c>
      <c r="AT148" s="142" t="s">
        <v>149</v>
      </c>
      <c r="AU148" s="142" t="s">
        <v>154</v>
      </c>
      <c r="AY148" s="13" t="s">
        <v>146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3" t="s">
        <v>154</v>
      </c>
      <c r="BK148" s="144">
        <f t="shared" si="19"/>
        <v>0</v>
      </c>
      <c r="BL148" s="13" t="s">
        <v>181</v>
      </c>
      <c r="BM148" s="142" t="s">
        <v>2360</v>
      </c>
    </row>
    <row r="149" spans="2:65" s="1" customFormat="1" ht="24.15" customHeight="1">
      <c r="B149" s="131"/>
      <c r="C149" s="132" t="s">
        <v>181</v>
      </c>
      <c r="D149" s="132" t="s">
        <v>149</v>
      </c>
      <c r="E149" s="133" t="s">
        <v>2215</v>
      </c>
      <c r="F149" s="134" t="s">
        <v>2216</v>
      </c>
      <c r="G149" s="135" t="s">
        <v>1698</v>
      </c>
      <c r="H149" s="136">
        <v>7.4909999999999997</v>
      </c>
      <c r="I149" s="136"/>
      <c r="J149" s="136">
        <f t="shared" si="10"/>
        <v>0</v>
      </c>
      <c r="K149" s="137"/>
      <c r="L149" s="25"/>
      <c r="M149" s="138" t="s">
        <v>1</v>
      </c>
      <c r="N149" s="139" t="s">
        <v>35</v>
      </c>
      <c r="O149" s="140">
        <v>0</v>
      </c>
      <c r="P149" s="140">
        <f t="shared" si="11"/>
        <v>0</v>
      </c>
      <c r="Q149" s="140">
        <v>0</v>
      </c>
      <c r="R149" s="140">
        <f t="shared" si="12"/>
        <v>0</v>
      </c>
      <c r="S149" s="140">
        <v>0</v>
      </c>
      <c r="T149" s="141">
        <f t="shared" si="13"/>
        <v>0</v>
      </c>
      <c r="AR149" s="142" t="s">
        <v>181</v>
      </c>
      <c r="AT149" s="142" t="s">
        <v>149</v>
      </c>
      <c r="AU149" s="142" t="s">
        <v>154</v>
      </c>
      <c r="AY149" s="13" t="s">
        <v>146</v>
      </c>
      <c r="BE149" s="143">
        <f t="shared" si="14"/>
        <v>0</v>
      </c>
      <c r="BF149" s="143">
        <f t="shared" si="15"/>
        <v>0</v>
      </c>
      <c r="BG149" s="143">
        <f t="shared" si="16"/>
        <v>0</v>
      </c>
      <c r="BH149" s="143">
        <f t="shared" si="17"/>
        <v>0</v>
      </c>
      <c r="BI149" s="143">
        <f t="shared" si="18"/>
        <v>0</v>
      </c>
      <c r="BJ149" s="13" t="s">
        <v>154</v>
      </c>
      <c r="BK149" s="144">
        <f t="shared" si="19"/>
        <v>0</v>
      </c>
      <c r="BL149" s="13" t="s">
        <v>181</v>
      </c>
      <c r="BM149" s="142" t="s">
        <v>2361</v>
      </c>
    </row>
    <row r="150" spans="2:65" s="11" customFormat="1" ht="22.95" customHeight="1">
      <c r="B150" s="120"/>
      <c r="D150" s="121" t="s">
        <v>68</v>
      </c>
      <c r="E150" s="129" t="s">
        <v>2362</v>
      </c>
      <c r="F150" s="129" t="s">
        <v>2363</v>
      </c>
      <c r="J150" s="130">
        <f>BK150</f>
        <v>0</v>
      </c>
      <c r="L150" s="120"/>
      <c r="M150" s="124"/>
      <c r="P150" s="125">
        <f>SUM(P151:P187)</f>
        <v>3.7368000000000001</v>
      </c>
      <c r="R150" s="125">
        <f>SUM(R151:R187)</f>
        <v>2.4683600000000006E-3</v>
      </c>
      <c r="T150" s="126">
        <f>SUM(T151:T187)</f>
        <v>0</v>
      </c>
      <c r="AR150" s="121" t="s">
        <v>154</v>
      </c>
      <c r="AT150" s="127" t="s">
        <v>68</v>
      </c>
      <c r="AU150" s="127" t="s">
        <v>77</v>
      </c>
      <c r="AY150" s="121" t="s">
        <v>146</v>
      </c>
      <c r="BK150" s="128">
        <f>SUM(BK151:BK187)</f>
        <v>0</v>
      </c>
    </row>
    <row r="151" spans="2:65" s="1" customFormat="1" ht="24.15" customHeight="1">
      <c r="B151" s="131"/>
      <c r="C151" s="132" t="s">
        <v>203</v>
      </c>
      <c r="D151" s="132" t="s">
        <v>149</v>
      </c>
      <c r="E151" s="133" t="s">
        <v>2364</v>
      </c>
      <c r="F151" s="134" t="s">
        <v>2365</v>
      </c>
      <c r="G151" s="135" t="s">
        <v>152</v>
      </c>
      <c r="H151" s="136">
        <v>3</v>
      </c>
      <c r="I151" s="136"/>
      <c r="J151" s="136">
        <f t="shared" ref="J151:J187" si="20">ROUND(I151*H151,3)</f>
        <v>0</v>
      </c>
      <c r="K151" s="137"/>
      <c r="L151" s="25"/>
      <c r="M151" s="138" t="s">
        <v>1</v>
      </c>
      <c r="N151" s="139" t="s">
        <v>35</v>
      </c>
      <c r="O151" s="140">
        <v>0</v>
      </c>
      <c r="P151" s="140">
        <f t="shared" ref="P151:P187" si="21">O151*H151</f>
        <v>0</v>
      </c>
      <c r="Q151" s="140">
        <v>0</v>
      </c>
      <c r="R151" s="140">
        <f t="shared" ref="R151:R187" si="22">Q151*H151</f>
        <v>0</v>
      </c>
      <c r="S151" s="140">
        <v>0</v>
      </c>
      <c r="T151" s="141">
        <f t="shared" ref="T151:T187" si="23">S151*H151</f>
        <v>0</v>
      </c>
      <c r="AR151" s="142" t="s">
        <v>181</v>
      </c>
      <c r="AT151" s="142" t="s">
        <v>149</v>
      </c>
      <c r="AU151" s="142" t="s">
        <v>154</v>
      </c>
      <c r="AY151" s="13" t="s">
        <v>146</v>
      </c>
      <c r="BE151" s="143">
        <f t="shared" ref="BE151:BE187" si="24">IF(N151="základná",J151,0)</f>
        <v>0</v>
      </c>
      <c r="BF151" s="143">
        <f t="shared" ref="BF151:BF187" si="25">IF(N151="znížená",J151,0)</f>
        <v>0</v>
      </c>
      <c r="BG151" s="143">
        <f t="shared" ref="BG151:BG187" si="26">IF(N151="zákl. prenesená",J151,0)</f>
        <v>0</v>
      </c>
      <c r="BH151" s="143">
        <f t="shared" ref="BH151:BH187" si="27">IF(N151="zníž. prenesená",J151,0)</f>
        <v>0</v>
      </c>
      <c r="BI151" s="143">
        <f t="shared" ref="BI151:BI187" si="28">IF(N151="nulová",J151,0)</f>
        <v>0</v>
      </c>
      <c r="BJ151" s="13" t="s">
        <v>154</v>
      </c>
      <c r="BK151" s="144">
        <f t="shared" ref="BK151:BK187" si="29">ROUND(I151*H151,3)</f>
        <v>0</v>
      </c>
      <c r="BL151" s="13" t="s">
        <v>181</v>
      </c>
      <c r="BM151" s="142" t="s">
        <v>2366</v>
      </c>
    </row>
    <row r="152" spans="2:65" s="1" customFormat="1" ht="24.15" customHeight="1">
      <c r="B152" s="131"/>
      <c r="C152" s="132" t="s">
        <v>184</v>
      </c>
      <c r="D152" s="132" t="s">
        <v>149</v>
      </c>
      <c r="E152" s="133" t="s">
        <v>2367</v>
      </c>
      <c r="F152" s="134" t="s">
        <v>2368</v>
      </c>
      <c r="G152" s="135" t="s">
        <v>152</v>
      </c>
      <c r="H152" s="136">
        <v>1</v>
      </c>
      <c r="I152" s="136"/>
      <c r="J152" s="136">
        <f t="shared" si="20"/>
        <v>0</v>
      </c>
      <c r="K152" s="137"/>
      <c r="L152" s="25"/>
      <c r="M152" s="138" t="s">
        <v>1</v>
      </c>
      <c r="N152" s="139" t="s">
        <v>35</v>
      </c>
      <c r="O152" s="140">
        <v>0</v>
      </c>
      <c r="P152" s="140">
        <f t="shared" si="21"/>
        <v>0</v>
      </c>
      <c r="Q152" s="140">
        <v>0</v>
      </c>
      <c r="R152" s="140">
        <f t="shared" si="22"/>
        <v>0</v>
      </c>
      <c r="S152" s="140">
        <v>0</v>
      </c>
      <c r="T152" s="141">
        <f t="shared" si="23"/>
        <v>0</v>
      </c>
      <c r="AR152" s="142" t="s">
        <v>181</v>
      </c>
      <c r="AT152" s="142" t="s">
        <v>149</v>
      </c>
      <c r="AU152" s="142" t="s">
        <v>154</v>
      </c>
      <c r="AY152" s="13" t="s">
        <v>146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3" t="s">
        <v>154</v>
      </c>
      <c r="BK152" s="144">
        <f t="shared" si="29"/>
        <v>0</v>
      </c>
      <c r="BL152" s="13" t="s">
        <v>181</v>
      </c>
      <c r="BM152" s="142" t="s">
        <v>2369</v>
      </c>
    </row>
    <row r="153" spans="2:65" s="1" customFormat="1" ht="24.15" customHeight="1">
      <c r="B153" s="131"/>
      <c r="C153" s="132" t="s">
        <v>210</v>
      </c>
      <c r="D153" s="132" t="s">
        <v>149</v>
      </c>
      <c r="E153" s="133" t="s">
        <v>2370</v>
      </c>
      <c r="F153" s="134" t="s">
        <v>2371</v>
      </c>
      <c r="G153" s="135" t="s">
        <v>227</v>
      </c>
      <c r="H153" s="136">
        <v>4.5</v>
      </c>
      <c r="I153" s="136"/>
      <c r="J153" s="136">
        <f t="shared" si="20"/>
        <v>0</v>
      </c>
      <c r="K153" s="137"/>
      <c r="L153" s="25"/>
      <c r="M153" s="138" t="s">
        <v>1</v>
      </c>
      <c r="N153" s="139" t="s">
        <v>35</v>
      </c>
      <c r="O153" s="140">
        <v>0</v>
      </c>
      <c r="P153" s="140">
        <f t="shared" si="21"/>
        <v>0</v>
      </c>
      <c r="Q153" s="140">
        <v>0</v>
      </c>
      <c r="R153" s="140">
        <f t="shared" si="22"/>
        <v>0</v>
      </c>
      <c r="S153" s="140">
        <v>0</v>
      </c>
      <c r="T153" s="141">
        <f t="shared" si="23"/>
        <v>0</v>
      </c>
      <c r="AR153" s="142" t="s">
        <v>181</v>
      </c>
      <c r="AT153" s="142" t="s">
        <v>149</v>
      </c>
      <c r="AU153" s="142" t="s">
        <v>154</v>
      </c>
      <c r="AY153" s="13" t="s">
        <v>146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154</v>
      </c>
      <c r="BK153" s="144">
        <f t="shared" si="29"/>
        <v>0</v>
      </c>
      <c r="BL153" s="13" t="s">
        <v>181</v>
      </c>
      <c r="BM153" s="142" t="s">
        <v>2372</v>
      </c>
    </row>
    <row r="154" spans="2:65" s="1" customFormat="1" ht="24.15" customHeight="1">
      <c r="B154" s="131"/>
      <c r="C154" s="132" t="s">
        <v>7</v>
      </c>
      <c r="D154" s="132" t="s">
        <v>149</v>
      </c>
      <c r="E154" s="133" t="s">
        <v>2373</v>
      </c>
      <c r="F154" s="134" t="s">
        <v>2374</v>
      </c>
      <c r="G154" s="135" t="s">
        <v>227</v>
      </c>
      <c r="H154" s="136">
        <v>10</v>
      </c>
      <c r="I154" s="136"/>
      <c r="J154" s="136">
        <f t="shared" si="20"/>
        <v>0</v>
      </c>
      <c r="K154" s="137"/>
      <c r="L154" s="25"/>
      <c r="M154" s="138" t="s">
        <v>1</v>
      </c>
      <c r="N154" s="139" t="s">
        <v>35</v>
      </c>
      <c r="O154" s="140">
        <v>0</v>
      </c>
      <c r="P154" s="140">
        <f t="shared" si="21"/>
        <v>0</v>
      </c>
      <c r="Q154" s="140">
        <v>0</v>
      </c>
      <c r="R154" s="140">
        <f t="shared" si="22"/>
        <v>0</v>
      </c>
      <c r="S154" s="140">
        <v>0</v>
      </c>
      <c r="T154" s="141">
        <f t="shared" si="23"/>
        <v>0</v>
      </c>
      <c r="AR154" s="142" t="s">
        <v>181</v>
      </c>
      <c r="AT154" s="142" t="s">
        <v>149</v>
      </c>
      <c r="AU154" s="142" t="s">
        <v>154</v>
      </c>
      <c r="AY154" s="13" t="s">
        <v>146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154</v>
      </c>
      <c r="BK154" s="144">
        <f t="shared" si="29"/>
        <v>0</v>
      </c>
      <c r="BL154" s="13" t="s">
        <v>181</v>
      </c>
      <c r="BM154" s="142" t="s">
        <v>2375</v>
      </c>
    </row>
    <row r="155" spans="2:65" s="1" customFormat="1" ht="24.15" customHeight="1">
      <c r="B155" s="131"/>
      <c r="C155" s="132" t="s">
        <v>217</v>
      </c>
      <c r="D155" s="132" t="s">
        <v>149</v>
      </c>
      <c r="E155" s="133" t="s">
        <v>2376</v>
      </c>
      <c r="F155" s="134" t="s">
        <v>2377</v>
      </c>
      <c r="G155" s="135" t="s">
        <v>227</v>
      </c>
      <c r="H155" s="136">
        <v>6</v>
      </c>
      <c r="I155" s="136"/>
      <c r="J155" s="136">
        <f t="shared" si="20"/>
        <v>0</v>
      </c>
      <c r="K155" s="137"/>
      <c r="L155" s="25"/>
      <c r="M155" s="138" t="s">
        <v>1</v>
      </c>
      <c r="N155" s="139" t="s">
        <v>35</v>
      </c>
      <c r="O155" s="140">
        <v>0.39917000000000002</v>
      </c>
      <c r="P155" s="140">
        <f t="shared" si="21"/>
        <v>2.3950200000000001</v>
      </c>
      <c r="Q155" s="140">
        <v>2.2000000000000001E-4</v>
      </c>
      <c r="R155" s="140">
        <f t="shared" si="22"/>
        <v>1.32E-3</v>
      </c>
      <c r="S155" s="140">
        <v>0</v>
      </c>
      <c r="T155" s="141">
        <f t="shared" si="23"/>
        <v>0</v>
      </c>
      <c r="AR155" s="142" t="s">
        <v>181</v>
      </c>
      <c r="AT155" s="142" t="s">
        <v>149</v>
      </c>
      <c r="AU155" s="142" t="s">
        <v>154</v>
      </c>
      <c r="AY155" s="13" t="s">
        <v>146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154</v>
      </c>
      <c r="BK155" s="144">
        <f t="shared" si="29"/>
        <v>0</v>
      </c>
      <c r="BL155" s="13" t="s">
        <v>181</v>
      </c>
      <c r="BM155" s="142" t="s">
        <v>2378</v>
      </c>
    </row>
    <row r="156" spans="2:65" s="1" customFormat="1" ht="24.15" customHeight="1">
      <c r="B156" s="131"/>
      <c r="C156" s="132" t="s">
        <v>189</v>
      </c>
      <c r="D156" s="132" t="s">
        <v>149</v>
      </c>
      <c r="E156" s="133" t="s">
        <v>2379</v>
      </c>
      <c r="F156" s="134" t="s">
        <v>2380</v>
      </c>
      <c r="G156" s="135" t="s">
        <v>227</v>
      </c>
      <c r="H156" s="136">
        <v>12</v>
      </c>
      <c r="I156" s="136"/>
      <c r="J156" s="136">
        <f t="shared" si="20"/>
        <v>0</v>
      </c>
      <c r="K156" s="137"/>
      <c r="L156" s="25"/>
      <c r="M156" s="138" t="s">
        <v>1</v>
      </c>
      <c r="N156" s="139" t="s">
        <v>35</v>
      </c>
      <c r="O156" s="140">
        <v>0</v>
      </c>
      <c r="P156" s="140">
        <f t="shared" si="21"/>
        <v>0</v>
      </c>
      <c r="Q156" s="140">
        <v>0</v>
      </c>
      <c r="R156" s="140">
        <f t="shared" si="22"/>
        <v>0</v>
      </c>
      <c r="S156" s="140">
        <v>0</v>
      </c>
      <c r="T156" s="141">
        <f t="shared" si="23"/>
        <v>0</v>
      </c>
      <c r="AR156" s="142" t="s">
        <v>181</v>
      </c>
      <c r="AT156" s="142" t="s">
        <v>149</v>
      </c>
      <c r="AU156" s="142" t="s">
        <v>154</v>
      </c>
      <c r="AY156" s="13" t="s">
        <v>146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154</v>
      </c>
      <c r="BK156" s="144">
        <f t="shared" si="29"/>
        <v>0</v>
      </c>
      <c r="BL156" s="13" t="s">
        <v>181</v>
      </c>
      <c r="BM156" s="142" t="s">
        <v>2381</v>
      </c>
    </row>
    <row r="157" spans="2:65" s="1" customFormat="1" ht="24.15" customHeight="1">
      <c r="B157" s="131"/>
      <c r="C157" s="132" t="s">
        <v>224</v>
      </c>
      <c r="D157" s="132" t="s">
        <v>149</v>
      </c>
      <c r="E157" s="133" t="s">
        <v>2382</v>
      </c>
      <c r="F157" s="134" t="s">
        <v>2383</v>
      </c>
      <c r="G157" s="135" t="s">
        <v>227</v>
      </c>
      <c r="H157" s="136">
        <v>9</v>
      </c>
      <c r="I157" s="136"/>
      <c r="J157" s="136">
        <f t="shared" si="20"/>
        <v>0</v>
      </c>
      <c r="K157" s="137"/>
      <c r="L157" s="25"/>
      <c r="M157" s="138" t="s">
        <v>1</v>
      </c>
      <c r="N157" s="139" t="s">
        <v>35</v>
      </c>
      <c r="O157" s="140">
        <v>0</v>
      </c>
      <c r="P157" s="140">
        <f t="shared" si="21"/>
        <v>0</v>
      </c>
      <c r="Q157" s="140">
        <v>0</v>
      </c>
      <c r="R157" s="140">
        <f t="shared" si="22"/>
        <v>0</v>
      </c>
      <c r="S157" s="140">
        <v>0</v>
      </c>
      <c r="T157" s="141">
        <f t="shared" si="23"/>
        <v>0</v>
      </c>
      <c r="AR157" s="142" t="s">
        <v>181</v>
      </c>
      <c r="AT157" s="142" t="s">
        <v>149</v>
      </c>
      <c r="AU157" s="142" t="s">
        <v>154</v>
      </c>
      <c r="AY157" s="13" t="s">
        <v>146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154</v>
      </c>
      <c r="BK157" s="144">
        <f t="shared" si="29"/>
        <v>0</v>
      </c>
      <c r="BL157" s="13" t="s">
        <v>181</v>
      </c>
      <c r="BM157" s="142" t="s">
        <v>2384</v>
      </c>
    </row>
    <row r="158" spans="2:65" s="1" customFormat="1" ht="24.15" customHeight="1">
      <c r="B158" s="131"/>
      <c r="C158" s="132" t="s">
        <v>192</v>
      </c>
      <c r="D158" s="132" t="s">
        <v>149</v>
      </c>
      <c r="E158" s="133" t="s">
        <v>2385</v>
      </c>
      <c r="F158" s="134" t="s">
        <v>2386</v>
      </c>
      <c r="G158" s="135" t="s">
        <v>227</v>
      </c>
      <c r="H158" s="136">
        <v>2</v>
      </c>
      <c r="I158" s="136"/>
      <c r="J158" s="136">
        <f t="shared" si="20"/>
        <v>0</v>
      </c>
      <c r="K158" s="137"/>
      <c r="L158" s="25"/>
      <c r="M158" s="138" t="s">
        <v>1</v>
      </c>
      <c r="N158" s="139" t="s">
        <v>35</v>
      </c>
      <c r="O158" s="140">
        <v>0.52886</v>
      </c>
      <c r="P158" s="140">
        <f t="shared" si="21"/>
        <v>1.05772</v>
      </c>
      <c r="Q158" s="140">
        <v>5.3218000000000004E-4</v>
      </c>
      <c r="R158" s="140">
        <f t="shared" si="22"/>
        <v>1.0643600000000001E-3</v>
      </c>
      <c r="S158" s="140">
        <v>0</v>
      </c>
      <c r="T158" s="141">
        <f t="shared" si="23"/>
        <v>0</v>
      </c>
      <c r="AR158" s="142" t="s">
        <v>181</v>
      </c>
      <c r="AT158" s="142" t="s">
        <v>149</v>
      </c>
      <c r="AU158" s="142" t="s">
        <v>154</v>
      </c>
      <c r="AY158" s="13" t="s">
        <v>146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154</v>
      </c>
      <c r="BK158" s="144">
        <f t="shared" si="29"/>
        <v>0</v>
      </c>
      <c r="BL158" s="13" t="s">
        <v>181</v>
      </c>
      <c r="BM158" s="142" t="s">
        <v>2387</v>
      </c>
    </row>
    <row r="159" spans="2:65" s="1" customFormat="1" ht="24.15" customHeight="1">
      <c r="B159" s="131"/>
      <c r="C159" s="132" t="s">
        <v>232</v>
      </c>
      <c r="D159" s="132" t="s">
        <v>149</v>
      </c>
      <c r="E159" s="133" t="s">
        <v>2388</v>
      </c>
      <c r="F159" s="134" t="s">
        <v>2389</v>
      </c>
      <c r="G159" s="135" t="s">
        <v>227</v>
      </c>
      <c r="H159" s="136">
        <v>14</v>
      </c>
      <c r="I159" s="136"/>
      <c r="J159" s="136">
        <f t="shared" si="20"/>
        <v>0</v>
      </c>
      <c r="K159" s="137"/>
      <c r="L159" s="25"/>
      <c r="M159" s="138" t="s">
        <v>1</v>
      </c>
      <c r="N159" s="139" t="s">
        <v>35</v>
      </c>
      <c r="O159" s="140">
        <v>0</v>
      </c>
      <c r="P159" s="140">
        <f t="shared" si="21"/>
        <v>0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181</v>
      </c>
      <c r="AT159" s="142" t="s">
        <v>149</v>
      </c>
      <c r="AU159" s="142" t="s">
        <v>154</v>
      </c>
      <c r="AY159" s="13" t="s">
        <v>146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154</v>
      </c>
      <c r="BK159" s="144">
        <f t="shared" si="29"/>
        <v>0</v>
      </c>
      <c r="BL159" s="13" t="s">
        <v>181</v>
      </c>
      <c r="BM159" s="142" t="s">
        <v>2390</v>
      </c>
    </row>
    <row r="160" spans="2:65" s="1" customFormat="1" ht="24.15" customHeight="1">
      <c r="B160" s="131"/>
      <c r="C160" s="132" t="s">
        <v>195</v>
      </c>
      <c r="D160" s="132" t="s">
        <v>149</v>
      </c>
      <c r="E160" s="133" t="s">
        <v>2391</v>
      </c>
      <c r="F160" s="134" t="s">
        <v>2392</v>
      </c>
      <c r="G160" s="135" t="s">
        <v>227</v>
      </c>
      <c r="H160" s="136">
        <v>10</v>
      </c>
      <c r="I160" s="136"/>
      <c r="J160" s="136">
        <f t="shared" si="20"/>
        <v>0</v>
      </c>
      <c r="K160" s="137"/>
      <c r="L160" s="25"/>
      <c r="M160" s="138" t="s">
        <v>1</v>
      </c>
      <c r="N160" s="139" t="s">
        <v>35</v>
      </c>
      <c r="O160" s="140">
        <v>0</v>
      </c>
      <c r="P160" s="140">
        <f t="shared" si="21"/>
        <v>0</v>
      </c>
      <c r="Q160" s="140">
        <v>0</v>
      </c>
      <c r="R160" s="140">
        <f t="shared" si="22"/>
        <v>0</v>
      </c>
      <c r="S160" s="140">
        <v>0</v>
      </c>
      <c r="T160" s="141">
        <f t="shared" si="23"/>
        <v>0</v>
      </c>
      <c r="AR160" s="142" t="s">
        <v>181</v>
      </c>
      <c r="AT160" s="142" t="s">
        <v>149</v>
      </c>
      <c r="AU160" s="142" t="s">
        <v>154</v>
      </c>
      <c r="AY160" s="13" t="s">
        <v>146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154</v>
      </c>
      <c r="BK160" s="144">
        <f t="shared" si="29"/>
        <v>0</v>
      </c>
      <c r="BL160" s="13" t="s">
        <v>181</v>
      </c>
      <c r="BM160" s="142" t="s">
        <v>2393</v>
      </c>
    </row>
    <row r="161" spans="2:65" s="1" customFormat="1" ht="21.75" customHeight="1">
      <c r="B161" s="131"/>
      <c r="C161" s="149" t="s">
        <v>240</v>
      </c>
      <c r="D161" s="149" t="s">
        <v>356</v>
      </c>
      <c r="E161" s="150" t="s">
        <v>2394</v>
      </c>
      <c r="F161" s="151" t="s">
        <v>2395</v>
      </c>
      <c r="G161" s="152" t="s">
        <v>227</v>
      </c>
      <c r="H161" s="153">
        <v>10</v>
      </c>
      <c r="I161" s="153"/>
      <c r="J161" s="153">
        <f t="shared" si="20"/>
        <v>0</v>
      </c>
      <c r="K161" s="154"/>
      <c r="L161" s="155"/>
      <c r="M161" s="156" t="s">
        <v>1</v>
      </c>
      <c r="N161" s="157" t="s">
        <v>35</v>
      </c>
      <c r="O161" s="140">
        <v>0</v>
      </c>
      <c r="P161" s="140">
        <f t="shared" si="21"/>
        <v>0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228</v>
      </c>
      <c r="AT161" s="142" t="s">
        <v>356</v>
      </c>
      <c r="AU161" s="142" t="s">
        <v>154</v>
      </c>
      <c r="AY161" s="13" t="s">
        <v>146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154</v>
      </c>
      <c r="BK161" s="144">
        <f t="shared" si="29"/>
        <v>0</v>
      </c>
      <c r="BL161" s="13" t="s">
        <v>181</v>
      </c>
      <c r="BM161" s="142" t="s">
        <v>2396</v>
      </c>
    </row>
    <row r="162" spans="2:65" s="1" customFormat="1" ht="16.5" customHeight="1">
      <c r="B162" s="131"/>
      <c r="C162" s="149" t="s">
        <v>199</v>
      </c>
      <c r="D162" s="149" t="s">
        <v>356</v>
      </c>
      <c r="E162" s="150" t="s">
        <v>2397</v>
      </c>
      <c r="F162" s="151" t="s">
        <v>2398</v>
      </c>
      <c r="G162" s="152" t="s">
        <v>152</v>
      </c>
      <c r="H162" s="153">
        <v>2</v>
      </c>
      <c r="I162" s="153"/>
      <c r="J162" s="153">
        <f t="shared" si="2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21"/>
        <v>0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228</v>
      </c>
      <c r="AT162" s="142" t="s">
        <v>356</v>
      </c>
      <c r="AU162" s="142" t="s">
        <v>154</v>
      </c>
      <c r="AY162" s="13" t="s">
        <v>146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154</v>
      </c>
      <c r="BK162" s="144">
        <f t="shared" si="29"/>
        <v>0</v>
      </c>
      <c r="BL162" s="13" t="s">
        <v>181</v>
      </c>
      <c r="BM162" s="142" t="s">
        <v>2399</v>
      </c>
    </row>
    <row r="163" spans="2:65" s="1" customFormat="1" ht="24.15" customHeight="1">
      <c r="B163" s="131"/>
      <c r="C163" s="132" t="s">
        <v>247</v>
      </c>
      <c r="D163" s="132" t="s">
        <v>149</v>
      </c>
      <c r="E163" s="133" t="s">
        <v>2400</v>
      </c>
      <c r="F163" s="134" t="s">
        <v>2401</v>
      </c>
      <c r="G163" s="135" t="s">
        <v>227</v>
      </c>
      <c r="H163" s="136">
        <v>8</v>
      </c>
      <c r="I163" s="136"/>
      <c r="J163" s="136">
        <f t="shared" si="20"/>
        <v>0</v>
      </c>
      <c r="K163" s="137"/>
      <c r="L163" s="25"/>
      <c r="M163" s="138" t="s">
        <v>1</v>
      </c>
      <c r="N163" s="139" t="s">
        <v>35</v>
      </c>
      <c r="O163" s="140">
        <v>0</v>
      </c>
      <c r="P163" s="140">
        <f t="shared" si="21"/>
        <v>0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181</v>
      </c>
      <c r="AT163" s="142" t="s">
        <v>149</v>
      </c>
      <c r="AU163" s="142" t="s">
        <v>154</v>
      </c>
      <c r="AY163" s="13" t="s">
        <v>146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154</v>
      </c>
      <c r="BK163" s="144">
        <f t="shared" si="29"/>
        <v>0</v>
      </c>
      <c r="BL163" s="13" t="s">
        <v>181</v>
      </c>
      <c r="BM163" s="142" t="s">
        <v>2402</v>
      </c>
    </row>
    <row r="164" spans="2:65" s="1" customFormat="1" ht="24.15" customHeight="1">
      <c r="B164" s="131"/>
      <c r="C164" s="149" t="s">
        <v>223</v>
      </c>
      <c r="D164" s="149" t="s">
        <v>356</v>
      </c>
      <c r="E164" s="150" t="s">
        <v>2403</v>
      </c>
      <c r="F164" s="151" t="s">
        <v>2404</v>
      </c>
      <c r="G164" s="152" t="s">
        <v>227</v>
      </c>
      <c r="H164" s="153">
        <v>8</v>
      </c>
      <c r="I164" s="153"/>
      <c r="J164" s="153">
        <f t="shared" si="20"/>
        <v>0</v>
      </c>
      <c r="K164" s="154"/>
      <c r="L164" s="155"/>
      <c r="M164" s="156" t="s">
        <v>1</v>
      </c>
      <c r="N164" s="157" t="s">
        <v>35</v>
      </c>
      <c r="O164" s="140">
        <v>0</v>
      </c>
      <c r="P164" s="140">
        <f t="shared" si="21"/>
        <v>0</v>
      </c>
      <c r="Q164" s="140">
        <v>0</v>
      </c>
      <c r="R164" s="140">
        <f t="shared" si="22"/>
        <v>0</v>
      </c>
      <c r="S164" s="140">
        <v>0</v>
      </c>
      <c r="T164" s="141">
        <f t="shared" si="23"/>
        <v>0</v>
      </c>
      <c r="AR164" s="142" t="s">
        <v>228</v>
      </c>
      <c r="AT164" s="142" t="s">
        <v>356</v>
      </c>
      <c r="AU164" s="142" t="s">
        <v>154</v>
      </c>
      <c r="AY164" s="13" t="s">
        <v>146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154</v>
      </c>
      <c r="BK164" s="144">
        <f t="shared" si="29"/>
        <v>0</v>
      </c>
      <c r="BL164" s="13" t="s">
        <v>181</v>
      </c>
      <c r="BM164" s="142" t="s">
        <v>2405</v>
      </c>
    </row>
    <row r="165" spans="2:65" s="1" customFormat="1" ht="24.15" customHeight="1">
      <c r="B165" s="131"/>
      <c r="C165" s="149" t="s">
        <v>259</v>
      </c>
      <c r="D165" s="149" t="s">
        <v>356</v>
      </c>
      <c r="E165" s="150" t="s">
        <v>2406</v>
      </c>
      <c r="F165" s="151" t="s">
        <v>2407</v>
      </c>
      <c r="G165" s="152" t="s">
        <v>152</v>
      </c>
      <c r="H165" s="153">
        <v>1</v>
      </c>
      <c r="I165" s="153"/>
      <c r="J165" s="153">
        <f t="shared" si="20"/>
        <v>0</v>
      </c>
      <c r="K165" s="154"/>
      <c r="L165" s="155"/>
      <c r="M165" s="156" t="s">
        <v>1</v>
      </c>
      <c r="N165" s="157" t="s">
        <v>35</v>
      </c>
      <c r="O165" s="140">
        <v>0</v>
      </c>
      <c r="P165" s="140">
        <f t="shared" si="21"/>
        <v>0</v>
      </c>
      <c r="Q165" s="140">
        <v>0</v>
      </c>
      <c r="R165" s="140">
        <f t="shared" si="22"/>
        <v>0</v>
      </c>
      <c r="S165" s="140">
        <v>0</v>
      </c>
      <c r="T165" s="141">
        <f t="shared" si="23"/>
        <v>0</v>
      </c>
      <c r="AR165" s="142" t="s">
        <v>228</v>
      </c>
      <c r="AT165" s="142" t="s">
        <v>356</v>
      </c>
      <c r="AU165" s="142" t="s">
        <v>154</v>
      </c>
      <c r="AY165" s="13" t="s">
        <v>146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154</v>
      </c>
      <c r="BK165" s="144">
        <f t="shared" si="29"/>
        <v>0</v>
      </c>
      <c r="BL165" s="13" t="s">
        <v>181</v>
      </c>
      <c r="BM165" s="142" t="s">
        <v>2408</v>
      </c>
    </row>
    <row r="166" spans="2:65" s="1" customFormat="1" ht="16.5" customHeight="1">
      <c r="B166" s="131"/>
      <c r="C166" s="149" t="s">
        <v>228</v>
      </c>
      <c r="D166" s="149" t="s">
        <v>356</v>
      </c>
      <c r="E166" s="150" t="s">
        <v>2409</v>
      </c>
      <c r="F166" s="151" t="s">
        <v>2410</v>
      </c>
      <c r="G166" s="152" t="s">
        <v>152</v>
      </c>
      <c r="H166" s="153">
        <v>1</v>
      </c>
      <c r="I166" s="153"/>
      <c r="J166" s="153">
        <f t="shared" si="20"/>
        <v>0</v>
      </c>
      <c r="K166" s="154"/>
      <c r="L166" s="155"/>
      <c r="M166" s="156" t="s">
        <v>1</v>
      </c>
      <c r="N166" s="157" t="s">
        <v>35</v>
      </c>
      <c r="O166" s="140">
        <v>0</v>
      </c>
      <c r="P166" s="140">
        <f t="shared" si="21"/>
        <v>0</v>
      </c>
      <c r="Q166" s="140">
        <v>0</v>
      </c>
      <c r="R166" s="140">
        <f t="shared" si="22"/>
        <v>0</v>
      </c>
      <c r="S166" s="140">
        <v>0</v>
      </c>
      <c r="T166" s="141">
        <f t="shared" si="23"/>
        <v>0</v>
      </c>
      <c r="AR166" s="142" t="s">
        <v>228</v>
      </c>
      <c r="AT166" s="142" t="s">
        <v>356</v>
      </c>
      <c r="AU166" s="142" t="s">
        <v>154</v>
      </c>
      <c r="AY166" s="13" t="s">
        <v>146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154</v>
      </c>
      <c r="BK166" s="144">
        <f t="shared" si="29"/>
        <v>0</v>
      </c>
      <c r="BL166" s="13" t="s">
        <v>181</v>
      </c>
      <c r="BM166" s="142" t="s">
        <v>2411</v>
      </c>
    </row>
    <row r="167" spans="2:65" s="1" customFormat="1" ht="16.5" customHeight="1">
      <c r="B167" s="131"/>
      <c r="C167" s="149" t="s">
        <v>266</v>
      </c>
      <c r="D167" s="149" t="s">
        <v>356</v>
      </c>
      <c r="E167" s="150" t="s">
        <v>2412</v>
      </c>
      <c r="F167" s="151" t="s">
        <v>2413</v>
      </c>
      <c r="G167" s="152" t="s">
        <v>152</v>
      </c>
      <c r="H167" s="153">
        <v>1</v>
      </c>
      <c r="I167" s="153"/>
      <c r="J167" s="153">
        <f t="shared" si="20"/>
        <v>0</v>
      </c>
      <c r="K167" s="154"/>
      <c r="L167" s="155"/>
      <c r="M167" s="156" t="s">
        <v>1</v>
      </c>
      <c r="N167" s="157" t="s">
        <v>35</v>
      </c>
      <c r="O167" s="140">
        <v>0</v>
      </c>
      <c r="P167" s="140">
        <f t="shared" si="21"/>
        <v>0</v>
      </c>
      <c r="Q167" s="140">
        <v>0</v>
      </c>
      <c r="R167" s="140">
        <f t="shared" si="22"/>
        <v>0</v>
      </c>
      <c r="S167" s="140">
        <v>0</v>
      </c>
      <c r="T167" s="141">
        <f t="shared" si="23"/>
        <v>0</v>
      </c>
      <c r="AR167" s="142" t="s">
        <v>228</v>
      </c>
      <c r="AT167" s="142" t="s">
        <v>356</v>
      </c>
      <c r="AU167" s="142" t="s">
        <v>154</v>
      </c>
      <c r="AY167" s="13" t="s">
        <v>146</v>
      </c>
      <c r="BE167" s="143">
        <f t="shared" si="24"/>
        <v>0</v>
      </c>
      <c r="BF167" s="143">
        <f t="shared" si="25"/>
        <v>0</v>
      </c>
      <c r="BG167" s="143">
        <f t="shared" si="26"/>
        <v>0</v>
      </c>
      <c r="BH167" s="143">
        <f t="shared" si="27"/>
        <v>0</v>
      </c>
      <c r="BI167" s="143">
        <f t="shared" si="28"/>
        <v>0</v>
      </c>
      <c r="BJ167" s="13" t="s">
        <v>154</v>
      </c>
      <c r="BK167" s="144">
        <f t="shared" si="29"/>
        <v>0</v>
      </c>
      <c r="BL167" s="13" t="s">
        <v>181</v>
      </c>
      <c r="BM167" s="142" t="s">
        <v>2414</v>
      </c>
    </row>
    <row r="168" spans="2:65" s="1" customFormat="1" ht="24.15" customHeight="1">
      <c r="B168" s="131"/>
      <c r="C168" s="132" t="s">
        <v>231</v>
      </c>
      <c r="D168" s="132" t="s">
        <v>149</v>
      </c>
      <c r="E168" s="133" t="s">
        <v>2415</v>
      </c>
      <c r="F168" s="134" t="s">
        <v>2416</v>
      </c>
      <c r="G168" s="135" t="s">
        <v>152</v>
      </c>
      <c r="H168" s="136">
        <v>1</v>
      </c>
      <c r="I168" s="136"/>
      <c r="J168" s="136">
        <f t="shared" si="20"/>
        <v>0</v>
      </c>
      <c r="K168" s="137"/>
      <c r="L168" s="25"/>
      <c r="M168" s="138" t="s">
        <v>1</v>
      </c>
      <c r="N168" s="139" t="s">
        <v>35</v>
      </c>
      <c r="O168" s="140">
        <v>8.5059999999999997E-2</v>
      </c>
      <c r="P168" s="140">
        <f t="shared" si="21"/>
        <v>8.5059999999999997E-2</v>
      </c>
      <c r="Q168" s="140">
        <v>3.9999999999999998E-6</v>
      </c>
      <c r="R168" s="140">
        <f t="shared" si="22"/>
        <v>3.9999999999999998E-6</v>
      </c>
      <c r="S168" s="140">
        <v>0</v>
      </c>
      <c r="T168" s="141">
        <f t="shared" si="23"/>
        <v>0</v>
      </c>
      <c r="AR168" s="142" t="s">
        <v>181</v>
      </c>
      <c r="AT168" s="142" t="s">
        <v>149</v>
      </c>
      <c r="AU168" s="142" t="s">
        <v>154</v>
      </c>
      <c r="AY168" s="13" t="s">
        <v>146</v>
      </c>
      <c r="BE168" s="143">
        <f t="shared" si="24"/>
        <v>0</v>
      </c>
      <c r="BF168" s="143">
        <f t="shared" si="25"/>
        <v>0</v>
      </c>
      <c r="BG168" s="143">
        <f t="shared" si="26"/>
        <v>0</v>
      </c>
      <c r="BH168" s="143">
        <f t="shared" si="27"/>
        <v>0</v>
      </c>
      <c r="BI168" s="143">
        <f t="shared" si="28"/>
        <v>0</v>
      </c>
      <c r="BJ168" s="13" t="s">
        <v>154</v>
      </c>
      <c r="BK168" s="144">
        <f t="shared" si="29"/>
        <v>0</v>
      </c>
      <c r="BL168" s="13" t="s">
        <v>181</v>
      </c>
      <c r="BM168" s="142" t="s">
        <v>2417</v>
      </c>
    </row>
    <row r="169" spans="2:65" s="1" customFormat="1" ht="21.75" customHeight="1">
      <c r="B169" s="131"/>
      <c r="C169" s="149" t="s">
        <v>273</v>
      </c>
      <c r="D169" s="149" t="s">
        <v>356</v>
      </c>
      <c r="E169" s="150" t="s">
        <v>2418</v>
      </c>
      <c r="F169" s="151" t="s">
        <v>2419</v>
      </c>
      <c r="G169" s="152" t="s">
        <v>152</v>
      </c>
      <c r="H169" s="153">
        <v>1</v>
      </c>
      <c r="I169" s="153"/>
      <c r="J169" s="153">
        <f t="shared" si="20"/>
        <v>0</v>
      </c>
      <c r="K169" s="154"/>
      <c r="L169" s="155"/>
      <c r="M169" s="156" t="s">
        <v>1</v>
      </c>
      <c r="N169" s="157" t="s">
        <v>35</v>
      </c>
      <c r="O169" s="140">
        <v>0</v>
      </c>
      <c r="P169" s="140">
        <f t="shared" si="21"/>
        <v>0</v>
      </c>
      <c r="Q169" s="140">
        <v>8.0000000000000007E-5</v>
      </c>
      <c r="R169" s="140">
        <f t="shared" si="22"/>
        <v>8.0000000000000007E-5</v>
      </c>
      <c r="S169" s="140">
        <v>0</v>
      </c>
      <c r="T169" s="141">
        <f t="shared" si="23"/>
        <v>0</v>
      </c>
      <c r="AR169" s="142" t="s">
        <v>228</v>
      </c>
      <c r="AT169" s="142" t="s">
        <v>356</v>
      </c>
      <c r="AU169" s="142" t="s">
        <v>154</v>
      </c>
      <c r="AY169" s="13" t="s">
        <v>146</v>
      </c>
      <c r="BE169" s="143">
        <f t="shared" si="24"/>
        <v>0</v>
      </c>
      <c r="BF169" s="143">
        <f t="shared" si="25"/>
        <v>0</v>
      </c>
      <c r="BG169" s="143">
        <f t="shared" si="26"/>
        <v>0</v>
      </c>
      <c r="BH169" s="143">
        <f t="shared" si="27"/>
        <v>0</v>
      </c>
      <c r="BI169" s="143">
        <f t="shared" si="28"/>
        <v>0</v>
      </c>
      <c r="BJ169" s="13" t="s">
        <v>154</v>
      </c>
      <c r="BK169" s="144">
        <f t="shared" si="29"/>
        <v>0</v>
      </c>
      <c r="BL169" s="13" t="s">
        <v>181</v>
      </c>
      <c r="BM169" s="142" t="s">
        <v>2420</v>
      </c>
    </row>
    <row r="170" spans="2:65" s="1" customFormat="1" ht="24.15" customHeight="1">
      <c r="B170" s="131"/>
      <c r="C170" s="132" t="s">
        <v>277</v>
      </c>
      <c r="D170" s="132" t="s">
        <v>149</v>
      </c>
      <c r="E170" s="133" t="s">
        <v>2421</v>
      </c>
      <c r="F170" s="134" t="s">
        <v>2422</v>
      </c>
      <c r="G170" s="135" t="s">
        <v>152</v>
      </c>
      <c r="H170" s="136">
        <v>2</v>
      </c>
      <c r="I170" s="136"/>
      <c r="J170" s="136">
        <f t="shared" si="20"/>
        <v>0</v>
      </c>
      <c r="K170" s="137"/>
      <c r="L170" s="25"/>
      <c r="M170" s="138" t="s">
        <v>1</v>
      </c>
      <c r="N170" s="139" t="s">
        <v>35</v>
      </c>
      <c r="O170" s="140">
        <v>0</v>
      </c>
      <c r="P170" s="140">
        <f t="shared" si="21"/>
        <v>0</v>
      </c>
      <c r="Q170" s="140">
        <v>0</v>
      </c>
      <c r="R170" s="140">
        <f t="shared" si="22"/>
        <v>0</v>
      </c>
      <c r="S170" s="140">
        <v>0</v>
      </c>
      <c r="T170" s="141">
        <f t="shared" si="23"/>
        <v>0</v>
      </c>
      <c r="AR170" s="142" t="s">
        <v>181</v>
      </c>
      <c r="AT170" s="142" t="s">
        <v>149</v>
      </c>
      <c r="AU170" s="142" t="s">
        <v>154</v>
      </c>
      <c r="AY170" s="13" t="s">
        <v>146</v>
      </c>
      <c r="BE170" s="143">
        <f t="shared" si="24"/>
        <v>0</v>
      </c>
      <c r="BF170" s="143">
        <f t="shared" si="25"/>
        <v>0</v>
      </c>
      <c r="BG170" s="143">
        <f t="shared" si="26"/>
        <v>0</v>
      </c>
      <c r="BH170" s="143">
        <f t="shared" si="27"/>
        <v>0</v>
      </c>
      <c r="BI170" s="143">
        <f t="shared" si="28"/>
        <v>0</v>
      </c>
      <c r="BJ170" s="13" t="s">
        <v>154</v>
      </c>
      <c r="BK170" s="144">
        <f t="shared" si="29"/>
        <v>0</v>
      </c>
      <c r="BL170" s="13" t="s">
        <v>181</v>
      </c>
      <c r="BM170" s="142" t="s">
        <v>2423</v>
      </c>
    </row>
    <row r="171" spans="2:65" s="1" customFormat="1" ht="24.15" customHeight="1">
      <c r="B171" s="131"/>
      <c r="C171" s="149" t="s">
        <v>283</v>
      </c>
      <c r="D171" s="149" t="s">
        <v>356</v>
      </c>
      <c r="E171" s="150" t="s">
        <v>2424</v>
      </c>
      <c r="F171" s="151" t="s">
        <v>2425</v>
      </c>
      <c r="G171" s="152" t="s">
        <v>152</v>
      </c>
      <c r="H171" s="153">
        <v>2</v>
      </c>
      <c r="I171" s="153"/>
      <c r="J171" s="153">
        <f t="shared" si="20"/>
        <v>0</v>
      </c>
      <c r="K171" s="154"/>
      <c r="L171" s="155"/>
      <c r="M171" s="156" t="s">
        <v>1</v>
      </c>
      <c r="N171" s="157" t="s">
        <v>35</v>
      </c>
      <c r="O171" s="140">
        <v>0</v>
      </c>
      <c r="P171" s="140">
        <f t="shared" si="21"/>
        <v>0</v>
      </c>
      <c r="Q171" s="140">
        <v>0</v>
      </c>
      <c r="R171" s="140">
        <f t="shared" si="22"/>
        <v>0</v>
      </c>
      <c r="S171" s="140">
        <v>0</v>
      </c>
      <c r="T171" s="141">
        <f t="shared" si="23"/>
        <v>0</v>
      </c>
      <c r="AR171" s="142" t="s">
        <v>228</v>
      </c>
      <c r="AT171" s="142" t="s">
        <v>356</v>
      </c>
      <c r="AU171" s="142" t="s">
        <v>154</v>
      </c>
      <c r="AY171" s="13" t="s">
        <v>146</v>
      </c>
      <c r="BE171" s="143">
        <f t="shared" si="24"/>
        <v>0</v>
      </c>
      <c r="BF171" s="143">
        <f t="shared" si="25"/>
        <v>0</v>
      </c>
      <c r="BG171" s="143">
        <f t="shared" si="26"/>
        <v>0</v>
      </c>
      <c r="BH171" s="143">
        <f t="shared" si="27"/>
        <v>0</v>
      </c>
      <c r="BI171" s="143">
        <f t="shared" si="28"/>
        <v>0</v>
      </c>
      <c r="BJ171" s="13" t="s">
        <v>154</v>
      </c>
      <c r="BK171" s="144">
        <f t="shared" si="29"/>
        <v>0</v>
      </c>
      <c r="BL171" s="13" t="s">
        <v>181</v>
      </c>
      <c r="BM171" s="142" t="s">
        <v>2426</v>
      </c>
    </row>
    <row r="172" spans="2:65" s="1" customFormat="1" ht="24.15" customHeight="1">
      <c r="B172" s="131"/>
      <c r="C172" s="132" t="s">
        <v>287</v>
      </c>
      <c r="D172" s="132" t="s">
        <v>149</v>
      </c>
      <c r="E172" s="133" t="s">
        <v>2427</v>
      </c>
      <c r="F172" s="134" t="s">
        <v>2428</v>
      </c>
      <c r="G172" s="135" t="s">
        <v>152</v>
      </c>
      <c r="H172" s="136">
        <v>2</v>
      </c>
      <c r="I172" s="136"/>
      <c r="J172" s="136">
        <f t="shared" si="20"/>
        <v>0</v>
      </c>
      <c r="K172" s="137"/>
      <c r="L172" s="25"/>
      <c r="M172" s="138" t="s">
        <v>1</v>
      </c>
      <c r="N172" s="139" t="s">
        <v>35</v>
      </c>
      <c r="O172" s="140">
        <v>0</v>
      </c>
      <c r="P172" s="140">
        <f t="shared" si="21"/>
        <v>0</v>
      </c>
      <c r="Q172" s="140">
        <v>0</v>
      </c>
      <c r="R172" s="140">
        <f t="shared" si="22"/>
        <v>0</v>
      </c>
      <c r="S172" s="140">
        <v>0</v>
      </c>
      <c r="T172" s="141">
        <f t="shared" si="23"/>
        <v>0</v>
      </c>
      <c r="AR172" s="142" t="s">
        <v>181</v>
      </c>
      <c r="AT172" s="142" t="s">
        <v>149</v>
      </c>
      <c r="AU172" s="142" t="s">
        <v>154</v>
      </c>
      <c r="AY172" s="13" t="s">
        <v>146</v>
      </c>
      <c r="BE172" s="143">
        <f t="shared" si="24"/>
        <v>0</v>
      </c>
      <c r="BF172" s="143">
        <f t="shared" si="25"/>
        <v>0</v>
      </c>
      <c r="BG172" s="143">
        <f t="shared" si="26"/>
        <v>0</v>
      </c>
      <c r="BH172" s="143">
        <f t="shared" si="27"/>
        <v>0</v>
      </c>
      <c r="BI172" s="143">
        <f t="shared" si="28"/>
        <v>0</v>
      </c>
      <c r="BJ172" s="13" t="s">
        <v>154</v>
      </c>
      <c r="BK172" s="144">
        <f t="shared" si="29"/>
        <v>0</v>
      </c>
      <c r="BL172" s="13" t="s">
        <v>181</v>
      </c>
      <c r="BM172" s="142" t="s">
        <v>2429</v>
      </c>
    </row>
    <row r="173" spans="2:65" s="1" customFormat="1" ht="24.15" customHeight="1">
      <c r="B173" s="131"/>
      <c r="C173" s="149" t="s">
        <v>291</v>
      </c>
      <c r="D173" s="149" t="s">
        <v>356</v>
      </c>
      <c r="E173" s="150" t="s">
        <v>2430</v>
      </c>
      <c r="F173" s="151" t="s">
        <v>2431</v>
      </c>
      <c r="G173" s="152" t="s">
        <v>152</v>
      </c>
      <c r="H173" s="153">
        <v>2</v>
      </c>
      <c r="I173" s="153"/>
      <c r="J173" s="153">
        <f t="shared" si="20"/>
        <v>0</v>
      </c>
      <c r="K173" s="154"/>
      <c r="L173" s="155"/>
      <c r="M173" s="156" t="s">
        <v>1</v>
      </c>
      <c r="N173" s="157" t="s">
        <v>35</v>
      </c>
      <c r="O173" s="140">
        <v>0</v>
      </c>
      <c r="P173" s="140">
        <f t="shared" si="21"/>
        <v>0</v>
      </c>
      <c r="Q173" s="140">
        <v>0</v>
      </c>
      <c r="R173" s="140">
        <f t="shared" si="22"/>
        <v>0</v>
      </c>
      <c r="S173" s="140">
        <v>0</v>
      </c>
      <c r="T173" s="141">
        <f t="shared" si="23"/>
        <v>0</v>
      </c>
      <c r="AR173" s="142" t="s">
        <v>228</v>
      </c>
      <c r="AT173" s="142" t="s">
        <v>356</v>
      </c>
      <c r="AU173" s="142" t="s">
        <v>154</v>
      </c>
      <c r="AY173" s="13" t="s">
        <v>146</v>
      </c>
      <c r="BE173" s="143">
        <f t="shared" si="24"/>
        <v>0</v>
      </c>
      <c r="BF173" s="143">
        <f t="shared" si="25"/>
        <v>0</v>
      </c>
      <c r="BG173" s="143">
        <f t="shared" si="26"/>
        <v>0</v>
      </c>
      <c r="BH173" s="143">
        <f t="shared" si="27"/>
        <v>0</v>
      </c>
      <c r="BI173" s="143">
        <f t="shared" si="28"/>
        <v>0</v>
      </c>
      <c r="BJ173" s="13" t="s">
        <v>154</v>
      </c>
      <c r="BK173" s="144">
        <f t="shared" si="29"/>
        <v>0</v>
      </c>
      <c r="BL173" s="13" t="s">
        <v>181</v>
      </c>
      <c r="BM173" s="142" t="s">
        <v>2432</v>
      </c>
    </row>
    <row r="174" spans="2:65" s="1" customFormat="1" ht="24.15" customHeight="1">
      <c r="B174" s="131"/>
      <c r="C174" s="132" t="s">
        <v>297</v>
      </c>
      <c r="D174" s="132" t="s">
        <v>149</v>
      </c>
      <c r="E174" s="133" t="s">
        <v>2433</v>
      </c>
      <c r="F174" s="134" t="s">
        <v>2434</v>
      </c>
      <c r="G174" s="135" t="s">
        <v>152</v>
      </c>
      <c r="H174" s="136">
        <v>3</v>
      </c>
      <c r="I174" s="136"/>
      <c r="J174" s="136">
        <f t="shared" si="20"/>
        <v>0</v>
      </c>
      <c r="K174" s="137"/>
      <c r="L174" s="25"/>
      <c r="M174" s="138" t="s">
        <v>1</v>
      </c>
      <c r="N174" s="139" t="s">
        <v>35</v>
      </c>
      <c r="O174" s="140">
        <v>0</v>
      </c>
      <c r="P174" s="140">
        <f t="shared" si="21"/>
        <v>0</v>
      </c>
      <c r="Q174" s="140">
        <v>0</v>
      </c>
      <c r="R174" s="140">
        <f t="shared" si="22"/>
        <v>0</v>
      </c>
      <c r="S174" s="140">
        <v>0</v>
      </c>
      <c r="T174" s="141">
        <f t="shared" si="23"/>
        <v>0</v>
      </c>
      <c r="AR174" s="142" t="s">
        <v>181</v>
      </c>
      <c r="AT174" s="142" t="s">
        <v>149</v>
      </c>
      <c r="AU174" s="142" t="s">
        <v>154</v>
      </c>
      <c r="AY174" s="13" t="s">
        <v>146</v>
      </c>
      <c r="BE174" s="143">
        <f t="shared" si="24"/>
        <v>0</v>
      </c>
      <c r="BF174" s="143">
        <f t="shared" si="25"/>
        <v>0</v>
      </c>
      <c r="BG174" s="143">
        <f t="shared" si="26"/>
        <v>0</v>
      </c>
      <c r="BH174" s="143">
        <f t="shared" si="27"/>
        <v>0</v>
      </c>
      <c r="BI174" s="143">
        <f t="shared" si="28"/>
        <v>0</v>
      </c>
      <c r="BJ174" s="13" t="s">
        <v>154</v>
      </c>
      <c r="BK174" s="144">
        <f t="shared" si="29"/>
        <v>0</v>
      </c>
      <c r="BL174" s="13" t="s">
        <v>181</v>
      </c>
      <c r="BM174" s="142" t="s">
        <v>2435</v>
      </c>
    </row>
    <row r="175" spans="2:65" s="1" customFormat="1" ht="24.15" customHeight="1">
      <c r="B175" s="131"/>
      <c r="C175" s="149" t="s">
        <v>303</v>
      </c>
      <c r="D175" s="149" t="s">
        <v>356</v>
      </c>
      <c r="E175" s="150" t="s">
        <v>2436</v>
      </c>
      <c r="F175" s="151" t="s">
        <v>2437</v>
      </c>
      <c r="G175" s="152" t="s">
        <v>152</v>
      </c>
      <c r="H175" s="153">
        <v>3</v>
      </c>
      <c r="I175" s="153"/>
      <c r="J175" s="153">
        <f t="shared" si="20"/>
        <v>0</v>
      </c>
      <c r="K175" s="154"/>
      <c r="L175" s="155"/>
      <c r="M175" s="156" t="s">
        <v>1</v>
      </c>
      <c r="N175" s="157" t="s">
        <v>35</v>
      </c>
      <c r="O175" s="140">
        <v>0</v>
      </c>
      <c r="P175" s="140">
        <f t="shared" si="21"/>
        <v>0</v>
      </c>
      <c r="Q175" s="140">
        <v>0</v>
      </c>
      <c r="R175" s="140">
        <f t="shared" si="22"/>
        <v>0</v>
      </c>
      <c r="S175" s="140">
        <v>0</v>
      </c>
      <c r="T175" s="141">
        <f t="shared" si="23"/>
        <v>0</v>
      </c>
      <c r="AR175" s="142" t="s">
        <v>228</v>
      </c>
      <c r="AT175" s="142" t="s">
        <v>356</v>
      </c>
      <c r="AU175" s="142" t="s">
        <v>154</v>
      </c>
      <c r="AY175" s="13" t="s">
        <v>146</v>
      </c>
      <c r="BE175" s="143">
        <f t="shared" si="24"/>
        <v>0</v>
      </c>
      <c r="BF175" s="143">
        <f t="shared" si="25"/>
        <v>0</v>
      </c>
      <c r="BG175" s="143">
        <f t="shared" si="26"/>
        <v>0</v>
      </c>
      <c r="BH175" s="143">
        <f t="shared" si="27"/>
        <v>0</v>
      </c>
      <c r="BI175" s="143">
        <f t="shared" si="28"/>
        <v>0</v>
      </c>
      <c r="BJ175" s="13" t="s">
        <v>154</v>
      </c>
      <c r="BK175" s="144">
        <f t="shared" si="29"/>
        <v>0</v>
      </c>
      <c r="BL175" s="13" t="s">
        <v>181</v>
      </c>
      <c r="BM175" s="142" t="s">
        <v>2438</v>
      </c>
    </row>
    <row r="176" spans="2:65" s="1" customFormat="1" ht="24.15" customHeight="1">
      <c r="B176" s="131"/>
      <c r="C176" s="132" t="s">
        <v>307</v>
      </c>
      <c r="D176" s="132" t="s">
        <v>149</v>
      </c>
      <c r="E176" s="133" t="s">
        <v>2439</v>
      </c>
      <c r="F176" s="134" t="s">
        <v>2440</v>
      </c>
      <c r="G176" s="135" t="s">
        <v>1698</v>
      </c>
      <c r="H176" s="136">
        <v>205.6</v>
      </c>
      <c r="I176" s="136"/>
      <c r="J176" s="136">
        <f t="shared" si="20"/>
        <v>0</v>
      </c>
      <c r="K176" s="137"/>
      <c r="L176" s="25"/>
      <c r="M176" s="138" t="s">
        <v>1</v>
      </c>
      <c r="N176" s="139" t="s">
        <v>35</v>
      </c>
      <c r="O176" s="140">
        <v>0</v>
      </c>
      <c r="P176" s="140">
        <f t="shared" si="21"/>
        <v>0</v>
      </c>
      <c r="Q176" s="140">
        <v>0</v>
      </c>
      <c r="R176" s="140">
        <f t="shared" si="22"/>
        <v>0</v>
      </c>
      <c r="S176" s="140">
        <v>0</v>
      </c>
      <c r="T176" s="141">
        <f t="shared" si="23"/>
        <v>0</v>
      </c>
      <c r="AR176" s="142" t="s">
        <v>181</v>
      </c>
      <c r="AT176" s="142" t="s">
        <v>149</v>
      </c>
      <c r="AU176" s="142" t="s">
        <v>154</v>
      </c>
      <c r="AY176" s="13" t="s">
        <v>146</v>
      </c>
      <c r="BE176" s="143">
        <f t="shared" si="24"/>
        <v>0</v>
      </c>
      <c r="BF176" s="143">
        <f t="shared" si="25"/>
        <v>0</v>
      </c>
      <c r="BG176" s="143">
        <f t="shared" si="26"/>
        <v>0</v>
      </c>
      <c r="BH176" s="143">
        <f t="shared" si="27"/>
        <v>0</v>
      </c>
      <c r="BI176" s="143">
        <f t="shared" si="28"/>
        <v>0</v>
      </c>
      <c r="BJ176" s="13" t="s">
        <v>154</v>
      </c>
      <c r="BK176" s="144">
        <f t="shared" si="29"/>
        <v>0</v>
      </c>
      <c r="BL176" s="13" t="s">
        <v>181</v>
      </c>
      <c r="BM176" s="142" t="s">
        <v>2441</v>
      </c>
    </row>
    <row r="177" spans="2:65" s="1" customFormat="1" ht="24.15" customHeight="1">
      <c r="B177" s="131"/>
      <c r="C177" s="132" t="s">
        <v>311</v>
      </c>
      <c r="D177" s="132" t="s">
        <v>149</v>
      </c>
      <c r="E177" s="133" t="s">
        <v>2442</v>
      </c>
      <c r="F177" s="134" t="s">
        <v>2443</v>
      </c>
      <c r="G177" s="135" t="s">
        <v>152</v>
      </c>
      <c r="H177" s="136">
        <v>21</v>
      </c>
      <c r="I177" s="136"/>
      <c r="J177" s="136">
        <f t="shared" si="20"/>
        <v>0</v>
      </c>
      <c r="K177" s="137"/>
      <c r="L177" s="25"/>
      <c r="M177" s="138" t="s">
        <v>1</v>
      </c>
      <c r="N177" s="139" t="s">
        <v>35</v>
      </c>
      <c r="O177" s="140">
        <v>0</v>
      </c>
      <c r="P177" s="140">
        <f t="shared" si="21"/>
        <v>0</v>
      </c>
      <c r="Q177" s="140">
        <v>0</v>
      </c>
      <c r="R177" s="140">
        <f t="shared" si="22"/>
        <v>0</v>
      </c>
      <c r="S177" s="140">
        <v>0</v>
      </c>
      <c r="T177" s="141">
        <f t="shared" si="23"/>
        <v>0</v>
      </c>
      <c r="AR177" s="142" t="s">
        <v>181</v>
      </c>
      <c r="AT177" s="142" t="s">
        <v>149</v>
      </c>
      <c r="AU177" s="142" t="s">
        <v>154</v>
      </c>
      <c r="AY177" s="13" t="s">
        <v>146</v>
      </c>
      <c r="BE177" s="143">
        <f t="shared" si="24"/>
        <v>0</v>
      </c>
      <c r="BF177" s="143">
        <f t="shared" si="25"/>
        <v>0</v>
      </c>
      <c r="BG177" s="143">
        <f t="shared" si="26"/>
        <v>0</v>
      </c>
      <c r="BH177" s="143">
        <f t="shared" si="27"/>
        <v>0</v>
      </c>
      <c r="BI177" s="143">
        <f t="shared" si="28"/>
        <v>0</v>
      </c>
      <c r="BJ177" s="13" t="s">
        <v>154</v>
      </c>
      <c r="BK177" s="144">
        <f t="shared" si="29"/>
        <v>0</v>
      </c>
      <c r="BL177" s="13" t="s">
        <v>181</v>
      </c>
      <c r="BM177" s="142" t="s">
        <v>2444</v>
      </c>
    </row>
    <row r="178" spans="2:65" s="1" customFormat="1" ht="24.15" customHeight="1">
      <c r="B178" s="131"/>
      <c r="C178" s="132" t="s">
        <v>315</v>
      </c>
      <c r="D178" s="132" t="s">
        <v>149</v>
      </c>
      <c r="E178" s="133" t="s">
        <v>2445</v>
      </c>
      <c r="F178" s="134" t="s">
        <v>2446</v>
      </c>
      <c r="G178" s="135" t="s">
        <v>152</v>
      </c>
      <c r="H178" s="136">
        <v>1</v>
      </c>
      <c r="I178" s="136"/>
      <c r="J178" s="136">
        <f t="shared" si="20"/>
        <v>0</v>
      </c>
      <c r="K178" s="137"/>
      <c r="L178" s="25"/>
      <c r="M178" s="138" t="s">
        <v>1</v>
      </c>
      <c r="N178" s="139" t="s">
        <v>35</v>
      </c>
      <c r="O178" s="140">
        <v>0.19900000000000001</v>
      </c>
      <c r="P178" s="140">
        <f t="shared" si="21"/>
        <v>0.19900000000000001</v>
      </c>
      <c r="Q178" s="140">
        <v>0</v>
      </c>
      <c r="R178" s="140">
        <f t="shared" si="22"/>
        <v>0</v>
      </c>
      <c r="S178" s="140">
        <v>0</v>
      </c>
      <c r="T178" s="141">
        <f t="shared" si="23"/>
        <v>0</v>
      </c>
      <c r="AR178" s="142" t="s">
        <v>181</v>
      </c>
      <c r="AT178" s="142" t="s">
        <v>149</v>
      </c>
      <c r="AU178" s="142" t="s">
        <v>154</v>
      </c>
      <c r="AY178" s="13" t="s">
        <v>146</v>
      </c>
      <c r="BE178" s="143">
        <f t="shared" si="24"/>
        <v>0</v>
      </c>
      <c r="BF178" s="143">
        <f t="shared" si="25"/>
        <v>0</v>
      </c>
      <c r="BG178" s="143">
        <f t="shared" si="26"/>
        <v>0</v>
      </c>
      <c r="BH178" s="143">
        <f t="shared" si="27"/>
        <v>0</v>
      </c>
      <c r="BI178" s="143">
        <f t="shared" si="28"/>
        <v>0</v>
      </c>
      <c r="BJ178" s="13" t="s">
        <v>154</v>
      </c>
      <c r="BK178" s="144">
        <f t="shared" si="29"/>
        <v>0</v>
      </c>
      <c r="BL178" s="13" t="s">
        <v>181</v>
      </c>
      <c r="BM178" s="142" t="s">
        <v>2447</v>
      </c>
    </row>
    <row r="179" spans="2:65" s="1" customFormat="1" ht="24.15" customHeight="1">
      <c r="B179" s="131"/>
      <c r="C179" s="132" t="s">
        <v>321</v>
      </c>
      <c r="D179" s="132" t="s">
        <v>149</v>
      </c>
      <c r="E179" s="133" t="s">
        <v>2448</v>
      </c>
      <c r="F179" s="134" t="s">
        <v>2449</v>
      </c>
      <c r="G179" s="135" t="s">
        <v>152</v>
      </c>
      <c r="H179" s="136">
        <v>14</v>
      </c>
      <c r="I179" s="136"/>
      <c r="J179" s="136">
        <f t="shared" si="20"/>
        <v>0</v>
      </c>
      <c r="K179" s="137"/>
      <c r="L179" s="25"/>
      <c r="M179" s="138" t="s">
        <v>1</v>
      </c>
      <c r="N179" s="139" t="s">
        <v>35</v>
      </c>
      <c r="O179" s="140">
        <v>0</v>
      </c>
      <c r="P179" s="140">
        <f t="shared" si="21"/>
        <v>0</v>
      </c>
      <c r="Q179" s="140">
        <v>0</v>
      </c>
      <c r="R179" s="140">
        <f t="shared" si="22"/>
        <v>0</v>
      </c>
      <c r="S179" s="140">
        <v>0</v>
      </c>
      <c r="T179" s="141">
        <f t="shared" si="23"/>
        <v>0</v>
      </c>
      <c r="AR179" s="142" t="s">
        <v>181</v>
      </c>
      <c r="AT179" s="142" t="s">
        <v>149</v>
      </c>
      <c r="AU179" s="142" t="s">
        <v>154</v>
      </c>
      <c r="AY179" s="13" t="s">
        <v>146</v>
      </c>
      <c r="BE179" s="143">
        <f t="shared" si="24"/>
        <v>0</v>
      </c>
      <c r="BF179" s="143">
        <f t="shared" si="25"/>
        <v>0</v>
      </c>
      <c r="BG179" s="143">
        <f t="shared" si="26"/>
        <v>0</v>
      </c>
      <c r="BH179" s="143">
        <f t="shared" si="27"/>
        <v>0</v>
      </c>
      <c r="BI179" s="143">
        <f t="shared" si="28"/>
        <v>0</v>
      </c>
      <c r="BJ179" s="13" t="s">
        <v>154</v>
      </c>
      <c r="BK179" s="144">
        <f t="shared" si="29"/>
        <v>0</v>
      </c>
      <c r="BL179" s="13" t="s">
        <v>181</v>
      </c>
      <c r="BM179" s="142" t="s">
        <v>2450</v>
      </c>
    </row>
    <row r="180" spans="2:65" s="1" customFormat="1" ht="24.15" customHeight="1">
      <c r="B180" s="131"/>
      <c r="C180" s="132" t="s">
        <v>258</v>
      </c>
      <c r="D180" s="132" t="s">
        <v>149</v>
      </c>
      <c r="E180" s="133" t="s">
        <v>2451</v>
      </c>
      <c r="F180" s="134" t="s">
        <v>2452</v>
      </c>
      <c r="G180" s="135" t="s">
        <v>152</v>
      </c>
      <c r="H180" s="136">
        <v>2</v>
      </c>
      <c r="I180" s="136"/>
      <c r="J180" s="136">
        <f t="shared" si="20"/>
        <v>0</v>
      </c>
      <c r="K180" s="137"/>
      <c r="L180" s="25"/>
      <c r="M180" s="138" t="s">
        <v>1</v>
      </c>
      <c r="N180" s="139" t="s">
        <v>35</v>
      </c>
      <c r="O180" s="140">
        <v>0</v>
      </c>
      <c r="P180" s="140">
        <f t="shared" si="21"/>
        <v>0</v>
      </c>
      <c r="Q180" s="140">
        <v>0</v>
      </c>
      <c r="R180" s="140">
        <f t="shared" si="22"/>
        <v>0</v>
      </c>
      <c r="S180" s="140">
        <v>0</v>
      </c>
      <c r="T180" s="141">
        <f t="shared" si="23"/>
        <v>0</v>
      </c>
      <c r="AR180" s="142" t="s">
        <v>181</v>
      </c>
      <c r="AT180" s="142" t="s">
        <v>149</v>
      </c>
      <c r="AU180" s="142" t="s">
        <v>154</v>
      </c>
      <c r="AY180" s="13" t="s">
        <v>146</v>
      </c>
      <c r="BE180" s="143">
        <f t="shared" si="24"/>
        <v>0</v>
      </c>
      <c r="BF180" s="143">
        <f t="shared" si="25"/>
        <v>0</v>
      </c>
      <c r="BG180" s="143">
        <f t="shared" si="26"/>
        <v>0</v>
      </c>
      <c r="BH180" s="143">
        <f t="shared" si="27"/>
        <v>0</v>
      </c>
      <c r="BI180" s="143">
        <f t="shared" si="28"/>
        <v>0</v>
      </c>
      <c r="BJ180" s="13" t="s">
        <v>154</v>
      </c>
      <c r="BK180" s="144">
        <f t="shared" si="29"/>
        <v>0</v>
      </c>
      <c r="BL180" s="13" t="s">
        <v>181</v>
      </c>
      <c r="BM180" s="142" t="s">
        <v>2453</v>
      </c>
    </row>
    <row r="181" spans="2:65" s="1" customFormat="1" ht="24.15" customHeight="1">
      <c r="B181" s="131"/>
      <c r="C181" s="149" t="s">
        <v>332</v>
      </c>
      <c r="D181" s="149" t="s">
        <v>356</v>
      </c>
      <c r="E181" s="150" t="s">
        <v>2454</v>
      </c>
      <c r="F181" s="151" t="s">
        <v>2455</v>
      </c>
      <c r="G181" s="152" t="s">
        <v>152</v>
      </c>
      <c r="H181" s="153">
        <v>2</v>
      </c>
      <c r="I181" s="153"/>
      <c r="J181" s="153">
        <f t="shared" si="20"/>
        <v>0</v>
      </c>
      <c r="K181" s="154"/>
      <c r="L181" s="155"/>
      <c r="M181" s="156" t="s">
        <v>1</v>
      </c>
      <c r="N181" s="157" t="s">
        <v>35</v>
      </c>
      <c r="O181" s="140">
        <v>0</v>
      </c>
      <c r="P181" s="140">
        <f t="shared" si="21"/>
        <v>0</v>
      </c>
      <c r="Q181" s="140">
        <v>0</v>
      </c>
      <c r="R181" s="140">
        <f t="shared" si="22"/>
        <v>0</v>
      </c>
      <c r="S181" s="140">
        <v>0</v>
      </c>
      <c r="T181" s="141">
        <f t="shared" si="23"/>
        <v>0</v>
      </c>
      <c r="AR181" s="142" t="s">
        <v>228</v>
      </c>
      <c r="AT181" s="142" t="s">
        <v>356</v>
      </c>
      <c r="AU181" s="142" t="s">
        <v>154</v>
      </c>
      <c r="AY181" s="13" t="s">
        <v>146</v>
      </c>
      <c r="BE181" s="143">
        <f t="shared" si="24"/>
        <v>0</v>
      </c>
      <c r="BF181" s="143">
        <f t="shared" si="25"/>
        <v>0</v>
      </c>
      <c r="BG181" s="143">
        <f t="shared" si="26"/>
        <v>0</v>
      </c>
      <c r="BH181" s="143">
        <f t="shared" si="27"/>
        <v>0</v>
      </c>
      <c r="BI181" s="143">
        <f t="shared" si="28"/>
        <v>0</v>
      </c>
      <c r="BJ181" s="13" t="s">
        <v>154</v>
      </c>
      <c r="BK181" s="144">
        <f t="shared" si="29"/>
        <v>0</v>
      </c>
      <c r="BL181" s="13" t="s">
        <v>181</v>
      </c>
      <c r="BM181" s="142" t="s">
        <v>2456</v>
      </c>
    </row>
    <row r="182" spans="2:65" s="1" customFormat="1" ht="21.75" customHeight="1">
      <c r="B182" s="131"/>
      <c r="C182" s="132" t="s">
        <v>262</v>
      </c>
      <c r="D182" s="132" t="s">
        <v>149</v>
      </c>
      <c r="E182" s="133" t="s">
        <v>2457</v>
      </c>
      <c r="F182" s="134" t="s">
        <v>2458</v>
      </c>
      <c r="G182" s="135" t="s">
        <v>152</v>
      </c>
      <c r="H182" s="136">
        <v>2</v>
      </c>
      <c r="I182" s="136"/>
      <c r="J182" s="136">
        <f t="shared" si="20"/>
        <v>0</v>
      </c>
      <c r="K182" s="137"/>
      <c r="L182" s="25"/>
      <c r="M182" s="138" t="s">
        <v>1</v>
      </c>
      <c r="N182" s="139" t="s">
        <v>35</v>
      </c>
      <c r="O182" s="140">
        <v>0</v>
      </c>
      <c r="P182" s="140">
        <f t="shared" si="21"/>
        <v>0</v>
      </c>
      <c r="Q182" s="140">
        <v>0</v>
      </c>
      <c r="R182" s="140">
        <f t="shared" si="22"/>
        <v>0</v>
      </c>
      <c r="S182" s="140">
        <v>0</v>
      </c>
      <c r="T182" s="141">
        <f t="shared" si="23"/>
        <v>0</v>
      </c>
      <c r="AR182" s="142" t="s">
        <v>181</v>
      </c>
      <c r="AT182" s="142" t="s">
        <v>149</v>
      </c>
      <c r="AU182" s="142" t="s">
        <v>154</v>
      </c>
      <c r="AY182" s="13" t="s">
        <v>146</v>
      </c>
      <c r="BE182" s="143">
        <f t="shared" si="24"/>
        <v>0</v>
      </c>
      <c r="BF182" s="143">
        <f t="shared" si="25"/>
        <v>0</v>
      </c>
      <c r="BG182" s="143">
        <f t="shared" si="26"/>
        <v>0</v>
      </c>
      <c r="BH182" s="143">
        <f t="shared" si="27"/>
        <v>0</v>
      </c>
      <c r="BI182" s="143">
        <f t="shared" si="28"/>
        <v>0</v>
      </c>
      <c r="BJ182" s="13" t="s">
        <v>154</v>
      </c>
      <c r="BK182" s="144">
        <f t="shared" si="29"/>
        <v>0</v>
      </c>
      <c r="BL182" s="13" t="s">
        <v>181</v>
      </c>
      <c r="BM182" s="142" t="s">
        <v>2459</v>
      </c>
    </row>
    <row r="183" spans="2:65" s="1" customFormat="1" ht="24.15" customHeight="1">
      <c r="B183" s="131"/>
      <c r="C183" s="132" t="s">
        <v>341</v>
      </c>
      <c r="D183" s="132" t="s">
        <v>149</v>
      </c>
      <c r="E183" s="133" t="s">
        <v>2460</v>
      </c>
      <c r="F183" s="134" t="s">
        <v>2461</v>
      </c>
      <c r="G183" s="135" t="s">
        <v>152</v>
      </c>
      <c r="H183" s="136">
        <v>2</v>
      </c>
      <c r="I183" s="136"/>
      <c r="J183" s="136">
        <f t="shared" si="20"/>
        <v>0</v>
      </c>
      <c r="K183" s="137"/>
      <c r="L183" s="25"/>
      <c r="M183" s="138" t="s">
        <v>1</v>
      </c>
      <c r="N183" s="139" t="s">
        <v>35</v>
      </c>
      <c r="O183" s="140">
        <v>0</v>
      </c>
      <c r="P183" s="140">
        <f t="shared" si="21"/>
        <v>0</v>
      </c>
      <c r="Q183" s="140">
        <v>0</v>
      </c>
      <c r="R183" s="140">
        <f t="shared" si="22"/>
        <v>0</v>
      </c>
      <c r="S183" s="140">
        <v>0</v>
      </c>
      <c r="T183" s="141">
        <f t="shared" si="23"/>
        <v>0</v>
      </c>
      <c r="AR183" s="142" t="s">
        <v>181</v>
      </c>
      <c r="AT183" s="142" t="s">
        <v>149</v>
      </c>
      <c r="AU183" s="142" t="s">
        <v>154</v>
      </c>
      <c r="AY183" s="13" t="s">
        <v>146</v>
      </c>
      <c r="BE183" s="143">
        <f t="shared" si="24"/>
        <v>0</v>
      </c>
      <c r="BF183" s="143">
        <f t="shared" si="25"/>
        <v>0</v>
      </c>
      <c r="BG183" s="143">
        <f t="shared" si="26"/>
        <v>0</v>
      </c>
      <c r="BH183" s="143">
        <f t="shared" si="27"/>
        <v>0</v>
      </c>
      <c r="BI183" s="143">
        <f t="shared" si="28"/>
        <v>0</v>
      </c>
      <c r="BJ183" s="13" t="s">
        <v>154</v>
      </c>
      <c r="BK183" s="144">
        <f t="shared" si="29"/>
        <v>0</v>
      </c>
      <c r="BL183" s="13" t="s">
        <v>181</v>
      </c>
      <c r="BM183" s="142" t="s">
        <v>2462</v>
      </c>
    </row>
    <row r="184" spans="2:65" s="1" customFormat="1" ht="24.15" customHeight="1">
      <c r="B184" s="131"/>
      <c r="C184" s="132" t="s">
        <v>286</v>
      </c>
      <c r="D184" s="132" t="s">
        <v>149</v>
      </c>
      <c r="E184" s="133" t="s">
        <v>2463</v>
      </c>
      <c r="F184" s="134" t="s">
        <v>2464</v>
      </c>
      <c r="G184" s="135" t="s">
        <v>227</v>
      </c>
      <c r="H184" s="136">
        <v>69.5</v>
      </c>
      <c r="I184" s="136"/>
      <c r="J184" s="136">
        <f t="shared" si="20"/>
        <v>0</v>
      </c>
      <c r="K184" s="137"/>
      <c r="L184" s="25"/>
      <c r="M184" s="138" t="s">
        <v>1</v>
      </c>
      <c r="N184" s="139" t="s">
        <v>35</v>
      </c>
      <c r="O184" s="140">
        <v>0</v>
      </c>
      <c r="P184" s="140">
        <f t="shared" si="21"/>
        <v>0</v>
      </c>
      <c r="Q184" s="140">
        <v>0</v>
      </c>
      <c r="R184" s="140">
        <f t="shared" si="22"/>
        <v>0</v>
      </c>
      <c r="S184" s="140">
        <v>0</v>
      </c>
      <c r="T184" s="141">
        <f t="shared" si="23"/>
        <v>0</v>
      </c>
      <c r="AR184" s="142" t="s">
        <v>181</v>
      </c>
      <c r="AT184" s="142" t="s">
        <v>149</v>
      </c>
      <c r="AU184" s="142" t="s">
        <v>154</v>
      </c>
      <c r="AY184" s="13" t="s">
        <v>146</v>
      </c>
      <c r="BE184" s="143">
        <f t="shared" si="24"/>
        <v>0</v>
      </c>
      <c r="BF184" s="143">
        <f t="shared" si="25"/>
        <v>0</v>
      </c>
      <c r="BG184" s="143">
        <f t="shared" si="26"/>
        <v>0</v>
      </c>
      <c r="BH184" s="143">
        <f t="shared" si="27"/>
        <v>0</v>
      </c>
      <c r="BI184" s="143">
        <f t="shared" si="28"/>
        <v>0</v>
      </c>
      <c r="BJ184" s="13" t="s">
        <v>154</v>
      </c>
      <c r="BK184" s="144">
        <f t="shared" si="29"/>
        <v>0</v>
      </c>
      <c r="BL184" s="13" t="s">
        <v>181</v>
      </c>
      <c r="BM184" s="142" t="s">
        <v>2465</v>
      </c>
    </row>
    <row r="185" spans="2:65" s="1" customFormat="1" ht="24.15" customHeight="1">
      <c r="B185" s="131"/>
      <c r="C185" s="132" t="s">
        <v>352</v>
      </c>
      <c r="D185" s="132" t="s">
        <v>149</v>
      </c>
      <c r="E185" s="133" t="s">
        <v>2466</v>
      </c>
      <c r="F185" s="134" t="s">
        <v>2467</v>
      </c>
      <c r="G185" s="135" t="s">
        <v>1698</v>
      </c>
      <c r="H185" s="136">
        <v>33.064999999999998</v>
      </c>
      <c r="I185" s="136"/>
      <c r="J185" s="136">
        <f t="shared" si="20"/>
        <v>0</v>
      </c>
      <c r="K185" s="137"/>
      <c r="L185" s="25"/>
      <c r="M185" s="138" t="s">
        <v>1</v>
      </c>
      <c r="N185" s="139" t="s">
        <v>35</v>
      </c>
      <c r="O185" s="140">
        <v>0</v>
      </c>
      <c r="P185" s="140">
        <f t="shared" si="21"/>
        <v>0</v>
      </c>
      <c r="Q185" s="140">
        <v>0</v>
      </c>
      <c r="R185" s="140">
        <f t="shared" si="22"/>
        <v>0</v>
      </c>
      <c r="S185" s="140">
        <v>0</v>
      </c>
      <c r="T185" s="141">
        <f t="shared" si="23"/>
        <v>0</v>
      </c>
      <c r="AR185" s="142" t="s">
        <v>181</v>
      </c>
      <c r="AT185" s="142" t="s">
        <v>149</v>
      </c>
      <c r="AU185" s="142" t="s">
        <v>154</v>
      </c>
      <c r="AY185" s="13" t="s">
        <v>146</v>
      </c>
      <c r="BE185" s="143">
        <f t="shared" si="24"/>
        <v>0</v>
      </c>
      <c r="BF185" s="143">
        <f t="shared" si="25"/>
        <v>0</v>
      </c>
      <c r="BG185" s="143">
        <f t="shared" si="26"/>
        <v>0</v>
      </c>
      <c r="BH185" s="143">
        <f t="shared" si="27"/>
        <v>0</v>
      </c>
      <c r="BI185" s="143">
        <f t="shared" si="28"/>
        <v>0</v>
      </c>
      <c r="BJ185" s="13" t="s">
        <v>154</v>
      </c>
      <c r="BK185" s="144">
        <f t="shared" si="29"/>
        <v>0</v>
      </c>
      <c r="BL185" s="13" t="s">
        <v>181</v>
      </c>
      <c r="BM185" s="142" t="s">
        <v>2468</v>
      </c>
    </row>
    <row r="186" spans="2:65" s="1" customFormat="1" ht="24.15" customHeight="1">
      <c r="B186" s="131"/>
      <c r="C186" s="132" t="s">
        <v>290</v>
      </c>
      <c r="D186" s="132" t="s">
        <v>149</v>
      </c>
      <c r="E186" s="133" t="s">
        <v>2469</v>
      </c>
      <c r="F186" s="134" t="s">
        <v>2470</v>
      </c>
      <c r="G186" s="135" t="s">
        <v>1698</v>
      </c>
      <c r="H186" s="136">
        <v>33.064999999999998</v>
      </c>
      <c r="I186" s="136"/>
      <c r="J186" s="136">
        <f t="shared" si="20"/>
        <v>0</v>
      </c>
      <c r="K186" s="137"/>
      <c r="L186" s="25"/>
      <c r="M186" s="138" t="s">
        <v>1</v>
      </c>
      <c r="N186" s="139" t="s">
        <v>35</v>
      </c>
      <c r="O186" s="140">
        <v>0</v>
      </c>
      <c r="P186" s="140">
        <f t="shared" si="21"/>
        <v>0</v>
      </c>
      <c r="Q186" s="140">
        <v>0</v>
      </c>
      <c r="R186" s="140">
        <f t="shared" si="22"/>
        <v>0</v>
      </c>
      <c r="S186" s="140">
        <v>0</v>
      </c>
      <c r="T186" s="141">
        <f t="shared" si="23"/>
        <v>0</v>
      </c>
      <c r="AR186" s="142" t="s">
        <v>181</v>
      </c>
      <c r="AT186" s="142" t="s">
        <v>149</v>
      </c>
      <c r="AU186" s="142" t="s">
        <v>154</v>
      </c>
      <c r="AY186" s="13" t="s">
        <v>146</v>
      </c>
      <c r="BE186" s="143">
        <f t="shared" si="24"/>
        <v>0</v>
      </c>
      <c r="BF186" s="143">
        <f t="shared" si="25"/>
        <v>0</v>
      </c>
      <c r="BG186" s="143">
        <f t="shared" si="26"/>
        <v>0</v>
      </c>
      <c r="BH186" s="143">
        <f t="shared" si="27"/>
        <v>0</v>
      </c>
      <c r="BI186" s="143">
        <f t="shared" si="28"/>
        <v>0</v>
      </c>
      <c r="BJ186" s="13" t="s">
        <v>154</v>
      </c>
      <c r="BK186" s="144">
        <f t="shared" si="29"/>
        <v>0</v>
      </c>
      <c r="BL186" s="13" t="s">
        <v>181</v>
      </c>
      <c r="BM186" s="142" t="s">
        <v>2471</v>
      </c>
    </row>
    <row r="187" spans="2:65" s="1" customFormat="1" ht="24.15" customHeight="1">
      <c r="B187" s="131"/>
      <c r="C187" s="132" t="s">
        <v>521</v>
      </c>
      <c r="D187" s="132" t="s">
        <v>149</v>
      </c>
      <c r="E187" s="133" t="s">
        <v>2472</v>
      </c>
      <c r="F187" s="134" t="s">
        <v>2473</v>
      </c>
      <c r="G187" s="135" t="s">
        <v>1698</v>
      </c>
      <c r="H187" s="136">
        <v>33.064999999999998</v>
      </c>
      <c r="I187" s="136"/>
      <c r="J187" s="136">
        <f t="shared" si="20"/>
        <v>0</v>
      </c>
      <c r="K187" s="137"/>
      <c r="L187" s="25"/>
      <c r="M187" s="138" t="s">
        <v>1</v>
      </c>
      <c r="N187" s="139" t="s">
        <v>35</v>
      </c>
      <c r="O187" s="140">
        <v>0</v>
      </c>
      <c r="P187" s="140">
        <f t="shared" si="21"/>
        <v>0</v>
      </c>
      <c r="Q187" s="140">
        <v>0</v>
      </c>
      <c r="R187" s="140">
        <f t="shared" si="22"/>
        <v>0</v>
      </c>
      <c r="S187" s="140">
        <v>0</v>
      </c>
      <c r="T187" s="141">
        <f t="shared" si="23"/>
        <v>0</v>
      </c>
      <c r="AR187" s="142" t="s">
        <v>181</v>
      </c>
      <c r="AT187" s="142" t="s">
        <v>149</v>
      </c>
      <c r="AU187" s="142" t="s">
        <v>154</v>
      </c>
      <c r="AY187" s="13" t="s">
        <v>146</v>
      </c>
      <c r="BE187" s="143">
        <f t="shared" si="24"/>
        <v>0</v>
      </c>
      <c r="BF187" s="143">
        <f t="shared" si="25"/>
        <v>0</v>
      </c>
      <c r="BG187" s="143">
        <f t="shared" si="26"/>
        <v>0</v>
      </c>
      <c r="BH187" s="143">
        <f t="shared" si="27"/>
        <v>0</v>
      </c>
      <c r="BI187" s="143">
        <f t="shared" si="28"/>
        <v>0</v>
      </c>
      <c r="BJ187" s="13" t="s">
        <v>154</v>
      </c>
      <c r="BK187" s="144">
        <f t="shared" si="29"/>
        <v>0</v>
      </c>
      <c r="BL187" s="13" t="s">
        <v>181</v>
      </c>
      <c r="BM187" s="142" t="s">
        <v>2474</v>
      </c>
    </row>
    <row r="188" spans="2:65" s="11" customFormat="1" ht="22.95" customHeight="1">
      <c r="B188" s="120"/>
      <c r="D188" s="121" t="s">
        <v>68</v>
      </c>
      <c r="E188" s="129" t="s">
        <v>688</v>
      </c>
      <c r="F188" s="129" t="s">
        <v>689</v>
      </c>
      <c r="J188" s="130">
        <f>BK188</f>
        <v>0</v>
      </c>
      <c r="L188" s="120"/>
      <c r="M188" s="124"/>
      <c r="P188" s="125">
        <f>SUM(P189:P227)</f>
        <v>4.3824299999999994</v>
      </c>
      <c r="R188" s="125">
        <f>SUM(R189:R227)</f>
        <v>1.6640989999999998E-2</v>
      </c>
      <c r="T188" s="126">
        <f>SUM(T189:T227)</f>
        <v>0</v>
      </c>
      <c r="AR188" s="121" t="s">
        <v>154</v>
      </c>
      <c r="AT188" s="127" t="s">
        <v>68</v>
      </c>
      <c r="AU188" s="127" t="s">
        <v>77</v>
      </c>
      <c r="AY188" s="121" t="s">
        <v>146</v>
      </c>
      <c r="BK188" s="128">
        <f>SUM(BK189:BK227)</f>
        <v>0</v>
      </c>
    </row>
    <row r="189" spans="2:65" s="1" customFormat="1" ht="24.15" customHeight="1">
      <c r="B189" s="131"/>
      <c r="C189" s="132" t="s">
        <v>294</v>
      </c>
      <c r="D189" s="132" t="s">
        <v>149</v>
      </c>
      <c r="E189" s="133" t="s">
        <v>2475</v>
      </c>
      <c r="F189" s="134" t="s">
        <v>2476</v>
      </c>
      <c r="G189" s="135" t="s">
        <v>152</v>
      </c>
      <c r="H189" s="136">
        <v>2</v>
      </c>
      <c r="I189" s="136"/>
      <c r="J189" s="136">
        <f t="shared" ref="J189:J227" si="30">ROUND(I189*H189,3)</f>
        <v>0</v>
      </c>
      <c r="K189" s="137"/>
      <c r="L189" s="25"/>
      <c r="M189" s="138" t="s">
        <v>1</v>
      </c>
      <c r="N189" s="139" t="s">
        <v>35</v>
      </c>
      <c r="O189" s="140">
        <v>0</v>
      </c>
      <c r="P189" s="140">
        <f t="shared" ref="P189:P227" si="31">O189*H189</f>
        <v>0</v>
      </c>
      <c r="Q189" s="140">
        <v>0</v>
      </c>
      <c r="R189" s="140">
        <f t="shared" ref="R189:R227" si="32">Q189*H189</f>
        <v>0</v>
      </c>
      <c r="S189" s="140">
        <v>0</v>
      </c>
      <c r="T189" s="141">
        <f t="shared" ref="T189:T227" si="33">S189*H189</f>
        <v>0</v>
      </c>
      <c r="AR189" s="142" t="s">
        <v>181</v>
      </c>
      <c r="AT189" s="142" t="s">
        <v>149</v>
      </c>
      <c r="AU189" s="142" t="s">
        <v>154</v>
      </c>
      <c r="AY189" s="13" t="s">
        <v>146</v>
      </c>
      <c r="BE189" s="143">
        <f t="shared" ref="BE189:BE227" si="34">IF(N189="základná",J189,0)</f>
        <v>0</v>
      </c>
      <c r="BF189" s="143">
        <f t="shared" ref="BF189:BF227" si="35">IF(N189="znížená",J189,0)</f>
        <v>0</v>
      </c>
      <c r="BG189" s="143">
        <f t="shared" ref="BG189:BG227" si="36">IF(N189="zákl. prenesená",J189,0)</f>
        <v>0</v>
      </c>
      <c r="BH189" s="143">
        <f t="shared" ref="BH189:BH227" si="37">IF(N189="zníž. prenesená",J189,0)</f>
        <v>0</v>
      </c>
      <c r="BI189" s="143">
        <f t="shared" ref="BI189:BI227" si="38">IF(N189="nulová",J189,0)</f>
        <v>0</v>
      </c>
      <c r="BJ189" s="13" t="s">
        <v>154</v>
      </c>
      <c r="BK189" s="144">
        <f t="shared" ref="BK189:BK227" si="39">ROUND(I189*H189,3)</f>
        <v>0</v>
      </c>
      <c r="BL189" s="13" t="s">
        <v>181</v>
      </c>
      <c r="BM189" s="142" t="s">
        <v>2477</v>
      </c>
    </row>
    <row r="190" spans="2:65" s="1" customFormat="1" ht="24.15" customHeight="1">
      <c r="B190" s="131"/>
      <c r="C190" s="132" t="s">
        <v>528</v>
      </c>
      <c r="D190" s="132" t="s">
        <v>149</v>
      </c>
      <c r="E190" s="133" t="s">
        <v>2478</v>
      </c>
      <c r="F190" s="134" t="s">
        <v>2479</v>
      </c>
      <c r="G190" s="135" t="s">
        <v>227</v>
      </c>
      <c r="H190" s="136">
        <v>43</v>
      </c>
      <c r="I190" s="136"/>
      <c r="J190" s="136">
        <f t="shared" si="30"/>
        <v>0</v>
      </c>
      <c r="K190" s="137"/>
      <c r="L190" s="25"/>
      <c r="M190" s="138" t="s">
        <v>1</v>
      </c>
      <c r="N190" s="139" t="s">
        <v>35</v>
      </c>
      <c r="O190" s="140">
        <v>0</v>
      </c>
      <c r="P190" s="140">
        <f t="shared" si="31"/>
        <v>0</v>
      </c>
      <c r="Q190" s="140">
        <v>0</v>
      </c>
      <c r="R190" s="140">
        <f t="shared" si="32"/>
        <v>0</v>
      </c>
      <c r="S190" s="140">
        <v>0</v>
      </c>
      <c r="T190" s="141">
        <f t="shared" si="33"/>
        <v>0</v>
      </c>
      <c r="AR190" s="142" t="s">
        <v>181</v>
      </c>
      <c r="AT190" s="142" t="s">
        <v>149</v>
      </c>
      <c r="AU190" s="142" t="s">
        <v>154</v>
      </c>
      <c r="AY190" s="13" t="s">
        <v>146</v>
      </c>
      <c r="BE190" s="143">
        <f t="shared" si="34"/>
        <v>0</v>
      </c>
      <c r="BF190" s="143">
        <f t="shared" si="35"/>
        <v>0</v>
      </c>
      <c r="BG190" s="143">
        <f t="shared" si="36"/>
        <v>0</v>
      </c>
      <c r="BH190" s="143">
        <f t="shared" si="37"/>
        <v>0</v>
      </c>
      <c r="BI190" s="143">
        <f t="shared" si="38"/>
        <v>0</v>
      </c>
      <c r="BJ190" s="13" t="s">
        <v>154</v>
      </c>
      <c r="BK190" s="144">
        <f t="shared" si="39"/>
        <v>0</v>
      </c>
      <c r="BL190" s="13" t="s">
        <v>181</v>
      </c>
      <c r="BM190" s="142" t="s">
        <v>2480</v>
      </c>
    </row>
    <row r="191" spans="2:65" s="1" customFormat="1" ht="24.15" customHeight="1">
      <c r="B191" s="131"/>
      <c r="C191" s="132" t="s">
        <v>532</v>
      </c>
      <c r="D191" s="132" t="s">
        <v>149</v>
      </c>
      <c r="E191" s="133" t="s">
        <v>2481</v>
      </c>
      <c r="F191" s="134" t="s">
        <v>2482</v>
      </c>
      <c r="G191" s="135" t="s">
        <v>227</v>
      </c>
      <c r="H191" s="136">
        <v>48</v>
      </c>
      <c r="I191" s="136"/>
      <c r="J191" s="136">
        <f t="shared" si="30"/>
        <v>0</v>
      </c>
      <c r="K191" s="137"/>
      <c r="L191" s="25"/>
      <c r="M191" s="138" t="s">
        <v>1</v>
      </c>
      <c r="N191" s="139" t="s">
        <v>35</v>
      </c>
      <c r="O191" s="140">
        <v>0</v>
      </c>
      <c r="P191" s="140">
        <f t="shared" si="31"/>
        <v>0</v>
      </c>
      <c r="Q191" s="140">
        <v>0</v>
      </c>
      <c r="R191" s="140">
        <f t="shared" si="32"/>
        <v>0</v>
      </c>
      <c r="S191" s="140">
        <v>0</v>
      </c>
      <c r="T191" s="141">
        <f t="shared" si="33"/>
        <v>0</v>
      </c>
      <c r="AR191" s="142" t="s">
        <v>181</v>
      </c>
      <c r="AT191" s="142" t="s">
        <v>149</v>
      </c>
      <c r="AU191" s="142" t="s">
        <v>154</v>
      </c>
      <c r="AY191" s="13" t="s">
        <v>146</v>
      </c>
      <c r="BE191" s="143">
        <f t="shared" si="34"/>
        <v>0</v>
      </c>
      <c r="BF191" s="143">
        <f t="shared" si="35"/>
        <v>0</v>
      </c>
      <c r="BG191" s="143">
        <f t="shared" si="36"/>
        <v>0</v>
      </c>
      <c r="BH191" s="143">
        <f t="shared" si="37"/>
        <v>0</v>
      </c>
      <c r="BI191" s="143">
        <f t="shared" si="38"/>
        <v>0</v>
      </c>
      <c r="BJ191" s="13" t="s">
        <v>154</v>
      </c>
      <c r="BK191" s="144">
        <f t="shared" si="39"/>
        <v>0</v>
      </c>
      <c r="BL191" s="13" t="s">
        <v>181</v>
      </c>
      <c r="BM191" s="142" t="s">
        <v>2483</v>
      </c>
    </row>
    <row r="192" spans="2:65" s="1" customFormat="1" ht="24.15" customHeight="1">
      <c r="B192" s="131"/>
      <c r="C192" s="132" t="s">
        <v>536</v>
      </c>
      <c r="D192" s="132" t="s">
        <v>149</v>
      </c>
      <c r="E192" s="133" t="s">
        <v>2484</v>
      </c>
      <c r="F192" s="134" t="s">
        <v>2485</v>
      </c>
      <c r="G192" s="135" t="s">
        <v>152</v>
      </c>
      <c r="H192" s="136">
        <v>10</v>
      </c>
      <c r="I192" s="136"/>
      <c r="J192" s="136">
        <f t="shared" si="30"/>
        <v>0</v>
      </c>
      <c r="K192" s="137"/>
      <c r="L192" s="25"/>
      <c r="M192" s="138" t="s">
        <v>1</v>
      </c>
      <c r="N192" s="139" t="s">
        <v>35</v>
      </c>
      <c r="O192" s="140">
        <v>0</v>
      </c>
      <c r="P192" s="140">
        <f t="shared" si="31"/>
        <v>0</v>
      </c>
      <c r="Q192" s="140">
        <v>0</v>
      </c>
      <c r="R192" s="140">
        <f t="shared" si="32"/>
        <v>0</v>
      </c>
      <c r="S192" s="140">
        <v>0</v>
      </c>
      <c r="T192" s="141">
        <f t="shared" si="33"/>
        <v>0</v>
      </c>
      <c r="AR192" s="142" t="s">
        <v>181</v>
      </c>
      <c r="AT192" s="142" t="s">
        <v>149</v>
      </c>
      <c r="AU192" s="142" t="s">
        <v>154</v>
      </c>
      <c r="AY192" s="13" t="s">
        <v>146</v>
      </c>
      <c r="BE192" s="143">
        <f t="shared" si="34"/>
        <v>0</v>
      </c>
      <c r="BF192" s="143">
        <f t="shared" si="35"/>
        <v>0</v>
      </c>
      <c r="BG192" s="143">
        <f t="shared" si="36"/>
        <v>0</v>
      </c>
      <c r="BH192" s="143">
        <f t="shared" si="37"/>
        <v>0</v>
      </c>
      <c r="BI192" s="143">
        <f t="shared" si="38"/>
        <v>0</v>
      </c>
      <c r="BJ192" s="13" t="s">
        <v>154</v>
      </c>
      <c r="BK192" s="144">
        <f t="shared" si="39"/>
        <v>0</v>
      </c>
      <c r="BL192" s="13" t="s">
        <v>181</v>
      </c>
      <c r="BM192" s="142" t="s">
        <v>2486</v>
      </c>
    </row>
    <row r="193" spans="2:65" s="1" customFormat="1" ht="37.950000000000003" customHeight="1">
      <c r="B193" s="131"/>
      <c r="C193" s="132" t="s">
        <v>306</v>
      </c>
      <c r="D193" s="132" t="s">
        <v>149</v>
      </c>
      <c r="E193" s="133" t="s">
        <v>2487</v>
      </c>
      <c r="F193" s="134" t="s">
        <v>2488</v>
      </c>
      <c r="G193" s="135" t="s">
        <v>227</v>
      </c>
      <c r="H193" s="136">
        <v>78.599999999999994</v>
      </c>
      <c r="I193" s="136"/>
      <c r="J193" s="136">
        <f t="shared" si="30"/>
        <v>0</v>
      </c>
      <c r="K193" s="137"/>
      <c r="L193" s="25"/>
      <c r="M193" s="138" t="s">
        <v>1</v>
      </c>
      <c r="N193" s="139" t="s">
        <v>35</v>
      </c>
      <c r="O193" s="140">
        <v>0</v>
      </c>
      <c r="P193" s="140">
        <f t="shared" si="31"/>
        <v>0</v>
      </c>
      <c r="Q193" s="140">
        <v>0</v>
      </c>
      <c r="R193" s="140">
        <f t="shared" si="32"/>
        <v>0</v>
      </c>
      <c r="S193" s="140">
        <v>0</v>
      </c>
      <c r="T193" s="141">
        <f t="shared" si="33"/>
        <v>0</v>
      </c>
      <c r="AR193" s="142" t="s">
        <v>181</v>
      </c>
      <c r="AT193" s="142" t="s">
        <v>149</v>
      </c>
      <c r="AU193" s="142" t="s">
        <v>154</v>
      </c>
      <c r="AY193" s="13" t="s">
        <v>146</v>
      </c>
      <c r="BE193" s="143">
        <f t="shared" si="34"/>
        <v>0</v>
      </c>
      <c r="BF193" s="143">
        <f t="shared" si="35"/>
        <v>0</v>
      </c>
      <c r="BG193" s="143">
        <f t="shared" si="36"/>
        <v>0</v>
      </c>
      <c r="BH193" s="143">
        <f t="shared" si="37"/>
        <v>0</v>
      </c>
      <c r="BI193" s="143">
        <f t="shared" si="38"/>
        <v>0</v>
      </c>
      <c r="BJ193" s="13" t="s">
        <v>154</v>
      </c>
      <c r="BK193" s="144">
        <f t="shared" si="39"/>
        <v>0</v>
      </c>
      <c r="BL193" s="13" t="s">
        <v>181</v>
      </c>
      <c r="BM193" s="142" t="s">
        <v>2489</v>
      </c>
    </row>
    <row r="194" spans="2:65" s="1" customFormat="1" ht="37.950000000000003" customHeight="1">
      <c r="B194" s="131"/>
      <c r="C194" s="132" t="s">
        <v>543</v>
      </c>
      <c r="D194" s="132" t="s">
        <v>149</v>
      </c>
      <c r="E194" s="133" t="s">
        <v>2490</v>
      </c>
      <c r="F194" s="134" t="s">
        <v>2491</v>
      </c>
      <c r="G194" s="135" t="s">
        <v>227</v>
      </c>
      <c r="H194" s="136">
        <v>13.5</v>
      </c>
      <c r="I194" s="136"/>
      <c r="J194" s="136">
        <f t="shared" si="30"/>
        <v>0</v>
      </c>
      <c r="K194" s="137"/>
      <c r="L194" s="25"/>
      <c r="M194" s="138" t="s">
        <v>1</v>
      </c>
      <c r="N194" s="139" t="s">
        <v>35</v>
      </c>
      <c r="O194" s="140">
        <v>0</v>
      </c>
      <c r="P194" s="140">
        <f t="shared" si="31"/>
        <v>0</v>
      </c>
      <c r="Q194" s="140">
        <v>0</v>
      </c>
      <c r="R194" s="140">
        <f t="shared" si="32"/>
        <v>0</v>
      </c>
      <c r="S194" s="140">
        <v>0</v>
      </c>
      <c r="T194" s="141">
        <f t="shared" si="33"/>
        <v>0</v>
      </c>
      <c r="AR194" s="142" t="s">
        <v>181</v>
      </c>
      <c r="AT194" s="142" t="s">
        <v>149</v>
      </c>
      <c r="AU194" s="142" t="s">
        <v>154</v>
      </c>
      <c r="AY194" s="13" t="s">
        <v>146</v>
      </c>
      <c r="BE194" s="143">
        <f t="shared" si="34"/>
        <v>0</v>
      </c>
      <c r="BF194" s="143">
        <f t="shared" si="35"/>
        <v>0</v>
      </c>
      <c r="BG194" s="143">
        <f t="shared" si="36"/>
        <v>0</v>
      </c>
      <c r="BH194" s="143">
        <f t="shared" si="37"/>
        <v>0</v>
      </c>
      <c r="BI194" s="143">
        <f t="shared" si="38"/>
        <v>0</v>
      </c>
      <c r="BJ194" s="13" t="s">
        <v>154</v>
      </c>
      <c r="BK194" s="144">
        <f t="shared" si="39"/>
        <v>0</v>
      </c>
      <c r="BL194" s="13" t="s">
        <v>181</v>
      </c>
      <c r="BM194" s="142" t="s">
        <v>2492</v>
      </c>
    </row>
    <row r="195" spans="2:65" s="1" customFormat="1" ht="37.950000000000003" customHeight="1">
      <c r="B195" s="131"/>
      <c r="C195" s="132" t="s">
        <v>310</v>
      </c>
      <c r="D195" s="132" t="s">
        <v>149</v>
      </c>
      <c r="E195" s="133" t="s">
        <v>2493</v>
      </c>
      <c r="F195" s="134" t="s">
        <v>2494</v>
      </c>
      <c r="G195" s="135" t="s">
        <v>227</v>
      </c>
      <c r="H195" s="136">
        <v>9.3000000000000007</v>
      </c>
      <c r="I195" s="136"/>
      <c r="J195" s="136">
        <f t="shared" si="30"/>
        <v>0</v>
      </c>
      <c r="K195" s="137"/>
      <c r="L195" s="25"/>
      <c r="M195" s="138" t="s">
        <v>1</v>
      </c>
      <c r="N195" s="139" t="s">
        <v>35</v>
      </c>
      <c r="O195" s="140">
        <v>0</v>
      </c>
      <c r="P195" s="140">
        <f t="shared" si="31"/>
        <v>0</v>
      </c>
      <c r="Q195" s="140">
        <v>0</v>
      </c>
      <c r="R195" s="140">
        <f t="shared" si="32"/>
        <v>0</v>
      </c>
      <c r="S195" s="140">
        <v>0</v>
      </c>
      <c r="T195" s="141">
        <f t="shared" si="33"/>
        <v>0</v>
      </c>
      <c r="AR195" s="142" t="s">
        <v>181</v>
      </c>
      <c r="AT195" s="142" t="s">
        <v>149</v>
      </c>
      <c r="AU195" s="142" t="s">
        <v>154</v>
      </c>
      <c r="AY195" s="13" t="s">
        <v>146</v>
      </c>
      <c r="BE195" s="143">
        <f t="shared" si="34"/>
        <v>0</v>
      </c>
      <c r="BF195" s="143">
        <f t="shared" si="35"/>
        <v>0</v>
      </c>
      <c r="BG195" s="143">
        <f t="shared" si="36"/>
        <v>0</v>
      </c>
      <c r="BH195" s="143">
        <f t="shared" si="37"/>
        <v>0</v>
      </c>
      <c r="BI195" s="143">
        <f t="shared" si="38"/>
        <v>0</v>
      </c>
      <c r="BJ195" s="13" t="s">
        <v>154</v>
      </c>
      <c r="BK195" s="144">
        <f t="shared" si="39"/>
        <v>0</v>
      </c>
      <c r="BL195" s="13" t="s">
        <v>181</v>
      </c>
      <c r="BM195" s="142" t="s">
        <v>2495</v>
      </c>
    </row>
    <row r="196" spans="2:65" s="1" customFormat="1" ht="16.5" customHeight="1">
      <c r="B196" s="131"/>
      <c r="C196" s="132" t="s">
        <v>550</v>
      </c>
      <c r="D196" s="132" t="s">
        <v>149</v>
      </c>
      <c r="E196" s="133" t="s">
        <v>2496</v>
      </c>
      <c r="F196" s="134" t="s">
        <v>2497</v>
      </c>
      <c r="G196" s="135" t="s">
        <v>152</v>
      </c>
      <c r="H196" s="136">
        <v>1</v>
      </c>
      <c r="I196" s="136"/>
      <c r="J196" s="136">
        <f t="shared" si="30"/>
        <v>0</v>
      </c>
      <c r="K196" s="137"/>
      <c r="L196" s="25"/>
      <c r="M196" s="138" t="s">
        <v>1</v>
      </c>
      <c r="N196" s="139" t="s">
        <v>35</v>
      </c>
      <c r="O196" s="140">
        <v>0</v>
      </c>
      <c r="P196" s="140">
        <f t="shared" si="31"/>
        <v>0</v>
      </c>
      <c r="Q196" s="140">
        <v>0</v>
      </c>
      <c r="R196" s="140">
        <f t="shared" si="32"/>
        <v>0</v>
      </c>
      <c r="S196" s="140">
        <v>0</v>
      </c>
      <c r="T196" s="141">
        <f t="shared" si="33"/>
        <v>0</v>
      </c>
      <c r="AR196" s="142" t="s">
        <v>181</v>
      </c>
      <c r="AT196" s="142" t="s">
        <v>149</v>
      </c>
      <c r="AU196" s="142" t="s">
        <v>154</v>
      </c>
      <c r="AY196" s="13" t="s">
        <v>146</v>
      </c>
      <c r="BE196" s="143">
        <f t="shared" si="34"/>
        <v>0</v>
      </c>
      <c r="BF196" s="143">
        <f t="shared" si="35"/>
        <v>0</v>
      </c>
      <c r="BG196" s="143">
        <f t="shared" si="36"/>
        <v>0</v>
      </c>
      <c r="BH196" s="143">
        <f t="shared" si="37"/>
        <v>0</v>
      </c>
      <c r="BI196" s="143">
        <f t="shared" si="38"/>
        <v>0</v>
      </c>
      <c r="BJ196" s="13" t="s">
        <v>154</v>
      </c>
      <c r="BK196" s="144">
        <f t="shared" si="39"/>
        <v>0</v>
      </c>
      <c r="BL196" s="13" t="s">
        <v>181</v>
      </c>
      <c r="BM196" s="142" t="s">
        <v>2498</v>
      </c>
    </row>
    <row r="197" spans="2:65" s="1" customFormat="1" ht="21.75" customHeight="1">
      <c r="B197" s="131"/>
      <c r="C197" s="132" t="s">
        <v>314</v>
      </c>
      <c r="D197" s="132" t="s">
        <v>149</v>
      </c>
      <c r="E197" s="133" t="s">
        <v>2499</v>
      </c>
      <c r="F197" s="134" t="s">
        <v>2500</v>
      </c>
      <c r="G197" s="135" t="s">
        <v>152</v>
      </c>
      <c r="H197" s="136">
        <v>42</v>
      </c>
      <c r="I197" s="136"/>
      <c r="J197" s="136">
        <f t="shared" si="30"/>
        <v>0</v>
      </c>
      <c r="K197" s="137"/>
      <c r="L197" s="25"/>
      <c r="M197" s="138" t="s">
        <v>1</v>
      </c>
      <c r="N197" s="139" t="s">
        <v>35</v>
      </c>
      <c r="O197" s="140">
        <v>0</v>
      </c>
      <c r="P197" s="140">
        <f t="shared" si="31"/>
        <v>0</v>
      </c>
      <c r="Q197" s="140">
        <v>0</v>
      </c>
      <c r="R197" s="140">
        <f t="shared" si="32"/>
        <v>0</v>
      </c>
      <c r="S197" s="140">
        <v>0</v>
      </c>
      <c r="T197" s="141">
        <f t="shared" si="33"/>
        <v>0</v>
      </c>
      <c r="AR197" s="142" t="s">
        <v>181</v>
      </c>
      <c r="AT197" s="142" t="s">
        <v>149</v>
      </c>
      <c r="AU197" s="142" t="s">
        <v>154</v>
      </c>
      <c r="AY197" s="13" t="s">
        <v>146</v>
      </c>
      <c r="BE197" s="143">
        <f t="shared" si="34"/>
        <v>0</v>
      </c>
      <c r="BF197" s="143">
        <f t="shared" si="35"/>
        <v>0</v>
      </c>
      <c r="BG197" s="143">
        <f t="shared" si="36"/>
        <v>0</v>
      </c>
      <c r="BH197" s="143">
        <f t="shared" si="37"/>
        <v>0</v>
      </c>
      <c r="BI197" s="143">
        <f t="shared" si="38"/>
        <v>0</v>
      </c>
      <c r="BJ197" s="13" t="s">
        <v>154</v>
      </c>
      <c r="BK197" s="144">
        <f t="shared" si="39"/>
        <v>0</v>
      </c>
      <c r="BL197" s="13" t="s">
        <v>181</v>
      </c>
      <c r="BM197" s="142" t="s">
        <v>2501</v>
      </c>
    </row>
    <row r="198" spans="2:65" s="1" customFormat="1" ht="21.75" customHeight="1">
      <c r="B198" s="131"/>
      <c r="C198" s="149" t="s">
        <v>557</v>
      </c>
      <c r="D198" s="149" t="s">
        <v>356</v>
      </c>
      <c r="E198" s="150" t="s">
        <v>2502</v>
      </c>
      <c r="F198" s="151" t="s">
        <v>2503</v>
      </c>
      <c r="G198" s="152" t="s">
        <v>152</v>
      </c>
      <c r="H198" s="153">
        <v>42</v>
      </c>
      <c r="I198" s="153"/>
      <c r="J198" s="153">
        <f t="shared" si="30"/>
        <v>0</v>
      </c>
      <c r="K198" s="154"/>
      <c r="L198" s="155"/>
      <c r="M198" s="156" t="s">
        <v>1</v>
      </c>
      <c r="N198" s="157" t="s">
        <v>35</v>
      </c>
      <c r="O198" s="140">
        <v>0</v>
      </c>
      <c r="P198" s="140">
        <f t="shared" si="31"/>
        <v>0</v>
      </c>
      <c r="Q198" s="140">
        <v>0</v>
      </c>
      <c r="R198" s="140">
        <f t="shared" si="32"/>
        <v>0</v>
      </c>
      <c r="S198" s="140">
        <v>0</v>
      </c>
      <c r="T198" s="141">
        <f t="shared" si="33"/>
        <v>0</v>
      </c>
      <c r="AR198" s="142" t="s">
        <v>228</v>
      </c>
      <c r="AT198" s="142" t="s">
        <v>356</v>
      </c>
      <c r="AU198" s="142" t="s">
        <v>154</v>
      </c>
      <c r="AY198" s="13" t="s">
        <v>146</v>
      </c>
      <c r="BE198" s="143">
        <f t="shared" si="34"/>
        <v>0</v>
      </c>
      <c r="BF198" s="143">
        <f t="shared" si="35"/>
        <v>0</v>
      </c>
      <c r="BG198" s="143">
        <f t="shared" si="36"/>
        <v>0</v>
      </c>
      <c r="BH198" s="143">
        <f t="shared" si="37"/>
        <v>0</v>
      </c>
      <c r="BI198" s="143">
        <f t="shared" si="38"/>
        <v>0</v>
      </c>
      <c r="BJ198" s="13" t="s">
        <v>154</v>
      </c>
      <c r="BK198" s="144">
        <f t="shared" si="39"/>
        <v>0</v>
      </c>
      <c r="BL198" s="13" t="s">
        <v>181</v>
      </c>
      <c r="BM198" s="142" t="s">
        <v>2504</v>
      </c>
    </row>
    <row r="199" spans="2:65" s="1" customFormat="1" ht="24.15" customHeight="1">
      <c r="B199" s="131"/>
      <c r="C199" s="132" t="s">
        <v>318</v>
      </c>
      <c r="D199" s="132" t="s">
        <v>149</v>
      </c>
      <c r="E199" s="133" t="s">
        <v>2505</v>
      </c>
      <c r="F199" s="134" t="s">
        <v>2506</v>
      </c>
      <c r="G199" s="135" t="s">
        <v>152</v>
      </c>
      <c r="H199" s="136">
        <v>10</v>
      </c>
      <c r="I199" s="136"/>
      <c r="J199" s="136">
        <f t="shared" si="30"/>
        <v>0</v>
      </c>
      <c r="K199" s="137"/>
      <c r="L199" s="25"/>
      <c r="M199" s="138" t="s">
        <v>1</v>
      </c>
      <c r="N199" s="139" t="s">
        <v>35</v>
      </c>
      <c r="O199" s="140">
        <v>0</v>
      </c>
      <c r="P199" s="140">
        <f t="shared" si="31"/>
        <v>0</v>
      </c>
      <c r="Q199" s="140">
        <v>0</v>
      </c>
      <c r="R199" s="140">
        <f t="shared" si="32"/>
        <v>0</v>
      </c>
      <c r="S199" s="140">
        <v>0</v>
      </c>
      <c r="T199" s="141">
        <f t="shared" si="33"/>
        <v>0</v>
      </c>
      <c r="AR199" s="142" t="s">
        <v>181</v>
      </c>
      <c r="AT199" s="142" t="s">
        <v>149</v>
      </c>
      <c r="AU199" s="142" t="s">
        <v>154</v>
      </c>
      <c r="AY199" s="13" t="s">
        <v>146</v>
      </c>
      <c r="BE199" s="143">
        <f t="shared" si="34"/>
        <v>0</v>
      </c>
      <c r="BF199" s="143">
        <f t="shared" si="35"/>
        <v>0</v>
      </c>
      <c r="BG199" s="143">
        <f t="shared" si="36"/>
        <v>0</v>
      </c>
      <c r="BH199" s="143">
        <f t="shared" si="37"/>
        <v>0</v>
      </c>
      <c r="BI199" s="143">
        <f t="shared" si="38"/>
        <v>0</v>
      </c>
      <c r="BJ199" s="13" t="s">
        <v>154</v>
      </c>
      <c r="BK199" s="144">
        <f t="shared" si="39"/>
        <v>0</v>
      </c>
      <c r="BL199" s="13" t="s">
        <v>181</v>
      </c>
      <c r="BM199" s="142" t="s">
        <v>2507</v>
      </c>
    </row>
    <row r="200" spans="2:65" s="1" customFormat="1" ht="16.5" customHeight="1">
      <c r="B200" s="131"/>
      <c r="C200" s="149" t="s">
        <v>564</v>
      </c>
      <c r="D200" s="149" t="s">
        <v>356</v>
      </c>
      <c r="E200" s="150" t="s">
        <v>2508</v>
      </c>
      <c r="F200" s="151" t="s">
        <v>2509</v>
      </c>
      <c r="G200" s="152" t="s">
        <v>152</v>
      </c>
      <c r="H200" s="153">
        <v>10</v>
      </c>
      <c r="I200" s="153"/>
      <c r="J200" s="153">
        <f t="shared" si="30"/>
        <v>0</v>
      </c>
      <c r="K200" s="154"/>
      <c r="L200" s="155"/>
      <c r="M200" s="156" t="s">
        <v>1</v>
      </c>
      <c r="N200" s="157" t="s">
        <v>35</v>
      </c>
      <c r="O200" s="140">
        <v>0</v>
      </c>
      <c r="P200" s="140">
        <f t="shared" si="31"/>
        <v>0</v>
      </c>
      <c r="Q200" s="140">
        <v>0</v>
      </c>
      <c r="R200" s="140">
        <f t="shared" si="32"/>
        <v>0</v>
      </c>
      <c r="S200" s="140">
        <v>0</v>
      </c>
      <c r="T200" s="141">
        <f t="shared" si="33"/>
        <v>0</v>
      </c>
      <c r="AR200" s="142" t="s">
        <v>228</v>
      </c>
      <c r="AT200" s="142" t="s">
        <v>356</v>
      </c>
      <c r="AU200" s="142" t="s">
        <v>154</v>
      </c>
      <c r="AY200" s="13" t="s">
        <v>146</v>
      </c>
      <c r="BE200" s="143">
        <f t="shared" si="34"/>
        <v>0</v>
      </c>
      <c r="BF200" s="143">
        <f t="shared" si="35"/>
        <v>0</v>
      </c>
      <c r="BG200" s="143">
        <f t="shared" si="36"/>
        <v>0</v>
      </c>
      <c r="BH200" s="143">
        <f t="shared" si="37"/>
        <v>0</v>
      </c>
      <c r="BI200" s="143">
        <f t="shared" si="38"/>
        <v>0</v>
      </c>
      <c r="BJ200" s="13" t="s">
        <v>154</v>
      </c>
      <c r="BK200" s="144">
        <f t="shared" si="39"/>
        <v>0</v>
      </c>
      <c r="BL200" s="13" t="s">
        <v>181</v>
      </c>
      <c r="BM200" s="142" t="s">
        <v>2510</v>
      </c>
    </row>
    <row r="201" spans="2:65" s="1" customFormat="1" ht="24.15" customHeight="1">
      <c r="B201" s="131"/>
      <c r="C201" s="132" t="s">
        <v>324</v>
      </c>
      <c r="D201" s="132" t="s">
        <v>149</v>
      </c>
      <c r="E201" s="133" t="s">
        <v>2511</v>
      </c>
      <c r="F201" s="134" t="s">
        <v>2512</v>
      </c>
      <c r="G201" s="135" t="s">
        <v>152</v>
      </c>
      <c r="H201" s="136">
        <v>1</v>
      </c>
      <c r="I201" s="136"/>
      <c r="J201" s="136">
        <f t="shared" si="30"/>
        <v>0</v>
      </c>
      <c r="K201" s="137"/>
      <c r="L201" s="25"/>
      <c r="M201" s="138" t="s">
        <v>1</v>
      </c>
      <c r="N201" s="139" t="s">
        <v>35</v>
      </c>
      <c r="O201" s="140">
        <v>0</v>
      </c>
      <c r="P201" s="140">
        <f t="shared" si="31"/>
        <v>0</v>
      </c>
      <c r="Q201" s="140">
        <v>0</v>
      </c>
      <c r="R201" s="140">
        <f t="shared" si="32"/>
        <v>0</v>
      </c>
      <c r="S201" s="140">
        <v>0</v>
      </c>
      <c r="T201" s="141">
        <f t="shared" si="33"/>
        <v>0</v>
      </c>
      <c r="AR201" s="142" t="s">
        <v>181</v>
      </c>
      <c r="AT201" s="142" t="s">
        <v>149</v>
      </c>
      <c r="AU201" s="142" t="s">
        <v>154</v>
      </c>
      <c r="AY201" s="13" t="s">
        <v>146</v>
      </c>
      <c r="BE201" s="143">
        <f t="shared" si="34"/>
        <v>0</v>
      </c>
      <c r="BF201" s="143">
        <f t="shared" si="35"/>
        <v>0</v>
      </c>
      <c r="BG201" s="143">
        <f t="shared" si="36"/>
        <v>0</v>
      </c>
      <c r="BH201" s="143">
        <f t="shared" si="37"/>
        <v>0</v>
      </c>
      <c r="BI201" s="143">
        <f t="shared" si="38"/>
        <v>0</v>
      </c>
      <c r="BJ201" s="13" t="s">
        <v>154</v>
      </c>
      <c r="BK201" s="144">
        <f t="shared" si="39"/>
        <v>0</v>
      </c>
      <c r="BL201" s="13" t="s">
        <v>181</v>
      </c>
      <c r="BM201" s="142" t="s">
        <v>2513</v>
      </c>
    </row>
    <row r="202" spans="2:65" s="1" customFormat="1" ht="24.15" customHeight="1">
      <c r="B202" s="131"/>
      <c r="C202" s="149" t="s">
        <v>571</v>
      </c>
      <c r="D202" s="149" t="s">
        <v>356</v>
      </c>
      <c r="E202" s="150" t="s">
        <v>2514</v>
      </c>
      <c r="F202" s="151" t="s">
        <v>2515</v>
      </c>
      <c r="G202" s="152" t="s">
        <v>152</v>
      </c>
      <c r="H202" s="153">
        <v>1</v>
      </c>
      <c r="I202" s="153"/>
      <c r="J202" s="153">
        <f t="shared" si="30"/>
        <v>0</v>
      </c>
      <c r="K202" s="154"/>
      <c r="L202" s="155"/>
      <c r="M202" s="156" t="s">
        <v>1</v>
      </c>
      <c r="N202" s="157" t="s">
        <v>35</v>
      </c>
      <c r="O202" s="140">
        <v>0</v>
      </c>
      <c r="P202" s="140">
        <f t="shared" si="31"/>
        <v>0</v>
      </c>
      <c r="Q202" s="140">
        <v>0</v>
      </c>
      <c r="R202" s="140">
        <f t="shared" si="32"/>
        <v>0</v>
      </c>
      <c r="S202" s="140">
        <v>0</v>
      </c>
      <c r="T202" s="141">
        <f t="shared" si="33"/>
        <v>0</v>
      </c>
      <c r="AR202" s="142" t="s">
        <v>228</v>
      </c>
      <c r="AT202" s="142" t="s">
        <v>356</v>
      </c>
      <c r="AU202" s="142" t="s">
        <v>154</v>
      </c>
      <c r="AY202" s="13" t="s">
        <v>146</v>
      </c>
      <c r="BE202" s="143">
        <f t="shared" si="34"/>
        <v>0</v>
      </c>
      <c r="BF202" s="143">
        <f t="shared" si="35"/>
        <v>0</v>
      </c>
      <c r="BG202" s="143">
        <f t="shared" si="36"/>
        <v>0</v>
      </c>
      <c r="BH202" s="143">
        <f t="shared" si="37"/>
        <v>0</v>
      </c>
      <c r="BI202" s="143">
        <f t="shared" si="38"/>
        <v>0</v>
      </c>
      <c r="BJ202" s="13" t="s">
        <v>154</v>
      </c>
      <c r="BK202" s="144">
        <f t="shared" si="39"/>
        <v>0</v>
      </c>
      <c r="BL202" s="13" t="s">
        <v>181</v>
      </c>
      <c r="BM202" s="142" t="s">
        <v>2516</v>
      </c>
    </row>
    <row r="203" spans="2:65" s="1" customFormat="1" ht="21.75" customHeight="1">
      <c r="B203" s="131"/>
      <c r="C203" s="132" t="s">
        <v>335</v>
      </c>
      <c r="D203" s="132" t="s">
        <v>149</v>
      </c>
      <c r="E203" s="133" t="s">
        <v>2517</v>
      </c>
      <c r="F203" s="134" t="s">
        <v>2518</v>
      </c>
      <c r="G203" s="135" t="s">
        <v>152</v>
      </c>
      <c r="H203" s="136">
        <v>3</v>
      </c>
      <c r="I203" s="136"/>
      <c r="J203" s="136">
        <f t="shared" si="30"/>
        <v>0</v>
      </c>
      <c r="K203" s="137"/>
      <c r="L203" s="25"/>
      <c r="M203" s="138" t="s">
        <v>1</v>
      </c>
      <c r="N203" s="139" t="s">
        <v>35</v>
      </c>
      <c r="O203" s="140">
        <v>0</v>
      </c>
      <c r="P203" s="140">
        <f t="shared" si="31"/>
        <v>0</v>
      </c>
      <c r="Q203" s="140">
        <v>0</v>
      </c>
      <c r="R203" s="140">
        <f t="shared" si="32"/>
        <v>0</v>
      </c>
      <c r="S203" s="140">
        <v>0</v>
      </c>
      <c r="T203" s="141">
        <f t="shared" si="33"/>
        <v>0</v>
      </c>
      <c r="AR203" s="142" t="s">
        <v>181</v>
      </c>
      <c r="AT203" s="142" t="s">
        <v>149</v>
      </c>
      <c r="AU203" s="142" t="s">
        <v>154</v>
      </c>
      <c r="AY203" s="13" t="s">
        <v>146</v>
      </c>
      <c r="BE203" s="143">
        <f t="shared" si="34"/>
        <v>0</v>
      </c>
      <c r="BF203" s="143">
        <f t="shared" si="35"/>
        <v>0</v>
      </c>
      <c r="BG203" s="143">
        <f t="shared" si="36"/>
        <v>0</v>
      </c>
      <c r="BH203" s="143">
        <f t="shared" si="37"/>
        <v>0</v>
      </c>
      <c r="BI203" s="143">
        <f t="shared" si="38"/>
        <v>0</v>
      </c>
      <c r="BJ203" s="13" t="s">
        <v>154</v>
      </c>
      <c r="BK203" s="144">
        <f t="shared" si="39"/>
        <v>0</v>
      </c>
      <c r="BL203" s="13" t="s">
        <v>181</v>
      </c>
      <c r="BM203" s="142" t="s">
        <v>2519</v>
      </c>
    </row>
    <row r="204" spans="2:65" s="1" customFormat="1" ht="16.5" customHeight="1">
      <c r="B204" s="131"/>
      <c r="C204" s="149" t="s">
        <v>576</v>
      </c>
      <c r="D204" s="149" t="s">
        <v>356</v>
      </c>
      <c r="E204" s="150" t="s">
        <v>2520</v>
      </c>
      <c r="F204" s="151" t="s">
        <v>2521</v>
      </c>
      <c r="G204" s="152" t="s">
        <v>152</v>
      </c>
      <c r="H204" s="153">
        <v>3</v>
      </c>
      <c r="I204" s="153"/>
      <c r="J204" s="153">
        <f t="shared" si="30"/>
        <v>0</v>
      </c>
      <c r="K204" s="154"/>
      <c r="L204" s="155"/>
      <c r="M204" s="156" t="s">
        <v>1</v>
      </c>
      <c r="N204" s="157" t="s">
        <v>35</v>
      </c>
      <c r="O204" s="140">
        <v>0</v>
      </c>
      <c r="P204" s="140">
        <f t="shared" si="31"/>
        <v>0</v>
      </c>
      <c r="Q204" s="140">
        <v>0</v>
      </c>
      <c r="R204" s="140">
        <f t="shared" si="32"/>
        <v>0</v>
      </c>
      <c r="S204" s="140">
        <v>0</v>
      </c>
      <c r="T204" s="141">
        <f t="shared" si="33"/>
        <v>0</v>
      </c>
      <c r="AR204" s="142" t="s">
        <v>228</v>
      </c>
      <c r="AT204" s="142" t="s">
        <v>356</v>
      </c>
      <c r="AU204" s="142" t="s">
        <v>154</v>
      </c>
      <c r="AY204" s="13" t="s">
        <v>146</v>
      </c>
      <c r="BE204" s="143">
        <f t="shared" si="34"/>
        <v>0</v>
      </c>
      <c r="BF204" s="143">
        <f t="shared" si="35"/>
        <v>0</v>
      </c>
      <c r="BG204" s="143">
        <f t="shared" si="36"/>
        <v>0</v>
      </c>
      <c r="BH204" s="143">
        <f t="shared" si="37"/>
        <v>0</v>
      </c>
      <c r="BI204" s="143">
        <f t="shared" si="38"/>
        <v>0</v>
      </c>
      <c r="BJ204" s="13" t="s">
        <v>154</v>
      </c>
      <c r="BK204" s="144">
        <f t="shared" si="39"/>
        <v>0</v>
      </c>
      <c r="BL204" s="13" t="s">
        <v>181</v>
      </c>
      <c r="BM204" s="142" t="s">
        <v>2522</v>
      </c>
    </row>
    <row r="205" spans="2:65" s="1" customFormat="1" ht="24.15" customHeight="1">
      <c r="B205" s="131"/>
      <c r="C205" s="132" t="s">
        <v>338</v>
      </c>
      <c r="D205" s="132" t="s">
        <v>149</v>
      </c>
      <c r="E205" s="133" t="s">
        <v>2523</v>
      </c>
      <c r="F205" s="134" t="s">
        <v>2524</v>
      </c>
      <c r="G205" s="135" t="s">
        <v>152</v>
      </c>
      <c r="H205" s="136">
        <v>3</v>
      </c>
      <c r="I205" s="136"/>
      <c r="J205" s="136">
        <f t="shared" si="30"/>
        <v>0</v>
      </c>
      <c r="K205" s="137"/>
      <c r="L205" s="25"/>
      <c r="M205" s="138" t="s">
        <v>1</v>
      </c>
      <c r="N205" s="139" t="s">
        <v>35</v>
      </c>
      <c r="O205" s="140">
        <v>0</v>
      </c>
      <c r="P205" s="140">
        <f t="shared" si="31"/>
        <v>0</v>
      </c>
      <c r="Q205" s="140">
        <v>0</v>
      </c>
      <c r="R205" s="140">
        <f t="shared" si="32"/>
        <v>0</v>
      </c>
      <c r="S205" s="140">
        <v>0</v>
      </c>
      <c r="T205" s="141">
        <f t="shared" si="33"/>
        <v>0</v>
      </c>
      <c r="AR205" s="142" t="s">
        <v>181</v>
      </c>
      <c r="AT205" s="142" t="s">
        <v>149</v>
      </c>
      <c r="AU205" s="142" t="s">
        <v>154</v>
      </c>
      <c r="AY205" s="13" t="s">
        <v>146</v>
      </c>
      <c r="BE205" s="143">
        <f t="shared" si="34"/>
        <v>0</v>
      </c>
      <c r="BF205" s="143">
        <f t="shared" si="35"/>
        <v>0</v>
      </c>
      <c r="BG205" s="143">
        <f t="shared" si="36"/>
        <v>0</v>
      </c>
      <c r="BH205" s="143">
        <f t="shared" si="37"/>
        <v>0</v>
      </c>
      <c r="BI205" s="143">
        <f t="shared" si="38"/>
        <v>0</v>
      </c>
      <c r="BJ205" s="13" t="s">
        <v>154</v>
      </c>
      <c r="BK205" s="144">
        <f t="shared" si="39"/>
        <v>0</v>
      </c>
      <c r="BL205" s="13" t="s">
        <v>181</v>
      </c>
      <c r="BM205" s="142" t="s">
        <v>2525</v>
      </c>
    </row>
    <row r="206" spans="2:65" s="1" customFormat="1" ht="24.15" customHeight="1">
      <c r="B206" s="131"/>
      <c r="C206" s="149" t="s">
        <v>583</v>
      </c>
      <c r="D206" s="149" t="s">
        <v>356</v>
      </c>
      <c r="E206" s="150" t="s">
        <v>2526</v>
      </c>
      <c r="F206" s="151" t="s">
        <v>2527</v>
      </c>
      <c r="G206" s="152" t="s">
        <v>152</v>
      </c>
      <c r="H206" s="153">
        <v>3</v>
      </c>
      <c r="I206" s="153"/>
      <c r="J206" s="153">
        <f t="shared" si="30"/>
        <v>0</v>
      </c>
      <c r="K206" s="154"/>
      <c r="L206" s="155"/>
      <c r="M206" s="156" t="s">
        <v>1</v>
      </c>
      <c r="N206" s="157" t="s">
        <v>35</v>
      </c>
      <c r="O206" s="140">
        <v>0</v>
      </c>
      <c r="P206" s="140">
        <f t="shared" si="31"/>
        <v>0</v>
      </c>
      <c r="Q206" s="140">
        <v>0</v>
      </c>
      <c r="R206" s="140">
        <f t="shared" si="32"/>
        <v>0</v>
      </c>
      <c r="S206" s="140">
        <v>0</v>
      </c>
      <c r="T206" s="141">
        <f t="shared" si="33"/>
        <v>0</v>
      </c>
      <c r="AR206" s="142" t="s">
        <v>228</v>
      </c>
      <c r="AT206" s="142" t="s">
        <v>356</v>
      </c>
      <c r="AU206" s="142" t="s">
        <v>154</v>
      </c>
      <c r="AY206" s="13" t="s">
        <v>146</v>
      </c>
      <c r="BE206" s="143">
        <f t="shared" si="34"/>
        <v>0</v>
      </c>
      <c r="BF206" s="143">
        <f t="shared" si="35"/>
        <v>0</v>
      </c>
      <c r="BG206" s="143">
        <f t="shared" si="36"/>
        <v>0</v>
      </c>
      <c r="BH206" s="143">
        <f t="shared" si="37"/>
        <v>0</v>
      </c>
      <c r="BI206" s="143">
        <f t="shared" si="38"/>
        <v>0</v>
      </c>
      <c r="BJ206" s="13" t="s">
        <v>154</v>
      </c>
      <c r="BK206" s="144">
        <f t="shared" si="39"/>
        <v>0</v>
      </c>
      <c r="BL206" s="13" t="s">
        <v>181</v>
      </c>
      <c r="BM206" s="142" t="s">
        <v>2528</v>
      </c>
    </row>
    <row r="207" spans="2:65" s="1" customFormat="1" ht="16.5" customHeight="1">
      <c r="B207" s="131"/>
      <c r="C207" s="132" t="s">
        <v>349</v>
      </c>
      <c r="D207" s="132" t="s">
        <v>149</v>
      </c>
      <c r="E207" s="133" t="s">
        <v>2529</v>
      </c>
      <c r="F207" s="134" t="s">
        <v>2530</v>
      </c>
      <c r="G207" s="135" t="s">
        <v>152</v>
      </c>
      <c r="H207" s="136">
        <v>3</v>
      </c>
      <c r="I207" s="136"/>
      <c r="J207" s="136">
        <f t="shared" si="30"/>
        <v>0</v>
      </c>
      <c r="K207" s="137"/>
      <c r="L207" s="25"/>
      <c r="M207" s="138" t="s">
        <v>1</v>
      </c>
      <c r="N207" s="139" t="s">
        <v>35</v>
      </c>
      <c r="O207" s="140">
        <v>0</v>
      </c>
      <c r="P207" s="140">
        <f t="shared" si="31"/>
        <v>0</v>
      </c>
      <c r="Q207" s="140">
        <v>0</v>
      </c>
      <c r="R207" s="140">
        <f t="shared" si="32"/>
        <v>0</v>
      </c>
      <c r="S207" s="140">
        <v>0</v>
      </c>
      <c r="T207" s="141">
        <f t="shared" si="33"/>
        <v>0</v>
      </c>
      <c r="AR207" s="142" t="s">
        <v>181</v>
      </c>
      <c r="AT207" s="142" t="s">
        <v>149</v>
      </c>
      <c r="AU207" s="142" t="s">
        <v>154</v>
      </c>
      <c r="AY207" s="13" t="s">
        <v>146</v>
      </c>
      <c r="BE207" s="143">
        <f t="shared" si="34"/>
        <v>0</v>
      </c>
      <c r="BF207" s="143">
        <f t="shared" si="35"/>
        <v>0</v>
      </c>
      <c r="BG207" s="143">
        <f t="shared" si="36"/>
        <v>0</v>
      </c>
      <c r="BH207" s="143">
        <f t="shared" si="37"/>
        <v>0</v>
      </c>
      <c r="BI207" s="143">
        <f t="shared" si="38"/>
        <v>0</v>
      </c>
      <c r="BJ207" s="13" t="s">
        <v>154</v>
      </c>
      <c r="BK207" s="144">
        <f t="shared" si="39"/>
        <v>0</v>
      </c>
      <c r="BL207" s="13" t="s">
        <v>181</v>
      </c>
      <c r="BM207" s="142" t="s">
        <v>2531</v>
      </c>
    </row>
    <row r="208" spans="2:65" s="1" customFormat="1" ht="24.15" customHeight="1">
      <c r="B208" s="131"/>
      <c r="C208" s="149" t="s">
        <v>590</v>
      </c>
      <c r="D208" s="149" t="s">
        <v>356</v>
      </c>
      <c r="E208" s="150" t="s">
        <v>2532</v>
      </c>
      <c r="F208" s="151" t="s">
        <v>2533</v>
      </c>
      <c r="G208" s="152" t="s">
        <v>152</v>
      </c>
      <c r="H208" s="153">
        <v>3</v>
      </c>
      <c r="I208" s="153"/>
      <c r="J208" s="153">
        <f t="shared" si="30"/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 t="shared" si="31"/>
        <v>0</v>
      </c>
      <c r="Q208" s="140">
        <v>0</v>
      </c>
      <c r="R208" s="140">
        <f t="shared" si="32"/>
        <v>0</v>
      </c>
      <c r="S208" s="140">
        <v>0</v>
      </c>
      <c r="T208" s="141">
        <f t="shared" si="33"/>
        <v>0</v>
      </c>
      <c r="AR208" s="142" t="s">
        <v>228</v>
      </c>
      <c r="AT208" s="142" t="s">
        <v>356</v>
      </c>
      <c r="AU208" s="142" t="s">
        <v>154</v>
      </c>
      <c r="AY208" s="13" t="s">
        <v>146</v>
      </c>
      <c r="BE208" s="143">
        <f t="shared" si="34"/>
        <v>0</v>
      </c>
      <c r="BF208" s="143">
        <f t="shared" si="35"/>
        <v>0</v>
      </c>
      <c r="BG208" s="143">
        <f t="shared" si="36"/>
        <v>0</v>
      </c>
      <c r="BH208" s="143">
        <f t="shared" si="37"/>
        <v>0</v>
      </c>
      <c r="BI208" s="143">
        <f t="shared" si="38"/>
        <v>0</v>
      </c>
      <c r="BJ208" s="13" t="s">
        <v>154</v>
      </c>
      <c r="BK208" s="144">
        <f t="shared" si="39"/>
        <v>0</v>
      </c>
      <c r="BL208" s="13" t="s">
        <v>181</v>
      </c>
      <c r="BM208" s="142" t="s">
        <v>2534</v>
      </c>
    </row>
    <row r="209" spans="2:65" s="1" customFormat="1" ht="16.5" customHeight="1">
      <c r="B209" s="131"/>
      <c r="C209" s="132" t="s">
        <v>511</v>
      </c>
      <c r="D209" s="132" t="s">
        <v>149</v>
      </c>
      <c r="E209" s="133" t="s">
        <v>2535</v>
      </c>
      <c r="F209" s="134" t="s">
        <v>2536</v>
      </c>
      <c r="G209" s="135" t="s">
        <v>152</v>
      </c>
      <c r="H209" s="136">
        <v>1</v>
      </c>
      <c r="I209" s="136"/>
      <c r="J209" s="136">
        <f t="shared" si="30"/>
        <v>0</v>
      </c>
      <c r="K209" s="137"/>
      <c r="L209" s="25"/>
      <c r="M209" s="138" t="s">
        <v>1</v>
      </c>
      <c r="N209" s="139" t="s">
        <v>35</v>
      </c>
      <c r="O209" s="140">
        <v>0</v>
      </c>
      <c r="P209" s="140">
        <f t="shared" si="31"/>
        <v>0</v>
      </c>
      <c r="Q209" s="140">
        <v>0</v>
      </c>
      <c r="R209" s="140">
        <f t="shared" si="32"/>
        <v>0</v>
      </c>
      <c r="S209" s="140">
        <v>0</v>
      </c>
      <c r="T209" s="141">
        <f t="shared" si="33"/>
        <v>0</v>
      </c>
      <c r="AR209" s="142" t="s">
        <v>181</v>
      </c>
      <c r="AT209" s="142" t="s">
        <v>149</v>
      </c>
      <c r="AU209" s="142" t="s">
        <v>154</v>
      </c>
      <c r="AY209" s="13" t="s">
        <v>146</v>
      </c>
      <c r="BE209" s="143">
        <f t="shared" si="34"/>
        <v>0</v>
      </c>
      <c r="BF209" s="143">
        <f t="shared" si="35"/>
        <v>0</v>
      </c>
      <c r="BG209" s="143">
        <f t="shared" si="36"/>
        <v>0</v>
      </c>
      <c r="BH209" s="143">
        <f t="shared" si="37"/>
        <v>0</v>
      </c>
      <c r="BI209" s="143">
        <f t="shared" si="38"/>
        <v>0</v>
      </c>
      <c r="BJ209" s="13" t="s">
        <v>154</v>
      </c>
      <c r="BK209" s="144">
        <f t="shared" si="39"/>
        <v>0</v>
      </c>
      <c r="BL209" s="13" t="s">
        <v>181</v>
      </c>
      <c r="BM209" s="142" t="s">
        <v>2537</v>
      </c>
    </row>
    <row r="210" spans="2:65" s="1" customFormat="1" ht="16.5" customHeight="1">
      <c r="B210" s="131"/>
      <c r="C210" s="149" t="s">
        <v>597</v>
      </c>
      <c r="D210" s="149" t="s">
        <v>356</v>
      </c>
      <c r="E210" s="150" t="s">
        <v>2538</v>
      </c>
      <c r="F210" s="151" t="s">
        <v>2539</v>
      </c>
      <c r="G210" s="152" t="s">
        <v>152</v>
      </c>
      <c r="H210" s="153">
        <v>1</v>
      </c>
      <c r="I210" s="153"/>
      <c r="J210" s="153">
        <f t="shared" si="30"/>
        <v>0</v>
      </c>
      <c r="K210" s="154"/>
      <c r="L210" s="155"/>
      <c r="M210" s="156" t="s">
        <v>1</v>
      </c>
      <c r="N210" s="157" t="s">
        <v>35</v>
      </c>
      <c r="O210" s="140">
        <v>0</v>
      </c>
      <c r="P210" s="140">
        <f t="shared" si="31"/>
        <v>0</v>
      </c>
      <c r="Q210" s="140">
        <v>0</v>
      </c>
      <c r="R210" s="140">
        <f t="shared" si="32"/>
        <v>0</v>
      </c>
      <c r="S210" s="140">
        <v>0</v>
      </c>
      <c r="T210" s="141">
        <f t="shared" si="33"/>
        <v>0</v>
      </c>
      <c r="AR210" s="142" t="s">
        <v>228</v>
      </c>
      <c r="AT210" s="142" t="s">
        <v>356</v>
      </c>
      <c r="AU210" s="142" t="s">
        <v>154</v>
      </c>
      <c r="AY210" s="13" t="s">
        <v>146</v>
      </c>
      <c r="BE210" s="143">
        <f t="shared" si="34"/>
        <v>0</v>
      </c>
      <c r="BF210" s="143">
        <f t="shared" si="35"/>
        <v>0</v>
      </c>
      <c r="BG210" s="143">
        <f t="shared" si="36"/>
        <v>0</v>
      </c>
      <c r="BH210" s="143">
        <f t="shared" si="37"/>
        <v>0</v>
      </c>
      <c r="BI210" s="143">
        <f t="shared" si="38"/>
        <v>0</v>
      </c>
      <c r="BJ210" s="13" t="s">
        <v>154</v>
      </c>
      <c r="BK210" s="144">
        <f t="shared" si="39"/>
        <v>0</v>
      </c>
      <c r="BL210" s="13" t="s">
        <v>181</v>
      </c>
      <c r="BM210" s="142" t="s">
        <v>2540</v>
      </c>
    </row>
    <row r="211" spans="2:65" s="1" customFormat="1" ht="24.15" customHeight="1">
      <c r="B211" s="131"/>
      <c r="C211" s="132" t="s">
        <v>514</v>
      </c>
      <c r="D211" s="132" t="s">
        <v>149</v>
      </c>
      <c r="E211" s="133" t="s">
        <v>2541</v>
      </c>
      <c r="F211" s="134" t="s">
        <v>2542</v>
      </c>
      <c r="G211" s="135" t="s">
        <v>1698</v>
      </c>
      <c r="H211" s="136">
        <v>604.79999999999995</v>
      </c>
      <c r="I211" s="136"/>
      <c r="J211" s="136">
        <f t="shared" si="30"/>
        <v>0</v>
      </c>
      <c r="K211" s="137"/>
      <c r="L211" s="25"/>
      <c r="M211" s="138" t="s">
        <v>1</v>
      </c>
      <c r="N211" s="139" t="s">
        <v>35</v>
      </c>
      <c r="O211" s="140">
        <v>0</v>
      </c>
      <c r="P211" s="140">
        <f t="shared" si="31"/>
        <v>0</v>
      </c>
      <c r="Q211" s="140">
        <v>0</v>
      </c>
      <c r="R211" s="140">
        <f t="shared" si="32"/>
        <v>0</v>
      </c>
      <c r="S211" s="140">
        <v>0</v>
      </c>
      <c r="T211" s="141">
        <f t="shared" si="33"/>
        <v>0</v>
      </c>
      <c r="AR211" s="142" t="s">
        <v>181</v>
      </c>
      <c r="AT211" s="142" t="s">
        <v>149</v>
      </c>
      <c r="AU211" s="142" t="s">
        <v>154</v>
      </c>
      <c r="AY211" s="13" t="s">
        <v>146</v>
      </c>
      <c r="BE211" s="143">
        <f t="shared" si="34"/>
        <v>0</v>
      </c>
      <c r="BF211" s="143">
        <f t="shared" si="35"/>
        <v>0</v>
      </c>
      <c r="BG211" s="143">
        <f t="shared" si="36"/>
        <v>0</v>
      </c>
      <c r="BH211" s="143">
        <f t="shared" si="37"/>
        <v>0</v>
      </c>
      <c r="BI211" s="143">
        <f t="shared" si="38"/>
        <v>0</v>
      </c>
      <c r="BJ211" s="13" t="s">
        <v>154</v>
      </c>
      <c r="BK211" s="144">
        <f t="shared" si="39"/>
        <v>0</v>
      </c>
      <c r="BL211" s="13" t="s">
        <v>181</v>
      </c>
      <c r="BM211" s="142" t="s">
        <v>2543</v>
      </c>
    </row>
    <row r="212" spans="2:65" s="1" customFormat="1" ht="24.15" customHeight="1">
      <c r="B212" s="131"/>
      <c r="C212" s="132" t="s">
        <v>608</v>
      </c>
      <c r="D212" s="132" t="s">
        <v>149</v>
      </c>
      <c r="E212" s="133" t="s">
        <v>2544</v>
      </c>
      <c r="F212" s="134" t="s">
        <v>2545</v>
      </c>
      <c r="G212" s="135" t="s">
        <v>152</v>
      </c>
      <c r="H212" s="136">
        <v>20</v>
      </c>
      <c r="I212" s="136"/>
      <c r="J212" s="136">
        <f t="shared" si="30"/>
        <v>0</v>
      </c>
      <c r="K212" s="137"/>
      <c r="L212" s="25"/>
      <c r="M212" s="138" t="s">
        <v>1</v>
      </c>
      <c r="N212" s="139" t="s">
        <v>35</v>
      </c>
      <c r="O212" s="140">
        <v>0</v>
      </c>
      <c r="P212" s="140">
        <f t="shared" si="31"/>
        <v>0</v>
      </c>
      <c r="Q212" s="140">
        <v>0</v>
      </c>
      <c r="R212" s="140">
        <f t="shared" si="32"/>
        <v>0</v>
      </c>
      <c r="S212" s="140">
        <v>0</v>
      </c>
      <c r="T212" s="141">
        <f t="shared" si="33"/>
        <v>0</v>
      </c>
      <c r="AR212" s="142" t="s">
        <v>181</v>
      </c>
      <c r="AT212" s="142" t="s">
        <v>149</v>
      </c>
      <c r="AU212" s="142" t="s">
        <v>154</v>
      </c>
      <c r="AY212" s="13" t="s">
        <v>146</v>
      </c>
      <c r="BE212" s="143">
        <f t="shared" si="34"/>
        <v>0</v>
      </c>
      <c r="BF212" s="143">
        <f t="shared" si="35"/>
        <v>0</v>
      </c>
      <c r="BG212" s="143">
        <f t="shared" si="36"/>
        <v>0</v>
      </c>
      <c r="BH212" s="143">
        <f t="shared" si="37"/>
        <v>0</v>
      </c>
      <c r="BI212" s="143">
        <f t="shared" si="38"/>
        <v>0</v>
      </c>
      <c r="BJ212" s="13" t="s">
        <v>154</v>
      </c>
      <c r="BK212" s="144">
        <f t="shared" si="39"/>
        <v>0</v>
      </c>
      <c r="BL212" s="13" t="s">
        <v>181</v>
      </c>
      <c r="BM212" s="142" t="s">
        <v>2546</v>
      </c>
    </row>
    <row r="213" spans="2:65" s="1" customFormat="1" ht="24.15" customHeight="1">
      <c r="B213" s="131"/>
      <c r="C213" s="149" t="s">
        <v>517</v>
      </c>
      <c r="D213" s="149" t="s">
        <v>356</v>
      </c>
      <c r="E213" s="150" t="s">
        <v>2547</v>
      </c>
      <c r="F213" s="151" t="s">
        <v>2548</v>
      </c>
      <c r="G213" s="152" t="s">
        <v>152</v>
      </c>
      <c r="H213" s="153">
        <v>20</v>
      </c>
      <c r="I213" s="153"/>
      <c r="J213" s="153">
        <f t="shared" si="30"/>
        <v>0</v>
      </c>
      <c r="K213" s="154"/>
      <c r="L213" s="155"/>
      <c r="M213" s="156" t="s">
        <v>1</v>
      </c>
      <c r="N213" s="157" t="s">
        <v>35</v>
      </c>
      <c r="O213" s="140">
        <v>0</v>
      </c>
      <c r="P213" s="140">
        <f t="shared" si="31"/>
        <v>0</v>
      </c>
      <c r="Q213" s="140">
        <v>0</v>
      </c>
      <c r="R213" s="140">
        <f t="shared" si="32"/>
        <v>0</v>
      </c>
      <c r="S213" s="140">
        <v>0</v>
      </c>
      <c r="T213" s="141">
        <f t="shared" si="33"/>
        <v>0</v>
      </c>
      <c r="AR213" s="142" t="s">
        <v>228</v>
      </c>
      <c r="AT213" s="142" t="s">
        <v>356</v>
      </c>
      <c r="AU213" s="142" t="s">
        <v>154</v>
      </c>
      <c r="AY213" s="13" t="s">
        <v>146</v>
      </c>
      <c r="BE213" s="143">
        <f t="shared" si="34"/>
        <v>0</v>
      </c>
      <c r="BF213" s="143">
        <f t="shared" si="35"/>
        <v>0</v>
      </c>
      <c r="BG213" s="143">
        <f t="shared" si="36"/>
        <v>0</v>
      </c>
      <c r="BH213" s="143">
        <f t="shared" si="37"/>
        <v>0</v>
      </c>
      <c r="BI213" s="143">
        <f t="shared" si="38"/>
        <v>0</v>
      </c>
      <c r="BJ213" s="13" t="s">
        <v>154</v>
      </c>
      <c r="BK213" s="144">
        <f t="shared" si="39"/>
        <v>0</v>
      </c>
      <c r="BL213" s="13" t="s">
        <v>181</v>
      </c>
      <c r="BM213" s="142" t="s">
        <v>2549</v>
      </c>
    </row>
    <row r="214" spans="2:65" s="1" customFormat="1" ht="24.15" customHeight="1">
      <c r="B214" s="131"/>
      <c r="C214" s="132" t="s">
        <v>616</v>
      </c>
      <c r="D214" s="132" t="s">
        <v>149</v>
      </c>
      <c r="E214" s="133" t="s">
        <v>2550</v>
      </c>
      <c r="F214" s="134" t="s">
        <v>2551</v>
      </c>
      <c r="G214" s="135" t="s">
        <v>257</v>
      </c>
      <c r="H214" s="136">
        <v>2</v>
      </c>
      <c r="I214" s="136"/>
      <c r="J214" s="136">
        <f t="shared" si="30"/>
        <v>0</v>
      </c>
      <c r="K214" s="137"/>
      <c r="L214" s="25"/>
      <c r="M214" s="138" t="s">
        <v>1</v>
      </c>
      <c r="N214" s="139" t="s">
        <v>35</v>
      </c>
      <c r="O214" s="140">
        <v>0</v>
      </c>
      <c r="P214" s="140">
        <f t="shared" si="31"/>
        <v>0</v>
      </c>
      <c r="Q214" s="140">
        <v>0</v>
      </c>
      <c r="R214" s="140">
        <f t="shared" si="32"/>
        <v>0</v>
      </c>
      <c r="S214" s="140">
        <v>0</v>
      </c>
      <c r="T214" s="141">
        <f t="shared" si="33"/>
        <v>0</v>
      </c>
      <c r="AR214" s="142" t="s">
        <v>181</v>
      </c>
      <c r="AT214" s="142" t="s">
        <v>149</v>
      </c>
      <c r="AU214" s="142" t="s">
        <v>154</v>
      </c>
      <c r="AY214" s="13" t="s">
        <v>146</v>
      </c>
      <c r="BE214" s="143">
        <f t="shared" si="34"/>
        <v>0</v>
      </c>
      <c r="BF214" s="143">
        <f t="shared" si="35"/>
        <v>0</v>
      </c>
      <c r="BG214" s="143">
        <f t="shared" si="36"/>
        <v>0</v>
      </c>
      <c r="BH214" s="143">
        <f t="shared" si="37"/>
        <v>0</v>
      </c>
      <c r="BI214" s="143">
        <f t="shared" si="38"/>
        <v>0</v>
      </c>
      <c r="BJ214" s="13" t="s">
        <v>154</v>
      </c>
      <c r="BK214" s="144">
        <f t="shared" si="39"/>
        <v>0</v>
      </c>
      <c r="BL214" s="13" t="s">
        <v>181</v>
      </c>
      <c r="BM214" s="142" t="s">
        <v>2552</v>
      </c>
    </row>
    <row r="215" spans="2:65" s="1" customFormat="1" ht="21.75" customHeight="1">
      <c r="B215" s="131"/>
      <c r="C215" s="149" t="s">
        <v>520</v>
      </c>
      <c r="D215" s="149" t="s">
        <v>356</v>
      </c>
      <c r="E215" s="150" t="s">
        <v>2553</v>
      </c>
      <c r="F215" s="151" t="s">
        <v>2554</v>
      </c>
      <c r="G215" s="152" t="s">
        <v>152</v>
      </c>
      <c r="H215" s="153">
        <v>2</v>
      </c>
      <c r="I215" s="153"/>
      <c r="J215" s="153">
        <f t="shared" si="30"/>
        <v>0</v>
      </c>
      <c r="K215" s="154"/>
      <c r="L215" s="155"/>
      <c r="M215" s="156" t="s">
        <v>1</v>
      </c>
      <c r="N215" s="157" t="s">
        <v>35</v>
      </c>
      <c r="O215" s="140">
        <v>0</v>
      </c>
      <c r="P215" s="140">
        <f t="shared" si="31"/>
        <v>0</v>
      </c>
      <c r="Q215" s="140">
        <v>0</v>
      </c>
      <c r="R215" s="140">
        <f t="shared" si="32"/>
        <v>0</v>
      </c>
      <c r="S215" s="140">
        <v>0</v>
      </c>
      <c r="T215" s="141">
        <f t="shared" si="33"/>
        <v>0</v>
      </c>
      <c r="AR215" s="142" t="s">
        <v>228</v>
      </c>
      <c r="AT215" s="142" t="s">
        <v>356</v>
      </c>
      <c r="AU215" s="142" t="s">
        <v>154</v>
      </c>
      <c r="AY215" s="13" t="s">
        <v>146</v>
      </c>
      <c r="BE215" s="143">
        <f t="shared" si="34"/>
        <v>0</v>
      </c>
      <c r="BF215" s="143">
        <f t="shared" si="35"/>
        <v>0</v>
      </c>
      <c r="BG215" s="143">
        <f t="shared" si="36"/>
        <v>0</v>
      </c>
      <c r="BH215" s="143">
        <f t="shared" si="37"/>
        <v>0</v>
      </c>
      <c r="BI215" s="143">
        <f t="shared" si="38"/>
        <v>0</v>
      </c>
      <c r="BJ215" s="13" t="s">
        <v>154</v>
      </c>
      <c r="BK215" s="144">
        <f t="shared" si="39"/>
        <v>0</v>
      </c>
      <c r="BL215" s="13" t="s">
        <v>181</v>
      </c>
      <c r="BM215" s="142" t="s">
        <v>2555</v>
      </c>
    </row>
    <row r="216" spans="2:65" s="1" customFormat="1" ht="24.15" customHeight="1">
      <c r="B216" s="131"/>
      <c r="C216" s="132" t="s">
        <v>621</v>
      </c>
      <c r="D216" s="132" t="s">
        <v>149</v>
      </c>
      <c r="E216" s="133" t="s">
        <v>2556</v>
      </c>
      <c r="F216" s="134" t="s">
        <v>2557</v>
      </c>
      <c r="G216" s="135" t="s">
        <v>152</v>
      </c>
      <c r="H216" s="136">
        <v>4</v>
      </c>
      <c r="I216" s="136"/>
      <c r="J216" s="136">
        <f t="shared" si="30"/>
        <v>0</v>
      </c>
      <c r="K216" s="137"/>
      <c r="L216" s="25"/>
      <c r="M216" s="138" t="s">
        <v>1</v>
      </c>
      <c r="N216" s="139" t="s">
        <v>35</v>
      </c>
      <c r="O216" s="140">
        <v>0.26</v>
      </c>
      <c r="P216" s="140">
        <f t="shared" si="31"/>
        <v>1.04</v>
      </c>
      <c r="Q216" s="140">
        <v>5.4E-6</v>
      </c>
      <c r="R216" s="140">
        <f t="shared" si="32"/>
        <v>2.16E-5</v>
      </c>
      <c r="S216" s="140">
        <v>0</v>
      </c>
      <c r="T216" s="141">
        <f t="shared" si="33"/>
        <v>0</v>
      </c>
      <c r="AR216" s="142" t="s">
        <v>181</v>
      </c>
      <c r="AT216" s="142" t="s">
        <v>149</v>
      </c>
      <c r="AU216" s="142" t="s">
        <v>154</v>
      </c>
      <c r="AY216" s="13" t="s">
        <v>146</v>
      </c>
      <c r="BE216" s="143">
        <f t="shared" si="34"/>
        <v>0</v>
      </c>
      <c r="BF216" s="143">
        <f t="shared" si="35"/>
        <v>0</v>
      </c>
      <c r="BG216" s="143">
        <f t="shared" si="36"/>
        <v>0</v>
      </c>
      <c r="BH216" s="143">
        <f t="shared" si="37"/>
        <v>0</v>
      </c>
      <c r="BI216" s="143">
        <f t="shared" si="38"/>
        <v>0</v>
      </c>
      <c r="BJ216" s="13" t="s">
        <v>154</v>
      </c>
      <c r="BK216" s="144">
        <f t="shared" si="39"/>
        <v>0</v>
      </c>
      <c r="BL216" s="13" t="s">
        <v>181</v>
      </c>
      <c r="BM216" s="142" t="s">
        <v>2558</v>
      </c>
    </row>
    <row r="217" spans="2:65" s="1" customFormat="1" ht="33" customHeight="1">
      <c r="B217" s="131"/>
      <c r="C217" s="149" t="s">
        <v>524</v>
      </c>
      <c r="D217" s="149" t="s">
        <v>356</v>
      </c>
      <c r="E217" s="150" t="s">
        <v>2559</v>
      </c>
      <c r="F217" s="151" t="s">
        <v>2560</v>
      </c>
      <c r="G217" s="152" t="s">
        <v>152</v>
      </c>
      <c r="H217" s="153">
        <v>4</v>
      </c>
      <c r="I217" s="153"/>
      <c r="J217" s="153">
        <f t="shared" si="30"/>
        <v>0</v>
      </c>
      <c r="K217" s="154"/>
      <c r="L217" s="155"/>
      <c r="M217" s="156" t="s">
        <v>1</v>
      </c>
      <c r="N217" s="157" t="s">
        <v>35</v>
      </c>
      <c r="O217" s="140">
        <v>0</v>
      </c>
      <c r="P217" s="140">
        <f t="shared" si="31"/>
        <v>0</v>
      </c>
      <c r="Q217" s="140">
        <v>5.9999999999999995E-4</v>
      </c>
      <c r="R217" s="140">
        <f t="shared" si="32"/>
        <v>2.3999999999999998E-3</v>
      </c>
      <c r="S217" s="140">
        <v>0</v>
      </c>
      <c r="T217" s="141">
        <f t="shared" si="33"/>
        <v>0</v>
      </c>
      <c r="AR217" s="142" t="s">
        <v>228</v>
      </c>
      <c r="AT217" s="142" t="s">
        <v>356</v>
      </c>
      <c r="AU217" s="142" t="s">
        <v>154</v>
      </c>
      <c r="AY217" s="13" t="s">
        <v>146</v>
      </c>
      <c r="BE217" s="143">
        <f t="shared" si="34"/>
        <v>0</v>
      </c>
      <c r="BF217" s="143">
        <f t="shared" si="35"/>
        <v>0</v>
      </c>
      <c r="BG217" s="143">
        <f t="shared" si="36"/>
        <v>0</v>
      </c>
      <c r="BH217" s="143">
        <f t="shared" si="37"/>
        <v>0</v>
      </c>
      <c r="BI217" s="143">
        <f t="shared" si="38"/>
        <v>0</v>
      </c>
      <c r="BJ217" s="13" t="s">
        <v>154</v>
      </c>
      <c r="BK217" s="144">
        <f t="shared" si="39"/>
        <v>0</v>
      </c>
      <c r="BL217" s="13" t="s">
        <v>181</v>
      </c>
      <c r="BM217" s="142" t="s">
        <v>2561</v>
      </c>
    </row>
    <row r="218" spans="2:65" s="1" customFormat="1" ht="24.15" customHeight="1">
      <c r="B218" s="131"/>
      <c r="C218" s="132" t="s">
        <v>630</v>
      </c>
      <c r="D218" s="132" t="s">
        <v>149</v>
      </c>
      <c r="E218" s="133" t="s">
        <v>2562</v>
      </c>
      <c r="F218" s="134" t="s">
        <v>2563</v>
      </c>
      <c r="G218" s="135" t="s">
        <v>152</v>
      </c>
      <c r="H218" s="136">
        <v>1</v>
      </c>
      <c r="I218" s="136"/>
      <c r="J218" s="136">
        <f t="shared" si="30"/>
        <v>0</v>
      </c>
      <c r="K218" s="137"/>
      <c r="L218" s="25"/>
      <c r="M218" s="138" t="s">
        <v>1</v>
      </c>
      <c r="N218" s="139" t="s">
        <v>35</v>
      </c>
      <c r="O218" s="140">
        <v>1.7424299999999999</v>
      </c>
      <c r="P218" s="140">
        <f t="shared" si="31"/>
        <v>1.7424299999999999</v>
      </c>
      <c r="Q218" s="140">
        <v>9.3893899999999992E-3</v>
      </c>
      <c r="R218" s="140">
        <f t="shared" si="32"/>
        <v>9.3893899999999992E-3</v>
      </c>
      <c r="S218" s="140">
        <v>0</v>
      </c>
      <c r="T218" s="141">
        <f t="shared" si="33"/>
        <v>0</v>
      </c>
      <c r="AR218" s="142" t="s">
        <v>181</v>
      </c>
      <c r="AT218" s="142" t="s">
        <v>149</v>
      </c>
      <c r="AU218" s="142" t="s">
        <v>154</v>
      </c>
      <c r="AY218" s="13" t="s">
        <v>146</v>
      </c>
      <c r="BE218" s="143">
        <f t="shared" si="34"/>
        <v>0</v>
      </c>
      <c r="BF218" s="143">
        <f t="shared" si="35"/>
        <v>0</v>
      </c>
      <c r="BG218" s="143">
        <f t="shared" si="36"/>
        <v>0</v>
      </c>
      <c r="BH218" s="143">
        <f t="shared" si="37"/>
        <v>0</v>
      </c>
      <c r="BI218" s="143">
        <f t="shared" si="38"/>
        <v>0</v>
      </c>
      <c r="BJ218" s="13" t="s">
        <v>154</v>
      </c>
      <c r="BK218" s="144">
        <f t="shared" si="39"/>
        <v>0</v>
      </c>
      <c r="BL218" s="13" t="s">
        <v>181</v>
      </c>
      <c r="BM218" s="142" t="s">
        <v>2564</v>
      </c>
    </row>
    <row r="219" spans="2:65" s="1" customFormat="1" ht="24.15" customHeight="1">
      <c r="B219" s="131"/>
      <c r="C219" s="149" t="s">
        <v>527</v>
      </c>
      <c r="D219" s="149" t="s">
        <v>356</v>
      </c>
      <c r="E219" s="150" t="s">
        <v>2565</v>
      </c>
      <c r="F219" s="151" t="s">
        <v>2566</v>
      </c>
      <c r="G219" s="152" t="s">
        <v>152</v>
      </c>
      <c r="H219" s="153">
        <v>1</v>
      </c>
      <c r="I219" s="153"/>
      <c r="J219" s="153">
        <f t="shared" si="30"/>
        <v>0</v>
      </c>
      <c r="K219" s="154"/>
      <c r="L219" s="155"/>
      <c r="M219" s="156" t="s">
        <v>1</v>
      </c>
      <c r="N219" s="157" t="s">
        <v>35</v>
      </c>
      <c r="O219" s="140">
        <v>0</v>
      </c>
      <c r="P219" s="140">
        <f t="shared" si="31"/>
        <v>0</v>
      </c>
      <c r="Q219" s="140">
        <v>0</v>
      </c>
      <c r="R219" s="140">
        <f t="shared" si="32"/>
        <v>0</v>
      </c>
      <c r="S219" s="140">
        <v>0</v>
      </c>
      <c r="T219" s="141">
        <f t="shared" si="33"/>
        <v>0</v>
      </c>
      <c r="AR219" s="142" t="s">
        <v>228</v>
      </c>
      <c r="AT219" s="142" t="s">
        <v>356</v>
      </c>
      <c r="AU219" s="142" t="s">
        <v>154</v>
      </c>
      <c r="AY219" s="13" t="s">
        <v>146</v>
      </c>
      <c r="BE219" s="143">
        <f t="shared" si="34"/>
        <v>0</v>
      </c>
      <c r="BF219" s="143">
        <f t="shared" si="35"/>
        <v>0</v>
      </c>
      <c r="BG219" s="143">
        <f t="shared" si="36"/>
        <v>0</v>
      </c>
      <c r="BH219" s="143">
        <f t="shared" si="37"/>
        <v>0</v>
      </c>
      <c r="BI219" s="143">
        <f t="shared" si="38"/>
        <v>0</v>
      </c>
      <c r="BJ219" s="13" t="s">
        <v>154</v>
      </c>
      <c r="BK219" s="144">
        <f t="shared" si="39"/>
        <v>0</v>
      </c>
      <c r="BL219" s="13" t="s">
        <v>181</v>
      </c>
      <c r="BM219" s="142" t="s">
        <v>2567</v>
      </c>
    </row>
    <row r="220" spans="2:65" s="1" customFormat="1" ht="24.15" customHeight="1">
      <c r="B220" s="131"/>
      <c r="C220" s="149" t="s">
        <v>637</v>
      </c>
      <c r="D220" s="149" t="s">
        <v>356</v>
      </c>
      <c r="E220" s="150" t="s">
        <v>2568</v>
      </c>
      <c r="F220" s="151" t="s">
        <v>2569</v>
      </c>
      <c r="G220" s="152" t="s">
        <v>152</v>
      </c>
      <c r="H220" s="153">
        <v>1</v>
      </c>
      <c r="I220" s="153"/>
      <c r="J220" s="153">
        <f t="shared" si="30"/>
        <v>0</v>
      </c>
      <c r="K220" s="154"/>
      <c r="L220" s="155"/>
      <c r="M220" s="156" t="s">
        <v>1</v>
      </c>
      <c r="N220" s="157" t="s">
        <v>35</v>
      </c>
      <c r="O220" s="140">
        <v>0</v>
      </c>
      <c r="P220" s="140">
        <f t="shared" si="31"/>
        <v>0</v>
      </c>
      <c r="Q220" s="140">
        <v>3.0000000000000001E-5</v>
      </c>
      <c r="R220" s="140">
        <f t="shared" si="32"/>
        <v>3.0000000000000001E-5</v>
      </c>
      <c r="S220" s="140">
        <v>0</v>
      </c>
      <c r="T220" s="141">
        <f t="shared" si="33"/>
        <v>0</v>
      </c>
      <c r="AR220" s="142" t="s">
        <v>228</v>
      </c>
      <c r="AT220" s="142" t="s">
        <v>356</v>
      </c>
      <c r="AU220" s="142" t="s">
        <v>154</v>
      </c>
      <c r="AY220" s="13" t="s">
        <v>146</v>
      </c>
      <c r="BE220" s="143">
        <f t="shared" si="34"/>
        <v>0</v>
      </c>
      <c r="BF220" s="143">
        <f t="shared" si="35"/>
        <v>0</v>
      </c>
      <c r="BG220" s="143">
        <f t="shared" si="36"/>
        <v>0</v>
      </c>
      <c r="BH220" s="143">
        <f t="shared" si="37"/>
        <v>0</v>
      </c>
      <c r="BI220" s="143">
        <f t="shared" si="38"/>
        <v>0</v>
      </c>
      <c r="BJ220" s="13" t="s">
        <v>154</v>
      </c>
      <c r="BK220" s="144">
        <f t="shared" si="39"/>
        <v>0</v>
      </c>
      <c r="BL220" s="13" t="s">
        <v>181</v>
      </c>
      <c r="BM220" s="142" t="s">
        <v>2570</v>
      </c>
    </row>
    <row r="221" spans="2:65" s="1" customFormat="1" ht="24.15" customHeight="1">
      <c r="B221" s="131"/>
      <c r="C221" s="132" t="s">
        <v>531</v>
      </c>
      <c r="D221" s="132" t="s">
        <v>149</v>
      </c>
      <c r="E221" s="133" t="s">
        <v>2571</v>
      </c>
      <c r="F221" s="134" t="s">
        <v>2572</v>
      </c>
      <c r="G221" s="135" t="s">
        <v>152</v>
      </c>
      <c r="H221" s="136">
        <v>4</v>
      </c>
      <c r="I221" s="136"/>
      <c r="J221" s="136">
        <f t="shared" si="30"/>
        <v>0</v>
      </c>
      <c r="K221" s="137"/>
      <c r="L221" s="25"/>
      <c r="M221" s="138" t="s">
        <v>1</v>
      </c>
      <c r="N221" s="139" t="s">
        <v>35</v>
      </c>
      <c r="O221" s="140">
        <v>0.4</v>
      </c>
      <c r="P221" s="140">
        <f t="shared" si="31"/>
        <v>1.6</v>
      </c>
      <c r="Q221" s="140">
        <v>0</v>
      </c>
      <c r="R221" s="140">
        <f t="shared" si="32"/>
        <v>0</v>
      </c>
      <c r="S221" s="140">
        <v>0</v>
      </c>
      <c r="T221" s="141">
        <f t="shared" si="33"/>
        <v>0</v>
      </c>
      <c r="AR221" s="142" t="s">
        <v>181</v>
      </c>
      <c r="AT221" s="142" t="s">
        <v>149</v>
      </c>
      <c r="AU221" s="142" t="s">
        <v>154</v>
      </c>
      <c r="AY221" s="13" t="s">
        <v>146</v>
      </c>
      <c r="BE221" s="143">
        <f t="shared" si="34"/>
        <v>0</v>
      </c>
      <c r="BF221" s="143">
        <f t="shared" si="35"/>
        <v>0</v>
      </c>
      <c r="BG221" s="143">
        <f t="shared" si="36"/>
        <v>0</v>
      </c>
      <c r="BH221" s="143">
        <f t="shared" si="37"/>
        <v>0</v>
      </c>
      <c r="BI221" s="143">
        <f t="shared" si="38"/>
        <v>0</v>
      </c>
      <c r="BJ221" s="13" t="s">
        <v>154</v>
      </c>
      <c r="BK221" s="144">
        <f t="shared" si="39"/>
        <v>0</v>
      </c>
      <c r="BL221" s="13" t="s">
        <v>181</v>
      </c>
      <c r="BM221" s="142" t="s">
        <v>2573</v>
      </c>
    </row>
    <row r="222" spans="2:65" s="1" customFormat="1" ht="44.25" customHeight="1">
      <c r="B222" s="131"/>
      <c r="C222" s="149" t="s">
        <v>644</v>
      </c>
      <c r="D222" s="149" t="s">
        <v>356</v>
      </c>
      <c r="E222" s="150" t="s">
        <v>2574</v>
      </c>
      <c r="F222" s="151" t="s">
        <v>2575</v>
      </c>
      <c r="G222" s="152" t="s">
        <v>152</v>
      </c>
      <c r="H222" s="153">
        <v>4</v>
      </c>
      <c r="I222" s="153"/>
      <c r="J222" s="153">
        <f t="shared" si="30"/>
        <v>0</v>
      </c>
      <c r="K222" s="154"/>
      <c r="L222" s="155"/>
      <c r="M222" s="156" t="s">
        <v>1</v>
      </c>
      <c r="N222" s="157" t="s">
        <v>35</v>
      </c>
      <c r="O222" s="140">
        <v>0</v>
      </c>
      <c r="P222" s="140">
        <f t="shared" si="31"/>
        <v>0</v>
      </c>
      <c r="Q222" s="140">
        <v>1.1999999999999999E-3</v>
      </c>
      <c r="R222" s="140">
        <f t="shared" si="32"/>
        <v>4.7999999999999996E-3</v>
      </c>
      <c r="S222" s="140">
        <v>0</v>
      </c>
      <c r="T222" s="141">
        <f t="shared" si="33"/>
        <v>0</v>
      </c>
      <c r="AR222" s="142" t="s">
        <v>228</v>
      </c>
      <c r="AT222" s="142" t="s">
        <v>356</v>
      </c>
      <c r="AU222" s="142" t="s">
        <v>154</v>
      </c>
      <c r="AY222" s="13" t="s">
        <v>146</v>
      </c>
      <c r="BE222" s="143">
        <f t="shared" si="34"/>
        <v>0</v>
      </c>
      <c r="BF222" s="143">
        <f t="shared" si="35"/>
        <v>0</v>
      </c>
      <c r="BG222" s="143">
        <f t="shared" si="36"/>
        <v>0</v>
      </c>
      <c r="BH222" s="143">
        <f t="shared" si="37"/>
        <v>0</v>
      </c>
      <c r="BI222" s="143">
        <f t="shared" si="38"/>
        <v>0</v>
      </c>
      <c r="BJ222" s="13" t="s">
        <v>154</v>
      </c>
      <c r="BK222" s="144">
        <f t="shared" si="39"/>
        <v>0</v>
      </c>
      <c r="BL222" s="13" t="s">
        <v>181</v>
      </c>
      <c r="BM222" s="142" t="s">
        <v>2576</v>
      </c>
    </row>
    <row r="223" spans="2:65" s="1" customFormat="1" ht="16.5" customHeight="1">
      <c r="B223" s="131"/>
      <c r="C223" s="132" t="s">
        <v>535</v>
      </c>
      <c r="D223" s="132" t="s">
        <v>149</v>
      </c>
      <c r="E223" s="133" t="s">
        <v>2577</v>
      </c>
      <c r="F223" s="134" t="s">
        <v>2578</v>
      </c>
      <c r="G223" s="135" t="s">
        <v>227</v>
      </c>
      <c r="H223" s="136">
        <v>204.4</v>
      </c>
      <c r="I223" s="136"/>
      <c r="J223" s="136">
        <f t="shared" si="30"/>
        <v>0</v>
      </c>
      <c r="K223" s="137"/>
      <c r="L223" s="25"/>
      <c r="M223" s="138" t="s">
        <v>1</v>
      </c>
      <c r="N223" s="139" t="s">
        <v>35</v>
      </c>
      <c r="O223" s="140">
        <v>0</v>
      </c>
      <c r="P223" s="140">
        <f t="shared" si="31"/>
        <v>0</v>
      </c>
      <c r="Q223" s="140">
        <v>0</v>
      </c>
      <c r="R223" s="140">
        <f t="shared" si="32"/>
        <v>0</v>
      </c>
      <c r="S223" s="140">
        <v>0</v>
      </c>
      <c r="T223" s="141">
        <f t="shared" si="33"/>
        <v>0</v>
      </c>
      <c r="AR223" s="142" t="s">
        <v>181</v>
      </c>
      <c r="AT223" s="142" t="s">
        <v>149</v>
      </c>
      <c r="AU223" s="142" t="s">
        <v>154</v>
      </c>
      <c r="AY223" s="13" t="s">
        <v>146</v>
      </c>
      <c r="BE223" s="143">
        <f t="shared" si="34"/>
        <v>0</v>
      </c>
      <c r="BF223" s="143">
        <f t="shared" si="35"/>
        <v>0</v>
      </c>
      <c r="BG223" s="143">
        <f t="shared" si="36"/>
        <v>0</v>
      </c>
      <c r="BH223" s="143">
        <f t="shared" si="37"/>
        <v>0</v>
      </c>
      <c r="BI223" s="143">
        <f t="shared" si="38"/>
        <v>0</v>
      </c>
      <c r="BJ223" s="13" t="s">
        <v>154</v>
      </c>
      <c r="BK223" s="144">
        <f t="shared" si="39"/>
        <v>0</v>
      </c>
      <c r="BL223" s="13" t="s">
        <v>181</v>
      </c>
      <c r="BM223" s="142" t="s">
        <v>2579</v>
      </c>
    </row>
    <row r="224" spans="2:65" s="1" customFormat="1" ht="24.15" customHeight="1">
      <c r="B224" s="131"/>
      <c r="C224" s="132" t="s">
        <v>651</v>
      </c>
      <c r="D224" s="132" t="s">
        <v>149</v>
      </c>
      <c r="E224" s="133" t="s">
        <v>2580</v>
      </c>
      <c r="F224" s="134" t="s">
        <v>2581</v>
      </c>
      <c r="G224" s="135" t="s">
        <v>227</v>
      </c>
      <c r="H224" s="136">
        <v>204.4</v>
      </c>
      <c r="I224" s="136"/>
      <c r="J224" s="136">
        <f t="shared" si="30"/>
        <v>0</v>
      </c>
      <c r="K224" s="137"/>
      <c r="L224" s="25"/>
      <c r="M224" s="138" t="s">
        <v>1</v>
      </c>
      <c r="N224" s="139" t="s">
        <v>35</v>
      </c>
      <c r="O224" s="140">
        <v>0</v>
      </c>
      <c r="P224" s="140">
        <f t="shared" si="31"/>
        <v>0</v>
      </c>
      <c r="Q224" s="140">
        <v>0</v>
      </c>
      <c r="R224" s="140">
        <f t="shared" si="32"/>
        <v>0</v>
      </c>
      <c r="S224" s="140">
        <v>0</v>
      </c>
      <c r="T224" s="141">
        <f t="shared" si="33"/>
        <v>0</v>
      </c>
      <c r="AR224" s="142" t="s">
        <v>181</v>
      </c>
      <c r="AT224" s="142" t="s">
        <v>149</v>
      </c>
      <c r="AU224" s="142" t="s">
        <v>154</v>
      </c>
      <c r="AY224" s="13" t="s">
        <v>146</v>
      </c>
      <c r="BE224" s="143">
        <f t="shared" si="34"/>
        <v>0</v>
      </c>
      <c r="BF224" s="143">
        <f t="shared" si="35"/>
        <v>0</v>
      </c>
      <c r="BG224" s="143">
        <f t="shared" si="36"/>
        <v>0</v>
      </c>
      <c r="BH224" s="143">
        <f t="shared" si="37"/>
        <v>0</v>
      </c>
      <c r="BI224" s="143">
        <f t="shared" si="38"/>
        <v>0</v>
      </c>
      <c r="BJ224" s="13" t="s">
        <v>154</v>
      </c>
      <c r="BK224" s="144">
        <f t="shared" si="39"/>
        <v>0</v>
      </c>
      <c r="BL224" s="13" t="s">
        <v>181</v>
      </c>
      <c r="BM224" s="142" t="s">
        <v>2582</v>
      </c>
    </row>
    <row r="225" spans="2:65" s="1" customFormat="1" ht="24.15" customHeight="1">
      <c r="B225" s="131"/>
      <c r="C225" s="132" t="s">
        <v>539</v>
      </c>
      <c r="D225" s="132" t="s">
        <v>149</v>
      </c>
      <c r="E225" s="133" t="s">
        <v>2583</v>
      </c>
      <c r="F225" s="134" t="s">
        <v>2584</v>
      </c>
      <c r="G225" s="135" t="s">
        <v>1698</v>
      </c>
      <c r="H225" s="136">
        <v>116.827</v>
      </c>
      <c r="I225" s="136"/>
      <c r="J225" s="136">
        <f t="shared" si="30"/>
        <v>0</v>
      </c>
      <c r="K225" s="137"/>
      <c r="L225" s="25"/>
      <c r="M225" s="138" t="s">
        <v>1</v>
      </c>
      <c r="N225" s="139" t="s">
        <v>35</v>
      </c>
      <c r="O225" s="140">
        <v>0</v>
      </c>
      <c r="P225" s="140">
        <f t="shared" si="31"/>
        <v>0</v>
      </c>
      <c r="Q225" s="140">
        <v>0</v>
      </c>
      <c r="R225" s="140">
        <f t="shared" si="32"/>
        <v>0</v>
      </c>
      <c r="S225" s="140">
        <v>0</v>
      </c>
      <c r="T225" s="141">
        <f t="shared" si="33"/>
        <v>0</v>
      </c>
      <c r="AR225" s="142" t="s">
        <v>181</v>
      </c>
      <c r="AT225" s="142" t="s">
        <v>149</v>
      </c>
      <c r="AU225" s="142" t="s">
        <v>154</v>
      </c>
      <c r="AY225" s="13" t="s">
        <v>146</v>
      </c>
      <c r="BE225" s="143">
        <f t="shared" si="34"/>
        <v>0</v>
      </c>
      <c r="BF225" s="143">
        <f t="shared" si="35"/>
        <v>0</v>
      </c>
      <c r="BG225" s="143">
        <f t="shared" si="36"/>
        <v>0</v>
      </c>
      <c r="BH225" s="143">
        <f t="shared" si="37"/>
        <v>0</v>
      </c>
      <c r="BI225" s="143">
        <f t="shared" si="38"/>
        <v>0</v>
      </c>
      <c r="BJ225" s="13" t="s">
        <v>154</v>
      </c>
      <c r="BK225" s="144">
        <f t="shared" si="39"/>
        <v>0</v>
      </c>
      <c r="BL225" s="13" t="s">
        <v>181</v>
      </c>
      <c r="BM225" s="142" t="s">
        <v>2585</v>
      </c>
    </row>
    <row r="226" spans="2:65" s="1" customFormat="1" ht="24.15" customHeight="1">
      <c r="B226" s="131"/>
      <c r="C226" s="132" t="s">
        <v>658</v>
      </c>
      <c r="D226" s="132" t="s">
        <v>149</v>
      </c>
      <c r="E226" s="133" t="s">
        <v>2586</v>
      </c>
      <c r="F226" s="134" t="s">
        <v>2587</v>
      </c>
      <c r="G226" s="135" t="s">
        <v>1698</v>
      </c>
      <c r="H226" s="136">
        <v>116.827</v>
      </c>
      <c r="I226" s="136"/>
      <c r="J226" s="136">
        <f t="shared" si="30"/>
        <v>0</v>
      </c>
      <c r="K226" s="137"/>
      <c r="L226" s="25"/>
      <c r="M226" s="138" t="s">
        <v>1</v>
      </c>
      <c r="N226" s="139" t="s">
        <v>35</v>
      </c>
      <c r="O226" s="140">
        <v>0</v>
      </c>
      <c r="P226" s="140">
        <f t="shared" si="31"/>
        <v>0</v>
      </c>
      <c r="Q226" s="140">
        <v>0</v>
      </c>
      <c r="R226" s="140">
        <f t="shared" si="32"/>
        <v>0</v>
      </c>
      <c r="S226" s="140">
        <v>0</v>
      </c>
      <c r="T226" s="141">
        <f t="shared" si="33"/>
        <v>0</v>
      </c>
      <c r="AR226" s="142" t="s">
        <v>181</v>
      </c>
      <c r="AT226" s="142" t="s">
        <v>149</v>
      </c>
      <c r="AU226" s="142" t="s">
        <v>154</v>
      </c>
      <c r="AY226" s="13" t="s">
        <v>146</v>
      </c>
      <c r="BE226" s="143">
        <f t="shared" si="34"/>
        <v>0</v>
      </c>
      <c r="BF226" s="143">
        <f t="shared" si="35"/>
        <v>0</v>
      </c>
      <c r="BG226" s="143">
        <f t="shared" si="36"/>
        <v>0</v>
      </c>
      <c r="BH226" s="143">
        <f t="shared" si="37"/>
        <v>0</v>
      </c>
      <c r="BI226" s="143">
        <f t="shared" si="38"/>
        <v>0</v>
      </c>
      <c r="BJ226" s="13" t="s">
        <v>154</v>
      </c>
      <c r="BK226" s="144">
        <f t="shared" si="39"/>
        <v>0</v>
      </c>
      <c r="BL226" s="13" t="s">
        <v>181</v>
      </c>
      <c r="BM226" s="142" t="s">
        <v>2588</v>
      </c>
    </row>
    <row r="227" spans="2:65" s="1" customFormat="1" ht="24.15" customHeight="1">
      <c r="B227" s="131"/>
      <c r="C227" s="132" t="s">
        <v>549</v>
      </c>
      <c r="D227" s="132" t="s">
        <v>149</v>
      </c>
      <c r="E227" s="133" t="s">
        <v>2589</v>
      </c>
      <c r="F227" s="134" t="s">
        <v>2590</v>
      </c>
      <c r="G227" s="135" t="s">
        <v>1698</v>
      </c>
      <c r="H227" s="136">
        <v>116.827</v>
      </c>
      <c r="I227" s="136"/>
      <c r="J227" s="136">
        <f t="shared" si="30"/>
        <v>0</v>
      </c>
      <c r="K227" s="137"/>
      <c r="L227" s="25"/>
      <c r="M227" s="138" t="s">
        <v>1</v>
      </c>
      <c r="N227" s="139" t="s">
        <v>35</v>
      </c>
      <c r="O227" s="140">
        <v>0</v>
      </c>
      <c r="P227" s="140">
        <f t="shared" si="31"/>
        <v>0</v>
      </c>
      <c r="Q227" s="140">
        <v>0</v>
      </c>
      <c r="R227" s="140">
        <f t="shared" si="32"/>
        <v>0</v>
      </c>
      <c r="S227" s="140">
        <v>0</v>
      </c>
      <c r="T227" s="141">
        <f t="shared" si="33"/>
        <v>0</v>
      </c>
      <c r="AR227" s="142" t="s">
        <v>181</v>
      </c>
      <c r="AT227" s="142" t="s">
        <v>149</v>
      </c>
      <c r="AU227" s="142" t="s">
        <v>154</v>
      </c>
      <c r="AY227" s="13" t="s">
        <v>146</v>
      </c>
      <c r="BE227" s="143">
        <f t="shared" si="34"/>
        <v>0</v>
      </c>
      <c r="BF227" s="143">
        <f t="shared" si="35"/>
        <v>0</v>
      </c>
      <c r="BG227" s="143">
        <f t="shared" si="36"/>
        <v>0</v>
      </c>
      <c r="BH227" s="143">
        <f t="shared" si="37"/>
        <v>0</v>
      </c>
      <c r="BI227" s="143">
        <f t="shared" si="38"/>
        <v>0</v>
      </c>
      <c r="BJ227" s="13" t="s">
        <v>154</v>
      </c>
      <c r="BK227" s="144">
        <f t="shared" si="39"/>
        <v>0</v>
      </c>
      <c r="BL227" s="13" t="s">
        <v>181</v>
      </c>
      <c r="BM227" s="142" t="s">
        <v>2591</v>
      </c>
    </row>
    <row r="228" spans="2:65" s="11" customFormat="1" ht="22.95" customHeight="1">
      <c r="B228" s="120"/>
      <c r="D228" s="121" t="s">
        <v>68</v>
      </c>
      <c r="E228" s="129" t="s">
        <v>253</v>
      </c>
      <c r="F228" s="129" t="s">
        <v>254</v>
      </c>
      <c r="J228" s="130">
        <f>BK228</f>
        <v>0</v>
      </c>
      <c r="L228" s="120"/>
      <c r="M228" s="124"/>
      <c r="P228" s="125">
        <f>SUM(P229:P268)</f>
        <v>8.036999999999999</v>
      </c>
      <c r="R228" s="125">
        <f>SUM(R229:R268)</f>
        <v>3.3526399999999998E-2</v>
      </c>
      <c r="T228" s="126">
        <f>SUM(T229:T268)</f>
        <v>0.18608999999999998</v>
      </c>
      <c r="AR228" s="121" t="s">
        <v>154</v>
      </c>
      <c r="AT228" s="127" t="s">
        <v>68</v>
      </c>
      <c r="AU228" s="127" t="s">
        <v>77</v>
      </c>
      <c r="AY228" s="121" t="s">
        <v>146</v>
      </c>
      <c r="BK228" s="128">
        <f>SUM(BK229:BK268)</f>
        <v>0</v>
      </c>
    </row>
    <row r="229" spans="2:65" s="1" customFormat="1" ht="24.15" customHeight="1">
      <c r="B229" s="131"/>
      <c r="C229" s="132" t="s">
        <v>665</v>
      </c>
      <c r="D229" s="132" t="s">
        <v>149</v>
      </c>
      <c r="E229" s="133" t="s">
        <v>2592</v>
      </c>
      <c r="F229" s="134" t="s">
        <v>2593</v>
      </c>
      <c r="G229" s="135" t="s">
        <v>257</v>
      </c>
      <c r="H229" s="136">
        <v>2</v>
      </c>
      <c r="I229" s="136"/>
      <c r="J229" s="136">
        <f t="shared" ref="J229:J268" si="40">ROUND(I229*H229,3)</f>
        <v>0</v>
      </c>
      <c r="K229" s="137"/>
      <c r="L229" s="25"/>
      <c r="M229" s="138" t="s">
        <v>1</v>
      </c>
      <c r="N229" s="139" t="s">
        <v>35</v>
      </c>
      <c r="O229" s="140">
        <v>0.44</v>
      </c>
      <c r="P229" s="140">
        <f t="shared" ref="P229:P268" si="41">O229*H229</f>
        <v>0.88</v>
      </c>
      <c r="Q229" s="140">
        <v>0</v>
      </c>
      <c r="R229" s="140">
        <f t="shared" ref="R229:R268" si="42">Q229*H229</f>
        <v>0</v>
      </c>
      <c r="S229" s="140">
        <v>3.4200000000000001E-2</v>
      </c>
      <c r="T229" s="141">
        <f t="shared" ref="T229:T268" si="43">S229*H229</f>
        <v>6.8400000000000002E-2</v>
      </c>
      <c r="AR229" s="142" t="s">
        <v>181</v>
      </c>
      <c r="AT229" s="142" t="s">
        <v>149</v>
      </c>
      <c r="AU229" s="142" t="s">
        <v>154</v>
      </c>
      <c r="AY229" s="13" t="s">
        <v>146</v>
      </c>
      <c r="BE229" s="143">
        <f t="shared" ref="BE229:BE268" si="44">IF(N229="základná",J229,0)</f>
        <v>0</v>
      </c>
      <c r="BF229" s="143">
        <f t="shared" ref="BF229:BF268" si="45">IF(N229="znížená",J229,0)</f>
        <v>0</v>
      </c>
      <c r="BG229" s="143">
        <f t="shared" ref="BG229:BG268" si="46">IF(N229="zákl. prenesená",J229,0)</f>
        <v>0</v>
      </c>
      <c r="BH229" s="143">
        <f t="shared" ref="BH229:BH268" si="47">IF(N229="zníž. prenesená",J229,0)</f>
        <v>0</v>
      </c>
      <c r="BI229" s="143">
        <f t="shared" ref="BI229:BI268" si="48">IF(N229="nulová",J229,0)</f>
        <v>0</v>
      </c>
      <c r="BJ229" s="13" t="s">
        <v>154</v>
      </c>
      <c r="BK229" s="144">
        <f t="shared" ref="BK229:BK268" si="49">ROUND(I229*H229,3)</f>
        <v>0</v>
      </c>
      <c r="BL229" s="13" t="s">
        <v>181</v>
      </c>
      <c r="BM229" s="142" t="s">
        <v>2594</v>
      </c>
    </row>
    <row r="230" spans="2:65" s="1" customFormat="1" ht="37.950000000000003" customHeight="1">
      <c r="B230" s="131"/>
      <c r="C230" s="132" t="s">
        <v>553</v>
      </c>
      <c r="D230" s="132" t="s">
        <v>149</v>
      </c>
      <c r="E230" s="133" t="s">
        <v>2595</v>
      </c>
      <c r="F230" s="134" t="s">
        <v>2596</v>
      </c>
      <c r="G230" s="135" t="s">
        <v>257</v>
      </c>
      <c r="H230" s="136">
        <v>1</v>
      </c>
      <c r="I230" s="136"/>
      <c r="J230" s="136">
        <f t="shared" si="40"/>
        <v>0</v>
      </c>
      <c r="K230" s="137"/>
      <c r="L230" s="25"/>
      <c r="M230" s="138" t="s">
        <v>1</v>
      </c>
      <c r="N230" s="139" t="s">
        <v>35</v>
      </c>
      <c r="O230" s="140">
        <v>0.54700000000000004</v>
      </c>
      <c r="P230" s="140">
        <f t="shared" si="41"/>
        <v>0.54700000000000004</v>
      </c>
      <c r="Q230" s="140">
        <v>0</v>
      </c>
      <c r="R230" s="140">
        <f t="shared" si="42"/>
        <v>0</v>
      </c>
      <c r="S230" s="140">
        <v>1.8800000000000001E-2</v>
      </c>
      <c r="T230" s="141">
        <f t="shared" si="43"/>
        <v>1.8800000000000001E-2</v>
      </c>
      <c r="AR230" s="142" t="s">
        <v>181</v>
      </c>
      <c r="AT230" s="142" t="s">
        <v>149</v>
      </c>
      <c r="AU230" s="142" t="s">
        <v>154</v>
      </c>
      <c r="AY230" s="13" t="s">
        <v>146</v>
      </c>
      <c r="BE230" s="143">
        <f t="shared" si="44"/>
        <v>0</v>
      </c>
      <c r="BF230" s="143">
        <f t="shared" si="45"/>
        <v>0</v>
      </c>
      <c r="BG230" s="143">
        <f t="shared" si="46"/>
        <v>0</v>
      </c>
      <c r="BH230" s="143">
        <f t="shared" si="47"/>
        <v>0</v>
      </c>
      <c r="BI230" s="143">
        <f t="shared" si="48"/>
        <v>0</v>
      </c>
      <c r="BJ230" s="13" t="s">
        <v>154</v>
      </c>
      <c r="BK230" s="144">
        <f t="shared" si="49"/>
        <v>0</v>
      </c>
      <c r="BL230" s="13" t="s">
        <v>181</v>
      </c>
      <c r="BM230" s="142" t="s">
        <v>2597</v>
      </c>
    </row>
    <row r="231" spans="2:65" s="1" customFormat="1" ht="24.15" customHeight="1">
      <c r="B231" s="131"/>
      <c r="C231" s="132" t="s">
        <v>670</v>
      </c>
      <c r="D231" s="132" t="s">
        <v>149</v>
      </c>
      <c r="E231" s="133" t="s">
        <v>260</v>
      </c>
      <c r="F231" s="134" t="s">
        <v>261</v>
      </c>
      <c r="G231" s="135" t="s">
        <v>257</v>
      </c>
      <c r="H231" s="136">
        <v>3</v>
      </c>
      <c r="I231" s="136"/>
      <c r="J231" s="136">
        <f t="shared" si="40"/>
        <v>0</v>
      </c>
      <c r="K231" s="137"/>
      <c r="L231" s="25"/>
      <c r="M231" s="138" t="s">
        <v>1</v>
      </c>
      <c r="N231" s="139" t="s">
        <v>35</v>
      </c>
      <c r="O231" s="140">
        <v>0.34200000000000003</v>
      </c>
      <c r="P231" s="140">
        <f t="shared" si="41"/>
        <v>1.026</v>
      </c>
      <c r="Q231" s="140">
        <v>0</v>
      </c>
      <c r="R231" s="140">
        <f t="shared" si="42"/>
        <v>0</v>
      </c>
      <c r="S231" s="140">
        <v>1.9460000000000002E-2</v>
      </c>
      <c r="T231" s="141">
        <f t="shared" si="43"/>
        <v>5.8380000000000001E-2</v>
      </c>
      <c r="AR231" s="142" t="s">
        <v>153</v>
      </c>
      <c r="AT231" s="142" t="s">
        <v>149</v>
      </c>
      <c r="AU231" s="142" t="s">
        <v>154</v>
      </c>
      <c r="AY231" s="13" t="s">
        <v>146</v>
      </c>
      <c r="BE231" s="143">
        <f t="shared" si="44"/>
        <v>0</v>
      </c>
      <c r="BF231" s="143">
        <f t="shared" si="45"/>
        <v>0</v>
      </c>
      <c r="BG231" s="143">
        <f t="shared" si="46"/>
        <v>0</v>
      </c>
      <c r="BH231" s="143">
        <f t="shared" si="47"/>
        <v>0</v>
      </c>
      <c r="BI231" s="143">
        <f t="shared" si="48"/>
        <v>0</v>
      </c>
      <c r="BJ231" s="13" t="s">
        <v>154</v>
      </c>
      <c r="BK231" s="144">
        <f t="shared" si="49"/>
        <v>0</v>
      </c>
      <c r="BL231" s="13" t="s">
        <v>153</v>
      </c>
      <c r="BM231" s="142" t="s">
        <v>2598</v>
      </c>
    </row>
    <row r="232" spans="2:65" s="1" customFormat="1" ht="24.15" customHeight="1">
      <c r="B232" s="131"/>
      <c r="C232" s="132" t="s">
        <v>556</v>
      </c>
      <c r="D232" s="132" t="s">
        <v>149</v>
      </c>
      <c r="E232" s="133" t="s">
        <v>263</v>
      </c>
      <c r="F232" s="134" t="s">
        <v>2599</v>
      </c>
      <c r="G232" s="135" t="s">
        <v>257</v>
      </c>
      <c r="H232" s="136">
        <v>4</v>
      </c>
      <c r="I232" s="136"/>
      <c r="J232" s="136">
        <f t="shared" si="40"/>
        <v>0</v>
      </c>
      <c r="K232" s="137"/>
      <c r="L232" s="25"/>
      <c r="M232" s="138" t="s">
        <v>1</v>
      </c>
      <c r="N232" s="139" t="s">
        <v>35</v>
      </c>
      <c r="O232" s="140">
        <v>0.25</v>
      </c>
      <c r="P232" s="140">
        <f t="shared" si="41"/>
        <v>1</v>
      </c>
      <c r="Q232" s="140">
        <v>0</v>
      </c>
      <c r="R232" s="140">
        <f t="shared" si="42"/>
        <v>0</v>
      </c>
      <c r="S232" s="140">
        <v>2.5999999999999999E-3</v>
      </c>
      <c r="T232" s="141">
        <f t="shared" si="43"/>
        <v>1.04E-2</v>
      </c>
      <c r="AR232" s="142" t="s">
        <v>181</v>
      </c>
      <c r="AT232" s="142" t="s">
        <v>149</v>
      </c>
      <c r="AU232" s="142" t="s">
        <v>154</v>
      </c>
      <c r="AY232" s="13" t="s">
        <v>146</v>
      </c>
      <c r="BE232" s="143">
        <f t="shared" si="44"/>
        <v>0</v>
      </c>
      <c r="BF232" s="143">
        <f t="shared" si="45"/>
        <v>0</v>
      </c>
      <c r="BG232" s="143">
        <f t="shared" si="46"/>
        <v>0</v>
      </c>
      <c r="BH232" s="143">
        <f t="shared" si="47"/>
        <v>0</v>
      </c>
      <c r="BI232" s="143">
        <f t="shared" si="48"/>
        <v>0</v>
      </c>
      <c r="BJ232" s="13" t="s">
        <v>154</v>
      </c>
      <c r="BK232" s="144">
        <f t="shared" si="49"/>
        <v>0</v>
      </c>
      <c r="BL232" s="13" t="s">
        <v>181</v>
      </c>
      <c r="BM232" s="142" t="s">
        <v>2600</v>
      </c>
    </row>
    <row r="233" spans="2:65" s="1" customFormat="1" ht="37.950000000000003" customHeight="1">
      <c r="B233" s="131"/>
      <c r="C233" s="132" t="s">
        <v>677</v>
      </c>
      <c r="D233" s="132" t="s">
        <v>149</v>
      </c>
      <c r="E233" s="133" t="s">
        <v>267</v>
      </c>
      <c r="F233" s="134" t="s">
        <v>268</v>
      </c>
      <c r="G233" s="135" t="s">
        <v>152</v>
      </c>
      <c r="H233" s="136">
        <v>3</v>
      </c>
      <c r="I233" s="136"/>
      <c r="J233" s="136">
        <f t="shared" si="40"/>
        <v>0</v>
      </c>
      <c r="K233" s="137"/>
      <c r="L233" s="25"/>
      <c r="M233" s="138" t="s">
        <v>1</v>
      </c>
      <c r="N233" s="139" t="s">
        <v>35</v>
      </c>
      <c r="O233" s="140">
        <v>8.8999999999999996E-2</v>
      </c>
      <c r="P233" s="140">
        <f t="shared" si="41"/>
        <v>0.26700000000000002</v>
      </c>
      <c r="Q233" s="140">
        <v>0</v>
      </c>
      <c r="R233" s="140">
        <f t="shared" si="42"/>
        <v>0</v>
      </c>
      <c r="S233" s="140">
        <v>8.4999999999999995E-4</v>
      </c>
      <c r="T233" s="141">
        <f t="shared" si="43"/>
        <v>2.5499999999999997E-3</v>
      </c>
      <c r="AR233" s="142" t="s">
        <v>181</v>
      </c>
      <c r="AT233" s="142" t="s">
        <v>149</v>
      </c>
      <c r="AU233" s="142" t="s">
        <v>154</v>
      </c>
      <c r="AY233" s="13" t="s">
        <v>146</v>
      </c>
      <c r="BE233" s="143">
        <f t="shared" si="44"/>
        <v>0</v>
      </c>
      <c r="BF233" s="143">
        <f t="shared" si="45"/>
        <v>0</v>
      </c>
      <c r="BG233" s="143">
        <f t="shared" si="46"/>
        <v>0</v>
      </c>
      <c r="BH233" s="143">
        <f t="shared" si="47"/>
        <v>0</v>
      </c>
      <c r="BI233" s="143">
        <f t="shared" si="48"/>
        <v>0</v>
      </c>
      <c r="BJ233" s="13" t="s">
        <v>154</v>
      </c>
      <c r="BK233" s="144">
        <f t="shared" si="49"/>
        <v>0</v>
      </c>
      <c r="BL233" s="13" t="s">
        <v>181</v>
      </c>
      <c r="BM233" s="142" t="s">
        <v>2601</v>
      </c>
    </row>
    <row r="234" spans="2:65" s="1" customFormat="1" ht="16.5" customHeight="1">
      <c r="B234" s="131"/>
      <c r="C234" s="132" t="s">
        <v>560</v>
      </c>
      <c r="D234" s="132" t="s">
        <v>149</v>
      </c>
      <c r="E234" s="133" t="s">
        <v>2602</v>
      </c>
      <c r="F234" s="134" t="s">
        <v>2603</v>
      </c>
      <c r="G234" s="135" t="s">
        <v>152</v>
      </c>
      <c r="H234" s="136">
        <v>1</v>
      </c>
      <c r="I234" s="136"/>
      <c r="J234" s="136">
        <f t="shared" si="40"/>
        <v>0</v>
      </c>
      <c r="K234" s="137"/>
      <c r="L234" s="25"/>
      <c r="M234" s="138" t="s">
        <v>1</v>
      </c>
      <c r="N234" s="139" t="s">
        <v>35</v>
      </c>
      <c r="O234" s="140">
        <v>0.35199999999999998</v>
      </c>
      <c r="P234" s="140">
        <f t="shared" si="41"/>
        <v>0.35199999999999998</v>
      </c>
      <c r="Q234" s="140">
        <v>0</v>
      </c>
      <c r="R234" s="140">
        <f t="shared" si="42"/>
        <v>0</v>
      </c>
      <c r="S234" s="140">
        <v>2.7560000000000001E-2</v>
      </c>
      <c r="T234" s="141">
        <f t="shared" si="43"/>
        <v>2.7560000000000001E-2</v>
      </c>
      <c r="AR234" s="142" t="s">
        <v>181</v>
      </c>
      <c r="AT234" s="142" t="s">
        <v>149</v>
      </c>
      <c r="AU234" s="142" t="s">
        <v>154</v>
      </c>
      <c r="AY234" s="13" t="s">
        <v>146</v>
      </c>
      <c r="BE234" s="143">
        <f t="shared" si="44"/>
        <v>0</v>
      </c>
      <c r="BF234" s="143">
        <f t="shared" si="45"/>
        <v>0</v>
      </c>
      <c r="BG234" s="143">
        <f t="shared" si="46"/>
        <v>0</v>
      </c>
      <c r="BH234" s="143">
        <f t="shared" si="47"/>
        <v>0</v>
      </c>
      <c r="BI234" s="143">
        <f t="shared" si="48"/>
        <v>0</v>
      </c>
      <c r="BJ234" s="13" t="s">
        <v>154</v>
      </c>
      <c r="BK234" s="144">
        <f t="shared" si="49"/>
        <v>0</v>
      </c>
      <c r="BL234" s="13" t="s">
        <v>181</v>
      </c>
      <c r="BM234" s="142" t="s">
        <v>2604</v>
      </c>
    </row>
    <row r="235" spans="2:65" s="1" customFormat="1" ht="21.75" customHeight="1">
      <c r="B235" s="131"/>
      <c r="C235" s="132" t="s">
        <v>601</v>
      </c>
      <c r="D235" s="132" t="s">
        <v>149</v>
      </c>
      <c r="E235" s="133" t="s">
        <v>2605</v>
      </c>
      <c r="F235" s="134" t="s">
        <v>2606</v>
      </c>
      <c r="G235" s="135" t="s">
        <v>152</v>
      </c>
      <c r="H235" s="136">
        <v>4</v>
      </c>
      <c r="I235" s="136"/>
      <c r="J235" s="136">
        <f t="shared" si="40"/>
        <v>0</v>
      </c>
      <c r="K235" s="137"/>
      <c r="L235" s="25"/>
      <c r="M235" s="138" t="s">
        <v>1</v>
      </c>
      <c r="N235" s="139" t="s">
        <v>35</v>
      </c>
      <c r="O235" s="140">
        <v>0.19919000000000001</v>
      </c>
      <c r="P235" s="140">
        <f t="shared" si="41"/>
        <v>0.79676000000000002</v>
      </c>
      <c r="Q235" s="140">
        <v>0</v>
      </c>
      <c r="R235" s="140">
        <f t="shared" si="42"/>
        <v>0</v>
      </c>
      <c r="S235" s="140">
        <v>0</v>
      </c>
      <c r="T235" s="141">
        <f t="shared" si="43"/>
        <v>0</v>
      </c>
      <c r="AR235" s="142" t="s">
        <v>181</v>
      </c>
      <c r="AT235" s="142" t="s">
        <v>149</v>
      </c>
      <c r="AU235" s="142" t="s">
        <v>154</v>
      </c>
      <c r="AY235" s="13" t="s">
        <v>146</v>
      </c>
      <c r="BE235" s="143">
        <f t="shared" si="44"/>
        <v>0</v>
      </c>
      <c r="BF235" s="143">
        <f t="shared" si="45"/>
        <v>0</v>
      </c>
      <c r="BG235" s="143">
        <f t="shared" si="46"/>
        <v>0</v>
      </c>
      <c r="BH235" s="143">
        <f t="shared" si="47"/>
        <v>0</v>
      </c>
      <c r="BI235" s="143">
        <f t="shared" si="48"/>
        <v>0</v>
      </c>
      <c r="BJ235" s="13" t="s">
        <v>154</v>
      </c>
      <c r="BK235" s="144">
        <f t="shared" si="49"/>
        <v>0</v>
      </c>
      <c r="BL235" s="13" t="s">
        <v>181</v>
      </c>
      <c r="BM235" s="142" t="s">
        <v>2607</v>
      </c>
    </row>
    <row r="236" spans="2:65" s="1" customFormat="1" ht="16.5" customHeight="1">
      <c r="B236" s="131"/>
      <c r="C236" s="149" t="s">
        <v>563</v>
      </c>
      <c r="D236" s="149" t="s">
        <v>356</v>
      </c>
      <c r="E236" s="150" t="s">
        <v>2608</v>
      </c>
      <c r="F236" s="151" t="s">
        <v>2609</v>
      </c>
      <c r="G236" s="152" t="s">
        <v>152</v>
      </c>
      <c r="H236" s="153">
        <v>2</v>
      </c>
      <c r="I236" s="153"/>
      <c r="J236" s="153">
        <f t="shared" si="40"/>
        <v>0</v>
      </c>
      <c r="K236" s="154"/>
      <c r="L236" s="155"/>
      <c r="M236" s="156" t="s">
        <v>1</v>
      </c>
      <c r="N236" s="157" t="s">
        <v>35</v>
      </c>
      <c r="O236" s="140">
        <v>0</v>
      </c>
      <c r="P236" s="140">
        <f t="shared" si="41"/>
        <v>0</v>
      </c>
      <c r="Q236" s="140">
        <v>0</v>
      </c>
      <c r="R236" s="140">
        <f t="shared" si="42"/>
        <v>0</v>
      </c>
      <c r="S236" s="140">
        <v>0</v>
      </c>
      <c r="T236" s="141">
        <f t="shared" si="43"/>
        <v>0</v>
      </c>
      <c r="AR236" s="142" t="s">
        <v>228</v>
      </c>
      <c r="AT236" s="142" t="s">
        <v>356</v>
      </c>
      <c r="AU236" s="142" t="s">
        <v>154</v>
      </c>
      <c r="AY236" s="13" t="s">
        <v>146</v>
      </c>
      <c r="BE236" s="143">
        <f t="shared" si="44"/>
        <v>0</v>
      </c>
      <c r="BF236" s="143">
        <f t="shared" si="45"/>
        <v>0</v>
      </c>
      <c r="BG236" s="143">
        <f t="shared" si="46"/>
        <v>0</v>
      </c>
      <c r="BH236" s="143">
        <f t="shared" si="47"/>
        <v>0</v>
      </c>
      <c r="BI236" s="143">
        <f t="shared" si="48"/>
        <v>0</v>
      </c>
      <c r="BJ236" s="13" t="s">
        <v>154</v>
      </c>
      <c r="BK236" s="144">
        <f t="shared" si="49"/>
        <v>0</v>
      </c>
      <c r="BL236" s="13" t="s">
        <v>181</v>
      </c>
      <c r="BM236" s="142" t="s">
        <v>2610</v>
      </c>
    </row>
    <row r="237" spans="2:65" s="1" customFormat="1" ht="16.5" customHeight="1">
      <c r="B237" s="131"/>
      <c r="C237" s="149" t="s">
        <v>690</v>
      </c>
      <c r="D237" s="149" t="s">
        <v>356</v>
      </c>
      <c r="E237" s="150" t="s">
        <v>2611</v>
      </c>
      <c r="F237" s="151" t="s">
        <v>2612</v>
      </c>
      <c r="G237" s="152" t="s">
        <v>152</v>
      </c>
      <c r="H237" s="153">
        <v>2</v>
      </c>
      <c r="I237" s="153"/>
      <c r="J237" s="153">
        <f t="shared" si="40"/>
        <v>0</v>
      </c>
      <c r="K237" s="154"/>
      <c r="L237" s="155"/>
      <c r="M237" s="156" t="s">
        <v>1</v>
      </c>
      <c r="N237" s="157" t="s">
        <v>35</v>
      </c>
      <c r="O237" s="140">
        <v>0</v>
      </c>
      <c r="P237" s="140">
        <f t="shared" si="41"/>
        <v>0</v>
      </c>
      <c r="Q237" s="140">
        <v>0</v>
      </c>
      <c r="R237" s="140">
        <f t="shared" si="42"/>
        <v>0</v>
      </c>
      <c r="S237" s="140">
        <v>0</v>
      </c>
      <c r="T237" s="141">
        <f t="shared" si="43"/>
        <v>0</v>
      </c>
      <c r="AR237" s="142" t="s">
        <v>228</v>
      </c>
      <c r="AT237" s="142" t="s">
        <v>356</v>
      </c>
      <c r="AU237" s="142" t="s">
        <v>154</v>
      </c>
      <c r="AY237" s="13" t="s">
        <v>146</v>
      </c>
      <c r="BE237" s="143">
        <f t="shared" si="44"/>
        <v>0</v>
      </c>
      <c r="BF237" s="143">
        <f t="shared" si="45"/>
        <v>0</v>
      </c>
      <c r="BG237" s="143">
        <f t="shared" si="46"/>
        <v>0</v>
      </c>
      <c r="BH237" s="143">
        <f t="shared" si="47"/>
        <v>0</v>
      </c>
      <c r="BI237" s="143">
        <f t="shared" si="48"/>
        <v>0</v>
      </c>
      <c r="BJ237" s="13" t="s">
        <v>154</v>
      </c>
      <c r="BK237" s="144">
        <f t="shared" si="49"/>
        <v>0</v>
      </c>
      <c r="BL237" s="13" t="s">
        <v>181</v>
      </c>
      <c r="BM237" s="142" t="s">
        <v>2613</v>
      </c>
    </row>
    <row r="238" spans="2:65" s="1" customFormat="1" ht="24.15" customHeight="1">
      <c r="B238" s="131"/>
      <c r="C238" s="132" t="s">
        <v>567</v>
      </c>
      <c r="D238" s="132" t="s">
        <v>149</v>
      </c>
      <c r="E238" s="133" t="s">
        <v>2614</v>
      </c>
      <c r="F238" s="134" t="s">
        <v>2615</v>
      </c>
      <c r="G238" s="135" t="s">
        <v>152</v>
      </c>
      <c r="H238" s="136">
        <v>1</v>
      </c>
      <c r="I238" s="136"/>
      <c r="J238" s="136">
        <f t="shared" si="40"/>
        <v>0</v>
      </c>
      <c r="K238" s="137"/>
      <c r="L238" s="25"/>
      <c r="M238" s="138" t="s">
        <v>1</v>
      </c>
      <c r="N238" s="139" t="s">
        <v>35</v>
      </c>
      <c r="O238" s="140">
        <v>0.11505</v>
      </c>
      <c r="P238" s="140">
        <f t="shared" si="41"/>
        <v>0.11505</v>
      </c>
      <c r="Q238" s="140">
        <v>8.3999999999999992E-6</v>
      </c>
      <c r="R238" s="140">
        <f t="shared" si="42"/>
        <v>8.3999999999999992E-6</v>
      </c>
      <c r="S238" s="140">
        <v>0</v>
      </c>
      <c r="T238" s="141">
        <f t="shared" si="43"/>
        <v>0</v>
      </c>
      <c r="AR238" s="142" t="s">
        <v>181</v>
      </c>
      <c r="AT238" s="142" t="s">
        <v>149</v>
      </c>
      <c r="AU238" s="142" t="s">
        <v>154</v>
      </c>
      <c r="AY238" s="13" t="s">
        <v>146</v>
      </c>
      <c r="BE238" s="143">
        <f t="shared" si="44"/>
        <v>0</v>
      </c>
      <c r="BF238" s="143">
        <f t="shared" si="45"/>
        <v>0</v>
      </c>
      <c r="BG238" s="143">
        <f t="shared" si="46"/>
        <v>0</v>
      </c>
      <c r="BH238" s="143">
        <f t="shared" si="47"/>
        <v>0</v>
      </c>
      <c r="BI238" s="143">
        <f t="shared" si="48"/>
        <v>0</v>
      </c>
      <c r="BJ238" s="13" t="s">
        <v>154</v>
      </c>
      <c r="BK238" s="144">
        <f t="shared" si="49"/>
        <v>0</v>
      </c>
      <c r="BL238" s="13" t="s">
        <v>181</v>
      </c>
      <c r="BM238" s="142" t="s">
        <v>2616</v>
      </c>
    </row>
    <row r="239" spans="2:65" s="1" customFormat="1" ht="24.15" customHeight="1">
      <c r="B239" s="131"/>
      <c r="C239" s="132" t="s">
        <v>697</v>
      </c>
      <c r="D239" s="132" t="s">
        <v>149</v>
      </c>
      <c r="E239" s="133" t="s">
        <v>2617</v>
      </c>
      <c r="F239" s="134" t="s">
        <v>2618</v>
      </c>
      <c r="G239" s="135" t="s">
        <v>152</v>
      </c>
      <c r="H239" s="136">
        <v>12</v>
      </c>
      <c r="I239" s="136"/>
      <c r="J239" s="136">
        <f t="shared" si="40"/>
        <v>0</v>
      </c>
      <c r="K239" s="137"/>
      <c r="L239" s="25"/>
      <c r="M239" s="138" t="s">
        <v>1</v>
      </c>
      <c r="N239" s="139" t="s">
        <v>35</v>
      </c>
      <c r="O239" s="140">
        <v>0</v>
      </c>
      <c r="P239" s="140">
        <f t="shared" si="41"/>
        <v>0</v>
      </c>
      <c r="Q239" s="140">
        <v>0</v>
      </c>
      <c r="R239" s="140">
        <f t="shared" si="42"/>
        <v>0</v>
      </c>
      <c r="S239" s="140">
        <v>0</v>
      </c>
      <c r="T239" s="141">
        <f t="shared" si="43"/>
        <v>0</v>
      </c>
      <c r="AR239" s="142" t="s">
        <v>181</v>
      </c>
      <c r="AT239" s="142" t="s">
        <v>149</v>
      </c>
      <c r="AU239" s="142" t="s">
        <v>154</v>
      </c>
      <c r="AY239" s="13" t="s">
        <v>146</v>
      </c>
      <c r="BE239" s="143">
        <f t="shared" si="44"/>
        <v>0</v>
      </c>
      <c r="BF239" s="143">
        <f t="shared" si="45"/>
        <v>0</v>
      </c>
      <c r="BG239" s="143">
        <f t="shared" si="46"/>
        <v>0</v>
      </c>
      <c r="BH239" s="143">
        <f t="shared" si="47"/>
        <v>0</v>
      </c>
      <c r="BI239" s="143">
        <f t="shared" si="48"/>
        <v>0</v>
      </c>
      <c r="BJ239" s="13" t="s">
        <v>154</v>
      </c>
      <c r="BK239" s="144">
        <f t="shared" si="49"/>
        <v>0</v>
      </c>
      <c r="BL239" s="13" t="s">
        <v>181</v>
      </c>
      <c r="BM239" s="142" t="s">
        <v>2619</v>
      </c>
    </row>
    <row r="240" spans="2:65" s="1" customFormat="1" ht="24.15" customHeight="1">
      <c r="B240" s="131"/>
      <c r="C240" s="149" t="s">
        <v>701</v>
      </c>
      <c r="D240" s="149" t="s">
        <v>356</v>
      </c>
      <c r="E240" s="150" t="s">
        <v>2620</v>
      </c>
      <c r="F240" s="151" t="s">
        <v>2621</v>
      </c>
      <c r="G240" s="152" t="s">
        <v>152</v>
      </c>
      <c r="H240" s="153">
        <v>12</v>
      </c>
      <c r="I240" s="153"/>
      <c r="J240" s="153">
        <f t="shared" si="40"/>
        <v>0</v>
      </c>
      <c r="K240" s="154"/>
      <c r="L240" s="155"/>
      <c r="M240" s="156" t="s">
        <v>1</v>
      </c>
      <c r="N240" s="157" t="s">
        <v>35</v>
      </c>
      <c r="O240" s="140">
        <v>0</v>
      </c>
      <c r="P240" s="140">
        <f t="shared" si="41"/>
        <v>0</v>
      </c>
      <c r="Q240" s="140">
        <v>0</v>
      </c>
      <c r="R240" s="140">
        <f t="shared" si="42"/>
        <v>0</v>
      </c>
      <c r="S240" s="140">
        <v>0</v>
      </c>
      <c r="T240" s="141">
        <f t="shared" si="43"/>
        <v>0</v>
      </c>
      <c r="AR240" s="142" t="s">
        <v>228</v>
      </c>
      <c r="AT240" s="142" t="s">
        <v>356</v>
      </c>
      <c r="AU240" s="142" t="s">
        <v>154</v>
      </c>
      <c r="AY240" s="13" t="s">
        <v>146</v>
      </c>
      <c r="BE240" s="143">
        <f t="shared" si="44"/>
        <v>0</v>
      </c>
      <c r="BF240" s="143">
        <f t="shared" si="45"/>
        <v>0</v>
      </c>
      <c r="BG240" s="143">
        <f t="shared" si="46"/>
        <v>0</v>
      </c>
      <c r="BH240" s="143">
        <f t="shared" si="47"/>
        <v>0</v>
      </c>
      <c r="BI240" s="143">
        <f t="shared" si="48"/>
        <v>0</v>
      </c>
      <c r="BJ240" s="13" t="s">
        <v>154</v>
      </c>
      <c r="BK240" s="144">
        <f t="shared" si="49"/>
        <v>0</v>
      </c>
      <c r="BL240" s="13" t="s">
        <v>181</v>
      </c>
      <c r="BM240" s="142" t="s">
        <v>2622</v>
      </c>
    </row>
    <row r="241" spans="2:65" s="1" customFormat="1" ht="16.5" customHeight="1">
      <c r="B241" s="131"/>
      <c r="C241" s="132" t="s">
        <v>705</v>
      </c>
      <c r="D241" s="132" t="s">
        <v>149</v>
      </c>
      <c r="E241" s="133" t="s">
        <v>2623</v>
      </c>
      <c r="F241" s="134" t="s">
        <v>2624</v>
      </c>
      <c r="G241" s="135" t="s">
        <v>152</v>
      </c>
      <c r="H241" s="136">
        <v>12</v>
      </c>
      <c r="I241" s="136"/>
      <c r="J241" s="136">
        <f t="shared" si="40"/>
        <v>0</v>
      </c>
      <c r="K241" s="137"/>
      <c r="L241" s="25"/>
      <c r="M241" s="138" t="s">
        <v>1</v>
      </c>
      <c r="N241" s="139" t="s">
        <v>35</v>
      </c>
      <c r="O241" s="140">
        <v>0.13436999999999999</v>
      </c>
      <c r="P241" s="140">
        <f t="shared" si="41"/>
        <v>1.6124399999999999</v>
      </c>
      <c r="Q241" s="140">
        <v>0</v>
      </c>
      <c r="R241" s="140">
        <f t="shared" si="42"/>
        <v>0</v>
      </c>
      <c r="S241" s="140">
        <v>0</v>
      </c>
      <c r="T241" s="141">
        <f t="shared" si="43"/>
        <v>0</v>
      </c>
      <c r="AR241" s="142" t="s">
        <v>181</v>
      </c>
      <c r="AT241" s="142" t="s">
        <v>149</v>
      </c>
      <c r="AU241" s="142" t="s">
        <v>154</v>
      </c>
      <c r="AY241" s="13" t="s">
        <v>146</v>
      </c>
      <c r="BE241" s="143">
        <f t="shared" si="44"/>
        <v>0</v>
      </c>
      <c r="BF241" s="143">
        <f t="shared" si="45"/>
        <v>0</v>
      </c>
      <c r="BG241" s="143">
        <f t="shared" si="46"/>
        <v>0</v>
      </c>
      <c r="BH241" s="143">
        <f t="shared" si="47"/>
        <v>0</v>
      </c>
      <c r="BI241" s="143">
        <f t="shared" si="48"/>
        <v>0</v>
      </c>
      <c r="BJ241" s="13" t="s">
        <v>154</v>
      </c>
      <c r="BK241" s="144">
        <f t="shared" si="49"/>
        <v>0</v>
      </c>
      <c r="BL241" s="13" t="s">
        <v>181</v>
      </c>
      <c r="BM241" s="142" t="s">
        <v>2625</v>
      </c>
    </row>
    <row r="242" spans="2:65" s="1" customFormat="1" ht="16.5" customHeight="1">
      <c r="B242" s="131"/>
      <c r="C242" s="149" t="s">
        <v>570</v>
      </c>
      <c r="D242" s="149" t="s">
        <v>356</v>
      </c>
      <c r="E242" s="150" t="s">
        <v>2626</v>
      </c>
      <c r="F242" s="151" t="s">
        <v>2627</v>
      </c>
      <c r="G242" s="152" t="s">
        <v>152</v>
      </c>
      <c r="H242" s="153">
        <v>12</v>
      </c>
      <c r="I242" s="153"/>
      <c r="J242" s="153">
        <f t="shared" si="40"/>
        <v>0</v>
      </c>
      <c r="K242" s="154"/>
      <c r="L242" s="155"/>
      <c r="M242" s="156" t="s">
        <v>1</v>
      </c>
      <c r="N242" s="157" t="s">
        <v>35</v>
      </c>
      <c r="O242" s="140">
        <v>0</v>
      </c>
      <c r="P242" s="140">
        <f t="shared" si="41"/>
        <v>0</v>
      </c>
      <c r="Q242" s="140">
        <v>2E-3</v>
      </c>
      <c r="R242" s="140">
        <f t="shared" si="42"/>
        <v>2.4E-2</v>
      </c>
      <c r="S242" s="140">
        <v>0</v>
      </c>
      <c r="T242" s="141">
        <f t="shared" si="43"/>
        <v>0</v>
      </c>
      <c r="AR242" s="142" t="s">
        <v>228</v>
      </c>
      <c r="AT242" s="142" t="s">
        <v>356</v>
      </c>
      <c r="AU242" s="142" t="s">
        <v>154</v>
      </c>
      <c r="AY242" s="13" t="s">
        <v>146</v>
      </c>
      <c r="BE242" s="143">
        <f t="shared" si="44"/>
        <v>0</v>
      </c>
      <c r="BF242" s="143">
        <f t="shared" si="45"/>
        <v>0</v>
      </c>
      <c r="BG242" s="143">
        <f t="shared" si="46"/>
        <v>0</v>
      </c>
      <c r="BH242" s="143">
        <f t="shared" si="47"/>
        <v>0</v>
      </c>
      <c r="BI242" s="143">
        <f t="shared" si="48"/>
        <v>0</v>
      </c>
      <c r="BJ242" s="13" t="s">
        <v>154</v>
      </c>
      <c r="BK242" s="144">
        <f t="shared" si="49"/>
        <v>0</v>
      </c>
      <c r="BL242" s="13" t="s">
        <v>181</v>
      </c>
      <c r="BM242" s="142" t="s">
        <v>2628</v>
      </c>
    </row>
    <row r="243" spans="2:65" s="1" customFormat="1" ht="21.75" customHeight="1">
      <c r="B243" s="131"/>
      <c r="C243" s="132" t="s">
        <v>712</v>
      </c>
      <c r="D243" s="132" t="s">
        <v>149</v>
      </c>
      <c r="E243" s="133" t="s">
        <v>2629</v>
      </c>
      <c r="F243" s="134" t="s">
        <v>2630</v>
      </c>
      <c r="G243" s="135" t="s">
        <v>257</v>
      </c>
      <c r="H243" s="136">
        <v>5</v>
      </c>
      <c r="I243" s="136"/>
      <c r="J243" s="136">
        <f t="shared" si="40"/>
        <v>0</v>
      </c>
      <c r="K243" s="137"/>
      <c r="L243" s="25"/>
      <c r="M243" s="138" t="s">
        <v>1</v>
      </c>
      <c r="N243" s="139" t="s">
        <v>35</v>
      </c>
      <c r="O243" s="140">
        <v>0</v>
      </c>
      <c r="P243" s="140">
        <f t="shared" si="41"/>
        <v>0</v>
      </c>
      <c r="Q243" s="140">
        <v>0</v>
      </c>
      <c r="R243" s="140">
        <f t="shared" si="42"/>
        <v>0</v>
      </c>
      <c r="S243" s="140">
        <v>0</v>
      </c>
      <c r="T243" s="141">
        <f t="shared" si="43"/>
        <v>0</v>
      </c>
      <c r="AR243" s="142" t="s">
        <v>181</v>
      </c>
      <c r="AT243" s="142" t="s">
        <v>149</v>
      </c>
      <c r="AU243" s="142" t="s">
        <v>154</v>
      </c>
      <c r="AY243" s="13" t="s">
        <v>146</v>
      </c>
      <c r="BE243" s="143">
        <f t="shared" si="44"/>
        <v>0</v>
      </c>
      <c r="BF243" s="143">
        <f t="shared" si="45"/>
        <v>0</v>
      </c>
      <c r="BG243" s="143">
        <f t="shared" si="46"/>
        <v>0</v>
      </c>
      <c r="BH243" s="143">
        <f t="shared" si="47"/>
        <v>0</v>
      </c>
      <c r="BI243" s="143">
        <f t="shared" si="48"/>
        <v>0</v>
      </c>
      <c r="BJ243" s="13" t="s">
        <v>154</v>
      </c>
      <c r="BK243" s="144">
        <f t="shared" si="49"/>
        <v>0</v>
      </c>
      <c r="BL243" s="13" t="s">
        <v>181</v>
      </c>
      <c r="BM243" s="142" t="s">
        <v>2631</v>
      </c>
    </row>
    <row r="244" spans="2:65" s="1" customFormat="1" ht="16.5" customHeight="1">
      <c r="B244" s="131"/>
      <c r="C244" s="149" t="s">
        <v>574</v>
      </c>
      <c r="D244" s="149" t="s">
        <v>356</v>
      </c>
      <c r="E244" s="150" t="s">
        <v>2632</v>
      </c>
      <c r="F244" s="151" t="s">
        <v>2633</v>
      </c>
      <c r="G244" s="152" t="s">
        <v>152</v>
      </c>
      <c r="H244" s="153">
        <v>5</v>
      </c>
      <c r="I244" s="153"/>
      <c r="J244" s="153">
        <f t="shared" si="40"/>
        <v>0</v>
      </c>
      <c r="K244" s="154"/>
      <c r="L244" s="155"/>
      <c r="M244" s="156" t="s">
        <v>1</v>
      </c>
      <c r="N244" s="157" t="s">
        <v>35</v>
      </c>
      <c r="O244" s="140">
        <v>0</v>
      </c>
      <c r="P244" s="140">
        <f t="shared" si="41"/>
        <v>0</v>
      </c>
      <c r="Q244" s="140">
        <v>0</v>
      </c>
      <c r="R244" s="140">
        <f t="shared" si="42"/>
        <v>0</v>
      </c>
      <c r="S244" s="140">
        <v>0</v>
      </c>
      <c r="T244" s="141">
        <f t="shared" si="43"/>
        <v>0</v>
      </c>
      <c r="AR244" s="142" t="s">
        <v>228</v>
      </c>
      <c r="AT244" s="142" t="s">
        <v>356</v>
      </c>
      <c r="AU244" s="142" t="s">
        <v>154</v>
      </c>
      <c r="AY244" s="13" t="s">
        <v>146</v>
      </c>
      <c r="BE244" s="143">
        <f t="shared" si="44"/>
        <v>0</v>
      </c>
      <c r="BF244" s="143">
        <f t="shared" si="45"/>
        <v>0</v>
      </c>
      <c r="BG244" s="143">
        <f t="shared" si="46"/>
        <v>0</v>
      </c>
      <c r="BH244" s="143">
        <f t="shared" si="47"/>
        <v>0</v>
      </c>
      <c r="BI244" s="143">
        <f t="shared" si="48"/>
        <v>0</v>
      </c>
      <c r="BJ244" s="13" t="s">
        <v>154</v>
      </c>
      <c r="BK244" s="144">
        <f t="shared" si="49"/>
        <v>0</v>
      </c>
      <c r="BL244" s="13" t="s">
        <v>181</v>
      </c>
      <c r="BM244" s="142" t="s">
        <v>2634</v>
      </c>
    </row>
    <row r="245" spans="2:65" s="1" customFormat="1" ht="24.15" customHeight="1">
      <c r="B245" s="131"/>
      <c r="C245" s="132" t="s">
        <v>719</v>
      </c>
      <c r="D245" s="132" t="s">
        <v>149</v>
      </c>
      <c r="E245" s="133" t="s">
        <v>2635</v>
      </c>
      <c r="F245" s="134" t="s">
        <v>2636</v>
      </c>
      <c r="G245" s="135" t="s">
        <v>257</v>
      </c>
      <c r="H245" s="136">
        <v>16</v>
      </c>
      <c r="I245" s="136"/>
      <c r="J245" s="136">
        <f t="shared" si="40"/>
        <v>0</v>
      </c>
      <c r="K245" s="137"/>
      <c r="L245" s="25"/>
      <c r="M245" s="138" t="s">
        <v>1</v>
      </c>
      <c r="N245" s="139" t="s">
        <v>35</v>
      </c>
      <c r="O245" s="140">
        <v>0</v>
      </c>
      <c r="P245" s="140">
        <f t="shared" si="41"/>
        <v>0</v>
      </c>
      <c r="Q245" s="140">
        <v>0</v>
      </c>
      <c r="R245" s="140">
        <f t="shared" si="42"/>
        <v>0</v>
      </c>
      <c r="S245" s="140">
        <v>0</v>
      </c>
      <c r="T245" s="141">
        <f t="shared" si="43"/>
        <v>0</v>
      </c>
      <c r="AR245" s="142" t="s">
        <v>181</v>
      </c>
      <c r="AT245" s="142" t="s">
        <v>149</v>
      </c>
      <c r="AU245" s="142" t="s">
        <v>154</v>
      </c>
      <c r="AY245" s="13" t="s">
        <v>146</v>
      </c>
      <c r="BE245" s="143">
        <f t="shared" si="44"/>
        <v>0</v>
      </c>
      <c r="BF245" s="143">
        <f t="shared" si="45"/>
        <v>0</v>
      </c>
      <c r="BG245" s="143">
        <f t="shared" si="46"/>
        <v>0</v>
      </c>
      <c r="BH245" s="143">
        <f t="shared" si="47"/>
        <v>0</v>
      </c>
      <c r="BI245" s="143">
        <f t="shared" si="48"/>
        <v>0</v>
      </c>
      <c r="BJ245" s="13" t="s">
        <v>154</v>
      </c>
      <c r="BK245" s="144">
        <f t="shared" si="49"/>
        <v>0</v>
      </c>
      <c r="BL245" s="13" t="s">
        <v>181</v>
      </c>
      <c r="BM245" s="142" t="s">
        <v>2637</v>
      </c>
    </row>
    <row r="246" spans="2:65" s="1" customFormat="1" ht="21.75" customHeight="1">
      <c r="B246" s="131"/>
      <c r="C246" s="149" t="s">
        <v>596</v>
      </c>
      <c r="D246" s="149" t="s">
        <v>356</v>
      </c>
      <c r="E246" s="150" t="s">
        <v>2638</v>
      </c>
      <c r="F246" s="151" t="s">
        <v>2639</v>
      </c>
      <c r="G246" s="152" t="s">
        <v>152</v>
      </c>
      <c r="H246" s="153">
        <v>15</v>
      </c>
      <c r="I246" s="153"/>
      <c r="J246" s="153">
        <f t="shared" si="40"/>
        <v>0</v>
      </c>
      <c r="K246" s="154"/>
      <c r="L246" s="155"/>
      <c r="M246" s="156" t="s">
        <v>1</v>
      </c>
      <c r="N246" s="157" t="s">
        <v>35</v>
      </c>
      <c r="O246" s="140">
        <v>0</v>
      </c>
      <c r="P246" s="140">
        <f t="shared" si="41"/>
        <v>0</v>
      </c>
      <c r="Q246" s="140">
        <v>0</v>
      </c>
      <c r="R246" s="140">
        <f t="shared" si="42"/>
        <v>0</v>
      </c>
      <c r="S246" s="140">
        <v>0</v>
      </c>
      <c r="T246" s="141">
        <f t="shared" si="43"/>
        <v>0</v>
      </c>
      <c r="AR246" s="142" t="s">
        <v>228</v>
      </c>
      <c r="AT246" s="142" t="s">
        <v>356</v>
      </c>
      <c r="AU246" s="142" t="s">
        <v>154</v>
      </c>
      <c r="AY246" s="13" t="s">
        <v>146</v>
      </c>
      <c r="BE246" s="143">
        <f t="shared" si="44"/>
        <v>0</v>
      </c>
      <c r="BF246" s="143">
        <f t="shared" si="45"/>
        <v>0</v>
      </c>
      <c r="BG246" s="143">
        <f t="shared" si="46"/>
        <v>0</v>
      </c>
      <c r="BH246" s="143">
        <f t="shared" si="47"/>
        <v>0</v>
      </c>
      <c r="BI246" s="143">
        <f t="shared" si="48"/>
        <v>0</v>
      </c>
      <c r="BJ246" s="13" t="s">
        <v>154</v>
      </c>
      <c r="BK246" s="144">
        <f t="shared" si="49"/>
        <v>0</v>
      </c>
      <c r="BL246" s="13" t="s">
        <v>181</v>
      </c>
      <c r="BM246" s="142" t="s">
        <v>2640</v>
      </c>
    </row>
    <row r="247" spans="2:65" s="1" customFormat="1" ht="24.15" customHeight="1">
      <c r="B247" s="131"/>
      <c r="C247" s="149" t="s">
        <v>726</v>
      </c>
      <c r="D247" s="149" t="s">
        <v>356</v>
      </c>
      <c r="E247" s="150" t="s">
        <v>2641</v>
      </c>
      <c r="F247" s="151" t="s">
        <v>2642</v>
      </c>
      <c r="G247" s="152" t="s">
        <v>152</v>
      </c>
      <c r="H247" s="153">
        <v>1</v>
      </c>
      <c r="I247" s="153"/>
      <c r="J247" s="153">
        <f t="shared" si="40"/>
        <v>0</v>
      </c>
      <c r="K247" s="154"/>
      <c r="L247" s="155"/>
      <c r="M247" s="156" t="s">
        <v>1</v>
      </c>
      <c r="N247" s="157" t="s">
        <v>35</v>
      </c>
      <c r="O247" s="140">
        <v>0</v>
      </c>
      <c r="P247" s="140">
        <f t="shared" si="41"/>
        <v>0</v>
      </c>
      <c r="Q247" s="140">
        <v>6.1999999999999998E-3</v>
      </c>
      <c r="R247" s="140">
        <f t="shared" si="42"/>
        <v>6.1999999999999998E-3</v>
      </c>
      <c r="S247" s="140">
        <v>0</v>
      </c>
      <c r="T247" s="141">
        <f t="shared" si="43"/>
        <v>0</v>
      </c>
      <c r="AR247" s="142" t="s">
        <v>228</v>
      </c>
      <c r="AT247" s="142" t="s">
        <v>356</v>
      </c>
      <c r="AU247" s="142" t="s">
        <v>154</v>
      </c>
      <c r="AY247" s="13" t="s">
        <v>146</v>
      </c>
      <c r="BE247" s="143">
        <f t="shared" si="44"/>
        <v>0</v>
      </c>
      <c r="BF247" s="143">
        <f t="shared" si="45"/>
        <v>0</v>
      </c>
      <c r="BG247" s="143">
        <f t="shared" si="46"/>
        <v>0</v>
      </c>
      <c r="BH247" s="143">
        <f t="shared" si="47"/>
        <v>0</v>
      </c>
      <c r="BI247" s="143">
        <f t="shared" si="48"/>
        <v>0</v>
      </c>
      <c r="BJ247" s="13" t="s">
        <v>154</v>
      </c>
      <c r="BK247" s="144">
        <f t="shared" si="49"/>
        <v>0</v>
      </c>
      <c r="BL247" s="13" t="s">
        <v>181</v>
      </c>
      <c r="BM247" s="142" t="s">
        <v>2643</v>
      </c>
    </row>
    <row r="248" spans="2:65" s="1" customFormat="1" ht="24.15" customHeight="1">
      <c r="B248" s="131"/>
      <c r="C248" s="132" t="s">
        <v>600</v>
      </c>
      <c r="D248" s="132" t="s">
        <v>149</v>
      </c>
      <c r="E248" s="133" t="s">
        <v>2644</v>
      </c>
      <c r="F248" s="134" t="s">
        <v>2645</v>
      </c>
      <c r="G248" s="135" t="s">
        <v>257</v>
      </c>
      <c r="H248" s="136">
        <v>2</v>
      </c>
      <c r="I248" s="136"/>
      <c r="J248" s="136">
        <f t="shared" si="40"/>
        <v>0</v>
      </c>
      <c r="K248" s="137"/>
      <c r="L248" s="25"/>
      <c r="M248" s="138" t="s">
        <v>1</v>
      </c>
      <c r="N248" s="139" t="s">
        <v>35</v>
      </c>
      <c r="O248" s="140">
        <v>0</v>
      </c>
      <c r="P248" s="140">
        <f t="shared" si="41"/>
        <v>0</v>
      </c>
      <c r="Q248" s="140">
        <v>0</v>
      </c>
      <c r="R248" s="140">
        <f t="shared" si="42"/>
        <v>0</v>
      </c>
      <c r="S248" s="140">
        <v>0</v>
      </c>
      <c r="T248" s="141">
        <f t="shared" si="43"/>
        <v>0</v>
      </c>
      <c r="AR248" s="142" t="s">
        <v>181</v>
      </c>
      <c r="AT248" s="142" t="s">
        <v>149</v>
      </c>
      <c r="AU248" s="142" t="s">
        <v>154</v>
      </c>
      <c r="AY248" s="13" t="s">
        <v>146</v>
      </c>
      <c r="BE248" s="143">
        <f t="shared" si="44"/>
        <v>0</v>
      </c>
      <c r="BF248" s="143">
        <f t="shared" si="45"/>
        <v>0</v>
      </c>
      <c r="BG248" s="143">
        <f t="shared" si="46"/>
        <v>0</v>
      </c>
      <c r="BH248" s="143">
        <f t="shared" si="47"/>
        <v>0</v>
      </c>
      <c r="BI248" s="143">
        <f t="shared" si="48"/>
        <v>0</v>
      </c>
      <c r="BJ248" s="13" t="s">
        <v>154</v>
      </c>
      <c r="BK248" s="144">
        <f t="shared" si="49"/>
        <v>0</v>
      </c>
      <c r="BL248" s="13" t="s">
        <v>181</v>
      </c>
      <c r="BM248" s="142" t="s">
        <v>2646</v>
      </c>
    </row>
    <row r="249" spans="2:65" s="1" customFormat="1" ht="24.15" customHeight="1">
      <c r="B249" s="131"/>
      <c r="C249" s="149" t="s">
        <v>733</v>
      </c>
      <c r="D249" s="149" t="s">
        <v>356</v>
      </c>
      <c r="E249" s="150" t="s">
        <v>2647</v>
      </c>
      <c r="F249" s="151" t="s">
        <v>2648</v>
      </c>
      <c r="G249" s="152" t="s">
        <v>152</v>
      </c>
      <c r="H249" s="153">
        <v>2</v>
      </c>
      <c r="I249" s="153"/>
      <c r="J249" s="153">
        <f t="shared" si="40"/>
        <v>0</v>
      </c>
      <c r="K249" s="154"/>
      <c r="L249" s="155"/>
      <c r="M249" s="156" t="s">
        <v>1</v>
      </c>
      <c r="N249" s="157" t="s">
        <v>35</v>
      </c>
      <c r="O249" s="140">
        <v>0</v>
      </c>
      <c r="P249" s="140">
        <f t="shared" si="41"/>
        <v>0</v>
      </c>
      <c r="Q249" s="140">
        <v>0</v>
      </c>
      <c r="R249" s="140">
        <f t="shared" si="42"/>
        <v>0</v>
      </c>
      <c r="S249" s="140">
        <v>0</v>
      </c>
      <c r="T249" s="141">
        <f t="shared" si="43"/>
        <v>0</v>
      </c>
      <c r="AR249" s="142" t="s">
        <v>228</v>
      </c>
      <c r="AT249" s="142" t="s">
        <v>356</v>
      </c>
      <c r="AU249" s="142" t="s">
        <v>154</v>
      </c>
      <c r="AY249" s="13" t="s">
        <v>146</v>
      </c>
      <c r="BE249" s="143">
        <f t="shared" si="44"/>
        <v>0</v>
      </c>
      <c r="BF249" s="143">
        <f t="shared" si="45"/>
        <v>0</v>
      </c>
      <c r="BG249" s="143">
        <f t="shared" si="46"/>
        <v>0</v>
      </c>
      <c r="BH249" s="143">
        <f t="shared" si="47"/>
        <v>0</v>
      </c>
      <c r="BI249" s="143">
        <f t="shared" si="48"/>
        <v>0</v>
      </c>
      <c r="BJ249" s="13" t="s">
        <v>154</v>
      </c>
      <c r="BK249" s="144">
        <f t="shared" si="49"/>
        <v>0</v>
      </c>
      <c r="BL249" s="13" t="s">
        <v>181</v>
      </c>
      <c r="BM249" s="142" t="s">
        <v>2649</v>
      </c>
    </row>
    <row r="250" spans="2:65" s="1" customFormat="1" ht="24.15" customHeight="1">
      <c r="B250" s="131"/>
      <c r="C250" s="132" t="s">
        <v>737</v>
      </c>
      <c r="D250" s="132" t="s">
        <v>149</v>
      </c>
      <c r="E250" s="133" t="s">
        <v>2650</v>
      </c>
      <c r="F250" s="134" t="s">
        <v>2651</v>
      </c>
      <c r="G250" s="135" t="s">
        <v>152</v>
      </c>
      <c r="H250" s="136">
        <v>3</v>
      </c>
      <c r="I250" s="136"/>
      <c r="J250" s="136">
        <f t="shared" si="40"/>
        <v>0</v>
      </c>
      <c r="K250" s="137"/>
      <c r="L250" s="25"/>
      <c r="M250" s="138" t="s">
        <v>1</v>
      </c>
      <c r="N250" s="139" t="s">
        <v>35</v>
      </c>
      <c r="O250" s="140">
        <v>0</v>
      </c>
      <c r="P250" s="140">
        <f t="shared" si="41"/>
        <v>0</v>
      </c>
      <c r="Q250" s="140">
        <v>0</v>
      </c>
      <c r="R250" s="140">
        <f t="shared" si="42"/>
        <v>0</v>
      </c>
      <c r="S250" s="140">
        <v>0</v>
      </c>
      <c r="T250" s="141">
        <f t="shared" si="43"/>
        <v>0</v>
      </c>
      <c r="AR250" s="142" t="s">
        <v>181</v>
      </c>
      <c r="AT250" s="142" t="s">
        <v>149</v>
      </c>
      <c r="AU250" s="142" t="s">
        <v>154</v>
      </c>
      <c r="AY250" s="13" t="s">
        <v>146</v>
      </c>
      <c r="BE250" s="143">
        <f t="shared" si="44"/>
        <v>0</v>
      </c>
      <c r="BF250" s="143">
        <f t="shared" si="45"/>
        <v>0</v>
      </c>
      <c r="BG250" s="143">
        <f t="shared" si="46"/>
        <v>0</v>
      </c>
      <c r="BH250" s="143">
        <f t="shared" si="47"/>
        <v>0</v>
      </c>
      <c r="BI250" s="143">
        <f t="shared" si="48"/>
        <v>0</v>
      </c>
      <c r="BJ250" s="13" t="s">
        <v>154</v>
      </c>
      <c r="BK250" s="144">
        <f t="shared" si="49"/>
        <v>0</v>
      </c>
      <c r="BL250" s="13" t="s">
        <v>181</v>
      </c>
      <c r="BM250" s="142" t="s">
        <v>2652</v>
      </c>
    </row>
    <row r="251" spans="2:65" s="1" customFormat="1" ht="16.5" customHeight="1">
      <c r="B251" s="131"/>
      <c r="C251" s="149" t="s">
        <v>741</v>
      </c>
      <c r="D251" s="149" t="s">
        <v>356</v>
      </c>
      <c r="E251" s="150" t="s">
        <v>2653</v>
      </c>
      <c r="F251" s="151" t="s">
        <v>2654</v>
      </c>
      <c r="G251" s="152" t="s">
        <v>152</v>
      </c>
      <c r="H251" s="153">
        <v>3</v>
      </c>
      <c r="I251" s="153"/>
      <c r="J251" s="153">
        <f t="shared" si="40"/>
        <v>0</v>
      </c>
      <c r="K251" s="154"/>
      <c r="L251" s="155"/>
      <c r="M251" s="156" t="s">
        <v>1</v>
      </c>
      <c r="N251" s="157" t="s">
        <v>35</v>
      </c>
      <c r="O251" s="140">
        <v>0</v>
      </c>
      <c r="P251" s="140">
        <f t="shared" si="41"/>
        <v>0</v>
      </c>
      <c r="Q251" s="140">
        <v>0</v>
      </c>
      <c r="R251" s="140">
        <f t="shared" si="42"/>
        <v>0</v>
      </c>
      <c r="S251" s="140">
        <v>0</v>
      </c>
      <c r="T251" s="141">
        <f t="shared" si="43"/>
        <v>0</v>
      </c>
      <c r="AR251" s="142" t="s">
        <v>228</v>
      </c>
      <c r="AT251" s="142" t="s">
        <v>356</v>
      </c>
      <c r="AU251" s="142" t="s">
        <v>154</v>
      </c>
      <c r="AY251" s="13" t="s">
        <v>146</v>
      </c>
      <c r="BE251" s="143">
        <f t="shared" si="44"/>
        <v>0</v>
      </c>
      <c r="BF251" s="143">
        <f t="shared" si="45"/>
        <v>0</v>
      </c>
      <c r="BG251" s="143">
        <f t="shared" si="46"/>
        <v>0</v>
      </c>
      <c r="BH251" s="143">
        <f t="shared" si="47"/>
        <v>0</v>
      </c>
      <c r="BI251" s="143">
        <f t="shared" si="48"/>
        <v>0</v>
      </c>
      <c r="BJ251" s="13" t="s">
        <v>154</v>
      </c>
      <c r="BK251" s="144">
        <f t="shared" si="49"/>
        <v>0</v>
      </c>
      <c r="BL251" s="13" t="s">
        <v>181</v>
      </c>
      <c r="BM251" s="142" t="s">
        <v>2655</v>
      </c>
    </row>
    <row r="252" spans="2:65" s="1" customFormat="1" ht="16.5" customHeight="1">
      <c r="B252" s="131"/>
      <c r="C252" s="132" t="s">
        <v>745</v>
      </c>
      <c r="D252" s="132" t="s">
        <v>149</v>
      </c>
      <c r="E252" s="133" t="s">
        <v>2656</v>
      </c>
      <c r="F252" s="134" t="s">
        <v>2657</v>
      </c>
      <c r="G252" s="135" t="s">
        <v>257</v>
      </c>
      <c r="H252" s="136">
        <v>4</v>
      </c>
      <c r="I252" s="136"/>
      <c r="J252" s="136">
        <f t="shared" si="40"/>
        <v>0</v>
      </c>
      <c r="K252" s="137"/>
      <c r="L252" s="25"/>
      <c r="M252" s="138" t="s">
        <v>1</v>
      </c>
      <c r="N252" s="139" t="s">
        <v>35</v>
      </c>
      <c r="O252" s="140">
        <v>0</v>
      </c>
      <c r="P252" s="140">
        <f t="shared" si="41"/>
        <v>0</v>
      </c>
      <c r="Q252" s="140">
        <v>0</v>
      </c>
      <c r="R252" s="140">
        <f t="shared" si="42"/>
        <v>0</v>
      </c>
      <c r="S252" s="140">
        <v>0</v>
      </c>
      <c r="T252" s="141">
        <f t="shared" si="43"/>
        <v>0</v>
      </c>
      <c r="AR252" s="142" t="s">
        <v>181</v>
      </c>
      <c r="AT252" s="142" t="s">
        <v>149</v>
      </c>
      <c r="AU252" s="142" t="s">
        <v>154</v>
      </c>
      <c r="AY252" s="13" t="s">
        <v>146</v>
      </c>
      <c r="BE252" s="143">
        <f t="shared" si="44"/>
        <v>0</v>
      </c>
      <c r="BF252" s="143">
        <f t="shared" si="45"/>
        <v>0</v>
      </c>
      <c r="BG252" s="143">
        <f t="shared" si="46"/>
        <v>0</v>
      </c>
      <c r="BH252" s="143">
        <f t="shared" si="47"/>
        <v>0</v>
      </c>
      <c r="BI252" s="143">
        <f t="shared" si="48"/>
        <v>0</v>
      </c>
      <c r="BJ252" s="13" t="s">
        <v>154</v>
      </c>
      <c r="BK252" s="144">
        <f t="shared" si="49"/>
        <v>0</v>
      </c>
      <c r="BL252" s="13" t="s">
        <v>181</v>
      </c>
      <c r="BM252" s="142" t="s">
        <v>2658</v>
      </c>
    </row>
    <row r="253" spans="2:65" s="1" customFormat="1" ht="24.15" customHeight="1">
      <c r="B253" s="131"/>
      <c r="C253" s="149" t="s">
        <v>749</v>
      </c>
      <c r="D253" s="149" t="s">
        <v>356</v>
      </c>
      <c r="E253" s="150" t="s">
        <v>2659</v>
      </c>
      <c r="F253" s="151" t="s">
        <v>2660</v>
      </c>
      <c r="G253" s="152" t="s">
        <v>152</v>
      </c>
      <c r="H253" s="153">
        <v>4</v>
      </c>
      <c r="I253" s="153"/>
      <c r="J253" s="153">
        <f t="shared" si="40"/>
        <v>0</v>
      </c>
      <c r="K253" s="154"/>
      <c r="L253" s="155"/>
      <c r="M253" s="156" t="s">
        <v>1</v>
      </c>
      <c r="N253" s="157" t="s">
        <v>35</v>
      </c>
      <c r="O253" s="140">
        <v>0</v>
      </c>
      <c r="P253" s="140">
        <f t="shared" si="41"/>
        <v>0</v>
      </c>
      <c r="Q253" s="140">
        <v>0</v>
      </c>
      <c r="R253" s="140">
        <f t="shared" si="42"/>
        <v>0</v>
      </c>
      <c r="S253" s="140">
        <v>0</v>
      </c>
      <c r="T253" s="141">
        <f t="shared" si="43"/>
        <v>0</v>
      </c>
      <c r="AR253" s="142" t="s">
        <v>228</v>
      </c>
      <c r="AT253" s="142" t="s">
        <v>356</v>
      </c>
      <c r="AU253" s="142" t="s">
        <v>154</v>
      </c>
      <c r="AY253" s="13" t="s">
        <v>146</v>
      </c>
      <c r="BE253" s="143">
        <f t="shared" si="44"/>
        <v>0</v>
      </c>
      <c r="BF253" s="143">
        <f t="shared" si="45"/>
        <v>0</v>
      </c>
      <c r="BG253" s="143">
        <f t="shared" si="46"/>
        <v>0</v>
      </c>
      <c r="BH253" s="143">
        <f t="shared" si="47"/>
        <v>0</v>
      </c>
      <c r="BI253" s="143">
        <f t="shared" si="48"/>
        <v>0</v>
      </c>
      <c r="BJ253" s="13" t="s">
        <v>154</v>
      </c>
      <c r="BK253" s="144">
        <f t="shared" si="49"/>
        <v>0</v>
      </c>
      <c r="BL253" s="13" t="s">
        <v>181</v>
      </c>
      <c r="BM253" s="142" t="s">
        <v>2661</v>
      </c>
    </row>
    <row r="254" spans="2:65" s="1" customFormat="1" ht="24.15" customHeight="1">
      <c r="B254" s="131"/>
      <c r="C254" s="132" t="s">
        <v>753</v>
      </c>
      <c r="D254" s="132" t="s">
        <v>149</v>
      </c>
      <c r="E254" s="133" t="s">
        <v>2662</v>
      </c>
      <c r="F254" s="134" t="s">
        <v>2663</v>
      </c>
      <c r="G254" s="135" t="s">
        <v>152</v>
      </c>
      <c r="H254" s="136">
        <v>18</v>
      </c>
      <c r="I254" s="136"/>
      <c r="J254" s="136">
        <f t="shared" si="40"/>
        <v>0</v>
      </c>
      <c r="K254" s="137"/>
      <c r="L254" s="25"/>
      <c r="M254" s="138" t="s">
        <v>1</v>
      </c>
      <c r="N254" s="139" t="s">
        <v>35</v>
      </c>
      <c r="O254" s="140">
        <v>0</v>
      </c>
      <c r="P254" s="140">
        <f t="shared" si="41"/>
        <v>0</v>
      </c>
      <c r="Q254" s="140">
        <v>0</v>
      </c>
      <c r="R254" s="140">
        <f t="shared" si="42"/>
        <v>0</v>
      </c>
      <c r="S254" s="140">
        <v>0</v>
      </c>
      <c r="T254" s="141">
        <f t="shared" si="43"/>
        <v>0</v>
      </c>
      <c r="AR254" s="142" t="s">
        <v>181</v>
      </c>
      <c r="AT254" s="142" t="s">
        <v>149</v>
      </c>
      <c r="AU254" s="142" t="s">
        <v>154</v>
      </c>
      <c r="AY254" s="13" t="s">
        <v>146</v>
      </c>
      <c r="BE254" s="143">
        <f t="shared" si="44"/>
        <v>0</v>
      </c>
      <c r="BF254" s="143">
        <f t="shared" si="45"/>
        <v>0</v>
      </c>
      <c r="BG254" s="143">
        <f t="shared" si="46"/>
        <v>0</v>
      </c>
      <c r="BH254" s="143">
        <f t="shared" si="47"/>
        <v>0</v>
      </c>
      <c r="BI254" s="143">
        <f t="shared" si="48"/>
        <v>0</v>
      </c>
      <c r="BJ254" s="13" t="s">
        <v>154</v>
      </c>
      <c r="BK254" s="144">
        <f t="shared" si="49"/>
        <v>0</v>
      </c>
      <c r="BL254" s="13" t="s">
        <v>181</v>
      </c>
      <c r="BM254" s="142" t="s">
        <v>2664</v>
      </c>
    </row>
    <row r="255" spans="2:65" s="1" customFormat="1" ht="16.5" customHeight="1">
      <c r="B255" s="131"/>
      <c r="C255" s="149" t="s">
        <v>757</v>
      </c>
      <c r="D255" s="149" t="s">
        <v>356</v>
      </c>
      <c r="E255" s="150" t="s">
        <v>2665</v>
      </c>
      <c r="F255" s="151" t="s">
        <v>2666</v>
      </c>
      <c r="G255" s="152" t="s">
        <v>152</v>
      </c>
      <c r="H255" s="153">
        <v>16</v>
      </c>
      <c r="I255" s="153"/>
      <c r="J255" s="153">
        <f t="shared" si="40"/>
        <v>0</v>
      </c>
      <c r="K255" s="154"/>
      <c r="L255" s="155"/>
      <c r="M255" s="156" t="s">
        <v>1</v>
      </c>
      <c r="N255" s="157" t="s">
        <v>35</v>
      </c>
      <c r="O255" s="140">
        <v>0</v>
      </c>
      <c r="P255" s="140">
        <f t="shared" si="41"/>
        <v>0</v>
      </c>
      <c r="Q255" s="140">
        <v>0</v>
      </c>
      <c r="R255" s="140">
        <f t="shared" si="42"/>
        <v>0</v>
      </c>
      <c r="S255" s="140">
        <v>0</v>
      </c>
      <c r="T255" s="141">
        <f t="shared" si="43"/>
        <v>0</v>
      </c>
      <c r="AR255" s="142" t="s">
        <v>228</v>
      </c>
      <c r="AT255" s="142" t="s">
        <v>356</v>
      </c>
      <c r="AU255" s="142" t="s">
        <v>154</v>
      </c>
      <c r="AY255" s="13" t="s">
        <v>146</v>
      </c>
      <c r="BE255" s="143">
        <f t="shared" si="44"/>
        <v>0</v>
      </c>
      <c r="BF255" s="143">
        <f t="shared" si="45"/>
        <v>0</v>
      </c>
      <c r="BG255" s="143">
        <f t="shared" si="46"/>
        <v>0</v>
      </c>
      <c r="BH255" s="143">
        <f t="shared" si="47"/>
        <v>0</v>
      </c>
      <c r="BI255" s="143">
        <f t="shared" si="48"/>
        <v>0</v>
      </c>
      <c r="BJ255" s="13" t="s">
        <v>154</v>
      </c>
      <c r="BK255" s="144">
        <f t="shared" si="49"/>
        <v>0</v>
      </c>
      <c r="BL255" s="13" t="s">
        <v>181</v>
      </c>
      <c r="BM255" s="142" t="s">
        <v>2667</v>
      </c>
    </row>
    <row r="256" spans="2:65" s="1" customFormat="1" ht="24.15" customHeight="1">
      <c r="B256" s="131"/>
      <c r="C256" s="149" t="s">
        <v>761</v>
      </c>
      <c r="D256" s="149" t="s">
        <v>356</v>
      </c>
      <c r="E256" s="150" t="s">
        <v>2668</v>
      </c>
      <c r="F256" s="151" t="s">
        <v>2669</v>
      </c>
      <c r="G256" s="152" t="s">
        <v>152</v>
      </c>
      <c r="H256" s="153">
        <v>2</v>
      </c>
      <c r="I256" s="153"/>
      <c r="J256" s="153">
        <f t="shared" si="40"/>
        <v>0</v>
      </c>
      <c r="K256" s="154"/>
      <c r="L256" s="155"/>
      <c r="M256" s="156" t="s">
        <v>1</v>
      </c>
      <c r="N256" s="157" t="s">
        <v>35</v>
      </c>
      <c r="O256" s="140">
        <v>0</v>
      </c>
      <c r="P256" s="140">
        <f t="shared" si="41"/>
        <v>0</v>
      </c>
      <c r="Q256" s="140">
        <v>0</v>
      </c>
      <c r="R256" s="140">
        <f t="shared" si="42"/>
        <v>0</v>
      </c>
      <c r="S256" s="140">
        <v>0</v>
      </c>
      <c r="T256" s="141">
        <f t="shared" si="43"/>
        <v>0</v>
      </c>
      <c r="AR256" s="142" t="s">
        <v>228</v>
      </c>
      <c r="AT256" s="142" t="s">
        <v>356</v>
      </c>
      <c r="AU256" s="142" t="s">
        <v>154</v>
      </c>
      <c r="AY256" s="13" t="s">
        <v>146</v>
      </c>
      <c r="BE256" s="143">
        <f t="shared" si="44"/>
        <v>0</v>
      </c>
      <c r="BF256" s="143">
        <f t="shared" si="45"/>
        <v>0</v>
      </c>
      <c r="BG256" s="143">
        <f t="shared" si="46"/>
        <v>0</v>
      </c>
      <c r="BH256" s="143">
        <f t="shared" si="47"/>
        <v>0</v>
      </c>
      <c r="BI256" s="143">
        <f t="shared" si="48"/>
        <v>0</v>
      </c>
      <c r="BJ256" s="13" t="s">
        <v>154</v>
      </c>
      <c r="BK256" s="144">
        <f t="shared" si="49"/>
        <v>0</v>
      </c>
      <c r="BL256" s="13" t="s">
        <v>181</v>
      </c>
      <c r="BM256" s="142" t="s">
        <v>2670</v>
      </c>
    </row>
    <row r="257" spans="2:65" s="1" customFormat="1" ht="21.75" customHeight="1">
      <c r="B257" s="131"/>
      <c r="C257" s="132" t="s">
        <v>765</v>
      </c>
      <c r="D257" s="132" t="s">
        <v>149</v>
      </c>
      <c r="E257" s="133" t="s">
        <v>2671</v>
      </c>
      <c r="F257" s="134" t="s">
        <v>2672</v>
      </c>
      <c r="G257" s="135" t="s">
        <v>152</v>
      </c>
      <c r="H257" s="136">
        <v>1</v>
      </c>
      <c r="I257" s="136"/>
      <c r="J257" s="136">
        <f t="shared" si="40"/>
        <v>0</v>
      </c>
      <c r="K257" s="137"/>
      <c r="L257" s="25"/>
      <c r="M257" s="138" t="s">
        <v>1</v>
      </c>
      <c r="N257" s="139" t="s">
        <v>35</v>
      </c>
      <c r="O257" s="140">
        <v>0.37230999999999997</v>
      </c>
      <c r="P257" s="140">
        <f t="shared" si="41"/>
        <v>0.37230999999999997</v>
      </c>
      <c r="Q257" s="140">
        <v>3.68E-4</v>
      </c>
      <c r="R257" s="140">
        <f t="shared" si="42"/>
        <v>3.68E-4</v>
      </c>
      <c r="S257" s="140">
        <v>0</v>
      </c>
      <c r="T257" s="141">
        <f t="shared" si="43"/>
        <v>0</v>
      </c>
      <c r="AR257" s="142" t="s">
        <v>181</v>
      </c>
      <c r="AT257" s="142" t="s">
        <v>149</v>
      </c>
      <c r="AU257" s="142" t="s">
        <v>154</v>
      </c>
      <c r="AY257" s="13" t="s">
        <v>146</v>
      </c>
      <c r="BE257" s="143">
        <f t="shared" si="44"/>
        <v>0</v>
      </c>
      <c r="BF257" s="143">
        <f t="shared" si="45"/>
        <v>0</v>
      </c>
      <c r="BG257" s="143">
        <f t="shared" si="46"/>
        <v>0</v>
      </c>
      <c r="BH257" s="143">
        <f t="shared" si="47"/>
        <v>0</v>
      </c>
      <c r="BI257" s="143">
        <f t="shared" si="48"/>
        <v>0</v>
      </c>
      <c r="BJ257" s="13" t="s">
        <v>154</v>
      </c>
      <c r="BK257" s="144">
        <f t="shared" si="49"/>
        <v>0</v>
      </c>
      <c r="BL257" s="13" t="s">
        <v>181</v>
      </c>
      <c r="BM257" s="142" t="s">
        <v>2673</v>
      </c>
    </row>
    <row r="258" spans="2:65" s="1" customFormat="1" ht="21.75" customHeight="1">
      <c r="B258" s="131"/>
      <c r="C258" s="149" t="s">
        <v>769</v>
      </c>
      <c r="D258" s="149" t="s">
        <v>356</v>
      </c>
      <c r="E258" s="150" t="s">
        <v>2674</v>
      </c>
      <c r="F258" s="151" t="s">
        <v>2675</v>
      </c>
      <c r="G258" s="152" t="s">
        <v>152</v>
      </c>
      <c r="H258" s="153">
        <v>1</v>
      </c>
      <c r="I258" s="153"/>
      <c r="J258" s="153">
        <f t="shared" si="40"/>
        <v>0</v>
      </c>
      <c r="K258" s="154"/>
      <c r="L258" s="155"/>
      <c r="M258" s="156" t="s">
        <v>1</v>
      </c>
      <c r="N258" s="157" t="s">
        <v>35</v>
      </c>
      <c r="O258" s="140">
        <v>0</v>
      </c>
      <c r="P258" s="140">
        <f t="shared" si="41"/>
        <v>0</v>
      </c>
      <c r="Q258" s="140">
        <v>6.3000000000000003E-4</v>
      </c>
      <c r="R258" s="140">
        <f t="shared" si="42"/>
        <v>6.3000000000000003E-4</v>
      </c>
      <c r="S258" s="140">
        <v>0</v>
      </c>
      <c r="T258" s="141">
        <f t="shared" si="43"/>
        <v>0</v>
      </c>
      <c r="AR258" s="142" t="s">
        <v>228</v>
      </c>
      <c r="AT258" s="142" t="s">
        <v>356</v>
      </c>
      <c r="AU258" s="142" t="s">
        <v>154</v>
      </c>
      <c r="AY258" s="13" t="s">
        <v>146</v>
      </c>
      <c r="BE258" s="143">
        <f t="shared" si="44"/>
        <v>0</v>
      </c>
      <c r="BF258" s="143">
        <f t="shared" si="45"/>
        <v>0</v>
      </c>
      <c r="BG258" s="143">
        <f t="shared" si="46"/>
        <v>0</v>
      </c>
      <c r="BH258" s="143">
        <f t="shared" si="47"/>
        <v>0</v>
      </c>
      <c r="BI258" s="143">
        <f t="shared" si="48"/>
        <v>0</v>
      </c>
      <c r="BJ258" s="13" t="s">
        <v>154</v>
      </c>
      <c r="BK258" s="144">
        <f t="shared" si="49"/>
        <v>0</v>
      </c>
      <c r="BL258" s="13" t="s">
        <v>181</v>
      </c>
      <c r="BM258" s="142" t="s">
        <v>2676</v>
      </c>
    </row>
    <row r="259" spans="2:65" s="1" customFormat="1" ht="24.15" customHeight="1">
      <c r="B259" s="131"/>
      <c r="C259" s="132" t="s">
        <v>773</v>
      </c>
      <c r="D259" s="132" t="s">
        <v>149</v>
      </c>
      <c r="E259" s="133" t="s">
        <v>2677</v>
      </c>
      <c r="F259" s="134" t="s">
        <v>2678</v>
      </c>
      <c r="G259" s="135" t="s">
        <v>152</v>
      </c>
      <c r="H259" s="136">
        <v>16</v>
      </c>
      <c r="I259" s="136"/>
      <c r="J259" s="136">
        <f t="shared" si="40"/>
        <v>0</v>
      </c>
      <c r="K259" s="137"/>
      <c r="L259" s="25"/>
      <c r="M259" s="138" t="s">
        <v>1</v>
      </c>
      <c r="N259" s="139" t="s">
        <v>35</v>
      </c>
      <c r="O259" s="140">
        <v>0</v>
      </c>
      <c r="P259" s="140">
        <f t="shared" si="41"/>
        <v>0</v>
      </c>
      <c r="Q259" s="140">
        <v>0</v>
      </c>
      <c r="R259" s="140">
        <f t="shared" si="42"/>
        <v>0</v>
      </c>
      <c r="S259" s="140">
        <v>0</v>
      </c>
      <c r="T259" s="141">
        <f t="shared" si="43"/>
        <v>0</v>
      </c>
      <c r="AR259" s="142" t="s">
        <v>181</v>
      </c>
      <c r="AT259" s="142" t="s">
        <v>149</v>
      </c>
      <c r="AU259" s="142" t="s">
        <v>154</v>
      </c>
      <c r="AY259" s="13" t="s">
        <v>146</v>
      </c>
      <c r="BE259" s="143">
        <f t="shared" si="44"/>
        <v>0</v>
      </c>
      <c r="BF259" s="143">
        <f t="shared" si="45"/>
        <v>0</v>
      </c>
      <c r="BG259" s="143">
        <f t="shared" si="46"/>
        <v>0</v>
      </c>
      <c r="BH259" s="143">
        <f t="shared" si="47"/>
        <v>0</v>
      </c>
      <c r="BI259" s="143">
        <f t="shared" si="48"/>
        <v>0</v>
      </c>
      <c r="BJ259" s="13" t="s">
        <v>154</v>
      </c>
      <c r="BK259" s="144">
        <f t="shared" si="49"/>
        <v>0</v>
      </c>
      <c r="BL259" s="13" t="s">
        <v>181</v>
      </c>
      <c r="BM259" s="142" t="s">
        <v>2679</v>
      </c>
    </row>
    <row r="260" spans="2:65" s="1" customFormat="1" ht="44.25" customHeight="1">
      <c r="B260" s="131"/>
      <c r="C260" s="149" t="s">
        <v>777</v>
      </c>
      <c r="D260" s="149" t="s">
        <v>356</v>
      </c>
      <c r="E260" s="150" t="s">
        <v>2680</v>
      </c>
      <c r="F260" s="151" t="s">
        <v>2681</v>
      </c>
      <c r="G260" s="152" t="s">
        <v>152</v>
      </c>
      <c r="H260" s="153">
        <v>16</v>
      </c>
      <c r="I260" s="153"/>
      <c r="J260" s="153">
        <f t="shared" si="40"/>
        <v>0</v>
      </c>
      <c r="K260" s="154"/>
      <c r="L260" s="155"/>
      <c r="M260" s="156" t="s">
        <v>1</v>
      </c>
      <c r="N260" s="157" t="s">
        <v>35</v>
      </c>
      <c r="O260" s="140">
        <v>0</v>
      </c>
      <c r="P260" s="140">
        <f t="shared" si="41"/>
        <v>0</v>
      </c>
      <c r="Q260" s="140">
        <v>0</v>
      </c>
      <c r="R260" s="140">
        <f t="shared" si="42"/>
        <v>0</v>
      </c>
      <c r="S260" s="140">
        <v>0</v>
      </c>
      <c r="T260" s="141">
        <f t="shared" si="43"/>
        <v>0</v>
      </c>
      <c r="AR260" s="142" t="s">
        <v>228</v>
      </c>
      <c r="AT260" s="142" t="s">
        <v>356</v>
      </c>
      <c r="AU260" s="142" t="s">
        <v>154</v>
      </c>
      <c r="AY260" s="13" t="s">
        <v>146</v>
      </c>
      <c r="BE260" s="143">
        <f t="shared" si="44"/>
        <v>0</v>
      </c>
      <c r="BF260" s="143">
        <f t="shared" si="45"/>
        <v>0</v>
      </c>
      <c r="BG260" s="143">
        <f t="shared" si="46"/>
        <v>0</v>
      </c>
      <c r="BH260" s="143">
        <f t="shared" si="47"/>
        <v>0</v>
      </c>
      <c r="BI260" s="143">
        <f t="shared" si="48"/>
        <v>0</v>
      </c>
      <c r="BJ260" s="13" t="s">
        <v>154</v>
      </c>
      <c r="BK260" s="144">
        <f t="shared" si="49"/>
        <v>0</v>
      </c>
      <c r="BL260" s="13" t="s">
        <v>181</v>
      </c>
      <c r="BM260" s="142" t="s">
        <v>2682</v>
      </c>
    </row>
    <row r="261" spans="2:65" s="1" customFormat="1" ht="24.15" customHeight="1">
      <c r="B261" s="131"/>
      <c r="C261" s="132" t="s">
        <v>779</v>
      </c>
      <c r="D261" s="132" t="s">
        <v>149</v>
      </c>
      <c r="E261" s="133" t="s">
        <v>2683</v>
      </c>
      <c r="F261" s="134" t="s">
        <v>2684</v>
      </c>
      <c r="G261" s="135" t="s">
        <v>152</v>
      </c>
      <c r="H261" s="136">
        <v>2</v>
      </c>
      <c r="I261" s="136"/>
      <c r="J261" s="136">
        <f t="shared" si="40"/>
        <v>0</v>
      </c>
      <c r="K261" s="137"/>
      <c r="L261" s="25"/>
      <c r="M261" s="138" t="s">
        <v>1</v>
      </c>
      <c r="N261" s="139" t="s">
        <v>35</v>
      </c>
      <c r="O261" s="140">
        <v>0</v>
      </c>
      <c r="P261" s="140">
        <f t="shared" si="41"/>
        <v>0</v>
      </c>
      <c r="Q261" s="140">
        <v>0</v>
      </c>
      <c r="R261" s="140">
        <f t="shared" si="42"/>
        <v>0</v>
      </c>
      <c r="S261" s="140">
        <v>0</v>
      </c>
      <c r="T261" s="141">
        <f t="shared" si="43"/>
        <v>0</v>
      </c>
      <c r="AR261" s="142" t="s">
        <v>181</v>
      </c>
      <c r="AT261" s="142" t="s">
        <v>149</v>
      </c>
      <c r="AU261" s="142" t="s">
        <v>154</v>
      </c>
      <c r="AY261" s="13" t="s">
        <v>146</v>
      </c>
      <c r="BE261" s="143">
        <f t="shared" si="44"/>
        <v>0</v>
      </c>
      <c r="BF261" s="143">
        <f t="shared" si="45"/>
        <v>0</v>
      </c>
      <c r="BG261" s="143">
        <f t="shared" si="46"/>
        <v>0</v>
      </c>
      <c r="BH261" s="143">
        <f t="shared" si="47"/>
        <v>0</v>
      </c>
      <c r="BI261" s="143">
        <f t="shared" si="48"/>
        <v>0</v>
      </c>
      <c r="BJ261" s="13" t="s">
        <v>154</v>
      </c>
      <c r="BK261" s="144">
        <f t="shared" si="49"/>
        <v>0</v>
      </c>
      <c r="BL261" s="13" t="s">
        <v>181</v>
      </c>
      <c r="BM261" s="142" t="s">
        <v>2685</v>
      </c>
    </row>
    <row r="262" spans="2:65" s="1" customFormat="1" ht="16.5" customHeight="1">
      <c r="B262" s="131"/>
      <c r="C262" s="149" t="s">
        <v>783</v>
      </c>
      <c r="D262" s="149" t="s">
        <v>356</v>
      </c>
      <c r="E262" s="150" t="s">
        <v>2686</v>
      </c>
      <c r="F262" s="151" t="s">
        <v>2687</v>
      </c>
      <c r="G262" s="152" t="s">
        <v>152</v>
      </c>
      <c r="H262" s="153">
        <v>2</v>
      </c>
      <c r="I262" s="153"/>
      <c r="J262" s="153">
        <f t="shared" si="40"/>
        <v>0</v>
      </c>
      <c r="K262" s="154"/>
      <c r="L262" s="155"/>
      <c r="M262" s="156" t="s">
        <v>1</v>
      </c>
      <c r="N262" s="157" t="s">
        <v>35</v>
      </c>
      <c r="O262" s="140">
        <v>0</v>
      </c>
      <c r="P262" s="140">
        <f t="shared" si="41"/>
        <v>0</v>
      </c>
      <c r="Q262" s="140">
        <v>0</v>
      </c>
      <c r="R262" s="140">
        <f t="shared" si="42"/>
        <v>0</v>
      </c>
      <c r="S262" s="140">
        <v>0</v>
      </c>
      <c r="T262" s="141">
        <f t="shared" si="43"/>
        <v>0</v>
      </c>
      <c r="AR262" s="142" t="s">
        <v>228</v>
      </c>
      <c r="AT262" s="142" t="s">
        <v>356</v>
      </c>
      <c r="AU262" s="142" t="s">
        <v>154</v>
      </c>
      <c r="AY262" s="13" t="s">
        <v>146</v>
      </c>
      <c r="BE262" s="143">
        <f t="shared" si="44"/>
        <v>0</v>
      </c>
      <c r="BF262" s="143">
        <f t="shared" si="45"/>
        <v>0</v>
      </c>
      <c r="BG262" s="143">
        <f t="shared" si="46"/>
        <v>0</v>
      </c>
      <c r="BH262" s="143">
        <f t="shared" si="47"/>
        <v>0</v>
      </c>
      <c r="BI262" s="143">
        <f t="shared" si="48"/>
        <v>0</v>
      </c>
      <c r="BJ262" s="13" t="s">
        <v>154</v>
      </c>
      <c r="BK262" s="144">
        <f t="shared" si="49"/>
        <v>0</v>
      </c>
      <c r="BL262" s="13" t="s">
        <v>181</v>
      </c>
      <c r="BM262" s="142" t="s">
        <v>2688</v>
      </c>
    </row>
    <row r="263" spans="2:65" s="1" customFormat="1" ht="24.15" customHeight="1">
      <c r="B263" s="131"/>
      <c r="C263" s="132" t="s">
        <v>787</v>
      </c>
      <c r="D263" s="132" t="s">
        <v>149</v>
      </c>
      <c r="E263" s="133" t="s">
        <v>2689</v>
      </c>
      <c r="F263" s="134" t="s">
        <v>2690</v>
      </c>
      <c r="G263" s="135" t="s">
        <v>152</v>
      </c>
      <c r="H263" s="136">
        <v>2</v>
      </c>
      <c r="I263" s="136"/>
      <c r="J263" s="136">
        <f t="shared" si="40"/>
        <v>0</v>
      </c>
      <c r="K263" s="137"/>
      <c r="L263" s="25"/>
      <c r="M263" s="138" t="s">
        <v>1</v>
      </c>
      <c r="N263" s="139" t="s">
        <v>35</v>
      </c>
      <c r="O263" s="140">
        <v>0.34061999999999998</v>
      </c>
      <c r="P263" s="140">
        <f t="shared" si="41"/>
        <v>0.68123999999999996</v>
      </c>
      <c r="Q263" s="140">
        <v>0</v>
      </c>
      <c r="R263" s="140">
        <f t="shared" si="42"/>
        <v>0</v>
      </c>
      <c r="S263" s="140">
        <v>0</v>
      </c>
      <c r="T263" s="141">
        <f t="shared" si="43"/>
        <v>0</v>
      </c>
      <c r="AR263" s="142" t="s">
        <v>181</v>
      </c>
      <c r="AT263" s="142" t="s">
        <v>149</v>
      </c>
      <c r="AU263" s="142" t="s">
        <v>154</v>
      </c>
      <c r="AY263" s="13" t="s">
        <v>146</v>
      </c>
      <c r="BE263" s="143">
        <f t="shared" si="44"/>
        <v>0</v>
      </c>
      <c r="BF263" s="143">
        <f t="shared" si="45"/>
        <v>0</v>
      </c>
      <c r="BG263" s="143">
        <f t="shared" si="46"/>
        <v>0</v>
      </c>
      <c r="BH263" s="143">
        <f t="shared" si="47"/>
        <v>0</v>
      </c>
      <c r="BI263" s="143">
        <f t="shared" si="48"/>
        <v>0</v>
      </c>
      <c r="BJ263" s="13" t="s">
        <v>154</v>
      </c>
      <c r="BK263" s="144">
        <f t="shared" si="49"/>
        <v>0</v>
      </c>
      <c r="BL263" s="13" t="s">
        <v>181</v>
      </c>
      <c r="BM263" s="142" t="s">
        <v>2691</v>
      </c>
    </row>
    <row r="264" spans="2:65" s="1" customFormat="1" ht="24.15" customHeight="1">
      <c r="B264" s="131"/>
      <c r="C264" s="149" t="s">
        <v>791</v>
      </c>
      <c r="D264" s="149" t="s">
        <v>356</v>
      </c>
      <c r="E264" s="150" t="s">
        <v>2692</v>
      </c>
      <c r="F264" s="151" t="s">
        <v>2693</v>
      </c>
      <c r="G264" s="152" t="s">
        <v>152</v>
      </c>
      <c r="H264" s="153">
        <v>2</v>
      </c>
      <c r="I264" s="153"/>
      <c r="J264" s="153">
        <f t="shared" si="40"/>
        <v>0</v>
      </c>
      <c r="K264" s="154"/>
      <c r="L264" s="155"/>
      <c r="M264" s="156" t="s">
        <v>1</v>
      </c>
      <c r="N264" s="157" t="s">
        <v>35</v>
      </c>
      <c r="O264" s="140">
        <v>0</v>
      </c>
      <c r="P264" s="140">
        <f t="shared" si="41"/>
        <v>0</v>
      </c>
      <c r="Q264" s="140">
        <v>1.16E-3</v>
      </c>
      <c r="R264" s="140">
        <f t="shared" si="42"/>
        <v>2.32E-3</v>
      </c>
      <c r="S264" s="140">
        <v>0</v>
      </c>
      <c r="T264" s="141">
        <f t="shared" si="43"/>
        <v>0</v>
      </c>
      <c r="AR264" s="142" t="s">
        <v>228</v>
      </c>
      <c r="AT264" s="142" t="s">
        <v>356</v>
      </c>
      <c r="AU264" s="142" t="s">
        <v>154</v>
      </c>
      <c r="AY264" s="13" t="s">
        <v>146</v>
      </c>
      <c r="BE264" s="143">
        <f t="shared" si="44"/>
        <v>0</v>
      </c>
      <c r="BF264" s="143">
        <f t="shared" si="45"/>
        <v>0</v>
      </c>
      <c r="BG264" s="143">
        <f t="shared" si="46"/>
        <v>0</v>
      </c>
      <c r="BH264" s="143">
        <f t="shared" si="47"/>
        <v>0</v>
      </c>
      <c r="BI264" s="143">
        <f t="shared" si="48"/>
        <v>0</v>
      </c>
      <c r="BJ264" s="13" t="s">
        <v>154</v>
      </c>
      <c r="BK264" s="144">
        <f t="shared" si="49"/>
        <v>0</v>
      </c>
      <c r="BL264" s="13" t="s">
        <v>181</v>
      </c>
      <c r="BM264" s="142" t="s">
        <v>2694</v>
      </c>
    </row>
    <row r="265" spans="2:65" s="1" customFormat="1" ht="37.950000000000003" customHeight="1">
      <c r="B265" s="131"/>
      <c r="C265" s="132" t="s">
        <v>795</v>
      </c>
      <c r="D265" s="132" t="s">
        <v>149</v>
      </c>
      <c r="E265" s="133" t="s">
        <v>2695</v>
      </c>
      <c r="F265" s="134" t="s">
        <v>2696</v>
      </c>
      <c r="G265" s="135" t="s">
        <v>235</v>
      </c>
      <c r="H265" s="136">
        <v>0.128</v>
      </c>
      <c r="I265" s="136"/>
      <c r="J265" s="136">
        <f t="shared" si="40"/>
        <v>0</v>
      </c>
      <c r="K265" s="137"/>
      <c r="L265" s="25"/>
      <c r="M265" s="138" t="s">
        <v>1</v>
      </c>
      <c r="N265" s="139" t="s">
        <v>35</v>
      </c>
      <c r="O265" s="140">
        <v>3.0249999999999999</v>
      </c>
      <c r="P265" s="140">
        <f t="shared" si="41"/>
        <v>0.38719999999999999</v>
      </c>
      <c r="Q265" s="140">
        <v>0</v>
      </c>
      <c r="R265" s="140">
        <f t="shared" si="42"/>
        <v>0</v>
      </c>
      <c r="S265" s="140">
        <v>0</v>
      </c>
      <c r="T265" s="141">
        <f t="shared" si="43"/>
        <v>0</v>
      </c>
      <c r="AR265" s="142" t="s">
        <v>181</v>
      </c>
      <c r="AT265" s="142" t="s">
        <v>149</v>
      </c>
      <c r="AU265" s="142" t="s">
        <v>154</v>
      </c>
      <c r="AY265" s="13" t="s">
        <v>146</v>
      </c>
      <c r="BE265" s="143">
        <f t="shared" si="44"/>
        <v>0</v>
      </c>
      <c r="BF265" s="143">
        <f t="shared" si="45"/>
        <v>0</v>
      </c>
      <c r="BG265" s="143">
        <f t="shared" si="46"/>
        <v>0</v>
      </c>
      <c r="BH265" s="143">
        <f t="shared" si="47"/>
        <v>0</v>
      </c>
      <c r="BI265" s="143">
        <f t="shared" si="48"/>
        <v>0</v>
      </c>
      <c r="BJ265" s="13" t="s">
        <v>154</v>
      </c>
      <c r="BK265" s="144">
        <f t="shared" si="49"/>
        <v>0</v>
      </c>
      <c r="BL265" s="13" t="s">
        <v>181</v>
      </c>
      <c r="BM265" s="142" t="s">
        <v>2697</v>
      </c>
    </row>
    <row r="266" spans="2:65" s="1" customFormat="1" ht="24.15" customHeight="1">
      <c r="B266" s="131"/>
      <c r="C266" s="132" t="s">
        <v>799</v>
      </c>
      <c r="D266" s="132" t="s">
        <v>149</v>
      </c>
      <c r="E266" s="133" t="s">
        <v>2698</v>
      </c>
      <c r="F266" s="134" t="s">
        <v>2699</v>
      </c>
      <c r="G266" s="135" t="s">
        <v>1698</v>
      </c>
      <c r="H266" s="136">
        <v>112.27500000000001</v>
      </c>
      <c r="I266" s="136"/>
      <c r="J266" s="136">
        <f t="shared" si="40"/>
        <v>0</v>
      </c>
      <c r="K266" s="137"/>
      <c r="L266" s="25"/>
      <c r="M266" s="138" t="s">
        <v>1</v>
      </c>
      <c r="N266" s="139" t="s">
        <v>35</v>
      </c>
      <c r="O266" s="140">
        <v>0</v>
      </c>
      <c r="P266" s="140">
        <f t="shared" si="41"/>
        <v>0</v>
      </c>
      <c r="Q266" s="140">
        <v>0</v>
      </c>
      <c r="R266" s="140">
        <f t="shared" si="42"/>
        <v>0</v>
      </c>
      <c r="S266" s="140">
        <v>0</v>
      </c>
      <c r="T266" s="141">
        <f t="shared" si="43"/>
        <v>0</v>
      </c>
      <c r="AR266" s="142" t="s">
        <v>181</v>
      </c>
      <c r="AT266" s="142" t="s">
        <v>149</v>
      </c>
      <c r="AU266" s="142" t="s">
        <v>154</v>
      </c>
      <c r="AY266" s="13" t="s">
        <v>146</v>
      </c>
      <c r="BE266" s="143">
        <f t="shared" si="44"/>
        <v>0</v>
      </c>
      <c r="BF266" s="143">
        <f t="shared" si="45"/>
        <v>0</v>
      </c>
      <c r="BG266" s="143">
        <f t="shared" si="46"/>
        <v>0</v>
      </c>
      <c r="BH266" s="143">
        <f t="shared" si="47"/>
        <v>0</v>
      </c>
      <c r="BI266" s="143">
        <f t="shared" si="48"/>
        <v>0</v>
      </c>
      <c r="BJ266" s="13" t="s">
        <v>154</v>
      </c>
      <c r="BK266" s="144">
        <f t="shared" si="49"/>
        <v>0</v>
      </c>
      <c r="BL266" s="13" t="s">
        <v>181</v>
      </c>
      <c r="BM266" s="142" t="s">
        <v>2700</v>
      </c>
    </row>
    <row r="267" spans="2:65" s="1" customFormat="1" ht="33" customHeight="1">
      <c r="B267" s="131"/>
      <c r="C267" s="132" t="s">
        <v>803</v>
      </c>
      <c r="D267" s="132" t="s">
        <v>149</v>
      </c>
      <c r="E267" s="133" t="s">
        <v>2701</v>
      </c>
      <c r="F267" s="134" t="s">
        <v>2702</v>
      </c>
      <c r="G267" s="135" t="s">
        <v>1698</v>
      </c>
      <c r="H267" s="136">
        <v>112.27500000000001</v>
      </c>
      <c r="I267" s="136"/>
      <c r="J267" s="136">
        <f t="shared" si="40"/>
        <v>0</v>
      </c>
      <c r="K267" s="137"/>
      <c r="L267" s="25"/>
      <c r="M267" s="138" t="s">
        <v>1</v>
      </c>
      <c r="N267" s="139" t="s">
        <v>35</v>
      </c>
      <c r="O267" s="140">
        <v>0</v>
      </c>
      <c r="P267" s="140">
        <f t="shared" si="41"/>
        <v>0</v>
      </c>
      <c r="Q267" s="140">
        <v>0</v>
      </c>
      <c r="R267" s="140">
        <f t="shared" si="42"/>
        <v>0</v>
      </c>
      <c r="S267" s="140">
        <v>0</v>
      </c>
      <c r="T267" s="141">
        <f t="shared" si="43"/>
        <v>0</v>
      </c>
      <c r="AR267" s="142" t="s">
        <v>181</v>
      </c>
      <c r="AT267" s="142" t="s">
        <v>149</v>
      </c>
      <c r="AU267" s="142" t="s">
        <v>154</v>
      </c>
      <c r="AY267" s="13" t="s">
        <v>146</v>
      </c>
      <c r="BE267" s="143">
        <f t="shared" si="44"/>
        <v>0</v>
      </c>
      <c r="BF267" s="143">
        <f t="shared" si="45"/>
        <v>0</v>
      </c>
      <c r="BG267" s="143">
        <f t="shared" si="46"/>
        <v>0</v>
      </c>
      <c r="BH267" s="143">
        <f t="shared" si="47"/>
        <v>0</v>
      </c>
      <c r="BI267" s="143">
        <f t="shared" si="48"/>
        <v>0</v>
      </c>
      <c r="BJ267" s="13" t="s">
        <v>154</v>
      </c>
      <c r="BK267" s="144">
        <f t="shared" si="49"/>
        <v>0</v>
      </c>
      <c r="BL267" s="13" t="s">
        <v>181</v>
      </c>
      <c r="BM267" s="142" t="s">
        <v>2703</v>
      </c>
    </row>
    <row r="268" spans="2:65" s="1" customFormat="1" ht="24.15" customHeight="1">
      <c r="B268" s="131"/>
      <c r="C268" s="132" t="s">
        <v>807</v>
      </c>
      <c r="D268" s="132" t="s">
        <v>149</v>
      </c>
      <c r="E268" s="133" t="s">
        <v>2704</v>
      </c>
      <c r="F268" s="134" t="s">
        <v>2705</v>
      </c>
      <c r="G268" s="135" t="s">
        <v>1698</v>
      </c>
      <c r="H268" s="136">
        <v>112.27500000000001</v>
      </c>
      <c r="I268" s="136"/>
      <c r="J268" s="136">
        <f t="shared" si="40"/>
        <v>0</v>
      </c>
      <c r="K268" s="137"/>
      <c r="L268" s="25"/>
      <c r="M268" s="138" t="s">
        <v>1</v>
      </c>
      <c r="N268" s="139" t="s">
        <v>35</v>
      </c>
      <c r="O268" s="140">
        <v>0</v>
      </c>
      <c r="P268" s="140">
        <f t="shared" si="41"/>
        <v>0</v>
      </c>
      <c r="Q268" s="140">
        <v>0</v>
      </c>
      <c r="R268" s="140">
        <f t="shared" si="42"/>
        <v>0</v>
      </c>
      <c r="S268" s="140">
        <v>0</v>
      </c>
      <c r="T268" s="141">
        <f t="shared" si="43"/>
        <v>0</v>
      </c>
      <c r="AR268" s="142" t="s">
        <v>181</v>
      </c>
      <c r="AT268" s="142" t="s">
        <v>149</v>
      </c>
      <c r="AU268" s="142" t="s">
        <v>154</v>
      </c>
      <c r="AY268" s="13" t="s">
        <v>146</v>
      </c>
      <c r="BE268" s="143">
        <f t="shared" si="44"/>
        <v>0</v>
      </c>
      <c r="BF268" s="143">
        <f t="shared" si="45"/>
        <v>0</v>
      </c>
      <c r="BG268" s="143">
        <f t="shared" si="46"/>
        <v>0</v>
      </c>
      <c r="BH268" s="143">
        <f t="shared" si="47"/>
        <v>0</v>
      </c>
      <c r="BI268" s="143">
        <f t="shared" si="48"/>
        <v>0</v>
      </c>
      <c r="BJ268" s="13" t="s">
        <v>154</v>
      </c>
      <c r="BK268" s="144">
        <f t="shared" si="49"/>
        <v>0</v>
      </c>
      <c r="BL268" s="13" t="s">
        <v>181</v>
      </c>
      <c r="BM268" s="142" t="s">
        <v>2706</v>
      </c>
    </row>
    <row r="269" spans="2:65" s="11" customFormat="1" ht="22.95" customHeight="1">
      <c r="B269" s="120"/>
      <c r="D269" s="121" t="s">
        <v>68</v>
      </c>
      <c r="E269" s="129" t="s">
        <v>1773</v>
      </c>
      <c r="F269" s="129" t="s">
        <v>2707</v>
      </c>
      <c r="J269" s="130">
        <f>BK269</f>
        <v>0</v>
      </c>
      <c r="L269" s="120"/>
      <c r="M269" s="124"/>
      <c r="P269" s="125">
        <f>P270</f>
        <v>0</v>
      </c>
      <c r="R269" s="125">
        <f>R270</f>
        <v>0</v>
      </c>
      <c r="T269" s="126">
        <f>T270</f>
        <v>0</v>
      </c>
      <c r="AR269" s="121" t="s">
        <v>154</v>
      </c>
      <c r="AT269" s="127" t="s">
        <v>68</v>
      </c>
      <c r="AU269" s="127" t="s">
        <v>77</v>
      </c>
      <c r="AY269" s="121" t="s">
        <v>146</v>
      </c>
      <c r="BK269" s="128">
        <f>BK270</f>
        <v>0</v>
      </c>
    </row>
    <row r="270" spans="2:65" s="1" customFormat="1" ht="24.15" customHeight="1">
      <c r="B270" s="131"/>
      <c r="C270" s="132" t="s">
        <v>811</v>
      </c>
      <c r="D270" s="132" t="s">
        <v>149</v>
      </c>
      <c r="E270" s="133" t="s">
        <v>2708</v>
      </c>
      <c r="F270" s="134" t="s">
        <v>2709</v>
      </c>
      <c r="G270" s="135" t="s">
        <v>227</v>
      </c>
      <c r="H270" s="136">
        <v>10</v>
      </c>
      <c r="I270" s="136"/>
      <c r="J270" s="136">
        <f>ROUND(I270*H270,3)</f>
        <v>0</v>
      </c>
      <c r="K270" s="137"/>
      <c r="L270" s="25"/>
      <c r="M270" s="138" t="s">
        <v>1</v>
      </c>
      <c r="N270" s="139" t="s">
        <v>35</v>
      </c>
      <c r="O270" s="140">
        <v>0</v>
      </c>
      <c r="P270" s="140">
        <f>O270*H270</f>
        <v>0</v>
      </c>
      <c r="Q270" s="140">
        <v>0</v>
      </c>
      <c r="R270" s="140">
        <f>Q270*H270</f>
        <v>0</v>
      </c>
      <c r="S270" s="140">
        <v>0</v>
      </c>
      <c r="T270" s="141">
        <f>S270*H270</f>
        <v>0</v>
      </c>
      <c r="AR270" s="142" t="s">
        <v>181</v>
      </c>
      <c r="AT270" s="142" t="s">
        <v>149</v>
      </c>
      <c r="AU270" s="142" t="s">
        <v>154</v>
      </c>
      <c r="AY270" s="13" t="s">
        <v>146</v>
      </c>
      <c r="BE270" s="143">
        <f>IF(N270="základná",J270,0)</f>
        <v>0</v>
      </c>
      <c r="BF270" s="143">
        <f>IF(N270="znížená",J270,0)</f>
        <v>0</v>
      </c>
      <c r="BG270" s="143">
        <f>IF(N270="zákl. prenesená",J270,0)</f>
        <v>0</v>
      </c>
      <c r="BH270" s="143">
        <f>IF(N270="zníž. prenesená",J270,0)</f>
        <v>0</v>
      </c>
      <c r="BI270" s="143">
        <f>IF(N270="nulová",J270,0)</f>
        <v>0</v>
      </c>
      <c r="BJ270" s="13" t="s">
        <v>154</v>
      </c>
      <c r="BK270" s="144">
        <f>ROUND(I270*H270,3)</f>
        <v>0</v>
      </c>
      <c r="BL270" s="13" t="s">
        <v>181</v>
      </c>
      <c r="BM270" s="142" t="s">
        <v>2710</v>
      </c>
    </row>
    <row r="271" spans="2:65" s="11" customFormat="1" ht="25.95" customHeight="1">
      <c r="B271" s="120"/>
      <c r="D271" s="121" t="s">
        <v>68</v>
      </c>
      <c r="E271" s="122" t="s">
        <v>356</v>
      </c>
      <c r="F271" s="122" t="s">
        <v>357</v>
      </c>
      <c r="J271" s="123">
        <f>BK271</f>
        <v>0</v>
      </c>
      <c r="L271" s="120"/>
      <c r="M271" s="124"/>
      <c r="P271" s="125">
        <f>P272</f>
        <v>0</v>
      </c>
      <c r="R271" s="125">
        <f>R272</f>
        <v>0</v>
      </c>
      <c r="T271" s="126">
        <f>T272</f>
        <v>0</v>
      </c>
      <c r="AR271" s="121" t="s">
        <v>158</v>
      </c>
      <c r="AT271" s="127" t="s">
        <v>68</v>
      </c>
      <c r="AU271" s="127" t="s">
        <v>69</v>
      </c>
      <c r="AY271" s="121" t="s">
        <v>146</v>
      </c>
      <c r="BK271" s="128">
        <f>BK272</f>
        <v>0</v>
      </c>
    </row>
    <row r="272" spans="2:65" s="11" customFormat="1" ht="22.95" customHeight="1">
      <c r="B272" s="120"/>
      <c r="D272" s="121" t="s">
        <v>68</v>
      </c>
      <c r="E272" s="129" t="s">
        <v>1946</v>
      </c>
      <c r="F272" s="129" t="s">
        <v>1947</v>
      </c>
      <c r="J272" s="130">
        <f>BK272</f>
        <v>0</v>
      </c>
      <c r="L272" s="120"/>
      <c r="M272" s="124"/>
      <c r="P272" s="125">
        <f>SUM(P273:P276)</f>
        <v>0</v>
      </c>
      <c r="R272" s="125">
        <f>SUM(R273:R276)</f>
        <v>0</v>
      </c>
      <c r="T272" s="126">
        <f>SUM(T273:T276)</f>
        <v>0</v>
      </c>
      <c r="AR272" s="121" t="s">
        <v>158</v>
      </c>
      <c r="AT272" s="127" t="s">
        <v>68</v>
      </c>
      <c r="AU272" s="127" t="s">
        <v>77</v>
      </c>
      <c r="AY272" s="121" t="s">
        <v>146</v>
      </c>
      <c r="BK272" s="128">
        <f>SUM(BK273:BK276)</f>
        <v>0</v>
      </c>
    </row>
    <row r="273" spans="2:65" s="1" customFormat="1" ht="16.5" customHeight="1">
      <c r="B273" s="131"/>
      <c r="C273" s="132" t="s">
        <v>815</v>
      </c>
      <c r="D273" s="132" t="s">
        <v>149</v>
      </c>
      <c r="E273" s="133" t="s">
        <v>2711</v>
      </c>
      <c r="F273" s="134" t="s">
        <v>2712</v>
      </c>
      <c r="G273" s="135" t="s">
        <v>152</v>
      </c>
      <c r="H273" s="136">
        <v>9</v>
      </c>
      <c r="I273" s="136"/>
      <c r="J273" s="136">
        <f>ROUND(I273*H273,3)</f>
        <v>0</v>
      </c>
      <c r="K273" s="137"/>
      <c r="L273" s="25"/>
      <c r="M273" s="138" t="s">
        <v>1</v>
      </c>
      <c r="N273" s="139" t="s">
        <v>35</v>
      </c>
      <c r="O273" s="140">
        <v>0</v>
      </c>
      <c r="P273" s="140">
        <f>O273*H273</f>
        <v>0</v>
      </c>
      <c r="Q273" s="140">
        <v>0</v>
      </c>
      <c r="R273" s="140">
        <f>Q273*H273</f>
        <v>0</v>
      </c>
      <c r="S273" s="140">
        <v>0</v>
      </c>
      <c r="T273" s="141">
        <f>S273*H273</f>
        <v>0</v>
      </c>
      <c r="AR273" s="142" t="s">
        <v>318</v>
      </c>
      <c r="AT273" s="142" t="s">
        <v>149</v>
      </c>
      <c r="AU273" s="142" t="s">
        <v>154</v>
      </c>
      <c r="AY273" s="13" t="s">
        <v>146</v>
      </c>
      <c r="BE273" s="143">
        <f>IF(N273="základná",J273,0)</f>
        <v>0</v>
      </c>
      <c r="BF273" s="143">
        <f>IF(N273="znížená",J273,0)</f>
        <v>0</v>
      </c>
      <c r="BG273" s="143">
        <f>IF(N273="zákl. prenesená",J273,0)</f>
        <v>0</v>
      </c>
      <c r="BH273" s="143">
        <f>IF(N273="zníž. prenesená",J273,0)</f>
        <v>0</v>
      </c>
      <c r="BI273" s="143">
        <f>IF(N273="nulová",J273,0)</f>
        <v>0</v>
      </c>
      <c r="BJ273" s="13" t="s">
        <v>154</v>
      </c>
      <c r="BK273" s="144">
        <f>ROUND(I273*H273,3)</f>
        <v>0</v>
      </c>
      <c r="BL273" s="13" t="s">
        <v>318</v>
      </c>
      <c r="BM273" s="142" t="s">
        <v>2713</v>
      </c>
    </row>
    <row r="274" spans="2:65" s="1" customFormat="1" ht="24.15" customHeight="1">
      <c r="B274" s="131"/>
      <c r="C274" s="149" t="s">
        <v>819</v>
      </c>
      <c r="D274" s="149" t="s">
        <v>356</v>
      </c>
      <c r="E274" s="150" t="s">
        <v>2714</v>
      </c>
      <c r="F274" s="151" t="s">
        <v>2715</v>
      </c>
      <c r="G274" s="152" t="s">
        <v>152</v>
      </c>
      <c r="H274" s="153">
        <v>6</v>
      </c>
      <c r="I274" s="153"/>
      <c r="J274" s="153">
        <f>ROUND(I274*H274,3)</f>
        <v>0</v>
      </c>
      <c r="K274" s="154"/>
      <c r="L274" s="155"/>
      <c r="M274" s="156" t="s">
        <v>1</v>
      </c>
      <c r="N274" s="157" t="s">
        <v>35</v>
      </c>
      <c r="O274" s="140">
        <v>0</v>
      </c>
      <c r="P274" s="140">
        <f>O274*H274</f>
        <v>0</v>
      </c>
      <c r="Q274" s="140">
        <v>0</v>
      </c>
      <c r="R274" s="140">
        <f>Q274*H274</f>
        <v>0</v>
      </c>
      <c r="S274" s="140">
        <v>0</v>
      </c>
      <c r="T274" s="141">
        <f>S274*H274</f>
        <v>0</v>
      </c>
      <c r="AR274" s="142" t="s">
        <v>1275</v>
      </c>
      <c r="AT274" s="142" t="s">
        <v>356</v>
      </c>
      <c r="AU274" s="142" t="s">
        <v>154</v>
      </c>
      <c r="AY274" s="13" t="s">
        <v>146</v>
      </c>
      <c r="BE274" s="143">
        <f>IF(N274="základná",J274,0)</f>
        <v>0</v>
      </c>
      <c r="BF274" s="143">
        <f>IF(N274="znížená",J274,0)</f>
        <v>0</v>
      </c>
      <c r="BG274" s="143">
        <f>IF(N274="zákl. prenesená",J274,0)</f>
        <v>0</v>
      </c>
      <c r="BH274" s="143">
        <f>IF(N274="zníž. prenesená",J274,0)</f>
        <v>0</v>
      </c>
      <c r="BI274" s="143">
        <f>IF(N274="nulová",J274,0)</f>
        <v>0</v>
      </c>
      <c r="BJ274" s="13" t="s">
        <v>154</v>
      </c>
      <c r="BK274" s="144">
        <f>ROUND(I274*H274,3)</f>
        <v>0</v>
      </c>
      <c r="BL274" s="13" t="s">
        <v>318</v>
      </c>
      <c r="BM274" s="142" t="s">
        <v>2716</v>
      </c>
    </row>
    <row r="275" spans="2:65" s="1" customFormat="1" ht="24.15" customHeight="1">
      <c r="B275" s="131"/>
      <c r="C275" s="149" t="s">
        <v>823</v>
      </c>
      <c r="D275" s="149" t="s">
        <v>356</v>
      </c>
      <c r="E275" s="150" t="s">
        <v>2717</v>
      </c>
      <c r="F275" s="151" t="s">
        <v>2718</v>
      </c>
      <c r="G275" s="152" t="s">
        <v>152</v>
      </c>
      <c r="H275" s="153">
        <v>3</v>
      </c>
      <c r="I275" s="153"/>
      <c r="J275" s="153">
        <f>ROUND(I275*H275,3)</f>
        <v>0</v>
      </c>
      <c r="K275" s="154"/>
      <c r="L275" s="155"/>
      <c r="M275" s="156" t="s">
        <v>1</v>
      </c>
      <c r="N275" s="157" t="s">
        <v>35</v>
      </c>
      <c r="O275" s="140">
        <v>0</v>
      </c>
      <c r="P275" s="140">
        <f>O275*H275</f>
        <v>0</v>
      </c>
      <c r="Q275" s="140">
        <v>0</v>
      </c>
      <c r="R275" s="140">
        <f>Q275*H275</f>
        <v>0</v>
      </c>
      <c r="S275" s="140">
        <v>0</v>
      </c>
      <c r="T275" s="141">
        <f>S275*H275</f>
        <v>0</v>
      </c>
      <c r="AR275" s="142" t="s">
        <v>1275</v>
      </c>
      <c r="AT275" s="142" t="s">
        <v>356</v>
      </c>
      <c r="AU275" s="142" t="s">
        <v>154</v>
      </c>
      <c r="AY275" s="13" t="s">
        <v>146</v>
      </c>
      <c r="BE275" s="143">
        <f>IF(N275="základná",J275,0)</f>
        <v>0</v>
      </c>
      <c r="BF275" s="143">
        <f>IF(N275="znížená",J275,0)</f>
        <v>0</v>
      </c>
      <c r="BG275" s="143">
        <f>IF(N275="zákl. prenesená",J275,0)</f>
        <v>0</v>
      </c>
      <c r="BH275" s="143">
        <f>IF(N275="zníž. prenesená",J275,0)</f>
        <v>0</v>
      </c>
      <c r="BI275" s="143">
        <f>IF(N275="nulová",J275,0)</f>
        <v>0</v>
      </c>
      <c r="BJ275" s="13" t="s">
        <v>154</v>
      </c>
      <c r="BK275" s="144">
        <f>ROUND(I275*H275,3)</f>
        <v>0</v>
      </c>
      <c r="BL275" s="13" t="s">
        <v>318</v>
      </c>
      <c r="BM275" s="142" t="s">
        <v>2719</v>
      </c>
    </row>
    <row r="276" spans="2:65" s="1" customFormat="1" ht="16.5" customHeight="1">
      <c r="B276" s="131"/>
      <c r="C276" s="149" t="s">
        <v>827</v>
      </c>
      <c r="D276" s="149" t="s">
        <v>356</v>
      </c>
      <c r="E276" s="150" t="s">
        <v>1951</v>
      </c>
      <c r="F276" s="151" t="s">
        <v>2720</v>
      </c>
      <c r="G276" s="152" t="s">
        <v>152</v>
      </c>
      <c r="H276" s="153">
        <v>40</v>
      </c>
      <c r="I276" s="153"/>
      <c r="J276" s="153">
        <f>ROUND(I276*H276,3)</f>
        <v>0</v>
      </c>
      <c r="K276" s="154"/>
      <c r="L276" s="155"/>
      <c r="M276" s="156" t="s">
        <v>1</v>
      </c>
      <c r="N276" s="157" t="s">
        <v>35</v>
      </c>
      <c r="O276" s="140">
        <v>0</v>
      </c>
      <c r="P276" s="140">
        <f>O276*H276</f>
        <v>0</v>
      </c>
      <c r="Q276" s="140">
        <v>0</v>
      </c>
      <c r="R276" s="140">
        <f>Q276*H276</f>
        <v>0</v>
      </c>
      <c r="S276" s="140">
        <v>0</v>
      </c>
      <c r="T276" s="141">
        <f>S276*H276</f>
        <v>0</v>
      </c>
      <c r="AR276" s="142" t="s">
        <v>1275</v>
      </c>
      <c r="AT276" s="142" t="s">
        <v>356</v>
      </c>
      <c r="AU276" s="142" t="s">
        <v>154</v>
      </c>
      <c r="AY276" s="13" t="s">
        <v>146</v>
      </c>
      <c r="BE276" s="143">
        <f>IF(N276="základná",J276,0)</f>
        <v>0</v>
      </c>
      <c r="BF276" s="143">
        <f>IF(N276="znížená",J276,0)</f>
        <v>0</v>
      </c>
      <c r="BG276" s="143">
        <f>IF(N276="zákl. prenesená",J276,0)</f>
        <v>0</v>
      </c>
      <c r="BH276" s="143">
        <f>IF(N276="zníž. prenesená",J276,0)</f>
        <v>0</v>
      </c>
      <c r="BI276" s="143">
        <f>IF(N276="nulová",J276,0)</f>
        <v>0</v>
      </c>
      <c r="BJ276" s="13" t="s">
        <v>154</v>
      </c>
      <c r="BK276" s="144">
        <f>ROUND(I276*H276,3)</f>
        <v>0</v>
      </c>
      <c r="BL276" s="13" t="s">
        <v>318</v>
      </c>
      <c r="BM276" s="142" t="s">
        <v>2721</v>
      </c>
    </row>
    <row r="277" spans="2:65" s="11" customFormat="1" ht="25.95" customHeight="1">
      <c r="B277" s="120"/>
      <c r="D277" s="121" t="s">
        <v>68</v>
      </c>
      <c r="E277" s="122" t="s">
        <v>1341</v>
      </c>
      <c r="F277" s="122" t="s">
        <v>1342</v>
      </c>
      <c r="J277" s="123">
        <f>BK277</f>
        <v>0</v>
      </c>
      <c r="L277" s="120"/>
      <c r="M277" s="124"/>
      <c r="P277" s="125">
        <f>SUM(P278:P279)</f>
        <v>0</v>
      </c>
      <c r="R277" s="125">
        <f>SUM(R278:R279)</f>
        <v>0</v>
      </c>
      <c r="T277" s="126">
        <f>SUM(T278:T279)</f>
        <v>0</v>
      </c>
      <c r="AR277" s="121" t="s">
        <v>153</v>
      </c>
      <c r="AT277" s="127" t="s">
        <v>68</v>
      </c>
      <c r="AU277" s="127" t="s">
        <v>69</v>
      </c>
      <c r="AY277" s="121" t="s">
        <v>146</v>
      </c>
      <c r="BK277" s="128">
        <f>SUM(BK278:BK279)</f>
        <v>0</v>
      </c>
    </row>
    <row r="278" spans="2:65" s="1" customFormat="1" ht="33" customHeight="1">
      <c r="B278" s="131"/>
      <c r="C278" s="132" t="s">
        <v>831</v>
      </c>
      <c r="D278" s="132" t="s">
        <v>149</v>
      </c>
      <c r="E278" s="133" t="s">
        <v>1343</v>
      </c>
      <c r="F278" s="134" t="s">
        <v>2722</v>
      </c>
      <c r="G278" s="135" t="s">
        <v>1345</v>
      </c>
      <c r="H278" s="136">
        <v>36</v>
      </c>
      <c r="I278" s="136"/>
      <c r="J278" s="136">
        <f>ROUND(I278*H278,3)</f>
        <v>0</v>
      </c>
      <c r="K278" s="137"/>
      <c r="L278" s="25"/>
      <c r="M278" s="138" t="s">
        <v>1</v>
      </c>
      <c r="N278" s="139" t="s">
        <v>35</v>
      </c>
      <c r="O278" s="140">
        <v>0</v>
      </c>
      <c r="P278" s="140">
        <f>O278*H278</f>
        <v>0</v>
      </c>
      <c r="Q278" s="140">
        <v>0</v>
      </c>
      <c r="R278" s="140">
        <f>Q278*H278</f>
        <v>0</v>
      </c>
      <c r="S278" s="140">
        <v>0</v>
      </c>
      <c r="T278" s="141">
        <f>S278*H278</f>
        <v>0</v>
      </c>
      <c r="AR278" s="142" t="s">
        <v>1352</v>
      </c>
      <c r="AT278" s="142" t="s">
        <v>149</v>
      </c>
      <c r="AU278" s="142" t="s">
        <v>77</v>
      </c>
      <c r="AY278" s="13" t="s">
        <v>146</v>
      </c>
      <c r="BE278" s="143">
        <f>IF(N278="základná",J278,0)</f>
        <v>0</v>
      </c>
      <c r="BF278" s="143">
        <f>IF(N278="znížená",J278,0)</f>
        <v>0</v>
      </c>
      <c r="BG278" s="143">
        <f>IF(N278="zákl. prenesená",J278,0)</f>
        <v>0</v>
      </c>
      <c r="BH278" s="143">
        <f>IF(N278="zníž. prenesená",J278,0)</f>
        <v>0</v>
      </c>
      <c r="BI278" s="143">
        <f>IF(N278="nulová",J278,0)</f>
        <v>0</v>
      </c>
      <c r="BJ278" s="13" t="s">
        <v>154</v>
      </c>
      <c r="BK278" s="144">
        <f>ROUND(I278*H278,3)</f>
        <v>0</v>
      </c>
      <c r="BL278" s="13" t="s">
        <v>1352</v>
      </c>
      <c r="BM278" s="142" t="s">
        <v>2723</v>
      </c>
    </row>
    <row r="279" spans="2:65" s="1" customFormat="1" ht="37.950000000000003" customHeight="1">
      <c r="B279" s="131"/>
      <c r="C279" s="132" t="s">
        <v>835</v>
      </c>
      <c r="D279" s="132" t="s">
        <v>149</v>
      </c>
      <c r="E279" s="133" t="s">
        <v>2724</v>
      </c>
      <c r="F279" s="134" t="s">
        <v>2725</v>
      </c>
      <c r="G279" s="135" t="s">
        <v>1345</v>
      </c>
      <c r="H279" s="136">
        <v>10</v>
      </c>
      <c r="I279" s="136"/>
      <c r="J279" s="136">
        <f>ROUND(I279*H279,3)</f>
        <v>0</v>
      </c>
      <c r="K279" s="137"/>
      <c r="L279" s="25"/>
      <c r="M279" s="145" t="s">
        <v>1</v>
      </c>
      <c r="N279" s="146" t="s">
        <v>35</v>
      </c>
      <c r="O279" s="147">
        <v>0</v>
      </c>
      <c r="P279" s="147">
        <f>O279*H279</f>
        <v>0</v>
      </c>
      <c r="Q279" s="147">
        <v>0</v>
      </c>
      <c r="R279" s="147">
        <f>Q279*H279</f>
        <v>0</v>
      </c>
      <c r="S279" s="147">
        <v>0</v>
      </c>
      <c r="T279" s="148">
        <f>S279*H279</f>
        <v>0</v>
      </c>
      <c r="AR279" s="142" t="s">
        <v>1352</v>
      </c>
      <c r="AT279" s="142" t="s">
        <v>149</v>
      </c>
      <c r="AU279" s="142" t="s">
        <v>77</v>
      </c>
      <c r="AY279" s="13" t="s">
        <v>146</v>
      </c>
      <c r="BE279" s="143">
        <f>IF(N279="základná",J279,0)</f>
        <v>0</v>
      </c>
      <c r="BF279" s="143">
        <f>IF(N279="znížená",J279,0)</f>
        <v>0</v>
      </c>
      <c r="BG279" s="143">
        <f>IF(N279="zákl. prenesená",J279,0)</f>
        <v>0</v>
      </c>
      <c r="BH279" s="143">
        <f>IF(N279="zníž. prenesená",J279,0)</f>
        <v>0</v>
      </c>
      <c r="BI279" s="143">
        <f>IF(N279="nulová",J279,0)</f>
        <v>0</v>
      </c>
      <c r="BJ279" s="13" t="s">
        <v>154</v>
      </c>
      <c r="BK279" s="144">
        <f>ROUND(I279*H279,3)</f>
        <v>0</v>
      </c>
      <c r="BL279" s="13" t="s">
        <v>1352</v>
      </c>
      <c r="BM279" s="142" t="s">
        <v>2726</v>
      </c>
    </row>
    <row r="280" spans="2:65" s="1" customFormat="1" ht="6.9" customHeight="1">
      <c r="B280" s="40"/>
      <c r="C280" s="41"/>
      <c r="D280" s="41"/>
      <c r="E280" s="41"/>
      <c r="F280" s="41"/>
      <c r="G280" s="41"/>
      <c r="H280" s="41"/>
      <c r="I280" s="41"/>
      <c r="J280" s="41"/>
      <c r="K280" s="41"/>
      <c r="L280" s="25"/>
    </row>
  </sheetData>
  <autoFilter ref="C127:K279"/>
  <mergeCells count="8">
    <mergeCell ref="E118:H118"/>
    <mergeCell ref="E120:H12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948B2D-212D-4C26-9CBF-7B9EF0633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7FFA2A-1150-4F1C-AB9D-8BA3E5927D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8F99B-EAEB-4760-82BC-F99910C7580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01 - SO 01 - Budova SOŠ -...</vt:lpstr>
      <vt:lpstr>02 - SO 01 - Budova SOŠ -...</vt:lpstr>
      <vt:lpstr>03 - SO 02 - zhromažďovac...</vt:lpstr>
      <vt:lpstr>07 - SO 06 - spevnená plo...</vt:lpstr>
      <vt:lpstr>08 - SO 07 - Elektro</vt:lpstr>
      <vt:lpstr>09 - SO 08 - Ústredné kúr...</vt:lpstr>
      <vt:lpstr>10 - SO 09 - Kotolňa</vt:lpstr>
      <vt:lpstr>11 - SO 10 - ZTI</vt:lpstr>
      <vt:lpstr>12 - SO 11 - Vetranie</vt:lpstr>
      <vt:lpstr>13 - SO 12 - OPZ</vt:lpstr>
      <vt:lpstr>14 - SO 13 - Hlasová sign...</vt:lpstr>
      <vt:lpstr>'01 - SO 01 - Budova SOŠ -...'!Názvy_tlače</vt:lpstr>
      <vt:lpstr>'02 - SO 01 - Budova SOŠ -...'!Názvy_tlače</vt:lpstr>
      <vt:lpstr>'03 - SO 02 - zhromažďovac...'!Názvy_tlače</vt:lpstr>
      <vt:lpstr>'07 - SO 06 - spevnená plo...'!Názvy_tlače</vt:lpstr>
      <vt:lpstr>'08 - SO 07 - Elektro'!Názvy_tlače</vt:lpstr>
      <vt:lpstr>'09 - SO 08 - Ústredné kúr...'!Názvy_tlače</vt:lpstr>
      <vt:lpstr>'10 - SO 09 - Kotolňa'!Názvy_tlače</vt:lpstr>
      <vt:lpstr>'11 - SO 10 - ZTI'!Názvy_tlače</vt:lpstr>
      <vt:lpstr>'12 - SO 11 - Vetranie'!Názvy_tlače</vt:lpstr>
      <vt:lpstr>'13 - SO 12 - OPZ'!Názvy_tlače</vt:lpstr>
      <vt:lpstr>'14 - SO 13 - Hlasová sign...'!Názvy_tlače</vt:lpstr>
      <vt:lpstr>'Rekapitulácia stavby'!Názvy_tlače</vt:lpstr>
      <vt:lpstr>'01 - SO 01 - Budova SOŠ -...'!Oblasť_tlače</vt:lpstr>
      <vt:lpstr>'02 - SO 01 - Budova SOŠ -...'!Oblasť_tlače</vt:lpstr>
      <vt:lpstr>'03 - SO 02 - zhromažďovac...'!Oblasť_tlače</vt:lpstr>
      <vt:lpstr>'07 - SO 06 - spevnená plo...'!Oblasť_tlače</vt:lpstr>
      <vt:lpstr>'08 - SO 07 - Elektro'!Oblasť_tlače</vt:lpstr>
      <vt:lpstr>'09 - SO 08 - Ústredné kúr...'!Oblasť_tlače</vt:lpstr>
      <vt:lpstr>'10 - SO 09 - Kotolňa'!Oblasť_tlače</vt:lpstr>
      <vt:lpstr>'11 - SO 10 - ZTI'!Oblasť_tlače</vt:lpstr>
      <vt:lpstr>'12 - SO 11 - Vetranie'!Oblasť_tlače</vt:lpstr>
      <vt:lpstr>'13 - SO 12 - OPZ'!Oblasť_tlače</vt:lpstr>
      <vt:lpstr>'14 - SO 13 - Hlasová sign...'!Oblasť_tlače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Ľubka-HP\Ľubka</dc:creator>
  <cp:lastModifiedBy>Jakub</cp:lastModifiedBy>
  <dcterms:created xsi:type="dcterms:W3CDTF">2024-07-18T10:36:34Z</dcterms:created>
  <dcterms:modified xsi:type="dcterms:W3CDTF">2025-03-24T10:04:35Z</dcterms:modified>
</cp:coreProperties>
</file>