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010 - Oprava části c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'2024010 - Oprava části cy...'!$C$118:$K$171</definedName>
    <definedName name="_xlnm.Print_Area" localSheetId="1">'2024010 - Oprava části cy...'!$C$4:$J$76,'2024010 - Oprava části cy...'!$C$82:$J$102,'2024010 - Oprava části cy...'!$C$108:$J$171</definedName>
    <definedName name="_xlnm.Print_Titles" localSheetId="1">'2024010 - Oprava části cy...'!$118:$118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J116"/>
  <c r="F115"/>
  <c r="F113"/>
  <c r="E111"/>
  <c r="J90"/>
  <c r="F89"/>
  <c r="F87"/>
  <c r="E85"/>
  <c r="J19"/>
  <c r="E19"/>
  <c r="J115"/>
  <c r="J18"/>
  <c r="J16"/>
  <c r="E16"/>
  <c r="F116"/>
  <c r="J15"/>
  <c r="J10"/>
  <c r="J87"/>
  <c i="1" r="L90"/>
  <c r="AM90"/>
  <c r="AM89"/>
  <c r="L89"/>
  <c r="AM87"/>
  <c r="L87"/>
  <c r="L85"/>
  <c r="L84"/>
  <c i="2" r="BK150"/>
  <c r="BK135"/>
  <c r="J160"/>
  <c r="J135"/>
  <c r="J171"/>
  <c r="J154"/>
  <c r="BK171"/>
  <c r="J164"/>
  <c r="BK164"/>
  <c r="J137"/>
  <c r="J123"/>
  <c r="J162"/>
  <c r="J152"/>
  <c r="BK130"/>
  <c r="J165"/>
  <c r="J138"/>
  <c r="J122"/>
  <c r="BK145"/>
  <c r="J132"/>
  <c r="J150"/>
  <c r="BK132"/>
  <c r="BK165"/>
  <c r="BK144"/>
  <c r="BK128"/>
  <c r="J169"/>
  <c r="J133"/>
  <c r="BK162"/>
  <c r="BK152"/>
  <c r="BK138"/>
  <c r="J158"/>
  <c r="J143"/>
  <c r="BK160"/>
  <c r="J147"/>
  <c r="BK122"/>
  <c r="BK163"/>
  <c r="BK123"/>
  <c r="J144"/>
  <c r="J157"/>
  <c r="BK168"/>
  <c i="1" r="AS94"/>
  <c i="2" r="BK141"/>
  <c r="J126"/>
  <c r="BK147"/>
  <c r="BK158"/>
  <c r="J139"/>
  <c r="J168"/>
  <c r="J141"/>
  <c r="BK154"/>
  <c r="BK133"/>
  <c r="BK157"/>
  <c r="J166"/>
  <c r="BK143"/>
  <c r="J163"/>
  <c r="J128"/>
  <c r="BK156"/>
  <c r="BK169"/>
  <c r="BK126"/>
  <c r="BK139"/>
  <c r="J156"/>
  <c r="BK166"/>
  <c r="BK137"/>
  <c r="J145"/>
  <c r="J130"/>
  <c l="1" r="T121"/>
  <c r="BK127"/>
  <c r="J127"/>
  <c r="J97"/>
  <c r="BK121"/>
  <c r="J121"/>
  <c r="J96"/>
  <c r="P121"/>
  <c r="R121"/>
  <c r="P142"/>
  <c r="P127"/>
  <c r="T142"/>
  <c r="R127"/>
  <c r="T149"/>
  <c r="T127"/>
  <c r="BK142"/>
  <c r="J142"/>
  <c r="J99"/>
  <c r="R142"/>
  <c r="BK149"/>
  <c r="J149"/>
  <c r="J100"/>
  <c r="P149"/>
  <c r="R149"/>
  <c r="BK159"/>
  <c r="J159"/>
  <c r="J101"/>
  <c r="P159"/>
  <c r="R159"/>
  <c r="T159"/>
  <c r="BK140"/>
  <c r="J140"/>
  <c r="J98"/>
  <c r="BE162"/>
  <c r="J89"/>
  <c r="BE128"/>
  <c r="BE132"/>
  <c r="BE143"/>
  <c r="BE163"/>
  <c r="BE166"/>
  <c r="BE171"/>
  <c r="BE168"/>
  <c r="F90"/>
  <c r="J113"/>
  <c r="BE141"/>
  <c r="BE145"/>
  <c r="BE147"/>
  <c r="BE150"/>
  <c r="BE154"/>
  <c r="BE156"/>
  <c r="BE157"/>
  <c r="BE169"/>
  <c r="BE126"/>
  <c r="BE133"/>
  <c r="BE137"/>
  <c r="BE139"/>
  <c r="BE144"/>
  <c r="BE152"/>
  <c r="BE158"/>
  <c r="BE160"/>
  <c r="BE122"/>
  <c r="BE123"/>
  <c r="BE130"/>
  <c r="BE135"/>
  <c r="BE138"/>
  <c r="BE164"/>
  <c r="BE165"/>
  <c r="F33"/>
  <c i="1" r="BB95"/>
  <c r="BB94"/>
  <c r="W31"/>
  <c i="2" r="F34"/>
  <c i="1" r="BC95"/>
  <c r="BC94"/>
  <c r="W32"/>
  <c i="2" r="J32"/>
  <c i="1" r="AW95"/>
  <c i="2" r="F32"/>
  <c i="1" r="BA95"/>
  <c r="BA94"/>
  <c r="W30"/>
  <c i="2" r="F35"/>
  <c i="1" r="BD95"/>
  <c r="BD94"/>
  <c r="W33"/>
  <c i="2" l="1" r="R120"/>
  <c r="R119"/>
  <c r="P120"/>
  <c r="P119"/>
  <c i="1" r="AU95"/>
  <c i="2" r="T120"/>
  <c r="T119"/>
  <c r="BK120"/>
  <c r="J120"/>
  <c r="J95"/>
  <c i="1" r="AY94"/>
  <c r="AX94"/>
  <c r="AW94"/>
  <c r="AK30"/>
  <c i="2" r="J31"/>
  <c i="1" r="AV95"/>
  <c r="AT95"/>
  <c r="AU94"/>
  <c i="2" r="F31"/>
  <c i="1" r="AZ95"/>
  <c r="AZ94"/>
  <c r="W29"/>
  <c i="2" l="1" r="BK119"/>
  <c r="J119"/>
  <c r="J94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<sst xmlns="http://schemas.openxmlformats.org/spreadsheetml/2006/main">
  <si>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</si>
  <si>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</si>
  <si>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</si>
  <si>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</si>
  <si>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</si>
  <si>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{9499b5d2-6096-4686-aa84-851abee4e3cf}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</si>
  <si>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</si>
  <si>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</si>
  <si>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</si>
  <si>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</si>
  <si>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</si>
  <si>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</si>
  <si>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</si>
  <si>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</si>
  <si>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</si>
  <si>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</si>
  <si>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</si>
  <si>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části cyklostezky ul. Závodní</t>
  </si>
  <si>
    <t>KSO:</t>
  </si>
  <si>
    <t>CC-CZ:</t>
  </si>
  <si>
    <t>Místo:</t>
  </si>
  <si>
    <t>Šternberk</t>
  </si>
  <si>
    <t>Datum:</t>
  </si>
  <si>
    <t>19. 11. 2024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</si>
  <si>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</si>
  <si>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</si>
  <si>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</si>
  <si>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</si>
  <si>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</si>
  <si>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</si>
  <si>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</si>
  <si>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</si>
  <si>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</si>
  <si>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</si>
  <si>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</si>
  <si>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</si>
  <si>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</si>
  <si>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</si>
  <si>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</si>
  <si>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</si>
  <si>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</si>
  <si>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</si>
  <si>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</si>
  <si>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</si>
  <si>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</si>
  <si>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</si>
  <si>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</si>
  <si>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</si>
  <si>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</si>
  <si>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</si>
  <si>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</si>
  <si>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</si>
  <si>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</si>
  <si>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</si>
  <si>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</si>
  <si>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</si>
  <si>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</si>
  <si>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</si>
  <si>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</si>
  <si>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</si>
  <si>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</si>
  <si>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</si>
  <si>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</si>
  <si>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</si>
  <si>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</si>
  <si>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</si>
  <si>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</si>
  <si>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</si>
  <si>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</si>
  <si>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</si>
  <si>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</si>
  <si>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</si>
  <si>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</si>
  <si>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</si>
  <si>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</si>
  <si>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</si>
  <si>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</si>
  <si>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</si>
  <si>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</si>
  <si>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</si>
  <si>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</si>
  <si>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</si>
  <si>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</si>
  <si>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</si>
  <si>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</si>
  <si>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</si>
  <si>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</si>
  <si>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</si>
  <si>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</si>
  <si>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</si>
  <si>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</si>
  <si>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</si>
  <si>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</si>
  <si>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</si>
  <si>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</si>
  <si>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</si>
  <si>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81 -  Potrubí z trub betonových</t>
  </si>
  <si>
    <t xml:space="preserve">    9 - Ostatní konstrukce a práce, bourání</t>
  </si>
  <si>
    <t xml:space="preserve">    96 - Bourání konstrukcí</t>
  </si>
  <si>
    <t>SAN - Případná lokální sanace komunikace - účtováno dle skutečnosti (předpoklad 50%)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</si>
  <si>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</si>
  <si>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</si>
  <si>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</si>
  <si>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</si>
  <si>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</si>
  <si>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</si>
  <si>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</si>
  <si>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</si>
  <si>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</si>
  <si>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</si>
  <si>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</si>
  <si>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</si>
  <si>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</si>
  <si>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</si>
  <si>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</si>
  <si>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</si>
  <si>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</si>
  <si>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</si>
  <si>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</si>
  <si>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</si>
  <si>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</si>
  <si>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</si>
  <si>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1226868263</t>
  </si>
  <si>
    <t>113107130</t>
  </si>
  <si>
    <t>Odstranění podkladu z betonu prostého tl do 100 mm ručně</t>
  </si>
  <si>
    <t>-1463173569</t>
  </si>
  <si>
    <t>P</t>
  </si>
  <si>
    <t>Poznámka k položce:_x000d_
pod přídlažbou</t>
  </si>
  <si>
    <t>VV</t>
  </si>
  <si>
    <t>1,5*0,25</t>
  </si>
  <si>
    <t>3</t>
  </si>
  <si>
    <t>113107322</t>
  </si>
  <si>
    <t>Odstranění podkladu z kameniva drceného tl přes 100 do 200 mm strojně pl do 50 m2</t>
  </si>
  <si>
    <t>-1373956141</t>
  </si>
  <si>
    <t>5</t>
  </si>
  <si>
    <t>Komunikace pozemní</t>
  </si>
  <si>
    <t>564861111</t>
  </si>
  <si>
    <t>Podklad ze štěrkodrtě ŠD plochy přes 100 m2 tl 200 mm</t>
  </si>
  <si>
    <t>393001074</t>
  </si>
  <si>
    <t>Poznámka k položce:_x000d_
80% vytěžené ŠD bude použito zpět</t>
  </si>
  <si>
    <t>M</t>
  </si>
  <si>
    <t>58344197</t>
  </si>
  <si>
    <t>štěrkodrť frakce 0/63</t>
  </si>
  <si>
    <t>t</t>
  </si>
  <si>
    <t>8</t>
  </si>
  <si>
    <t>-1147300434</t>
  </si>
  <si>
    <t>Poznámka k položce:_x000d_
doplnění ŠD ve výši 20%</t>
  </si>
  <si>
    <t>6</t>
  </si>
  <si>
    <t>596211213</t>
  </si>
  <si>
    <t>Kladení zámkové dlažby komunikací pro pěší ručně tl 80 mm skupiny A pl přes 300 m2</t>
  </si>
  <si>
    <t>-668759317</t>
  </si>
  <si>
    <t>7</t>
  </si>
  <si>
    <t>PSB.14012500</t>
  </si>
  <si>
    <t>PRESBETON HOLLAND I BF skladba (Hladký Přírodní) 200x100x80</t>
  </si>
  <si>
    <t>-414748392</t>
  </si>
  <si>
    <t>68,65*1,05 'Přepočtené koeficientem množství</t>
  </si>
  <si>
    <t>PSB.14012501</t>
  </si>
  <si>
    <t>PRESBETON HOLLAND I BF skladba (Hladký Červená) 200x100x80</t>
  </si>
  <si>
    <t>1655401954</t>
  </si>
  <si>
    <t>481,35*1,05 'Přepočtené koeficientem množství</t>
  </si>
  <si>
    <t>9</t>
  </si>
  <si>
    <t>596991112</t>
  </si>
  <si>
    <t>Řezání betonové, kameninové a kamenné dlažby do oblouku tl přes 60 do 80 mm</t>
  </si>
  <si>
    <t>m</t>
  </si>
  <si>
    <t>-868811648</t>
  </si>
  <si>
    <t>10</t>
  </si>
  <si>
    <t>998223011</t>
  </si>
  <si>
    <t>Přesun hmot pro pozemní komunikace s krytem dlážděným</t>
  </si>
  <si>
    <t>-947122279</t>
  </si>
  <si>
    <t>11</t>
  </si>
  <si>
    <t>998225111</t>
  </si>
  <si>
    <t>Přesun hmot pro pozemní komunikace s krytem z kamene, monolitickým betonovým nebo živičným</t>
  </si>
  <si>
    <t>118778922</t>
  </si>
  <si>
    <t>81</t>
  </si>
  <si>
    <t xml:space="preserve"> Potrubí z trub betonových</t>
  </si>
  <si>
    <t>899331111</t>
  </si>
  <si>
    <t>Výšková úprava uličního vstupu nebo vpusti do 200 mm zvýšením poklopu</t>
  </si>
  <si>
    <t>kus</t>
  </si>
  <si>
    <t>-960011632</t>
  </si>
  <si>
    <t>Ostatní konstrukce a práce, bourání</t>
  </si>
  <si>
    <t>13</t>
  </si>
  <si>
    <t>915611111</t>
  </si>
  <si>
    <t>Předznačení vodorovného liniového značení</t>
  </si>
  <si>
    <t>1967515502</t>
  </si>
  <si>
    <t>14</t>
  </si>
  <si>
    <t>915111121</t>
  </si>
  <si>
    <t>Vodorovné dopravní značení dělící čáry přerušované š 125 mm základní bílá barva</t>
  </si>
  <si>
    <t>-2114575729</t>
  </si>
  <si>
    <t>15</t>
  </si>
  <si>
    <t>915491211</t>
  </si>
  <si>
    <t>Osazení vodícího proužku z betonových desek do betonového lože tl do 100 mm š proužku 250 mm</t>
  </si>
  <si>
    <t>-1306631297</t>
  </si>
  <si>
    <t>Poznámka k položce:_x000d_
použije se vybouraná přídlažba</t>
  </si>
  <si>
    <t>16</t>
  </si>
  <si>
    <t>916991121</t>
  </si>
  <si>
    <t>Lože pod obrubníky, krajníky nebo obruby z dlažebních kostek z betonu prostého</t>
  </si>
  <si>
    <t>m3</t>
  </si>
  <si>
    <t>516964002</t>
  </si>
  <si>
    <t>1,5*0,25*0,05</t>
  </si>
  <si>
    <t>96</t>
  </si>
  <si>
    <t>Bourání konstrukcí</t>
  </si>
  <si>
    <t>17</t>
  </si>
  <si>
    <t>113202111</t>
  </si>
  <si>
    <t>Vytrhání obrub krajníků obrubníků stojatých</t>
  </si>
  <si>
    <t>-840037735</t>
  </si>
  <si>
    <t>Poznámka k položce:_x000d_
vybourání propadlého místa v přídlažbě pro opětovné osazení</t>
  </si>
  <si>
    <t>18</t>
  </si>
  <si>
    <t>997221551</t>
  </si>
  <si>
    <t>Vodorovná doprava suti ze sypkých materiálů do 1 km</t>
  </si>
  <si>
    <t>1916796346</t>
  </si>
  <si>
    <t>140,25+50,6</t>
  </si>
  <si>
    <t>19</t>
  </si>
  <si>
    <t>997221559</t>
  </si>
  <si>
    <t>Příplatek ZKD 1 km u vodorovné dopravy suti ze sypkých materiálů</t>
  </si>
  <si>
    <t>-1981735022</t>
  </si>
  <si>
    <t>190,85*3 'Přepočtené koeficientem množství</t>
  </si>
  <si>
    <t>20</t>
  </si>
  <si>
    <t>997221611</t>
  </si>
  <si>
    <t>Nakládání suti na dopravní prostředky pro vodorovnou dopravu</t>
  </si>
  <si>
    <t>597842680</t>
  </si>
  <si>
    <t>997221861</t>
  </si>
  <si>
    <t>Poplatek za uložení stavebního odpadu na recyklační skládce (skládkovné) z prostého betonu pod kódem 17 01 01</t>
  </si>
  <si>
    <t>-2012045408</t>
  </si>
  <si>
    <t>22</t>
  </si>
  <si>
    <t>997221873</t>
  </si>
  <si>
    <t>Poplatek za uložení stavebního odpadu na recyklační skládce (skládkovné) zeminy a kamení zatříděného do Katalogu odpadů pod kódem 17 05 04</t>
  </si>
  <si>
    <t>-1853424658</t>
  </si>
  <si>
    <t>SAN</t>
  </si>
  <si>
    <t>Případná lokální sanace komunikace - účtováno dle skutečnosti (předpoklad 50%)</t>
  </si>
  <si>
    <t>23</t>
  </si>
  <si>
    <t>122151503</t>
  </si>
  <si>
    <t>Odkopávky a prokopávky zapažené v hornině třídy těžitelnosti I skupiny 1 a 2 objem do 100 m3 strojně</t>
  </si>
  <si>
    <t>498893178</t>
  </si>
  <si>
    <t>225*0,3</t>
  </si>
  <si>
    <t>24</t>
  </si>
  <si>
    <t>162551108.1</t>
  </si>
  <si>
    <t>Vodorovné přemístění přes 2 500 do 3000 m výkopku/sypaniny z horniny třídy těžitelnosti I skupiny 1 až 3</t>
  </si>
  <si>
    <t>-714912835</t>
  </si>
  <si>
    <t>25</t>
  </si>
  <si>
    <t>167151101.1</t>
  </si>
  <si>
    <t>Nakládání výkopku z hornin třídy těžitelnosti I skupiny 1 až 3 do 100 m3</t>
  </si>
  <si>
    <t>-12362891</t>
  </si>
  <si>
    <t>26</t>
  </si>
  <si>
    <t>181152302.1</t>
  </si>
  <si>
    <t>Úprava pláně pro silnice a dálnice v zářezech se zhutněním</t>
  </si>
  <si>
    <t>1602271462</t>
  </si>
  <si>
    <t>27</t>
  </si>
  <si>
    <t>213141111</t>
  </si>
  <si>
    <t>Zřízení vrstvy z geotextilie v rovině nebo ve sklonu do 1:5 š do 3 m</t>
  </si>
  <si>
    <t>856334423</t>
  </si>
  <si>
    <t>28</t>
  </si>
  <si>
    <t>69311081</t>
  </si>
  <si>
    <t>geotextilie netkaná separační, ochranná, filtrační, drenážní PES 300g/m2</t>
  </si>
  <si>
    <t>877400264</t>
  </si>
  <si>
    <t>225*1,125 'Přepočtené koeficientem množství</t>
  </si>
  <si>
    <t>29</t>
  </si>
  <si>
    <t>564871116</t>
  </si>
  <si>
    <t>Podklad ze štěrkodrtě ŠD plochy přes 100 m2 tl. 300 mm</t>
  </si>
  <si>
    <t>-648610196</t>
  </si>
  <si>
    <t>30</t>
  </si>
  <si>
    <t>-336190993</t>
  </si>
  <si>
    <t>67,5*1,823</t>
  </si>
  <si>
    <t>31</t>
  </si>
  <si>
    <t>998225111.1</t>
  </si>
  <si>
    <t>823236525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</si>
</sst>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36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2024010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části cyklostezky ul. Závodní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Šternberk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19. 11. 2024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Město Šternberk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>Petr Nikl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78</v>
      </c>
      <c r="BT94" s="115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116" t="s">
        <v>82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'2024010 - Oprava části cy...'!J28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'2024010 - Oprava části cy...'!P119</f>
        <v>0</v>
      </c>
      <c r="AV95" s="125">
        <f>'2024010 - Oprava části cy...'!J31</f>
        <v>0</v>
      </c>
      <c r="AW95" s="125">
        <f>'2024010 - Oprava části cy...'!J32</f>
        <v>0</v>
      </c>
      <c r="AX95" s="125">
        <f>'2024010 - Oprava části cy...'!J33</f>
        <v>0</v>
      </c>
      <c r="AY95" s="125">
        <f>'2024010 - Oprava části cy...'!J34</f>
        <v>0</v>
      </c>
      <c r="AZ95" s="125">
        <f>'2024010 - Oprava části cy...'!F31</f>
        <v>0</v>
      </c>
      <c r="BA95" s="125">
        <f>'2024010 - Oprava části cy...'!F32</f>
        <v>0</v>
      </c>
      <c r="BB95" s="125">
        <f>'2024010 - Oprava části cy...'!F33</f>
        <v>0</v>
      </c>
      <c r="BC95" s="125">
        <f>'2024010 - Oprava části cy...'!F34</f>
        <v>0</v>
      </c>
      <c r="BD95" s="127">
        <f>'2024010 - Oprava části cy...'!F35</f>
        <v>0</v>
      </c>
      <c r="BE95" s="7"/>
      <c r="BT95" s="128" t="s">
        <v>84</v>
      </c>
      <c r="BU95" s="128" t="s">
        <v>85</v>
      </c>
      <c r="BV95" s="128" t="s">
        <v>80</v>
      </c>
      <c r="BW95" s="128" t="s">
        <v>5</v>
      </c>
      <c r="BX95" s="128" t="s">
        <v>81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yiksdi5jN7pyysA4d3aIgeafp0MLQgTndiaON2tBRRT4dcl+0uZ76EwlsGomd/y+42IFmx0R86Cm9mnwZCd/qQ==" hashValue="MR2vx4uiyq/s0DKnruGd14Nix8qDvvQR6XyVCev8Jl6d9O3HANagGC/PjEj88WhWFrF8uONhoFccdJyKKlqyA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010 - Oprava části c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86</v>
      </c>
    </row>
    <row r="4" s="1" customFormat="1" ht="24.96" customHeight="1">
      <c r="B4" s="18"/>
      <c r="D4" s="131" t="s">
        <v>87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19. 11. 2024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">
        <v>26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">
        <v>27</v>
      </c>
      <c r="F13" s="36"/>
      <c r="G13" s="36"/>
      <c r="H13" s="36"/>
      <c r="I13" s="133" t="s">
        <v>28</v>
      </c>
      <c r="J13" s="135" t="s">
        <v>29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30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28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32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28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35</v>
      </c>
      <c r="E21" s="36"/>
      <c r="F21" s="36"/>
      <c r="G21" s="36"/>
      <c r="H21" s="36"/>
      <c r="I21" s="133" t="s">
        <v>25</v>
      </c>
      <c r="J21" s="135" t="s">
        <v>36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">
        <v>37</v>
      </c>
      <c r="F22" s="36"/>
      <c r="G22" s="36"/>
      <c r="H22" s="36"/>
      <c r="I22" s="133" t="s">
        <v>28</v>
      </c>
      <c r="J22" s="135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38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39</v>
      </c>
      <c r="E28" s="36"/>
      <c r="F28" s="36"/>
      <c r="G28" s="36"/>
      <c r="H28" s="36"/>
      <c r="I28" s="36"/>
      <c r="J28" s="143">
        <f>ROUND(J119,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41</v>
      </c>
      <c r="G30" s="36"/>
      <c r="H30" s="36"/>
      <c r="I30" s="144" t="s">
        <v>40</v>
      </c>
      <c r="J30" s="144" t="s">
        <v>42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43</v>
      </c>
      <c r="E31" s="133" t="s">
        <v>44</v>
      </c>
      <c r="F31" s="146">
        <f>ROUND((SUM(BE119:BE171)),  2)</f>
        <v>0</v>
      </c>
      <c r="G31" s="36"/>
      <c r="H31" s="36"/>
      <c r="I31" s="147">
        <v>0.20999999999999999</v>
      </c>
      <c r="J31" s="146">
        <f>ROUND(((SUM(BE119:BE171))*I31),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45</v>
      </c>
      <c r="F32" s="146">
        <f>ROUND((SUM(BF119:BF171)),  2)</f>
        <v>0</v>
      </c>
      <c r="G32" s="36"/>
      <c r="H32" s="36"/>
      <c r="I32" s="147">
        <v>0.12</v>
      </c>
      <c r="J32" s="146">
        <f>ROUND(((SUM(BF119:BF171))*I32),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46</v>
      </c>
      <c r="F33" s="146">
        <f>ROUND((SUM(BG119:BG171)),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47</v>
      </c>
      <c r="F34" s="146">
        <f>ROUND((SUM(BH119:BH171)),  2)</f>
        <v>0</v>
      </c>
      <c r="G34" s="36"/>
      <c r="H34" s="36"/>
      <c r="I34" s="147">
        <v>0.12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48</v>
      </c>
      <c r="F35" s="146">
        <f>ROUND((SUM(BI119:BI171)),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49</v>
      </c>
      <c r="E37" s="150"/>
      <c r="F37" s="150"/>
      <c r="G37" s="151" t="s">
        <v>50</v>
      </c>
      <c r="H37" s="152" t="s">
        <v>51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52</v>
      </c>
      <c r="E50" s="156"/>
      <c r="F50" s="156"/>
      <c r="G50" s="155" t="s">
        <v>53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54</v>
      </c>
      <c r="E61" s="158"/>
      <c r="F61" s="159" t="s">
        <v>55</v>
      </c>
      <c r="G61" s="157" t="s">
        <v>54</v>
      </c>
      <c r="H61" s="158"/>
      <c r="I61" s="158"/>
      <c r="J61" s="160" t="s">
        <v>55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56</v>
      </c>
      <c r="E65" s="161"/>
      <c r="F65" s="161"/>
      <c r="G65" s="155" t="s">
        <v>57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54</v>
      </c>
      <c r="E76" s="158"/>
      <c r="F76" s="159" t="s">
        <v>55</v>
      </c>
      <c r="G76" s="157" t="s">
        <v>54</v>
      </c>
      <c r="H76" s="158"/>
      <c r="I76" s="158"/>
      <c r="J76" s="160" t="s">
        <v>55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Oprava části cyklostezky ul. Závodní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Šternberk</v>
      </c>
      <c r="G87" s="38"/>
      <c r="H87" s="38"/>
      <c r="I87" s="30" t="s">
        <v>22</v>
      </c>
      <c r="J87" s="77" t="str">
        <f>IF(J10="","",J10)</f>
        <v>19. 11. 2024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>Město Šternberk</v>
      </c>
      <c r="G89" s="38"/>
      <c r="H89" s="38"/>
      <c r="I89" s="30" t="s">
        <v>32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30</v>
      </c>
      <c r="D90" s="38"/>
      <c r="E90" s="38"/>
      <c r="F90" s="25" t="str">
        <f>IF(E16="","",E16)</f>
        <v>Vyplň údaj</v>
      </c>
      <c r="G90" s="38"/>
      <c r="H90" s="38"/>
      <c r="I90" s="30" t="s">
        <v>35</v>
      </c>
      <c r="J90" s="34" t="str">
        <f>E22</f>
        <v>Petr Nikl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89</v>
      </c>
      <c r="D92" s="167"/>
      <c r="E92" s="167"/>
      <c r="F92" s="167"/>
      <c r="G92" s="167"/>
      <c r="H92" s="167"/>
      <c r="I92" s="167"/>
      <c r="J92" s="168" t="s">
        <v>90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91</v>
      </c>
      <c r="D94" s="38"/>
      <c r="E94" s="38"/>
      <c r="F94" s="38"/>
      <c r="G94" s="38"/>
      <c r="H94" s="38"/>
      <c r="I94" s="38"/>
      <c r="J94" s="108">
        <f>J119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92</v>
      </c>
    </row>
    <row r="95" s="9" customFormat="1" ht="24.96" customHeight="1">
      <c r="A95" s="9"/>
      <c r="B95" s="170"/>
      <c r="C95" s="171"/>
      <c r="D95" s="172" t="s">
        <v>93</v>
      </c>
      <c r="E95" s="173"/>
      <c r="F95" s="173"/>
      <c r="G95" s="173"/>
      <c r="H95" s="173"/>
      <c r="I95" s="173"/>
      <c r="J95" s="174">
        <f>J120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94</v>
      </c>
      <c r="E96" s="179"/>
      <c r="F96" s="179"/>
      <c r="G96" s="179"/>
      <c r="H96" s="179"/>
      <c r="I96" s="179"/>
      <c r="J96" s="180">
        <f>J121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96</v>
      </c>
      <c r="E98" s="179"/>
      <c r="F98" s="179"/>
      <c r="G98" s="179"/>
      <c r="H98" s="179"/>
      <c r="I98" s="179"/>
      <c r="J98" s="180">
        <f>J140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6"/>
      <c r="C99" s="177"/>
      <c r="D99" s="178" t="s">
        <v>97</v>
      </c>
      <c r="E99" s="179"/>
      <c r="F99" s="179"/>
      <c r="G99" s="179"/>
      <c r="H99" s="179"/>
      <c r="I99" s="179"/>
      <c r="J99" s="180">
        <f>J142</f>
        <v>0</v>
      </c>
      <c r="K99" s="177"/>
      <c r="L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98</v>
      </c>
      <c r="E100" s="179"/>
      <c r="F100" s="179"/>
      <c r="G100" s="179"/>
      <c r="H100" s="179"/>
      <c r="I100" s="179"/>
      <c r="J100" s="180">
        <f>J149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0"/>
      <c r="C101" s="171"/>
      <c r="D101" s="172" t="s">
        <v>99</v>
      </c>
      <c r="E101" s="173"/>
      <c r="F101" s="173"/>
      <c r="G101" s="173"/>
      <c r="H101" s="173"/>
      <c r="I101" s="173"/>
      <c r="J101" s="174">
        <f>J159</f>
        <v>0</v>
      </c>
      <c r="K101" s="171"/>
      <c r="L101" s="17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100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E7</f>
        <v>Oprava části cyklostezky ul. Závodní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F10</f>
        <v>Šternberk</v>
      </c>
      <c r="G113" s="38"/>
      <c r="H113" s="38"/>
      <c r="I113" s="30" t="s">
        <v>22</v>
      </c>
      <c r="J113" s="77" t="str">
        <f>IF(J10="","",J10)</f>
        <v>19. 11. 2024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8"/>
      <c r="E115" s="38"/>
      <c r="F115" s="25" t="str">
        <f>E13</f>
        <v>Město Šternberk</v>
      </c>
      <c r="G115" s="38"/>
      <c r="H115" s="38"/>
      <c r="I115" s="30" t="s">
        <v>32</v>
      </c>
      <c r="J115" s="34" t="str">
        <f>E19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30</v>
      </c>
      <c r="D116" s="38"/>
      <c r="E116" s="38"/>
      <c r="F116" s="25" t="str">
        <f>IF(E16="","",E16)</f>
        <v>Vyplň údaj</v>
      </c>
      <c r="G116" s="38"/>
      <c r="H116" s="38"/>
      <c r="I116" s="30" t="s">
        <v>35</v>
      </c>
      <c r="J116" s="34" t="str">
        <f>E22</f>
        <v>Petr Nikl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2"/>
      <c r="B118" s="183"/>
      <c r="C118" s="184" t="s">
        <v>101</v>
      </c>
      <c r="D118" s="185" t="s">
        <v>64</v>
      </c>
      <c r="E118" s="185" t="s">
        <v>60</v>
      </c>
      <c r="F118" s="185" t="s">
        <v>61</v>
      </c>
      <c r="G118" s="185" t="s">
        <v>102</v>
      </c>
      <c r="H118" s="185" t="s">
        <v>103</v>
      </c>
      <c r="I118" s="185" t="s">
        <v>104</v>
      </c>
      <c r="J118" s="186" t="s">
        <v>90</v>
      </c>
      <c r="K118" s="187" t="s">
        <v>105</v>
      </c>
      <c r="L118" s="188"/>
      <c r="M118" s="98" t="s">
        <v>1</v>
      </c>
      <c r="N118" s="99" t="s">
        <v>43</v>
      </c>
      <c r="O118" s="99" t="s">
        <v>106</v>
      </c>
      <c r="P118" s="99" t="s">
        <v>107</v>
      </c>
      <c r="Q118" s="99" t="s">
        <v>108</v>
      </c>
      <c r="R118" s="99" t="s">
        <v>109</v>
      </c>
      <c r="S118" s="99" t="s">
        <v>110</v>
      </c>
      <c r="T118" s="100" t="s">
        <v>111</v>
      </c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</row>
    <row r="119" s="2" customFormat="1" ht="22.8" customHeight="1">
      <c r="A119" s="36"/>
      <c r="B119" s="37"/>
      <c r="C119" s="105" t="s">
        <v>112</v>
      </c>
      <c r="D119" s="38"/>
      <c r="E119" s="38"/>
      <c r="F119" s="38"/>
      <c r="G119" s="38"/>
      <c r="H119" s="38"/>
      <c r="I119" s="38"/>
      <c r="J119" s="189">
        <f>BK119</f>
        <v>0</v>
      </c>
      <c r="K119" s="38"/>
      <c r="L119" s="42"/>
      <c r="M119" s="101"/>
      <c r="N119" s="190"/>
      <c r="O119" s="102"/>
      <c r="P119" s="191">
        <f>P120+P159</f>
        <v>0</v>
      </c>
      <c r="Q119" s="102"/>
      <c r="R119" s="191">
        <f>R120+R159</f>
        <v>202.22920156999999</v>
      </c>
      <c r="S119" s="102"/>
      <c r="T119" s="192">
        <f>T120+T159</f>
        <v>312.34500000000003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78</v>
      </c>
      <c r="AU119" s="15" t="s">
        <v>92</v>
      </c>
      <c r="BK119" s="193">
        <f>BK120+BK159</f>
        <v>0</v>
      </c>
    </row>
    <row r="120" s="12" customFormat="1" ht="25.92" customHeight="1">
      <c r="A120" s="12"/>
      <c r="B120" s="194"/>
      <c r="C120" s="195"/>
      <c r="D120" s="196" t="s">
        <v>78</v>
      </c>
      <c r="E120" s="197" t="s">
        <v>113</v>
      </c>
      <c r="F120" s="197" t="s">
        <v>114</v>
      </c>
      <c r="G120" s="195"/>
      <c r="H120" s="195"/>
      <c r="I120" s="198"/>
      <c r="J120" s="199">
        <f>BK120</f>
        <v>0</v>
      </c>
      <c r="K120" s="195"/>
      <c r="L120" s="200"/>
      <c r="M120" s="201"/>
      <c r="N120" s="202"/>
      <c r="O120" s="202"/>
      <c r="P120" s="203">
        <f>P121+P127+P140+P142+P149</f>
        <v>0</v>
      </c>
      <c r="Q120" s="202"/>
      <c r="R120" s="203">
        <f>R121+R127+R140+R142+R149</f>
        <v>202.13098907</v>
      </c>
      <c r="S120" s="202"/>
      <c r="T120" s="204">
        <f>T121+T127+T140+T142+T149</f>
        <v>312.34500000000003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5" t="s">
        <v>84</v>
      </c>
      <c r="AT120" s="206" t="s">
        <v>78</v>
      </c>
      <c r="AU120" s="206" t="s">
        <v>79</v>
      </c>
      <c r="AY120" s="205" t="s">
        <v>115</v>
      </c>
      <c r="BK120" s="207">
        <f>BK121+BK127+BK140+BK142+BK149</f>
        <v>0</v>
      </c>
    </row>
    <row r="121" s="12" customFormat="1" ht="22.8" customHeight="1">
      <c r="A121" s="12"/>
      <c r="B121" s="194"/>
      <c r="C121" s="195"/>
      <c r="D121" s="196" t="s">
        <v>78</v>
      </c>
      <c r="E121" s="208" t="s">
        <v>84</v>
      </c>
      <c r="F121" s="208" t="s">
        <v>116</v>
      </c>
      <c r="G121" s="195"/>
      <c r="H121" s="195"/>
      <c r="I121" s="198"/>
      <c r="J121" s="209">
        <f>BK121</f>
        <v>0</v>
      </c>
      <c r="K121" s="195"/>
      <c r="L121" s="200"/>
      <c r="M121" s="201"/>
      <c r="N121" s="202"/>
      <c r="O121" s="202"/>
      <c r="P121" s="203">
        <f>SUM(P122:P126)</f>
        <v>0</v>
      </c>
      <c r="Q121" s="202"/>
      <c r="R121" s="203">
        <f>SUM(R122:R126)</f>
        <v>0</v>
      </c>
      <c r="S121" s="202"/>
      <c r="T121" s="204">
        <f>SUM(T122:T126)</f>
        <v>299.84000000000003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5" t="s">
        <v>84</v>
      </c>
      <c r="AT121" s="206" t="s">
        <v>78</v>
      </c>
      <c r="AU121" s="206" t="s">
        <v>84</v>
      </c>
      <c r="AY121" s="205" t="s">
        <v>115</v>
      </c>
      <c r="BK121" s="207">
        <f>SUM(BK122:BK126)</f>
        <v>0</v>
      </c>
    </row>
    <row r="122" s="2" customFormat="1" ht="24.15" customHeight="1">
      <c r="A122" s="36"/>
      <c r="B122" s="37"/>
      <c r="C122" s="210" t="s">
        <v>84</v>
      </c>
      <c r="D122" s="210" t="s">
        <v>117</v>
      </c>
      <c r="E122" s="211" t="s">
        <v>118</v>
      </c>
      <c r="F122" s="212" t="s">
        <v>119</v>
      </c>
      <c r="G122" s="213" t="s">
        <v>120</v>
      </c>
      <c r="H122" s="214">
        <v>550</v>
      </c>
      <c r="I122" s="215"/>
      <c r="J122" s="216">
        <f>ROUND(I122*H122,2)</f>
        <v>0</v>
      </c>
      <c r="K122" s="217"/>
      <c r="L122" s="42"/>
      <c r="M122" s="218" t="s">
        <v>1</v>
      </c>
      <c r="N122" s="219" t="s">
        <v>44</v>
      </c>
      <c r="O122" s="89"/>
      <c r="P122" s="220">
        <f>O122*H122</f>
        <v>0</v>
      </c>
      <c r="Q122" s="220">
        <v>0</v>
      </c>
      <c r="R122" s="220">
        <f>Q122*H122</f>
        <v>0</v>
      </c>
      <c r="S122" s="220">
        <v>0.255</v>
      </c>
      <c r="T122" s="221">
        <f>S122*H122</f>
        <v>140.25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2" t="s">
        <v>121</v>
      </c>
      <c r="AT122" s="222" t="s">
        <v>117</v>
      </c>
      <c r="AU122" s="222" t="s">
        <v>86</v>
      </c>
      <c r="AY122" s="15" t="s">
        <v>115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5" t="s">
        <v>84</v>
      </c>
      <c r="BK122" s="223">
        <f>ROUND(I122*H122,2)</f>
        <v>0</v>
      </c>
      <c r="BL122" s="15" t="s">
        <v>121</v>
      </c>
      <c r="BM122" s="222" t="s">
        <v>122</v>
      </c>
    </row>
    <row r="123" s="2" customFormat="1" ht="24.15" customHeight="1">
      <c r="A123" s="36"/>
      <c r="B123" s="37"/>
      <c r="C123" s="210" t="s">
        <v>86</v>
      </c>
      <c r="D123" s="210" t="s">
        <v>117</v>
      </c>
      <c r="E123" s="211" t="s">
        <v>123</v>
      </c>
      <c r="F123" s="212" t="s">
        <v>124</v>
      </c>
      <c r="G123" s="213" t="s">
        <v>120</v>
      </c>
      <c r="H123" s="214">
        <v>0.375</v>
      </c>
      <c r="I123" s="215"/>
      <c r="J123" s="216">
        <f>ROUND(I123*H123,2)</f>
        <v>0</v>
      </c>
      <c r="K123" s="217"/>
      <c r="L123" s="42"/>
      <c r="M123" s="218" t="s">
        <v>1</v>
      </c>
      <c r="N123" s="219" t="s">
        <v>44</v>
      </c>
      <c r="O123" s="89"/>
      <c r="P123" s="220">
        <f>O123*H123</f>
        <v>0</v>
      </c>
      <c r="Q123" s="220">
        <v>0</v>
      </c>
      <c r="R123" s="220">
        <f>Q123*H123</f>
        <v>0</v>
      </c>
      <c r="S123" s="220">
        <v>0.23999999999999999</v>
      </c>
      <c r="T123" s="221">
        <f>S123*H123</f>
        <v>0.089999999999999997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2" t="s">
        <v>121</v>
      </c>
      <c r="AT123" s="222" t="s">
        <v>117</v>
      </c>
      <c r="AU123" s="222" t="s">
        <v>86</v>
      </c>
      <c r="AY123" s="15" t="s">
        <v>115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5" t="s">
        <v>84</v>
      </c>
      <c r="BK123" s="223">
        <f>ROUND(I123*H123,2)</f>
        <v>0</v>
      </c>
      <c r="BL123" s="15" t="s">
        <v>121</v>
      </c>
      <c r="BM123" s="222" t="s">
        <v>125</v>
      </c>
    </row>
    <row r="124" s="2" customFormat="1">
      <c r="A124" s="36"/>
      <c r="B124" s="37"/>
      <c r="C124" s="38"/>
      <c r="D124" s="224" t="s">
        <v>126</v>
      </c>
      <c r="E124" s="38"/>
      <c r="F124" s="225" t="s">
        <v>127</v>
      </c>
      <c r="G124" s="38"/>
      <c r="H124" s="38"/>
      <c r="I124" s="226"/>
      <c r="J124" s="38"/>
      <c r="K124" s="38"/>
      <c r="L124" s="42"/>
      <c r="M124" s="227"/>
      <c r="N124" s="228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126</v>
      </c>
      <c r="AU124" s="15" t="s">
        <v>86</v>
      </c>
    </row>
    <row r="125" s="13" customFormat="1">
      <c r="A125" s="13"/>
      <c r="B125" s="229"/>
      <c r="C125" s="230"/>
      <c r="D125" s="224" t="s">
        <v>128</v>
      </c>
      <c r="E125" s="231" t="s">
        <v>1</v>
      </c>
      <c r="F125" s="232" t="s">
        <v>129</v>
      </c>
      <c r="G125" s="230"/>
      <c r="H125" s="233">
        <v>0.375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128</v>
      </c>
      <c r="AU125" s="239" t="s">
        <v>86</v>
      </c>
      <c r="AV125" s="13" t="s">
        <v>86</v>
      </c>
      <c r="AW125" s="13" t="s">
        <v>34</v>
      </c>
      <c r="AX125" s="13" t="s">
        <v>84</v>
      </c>
      <c r="AY125" s="239" t="s">
        <v>115</v>
      </c>
    </row>
    <row r="126" s="2" customFormat="1" ht="24.15" customHeight="1">
      <c r="A126" s="36"/>
      <c r="B126" s="37"/>
      <c r="C126" s="210" t="s">
        <v>130</v>
      </c>
      <c r="D126" s="210" t="s">
        <v>117</v>
      </c>
      <c r="E126" s="211" t="s">
        <v>131</v>
      </c>
      <c r="F126" s="212" t="s">
        <v>132</v>
      </c>
      <c r="G126" s="213" t="s">
        <v>120</v>
      </c>
      <c r="H126" s="214">
        <v>550</v>
      </c>
      <c r="I126" s="215"/>
      <c r="J126" s="216">
        <f>ROUND(I126*H126,2)</f>
        <v>0</v>
      </c>
      <c r="K126" s="217"/>
      <c r="L126" s="42"/>
      <c r="M126" s="218" t="s">
        <v>1</v>
      </c>
      <c r="N126" s="219" t="s">
        <v>44</v>
      </c>
      <c r="O126" s="89"/>
      <c r="P126" s="220">
        <f>O126*H126</f>
        <v>0</v>
      </c>
      <c r="Q126" s="220">
        <v>0</v>
      </c>
      <c r="R126" s="220">
        <f>Q126*H126</f>
        <v>0</v>
      </c>
      <c r="S126" s="220">
        <v>0.28999999999999998</v>
      </c>
      <c r="T126" s="221">
        <f>S126*H126</f>
        <v>159.5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2" t="s">
        <v>121</v>
      </c>
      <c r="AT126" s="222" t="s">
        <v>117</v>
      </c>
      <c r="AU126" s="222" t="s">
        <v>86</v>
      </c>
      <c r="AY126" s="15" t="s">
        <v>115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5" t="s">
        <v>84</v>
      </c>
      <c r="BK126" s="223">
        <f>ROUND(I126*H126,2)</f>
        <v>0</v>
      </c>
      <c r="BL126" s="15" t="s">
        <v>121</v>
      </c>
      <c r="BM126" s="222" t="s">
        <v>133</v>
      </c>
    </row>
    <row r="127" s="12" customFormat="1" ht="22.8" customHeight="1">
      <c r="A127" s="12"/>
      <c r="B127" s="194"/>
      <c r="C127" s="195"/>
      <c r="D127" s="196" t="s">
        <v>78</v>
      </c>
      <c r="E127" s="208" t="s">
        <v>134</v>
      </c>
      <c r="F127" s="208" t="s">
        <v>135</v>
      </c>
      <c r="G127" s="195"/>
      <c r="H127" s="195"/>
      <c r="I127" s="198"/>
      <c r="J127" s="209">
        <f>BK127</f>
        <v>0</v>
      </c>
      <c r="K127" s="195"/>
      <c r="L127" s="200"/>
      <c r="M127" s="201"/>
      <c r="N127" s="202"/>
      <c r="O127" s="202"/>
      <c r="P127" s="203">
        <f>SUM(P128:P139)</f>
        <v>0</v>
      </c>
      <c r="Q127" s="202"/>
      <c r="R127" s="203">
        <f>SUM(R128:R139)</f>
        <v>200.70134861</v>
      </c>
      <c r="S127" s="202"/>
      <c r="T127" s="204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5" t="s">
        <v>84</v>
      </c>
      <c r="AT127" s="206" t="s">
        <v>78</v>
      </c>
      <c r="AU127" s="206" t="s">
        <v>84</v>
      </c>
      <c r="AY127" s="205" t="s">
        <v>115</v>
      </c>
      <c r="BK127" s="207">
        <f>SUM(BK128:BK139)</f>
        <v>0</v>
      </c>
    </row>
    <row r="128" s="2" customFormat="1" ht="24.15" customHeight="1">
      <c r="A128" s="36"/>
      <c r="B128" s="37"/>
      <c r="C128" s="210" t="s">
        <v>121</v>
      </c>
      <c r="D128" s="210" t="s">
        <v>117</v>
      </c>
      <c r="E128" s="211" t="s">
        <v>136</v>
      </c>
      <c r="F128" s="212" t="s">
        <v>137</v>
      </c>
      <c r="G128" s="213" t="s">
        <v>120</v>
      </c>
      <c r="H128" s="214">
        <v>550</v>
      </c>
      <c r="I128" s="215"/>
      <c r="J128" s="216">
        <f>ROUND(I128*H128,2)</f>
        <v>0</v>
      </c>
      <c r="K128" s="217"/>
      <c r="L128" s="42"/>
      <c r="M128" s="218" t="s">
        <v>1</v>
      </c>
      <c r="N128" s="219" t="s">
        <v>44</v>
      </c>
      <c r="O128" s="89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2" t="s">
        <v>121</v>
      </c>
      <c r="AT128" s="222" t="s">
        <v>117</v>
      </c>
      <c r="AU128" s="222" t="s">
        <v>86</v>
      </c>
      <c r="AY128" s="15" t="s">
        <v>115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5" t="s">
        <v>84</v>
      </c>
      <c r="BK128" s="223">
        <f>ROUND(I128*H128,2)</f>
        <v>0</v>
      </c>
      <c r="BL128" s="15" t="s">
        <v>121</v>
      </c>
      <c r="BM128" s="222" t="s">
        <v>138</v>
      </c>
    </row>
    <row r="129" s="2" customFormat="1">
      <c r="A129" s="36"/>
      <c r="B129" s="37"/>
      <c r="C129" s="38"/>
      <c r="D129" s="224" t="s">
        <v>126</v>
      </c>
      <c r="E129" s="38"/>
      <c r="F129" s="225" t="s">
        <v>139</v>
      </c>
      <c r="G129" s="38"/>
      <c r="H129" s="38"/>
      <c r="I129" s="226"/>
      <c r="J129" s="38"/>
      <c r="K129" s="38"/>
      <c r="L129" s="42"/>
      <c r="M129" s="227"/>
      <c r="N129" s="228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126</v>
      </c>
      <c r="AU129" s="15" t="s">
        <v>86</v>
      </c>
    </row>
    <row r="130" s="2" customFormat="1" ht="16.5" customHeight="1">
      <c r="A130" s="36"/>
      <c r="B130" s="37"/>
      <c r="C130" s="240" t="s">
        <v>134</v>
      </c>
      <c r="D130" s="240" t="s">
        <v>140</v>
      </c>
      <c r="E130" s="241" t="s">
        <v>141</v>
      </c>
      <c r="F130" s="242" t="s">
        <v>142</v>
      </c>
      <c r="G130" s="243" t="s">
        <v>143</v>
      </c>
      <c r="H130" s="244">
        <v>50.600000000000001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44</v>
      </c>
      <c r="O130" s="89"/>
      <c r="P130" s="220">
        <f>O130*H130</f>
        <v>0</v>
      </c>
      <c r="Q130" s="220">
        <v>1</v>
      </c>
      <c r="R130" s="220">
        <f>Q130*H130</f>
        <v>50.600000000000001</v>
      </c>
      <c r="S130" s="220">
        <v>0</v>
      </c>
      <c r="T130" s="22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2" t="s">
        <v>144</v>
      </c>
      <c r="AT130" s="222" t="s">
        <v>140</v>
      </c>
      <c r="AU130" s="222" t="s">
        <v>86</v>
      </c>
      <c r="AY130" s="15" t="s">
        <v>115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5" t="s">
        <v>84</v>
      </c>
      <c r="BK130" s="223">
        <f>ROUND(I130*H130,2)</f>
        <v>0</v>
      </c>
      <c r="BL130" s="15" t="s">
        <v>121</v>
      </c>
      <c r="BM130" s="222" t="s">
        <v>145</v>
      </c>
    </row>
    <row r="131" s="2" customFormat="1">
      <c r="A131" s="36"/>
      <c r="B131" s="37"/>
      <c r="C131" s="38"/>
      <c r="D131" s="224" t="s">
        <v>126</v>
      </c>
      <c r="E131" s="38"/>
      <c r="F131" s="225" t="s">
        <v>146</v>
      </c>
      <c r="G131" s="38"/>
      <c r="H131" s="38"/>
      <c r="I131" s="226"/>
      <c r="J131" s="38"/>
      <c r="K131" s="38"/>
      <c r="L131" s="42"/>
      <c r="M131" s="227"/>
      <c r="N131" s="228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126</v>
      </c>
      <c r="AU131" s="15" t="s">
        <v>86</v>
      </c>
    </row>
    <row r="132" s="2" customFormat="1" ht="24.15" customHeight="1">
      <c r="A132" s="36"/>
      <c r="B132" s="37"/>
      <c r="C132" s="210" t="s">
        <v>147</v>
      </c>
      <c r="D132" s="210" t="s">
        <v>117</v>
      </c>
      <c r="E132" s="211" t="s">
        <v>148</v>
      </c>
      <c r="F132" s="212" t="s">
        <v>149</v>
      </c>
      <c r="G132" s="213" t="s">
        <v>120</v>
      </c>
      <c r="H132" s="214">
        <v>550</v>
      </c>
      <c r="I132" s="215"/>
      <c r="J132" s="216">
        <f>ROUND(I132*H132,2)</f>
        <v>0</v>
      </c>
      <c r="K132" s="217"/>
      <c r="L132" s="42"/>
      <c r="M132" s="218" t="s">
        <v>1</v>
      </c>
      <c r="N132" s="219" t="s">
        <v>44</v>
      </c>
      <c r="O132" s="89"/>
      <c r="P132" s="220">
        <f>O132*H132</f>
        <v>0</v>
      </c>
      <c r="Q132" s="220">
        <v>0.090620000000000006</v>
      </c>
      <c r="R132" s="220">
        <f>Q132*H132</f>
        <v>49.841000000000001</v>
      </c>
      <c r="S132" s="220">
        <v>0</v>
      </c>
      <c r="T132" s="22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2" t="s">
        <v>121</v>
      </c>
      <c r="AT132" s="222" t="s">
        <v>117</v>
      </c>
      <c r="AU132" s="222" t="s">
        <v>86</v>
      </c>
      <c r="AY132" s="15" t="s">
        <v>115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5" t="s">
        <v>84</v>
      </c>
      <c r="BK132" s="223">
        <f>ROUND(I132*H132,2)</f>
        <v>0</v>
      </c>
      <c r="BL132" s="15" t="s">
        <v>121</v>
      </c>
      <c r="BM132" s="222" t="s">
        <v>150</v>
      </c>
    </row>
    <row r="133" s="2" customFormat="1" ht="24.15" customHeight="1">
      <c r="A133" s="36"/>
      <c r="B133" s="37"/>
      <c r="C133" s="240" t="s">
        <v>151</v>
      </c>
      <c r="D133" s="240" t="s">
        <v>140</v>
      </c>
      <c r="E133" s="241" t="s">
        <v>152</v>
      </c>
      <c r="F133" s="242" t="s">
        <v>153</v>
      </c>
      <c r="G133" s="243" t="s">
        <v>120</v>
      </c>
      <c r="H133" s="244">
        <v>72.082999999999998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44</v>
      </c>
      <c r="O133" s="89"/>
      <c r="P133" s="220">
        <f>O133*H133</f>
        <v>0</v>
      </c>
      <c r="Q133" s="220">
        <v>0.17360999999999999</v>
      </c>
      <c r="R133" s="220">
        <f>Q133*H133</f>
        <v>12.514329629999999</v>
      </c>
      <c r="S133" s="220">
        <v>0</v>
      </c>
      <c r="T133" s="22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2" t="s">
        <v>144</v>
      </c>
      <c r="AT133" s="222" t="s">
        <v>140</v>
      </c>
      <c r="AU133" s="222" t="s">
        <v>86</v>
      </c>
      <c r="AY133" s="15" t="s">
        <v>115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5" t="s">
        <v>84</v>
      </c>
      <c r="BK133" s="223">
        <f>ROUND(I133*H133,2)</f>
        <v>0</v>
      </c>
      <c r="BL133" s="15" t="s">
        <v>121</v>
      </c>
      <c r="BM133" s="222" t="s">
        <v>154</v>
      </c>
    </row>
    <row r="134" s="13" customFormat="1">
      <c r="A134" s="13"/>
      <c r="B134" s="229"/>
      <c r="C134" s="230"/>
      <c r="D134" s="224" t="s">
        <v>128</v>
      </c>
      <c r="E134" s="230"/>
      <c r="F134" s="232" t="s">
        <v>155</v>
      </c>
      <c r="G134" s="230"/>
      <c r="H134" s="233">
        <v>72.082999999999998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128</v>
      </c>
      <c r="AU134" s="239" t="s">
        <v>86</v>
      </c>
      <c r="AV134" s="13" t="s">
        <v>86</v>
      </c>
      <c r="AW134" s="13" t="s">
        <v>4</v>
      </c>
      <c r="AX134" s="13" t="s">
        <v>84</v>
      </c>
      <c r="AY134" s="239" t="s">
        <v>115</v>
      </c>
    </row>
    <row r="135" s="2" customFormat="1" ht="24.15" customHeight="1">
      <c r="A135" s="36"/>
      <c r="B135" s="37"/>
      <c r="C135" s="240" t="s">
        <v>144</v>
      </c>
      <c r="D135" s="240" t="s">
        <v>140</v>
      </c>
      <c r="E135" s="241" t="s">
        <v>156</v>
      </c>
      <c r="F135" s="242" t="s">
        <v>157</v>
      </c>
      <c r="G135" s="243" t="s">
        <v>120</v>
      </c>
      <c r="H135" s="244">
        <v>505.41800000000001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44</v>
      </c>
      <c r="O135" s="89"/>
      <c r="P135" s="220">
        <f>O135*H135</f>
        <v>0</v>
      </c>
      <c r="Q135" s="220">
        <v>0.17360999999999999</v>
      </c>
      <c r="R135" s="220">
        <f>Q135*H135</f>
        <v>87.745618979999989</v>
      </c>
      <c r="S135" s="220">
        <v>0</v>
      </c>
      <c r="T135" s="22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2" t="s">
        <v>144</v>
      </c>
      <c r="AT135" s="222" t="s">
        <v>140</v>
      </c>
      <c r="AU135" s="222" t="s">
        <v>86</v>
      </c>
      <c r="AY135" s="15" t="s">
        <v>115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5" t="s">
        <v>84</v>
      </c>
      <c r="BK135" s="223">
        <f>ROUND(I135*H135,2)</f>
        <v>0</v>
      </c>
      <c r="BL135" s="15" t="s">
        <v>121</v>
      </c>
      <c r="BM135" s="222" t="s">
        <v>158</v>
      </c>
    </row>
    <row r="136" s="13" customFormat="1">
      <c r="A136" s="13"/>
      <c r="B136" s="229"/>
      <c r="C136" s="230"/>
      <c r="D136" s="224" t="s">
        <v>128</v>
      </c>
      <c r="E136" s="230"/>
      <c r="F136" s="232" t="s">
        <v>159</v>
      </c>
      <c r="G136" s="230"/>
      <c r="H136" s="233">
        <v>505.41800000000001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128</v>
      </c>
      <c r="AU136" s="239" t="s">
        <v>86</v>
      </c>
      <c r="AV136" s="13" t="s">
        <v>86</v>
      </c>
      <c r="AW136" s="13" t="s">
        <v>4</v>
      </c>
      <c r="AX136" s="13" t="s">
        <v>84</v>
      </c>
      <c r="AY136" s="239" t="s">
        <v>115</v>
      </c>
    </row>
    <row r="137" s="2" customFormat="1" ht="24.15" customHeight="1">
      <c r="A137" s="36"/>
      <c r="B137" s="37"/>
      <c r="C137" s="210" t="s">
        <v>160</v>
      </c>
      <c r="D137" s="210" t="s">
        <v>117</v>
      </c>
      <c r="E137" s="211" t="s">
        <v>161</v>
      </c>
      <c r="F137" s="212" t="s">
        <v>162</v>
      </c>
      <c r="G137" s="213" t="s">
        <v>163</v>
      </c>
      <c r="H137" s="214">
        <v>40</v>
      </c>
      <c r="I137" s="215"/>
      <c r="J137" s="216">
        <f>ROUND(I137*H137,2)</f>
        <v>0</v>
      </c>
      <c r="K137" s="217"/>
      <c r="L137" s="42"/>
      <c r="M137" s="218" t="s">
        <v>1</v>
      </c>
      <c r="N137" s="219" t="s">
        <v>44</v>
      </c>
      <c r="O137" s="89"/>
      <c r="P137" s="220">
        <f>O137*H137</f>
        <v>0</v>
      </c>
      <c r="Q137" s="220">
        <v>1.0000000000000001E-05</v>
      </c>
      <c r="R137" s="220">
        <f>Q137*H137</f>
        <v>0.00040000000000000002</v>
      </c>
      <c r="S137" s="220">
        <v>0</v>
      </c>
      <c r="T137" s="22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2" t="s">
        <v>121</v>
      </c>
      <c r="AT137" s="222" t="s">
        <v>117</v>
      </c>
      <c r="AU137" s="222" t="s">
        <v>86</v>
      </c>
      <c r="AY137" s="15" t="s">
        <v>115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5" t="s">
        <v>84</v>
      </c>
      <c r="BK137" s="223">
        <f>ROUND(I137*H137,2)</f>
        <v>0</v>
      </c>
      <c r="BL137" s="15" t="s">
        <v>121</v>
      </c>
      <c r="BM137" s="222" t="s">
        <v>164</v>
      </c>
    </row>
    <row r="138" s="2" customFormat="1" ht="24.15" customHeight="1">
      <c r="A138" s="36"/>
      <c r="B138" s="37"/>
      <c r="C138" s="210" t="s">
        <v>165</v>
      </c>
      <c r="D138" s="210" t="s">
        <v>117</v>
      </c>
      <c r="E138" s="211" t="s">
        <v>166</v>
      </c>
      <c r="F138" s="212" t="s">
        <v>167</v>
      </c>
      <c r="G138" s="213" t="s">
        <v>143</v>
      </c>
      <c r="H138" s="214">
        <v>100.26000000000001</v>
      </c>
      <c r="I138" s="215"/>
      <c r="J138" s="216">
        <f>ROUND(I138*H138,2)</f>
        <v>0</v>
      </c>
      <c r="K138" s="217"/>
      <c r="L138" s="42"/>
      <c r="M138" s="218" t="s">
        <v>1</v>
      </c>
      <c r="N138" s="219" t="s">
        <v>44</v>
      </c>
      <c r="O138" s="89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2" t="s">
        <v>121</v>
      </c>
      <c r="AT138" s="222" t="s">
        <v>117</v>
      </c>
      <c r="AU138" s="222" t="s">
        <v>86</v>
      </c>
      <c r="AY138" s="15" t="s">
        <v>115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5" t="s">
        <v>84</v>
      </c>
      <c r="BK138" s="223">
        <f>ROUND(I138*H138,2)</f>
        <v>0</v>
      </c>
      <c r="BL138" s="15" t="s">
        <v>121</v>
      </c>
      <c r="BM138" s="222" t="s">
        <v>168</v>
      </c>
    </row>
    <row r="139" s="2" customFormat="1" ht="33" customHeight="1">
      <c r="A139" s="36"/>
      <c r="B139" s="37"/>
      <c r="C139" s="210" t="s">
        <v>169</v>
      </c>
      <c r="D139" s="210" t="s">
        <v>117</v>
      </c>
      <c r="E139" s="211" t="s">
        <v>170</v>
      </c>
      <c r="F139" s="212" t="s">
        <v>171</v>
      </c>
      <c r="G139" s="213" t="s">
        <v>143</v>
      </c>
      <c r="H139" s="214">
        <v>202.40000000000001</v>
      </c>
      <c r="I139" s="215"/>
      <c r="J139" s="216">
        <f>ROUND(I139*H139,2)</f>
        <v>0</v>
      </c>
      <c r="K139" s="217"/>
      <c r="L139" s="42"/>
      <c r="M139" s="218" t="s">
        <v>1</v>
      </c>
      <c r="N139" s="219" t="s">
        <v>44</v>
      </c>
      <c r="O139" s="89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2" t="s">
        <v>121</v>
      </c>
      <c r="AT139" s="222" t="s">
        <v>117</v>
      </c>
      <c r="AU139" s="222" t="s">
        <v>86</v>
      </c>
      <c r="AY139" s="15" t="s">
        <v>115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5" t="s">
        <v>84</v>
      </c>
      <c r="BK139" s="223">
        <f>ROUND(I139*H139,2)</f>
        <v>0</v>
      </c>
      <c r="BL139" s="15" t="s">
        <v>121</v>
      </c>
      <c r="BM139" s="222" t="s">
        <v>172</v>
      </c>
    </row>
    <row r="140" s="12" customFormat="1" ht="22.8" customHeight="1">
      <c r="A140" s="12"/>
      <c r="B140" s="194"/>
      <c r="C140" s="195"/>
      <c r="D140" s="196" t="s">
        <v>78</v>
      </c>
      <c r="E140" s="208" t="s">
        <v>173</v>
      </c>
      <c r="F140" s="208" t="s">
        <v>174</v>
      </c>
      <c r="G140" s="195"/>
      <c r="H140" s="195"/>
      <c r="I140" s="198"/>
      <c r="J140" s="209">
        <f>BK140</f>
        <v>0</v>
      </c>
      <c r="K140" s="195"/>
      <c r="L140" s="200"/>
      <c r="M140" s="201"/>
      <c r="N140" s="202"/>
      <c r="O140" s="202"/>
      <c r="P140" s="203">
        <f>P141</f>
        <v>0</v>
      </c>
      <c r="Q140" s="202"/>
      <c r="R140" s="203">
        <f>R141</f>
        <v>1.2624</v>
      </c>
      <c r="S140" s="202"/>
      <c r="T140" s="204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5" t="s">
        <v>84</v>
      </c>
      <c r="AT140" s="206" t="s">
        <v>78</v>
      </c>
      <c r="AU140" s="206" t="s">
        <v>84</v>
      </c>
      <c r="AY140" s="205" t="s">
        <v>115</v>
      </c>
      <c r="BK140" s="207">
        <f>BK141</f>
        <v>0</v>
      </c>
    </row>
    <row r="141" s="2" customFormat="1" ht="24.15" customHeight="1">
      <c r="A141" s="36"/>
      <c r="B141" s="37"/>
      <c r="C141" s="210" t="s">
        <v>8</v>
      </c>
      <c r="D141" s="210" t="s">
        <v>117</v>
      </c>
      <c r="E141" s="211" t="s">
        <v>175</v>
      </c>
      <c r="F141" s="212" t="s">
        <v>176</v>
      </c>
      <c r="G141" s="213" t="s">
        <v>177</v>
      </c>
      <c r="H141" s="214">
        <v>3</v>
      </c>
      <c r="I141" s="215"/>
      <c r="J141" s="216">
        <f>ROUND(I141*H141,2)</f>
        <v>0</v>
      </c>
      <c r="K141" s="217"/>
      <c r="L141" s="42"/>
      <c r="M141" s="218" t="s">
        <v>1</v>
      </c>
      <c r="N141" s="219" t="s">
        <v>44</v>
      </c>
      <c r="O141" s="89"/>
      <c r="P141" s="220">
        <f>O141*H141</f>
        <v>0</v>
      </c>
      <c r="Q141" s="220">
        <v>0.42080000000000001</v>
      </c>
      <c r="R141" s="220">
        <f>Q141*H141</f>
        <v>1.2624</v>
      </c>
      <c r="S141" s="220">
        <v>0</v>
      </c>
      <c r="T141" s="22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2" t="s">
        <v>121</v>
      </c>
      <c r="AT141" s="222" t="s">
        <v>117</v>
      </c>
      <c r="AU141" s="222" t="s">
        <v>86</v>
      </c>
      <c r="AY141" s="15" t="s">
        <v>115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5" t="s">
        <v>84</v>
      </c>
      <c r="BK141" s="223">
        <f>ROUND(I141*H141,2)</f>
        <v>0</v>
      </c>
      <c r="BL141" s="15" t="s">
        <v>121</v>
      </c>
      <c r="BM141" s="222" t="s">
        <v>178</v>
      </c>
    </row>
    <row r="142" s="12" customFormat="1" ht="22.8" customHeight="1">
      <c r="A142" s="12"/>
      <c r="B142" s="194"/>
      <c r="C142" s="195"/>
      <c r="D142" s="196" t="s">
        <v>78</v>
      </c>
      <c r="E142" s="208" t="s">
        <v>160</v>
      </c>
      <c r="F142" s="208" t="s">
        <v>179</v>
      </c>
      <c r="G142" s="195"/>
      <c r="H142" s="195"/>
      <c r="I142" s="198"/>
      <c r="J142" s="209">
        <f>BK142</f>
        <v>0</v>
      </c>
      <c r="K142" s="195"/>
      <c r="L142" s="200"/>
      <c r="M142" s="201"/>
      <c r="N142" s="202"/>
      <c r="O142" s="202"/>
      <c r="P142" s="203">
        <f>SUM(P143:P148)</f>
        <v>0</v>
      </c>
      <c r="Q142" s="202"/>
      <c r="R142" s="203">
        <f>SUM(R143:R148)</f>
        <v>0.16724045999999998</v>
      </c>
      <c r="S142" s="202"/>
      <c r="T142" s="204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5" t="s">
        <v>84</v>
      </c>
      <c r="AT142" s="206" t="s">
        <v>78</v>
      </c>
      <c r="AU142" s="206" t="s">
        <v>84</v>
      </c>
      <c r="AY142" s="205" t="s">
        <v>115</v>
      </c>
      <c r="BK142" s="207">
        <f>SUM(BK143:BK148)</f>
        <v>0</v>
      </c>
    </row>
    <row r="143" s="2" customFormat="1" ht="16.5" customHeight="1">
      <c r="A143" s="36"/>
      <c r="B143" s="37"/>
      <c r="C143" s="210" t="s">
        <v>180</v>
      </c>
      <c r="D143" s="210" t="s">
        <v>117</v>
      </c>
      <c r="E143" s="211" t="s">
        <v>181</v>
      </c>
      <c r="F143" s="212" t="s">
        <v>182</v>
      </c>
      <c r="G143" s="213" t="s">
        <v>163</v>
      </c>
      <c r="H143" s="214">
        <v>61</v>
      </c>
      <c r="I143" s="215"/>
      <c r="J143" s="216">
        <f>ROUND(I143*H143,2)</f>
        <v>0</v>
      </c>
      <c r="K143" s="217"/>
      <c r="L143" s="42"/>
      <c r="M143" s="218" t="s">
        <v>1</v>
      </c>
      <c r="N143" s="219" t="s">
        <v>44</v>
      </c>
      <c r="O143" s="89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2" t="s">
        <v>121</v>
      </c>
      <c r="AT143" s="222" t="s">
        <v>117</v>
      </c>
      <c r="AU143" s="222" t="s">
        <v>86</v>
      </c>
      <c r="AY143" s="15" t="s">
        <v>115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5" t="s">
        <v>84</v>
      </c>
      <c r="BK143" s="223">
        <f>ROUND(I143*H143,2)</f>
        <v>0</v>
      </c>
      <c r="BL143" s="15" t="s">
        <v>121</v>
      </c>
      <c r="BM143" s="222" t="s">
        <v>183</v>
      </c>
    </row>
    <row r="144" s="2" customFormat="1" ht="24.15" customHeight="1">
      <c r="A144" s="36"/>
      <c r="B144" s="37"/>
      <c r="C144" s="210" t="s">
        <v>184</v>
      </c>
      <c r="D144" s="210" t="s">
        <v>117</v>
      </c>
      <c r="E144" s="211" t="s">
        <v>185</v>
      </c>
      <c r="F144" s="212" t="s">
        <v>186</v>
      </c>
      <c r="G144" s="213" t="s">
        <v>163</v>
      </c>
      <c r="H144" s="214">
        <v>61</v>
      </c>
      <c r="I144" s="215"/>
      <c r="J144" s="216">
        <f>ROUND(I144*H144,2)</f>
        <v>0</v>
      </c>
      <c r="K144" s="217"/>
      <c r="L144" s="42"/>
      <c r="M144" s="218" t="s">
        <v>1</v>
      </c>
      <c r="N144" s="219" t="s">
        <v>44</v>
      </c>
      <c r="O144" s="89"/>
      <c r="P144" s="220">
        <f>O144*H144</f>
        <v>0</v>
      </c>
      <c r="Q144" s="220">
        <v>5.0000000000000002E-05</v>
      </c>
      <c r="R144" s="220">
        <f>Q144*H144</f>
        <v>0.0030500000000000002</v>
      </c>
      <c r="S144" s="220">
        <v>0</v>
      </c>
      <c r="T144" s="22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2" t="s">
        <v>121</v>
      </c>
      <c r="AT144" s="222" t="s">
        <v>117</v>
      </c>
      <c r="AU144" s="222" t="s">
        <v>86</v>
      </c>
      <c r="AY144" s="15" t="s">
        <v>115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5" t="s">
        <v>84</v>
      </c>
      <c r="BK144" s="223">
        <f>ROUND(I144*H144,2)</f>
        <v>0</v>
      </c>
      <c r="BL144" s="15" t="s">
        <v>121</v>
      </c>
      <c r="BM144" s="222" t="s">
        <v>187</v>
      </c>
    </row>
    <row r="145" s="2" customFormat="1" ht="33" customHeight="1">
      <c r="A145" s="36"/>
      <c r="B145" s="37"/>
      <c r="C145" s="210" t="s">
        <v>188</v>
      </c>
      <c r="D145" s="210" t="s">
        <v>117</v>
      </c>
      <c r="E145" s="211" t="s">
        <v>189</v>
      </c>
      <c r="F145" s="212" t="s">
        <v>190</v>
      </c>
      <c r="G145" s="213" t="s">
        <v>163</v>
      </c>
      <c r="H145" s="214">
        <v>1.5</v>
      </c>
      <c r="I145" s="215"/>
      <c r="J145" s="216">
        <f>ROUND(I145*H145,2)</f>
        <v>0</v>
      </c>
      <c r="K145" s="217"/>
      <c r="L145" s="42"/>
      <c r="M145" s="218" t="s">
        <v>1</v>
      </c>
      <c r="N145" s="219" t="s">
        <v>44</v>
      </c>
      <c r="O145" s="89"/>
      <c r="P145" s="220">
        <f>O145*H145</f>
        <v>0</v>
      </c>
      <c r="Q145" s="220">
        <v>0.080879999999999994</v>
      </c>
      <c r="R145" s="220">
        <f>Q145*H145</f>
        <v>0.12131999999999998</v>
      </c>
      <c r="S145" s="220">
        <v>0</v>
      </c>
      <c r="T145" s="22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2" t="s">
        <v>121</v>
      </c>
      <c r="AT145" s="222" t="s">
        <v>117</v>
      </c>
      <c r="AU145" s="222" t="s">
        <v>86</v>
      </c>
      <c r="AY145" s="15" t="s">
        <v>115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5" t="s">
        <v>84</v>
      </c>
      <c r="BK145" s="223">
        <f>ROUND(I145*H145,2)</f>
        <v>0</v>
      </c>
      <c r="BL145" s="15" t="s">
        <v>121</v>
      </c>
      <c r="BM145" s="222" t="s">
        <v>191</v>
      </c>
    </row>
    <row r="146" s="2" customFormat="1">
      <c r="A146" s="36"/>
      <c r="B146" s="37"/>
      <c r="C146" s="38"/>
      <c r="D146" s="224" t="s">
        <v>126</v>
      </c>
      <c r="E146" s="38"/>
      <c r="F146" s="225" t="s">
        <v>192</v>
      </c>
      <c r="G146" s="38"/>
      <c r="H146" s="38"/>
      <c r="I146" s="226"/>
      <c r="J146" s="38"/>
      <c r="K146" s="38"/>
      <c r="L146" s="42"/>
      <c r="M146" s="227"/>
      <c r="N146" s="228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126</v>
      </c>
      <c r="AU146" s="15" t="s">
        <v>86</v>
      </c>
    </row>
    <row r="147" s="2" customFormat="1" ht="24.15" customHeight="1">
      <c r="A147" s="36"/>
      <c r="B147" s="37"/>
      <c r="C147" s="210" t="s">
        <v>193</v>
      </c>
      <c r="D147" s="210" t="s">
        <v>117</v>
      </c>
      <c r="E147" s="211" t="s">
        <v>194</v>
      </c>
      <c r="F147" s="212" t="s">
        <v>195</v>
      </c>
      <c r="G147" s="213" t="s">
        <v>196</v>
      </c>
      <c r="H147" s="214">
        <v>0.019</v>
      </c>
      <c r="I147" s="215"/>
      <c r="J147" s="216">
        <f>ROUND(I147*H147,2)</f>
        <v>0</v>
      </c>
      <c r="K147" s="217"/>
      <c r="L147" s="42"/>
      <c r="M147" s="218" t="s">
        <v>1</v>
      </c>
      <c r="N147" s="219" t="s">
        <v>44</v>
      </c>
      <c r="O147" s="89"/>
      <c r="P147" s="220">
        <f>O147*H147</f>
        <v>0</v>
      </c>
      <c r="Q147" s="220">
        <v>2.2563399999999998</v>
      </c>
      <c r="R147" s="220">
        <f>Q147*H147</f>
        <v>0.042870459999999992</v>
      </c>
      <c r="S147" s="220">
        <v>0</v>
      </c>
      <c r="T147" s="22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2" t="s">
        <v>121</v>
      </c>
      <c r="AT147" s="222" t="s">
        <v>117</v>
      </c>
      <c r="AU147" s="222" t="s">
        <v>86</v>
      </c>
      <c r="AY147" s="15" t="s">
        <v>115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5" t="s">
        <v>84</v>
      </c>
      <c r="BK147" s="223">
        <f>ROUND(I147*H147,2)</f>
        <v>0</v>
      </c>
      <c r="BL147" s="15" t="s">
        <v>121</v>
      </c>
      <c r="BM147" s="222" t="s">
        <v>197</v>
      </c>
    </row>
    <row r="148" s="13" customFormat="1">
      <c r="A148" s="13"/>
      <c r="B148" s="229"/>
      <c r="C148" s="230"/>
      <c r="D148" s="224" t="s">
        <v>128</v>
      </c>
      <c r="E148" s="231" t="s">
        <v>1</v>
      </c>
      <c r="F148" s="232" t="s">
        <v>198</v>
      </c>
      <c r="G148" s="230"/>
      <c r="H148" s="233">
        <v>0.019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128</v>
      </c>
      <c r="AU148" s="239" t="s">
        <v>86</v>
      </c>
      <c r="AV148" s="13" t="s">
        <v>86</v>
      </c>
      <c r="AW148" s="13" t="s">
        <v>34</v>
      </c>
      <c r="AX148" s="13" t="s">
        <v>84</v>
      </c>
      <c r="AY148" s="239" t="s">
        <v>115</v>
      </c>
    </row>
    <row r="149" s="12" customFormat="1" ht="22.8" customHeight="1">
      <c r="A149" s="12"/>
      <c r="B149" s="194"/>
      <c r="C149" s="195"/>
      <c r="D149" s="196" t="s">
        <v>78</v>
      </c>
      <c r="E149" s="208" t="s">
        <v>199</v>
      </c>
      <c r="F149" s="208" t="s">
        <v>200</v>
      </c>
      <c r="G149" s="195"/>
      <c r="H149" s="195"/>
      <c r="I149" s="198"/>
      <c r="J149" s="209">
        <f>BK149</f>
        <v>0</v>
      </c>
      <c r="K149" s="195"/>
      <c r="L149" s="200"/>
      <c r="M149" s="201"/>
      <c r="N149" s="202"/>
      <c r="O149" s="202"/>
      <c r="P149" s="203">
        <f>SUM(P150:P158)</f>
        <v>0</v>
      </c>
      <c r="Q149" s="202"/>
      <c r="R149" s="203">
        <f>SUM(R150:R158)</f>
        <v>0</v>
      </c>
      <c r="S149" s="202"/>
      <c r="T149" s="204">
        <f>SUM(T150:T158)</f>
        <v>12.504999999999999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5" t="s">
        <v>84</v>
      </c>
      <c r="AT149" s="206" t="s">
        <v>78</v>
      </c>
      <c r="AU149" s="206" t="s">
        <v>84</v>
      </c>
      <c r="AY149" s="205" t="s">
        <v>115</v>
      </c>
      <c r="BK149" s="207">
        <f>SUM(BK150:BK158)</f>
        <v>0</v>
      </c>
    </row>
    <row r="150" s="2" customFormat="1" ht="16.5" customHeight="1">
      <c r="A150" s="36"/>
      <c r="B150" s="37"/>
      <c r="C150" s="210" t="s">
        <v>201</v>
      </c>
      <c r="D150" s="210" t="s">
        <v>117</v>
      </c>
      <c r="E150" s="211" t="s">
        <v>202</v>
      </c>
      <c r="F150" s="212" t="s">
        <v>203</v>
      </c>
      <c r="G150" s="213" t="s">
        <v>163</v>
      </c>
      <c r="H150" s="214">
        <v>61</v>
      </c>
      <c r="I150" s="215"/>
      <c r="J150" s="216">
        <f>ROUND(I150*H150,2)</f>
        <v>0</v>
      </c>
      <c r="K150" s="217"/>
      <c r="L150" s="42"/>
      <c r="M150" s="218" t="s">
        <v>1</v>
      </c>
      <c r="N150" s="219" t="s">
        <v>44</v>
      </c>
      <c r="O150" s="89"/>
      <c r="P150" s="220">
        <f>O150*H150</f>
        <v>0</v>
      </c>
      <c r="Q150" s="220">
        <v>0</v>
      </c>
      <c r="R150" s="220">
        <f>Q150*H150</f>
        <v>0</v>
      </c>
      <c r="S150" s="220">
        <v>0.20499999999999999</v>
      </c>
      <c r="T150" s="221">
        <f>S150*H150</f>
        <v>12.504999999999999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2" t="s">
        <v>121</v>
      </c>
      <c r="AT150" s="222" t="s">
        <v>117</v>
      </c>
      <c r="AU150" s="222" t="s">
        <v>86</v>
      </c>
      <c r="AY150" s="15" t="s">
        <v>115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5" t="s">
        <v>84</v>
      </c>
      <c r="BK150" s="223">
        <f>ROUND(I150*H150,2)</f>
        <v>0</v>
      </c>
      <c r="BL150" s="15" t="s">
        <v>121</v>
      </c>
      <c r="BM150" s="222" t="s">
        <v>204</v>
      </c>
    </row>
    <row r="151" s="2" customFormat="1">
      <c r="A151" s="36"/>
      <c r="B151" s="37"/>
      <c r="C151" s="38"/>
      <c r="D151" s="224" t="s">
        <v>126</v>
      </c>
      <c r="E151" s="38"/>
      <c r="F151" s="225" t="s">
        <v>205</v>
      </c>
      <c r="G151" s="38"/>
      <c r="H151" s="38"/>
      <c r="I151" s="226"/>
      <c r="J151" s="38"/>
      <c r="K151" s="38"/>
      <c r="L151" s="42"/>
      <c r="M151" s="227"/>
      <c r="N151" s="228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126</v>
      </c>
      <c r="AU151" s="15" t="s">
        <v>86</v>
      </c>
    </row>
    <row r="152" s="2" customFormat="1" ht="21.75" customHeight="1">
      <c r="A152" s="36"/>
      <c r="B152" s="37"/>
      <c r="C152" s="210" t="s">
        <v>206</v>
      </c>
      <c r="D152" s="210" t="s">
        <v>117</v>
      </c>
      <c r="E152" s="211" t="s">
        <v>207</v>
      </c>
      <c r="F152" s="212" t="s">
        <v>208</v>
      </c>
      <c r="G152" s="213" t="s">
        <v>143</v>
      </c>
      <c r="H152" s="214">
        <v>190.84999999999999</v>
      </c>
      <c r="I152" s="215"/>
      <c r="J152" s="216">
        <f>ROUND(I152*H152,2)</f>
        <v>0</v>
      </c>
      <c r="K152" s="217"/>
      <c r="L152" s="42"/>
      <c r="M152" s="218" t="s">
        <v>1</v>
      </c>
      <c r="N152" s="219" t="s">
        <v>44</v>
      </c>
      <c r="O152" s="89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2" t="s">
        <v>121</v>
      </c>
      <c r="AT152" s="222" t="s">
        <v>117</v>
      </c>
      <c r="AU152" s="222" t="s">
        <v>86</v>
      </c>
      <c r="AY152" s="15" t="s">
        <v>115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5" t="s">
        <v>84</v>
      </c>
      <c r="BK152" s="223">
        <f>ROUND(I152*H152,2)</f>
        <v>0</v>
      </c>
      <c r="BL152" s="15" t="s">
        <v>121</v>
      </c>
      <c r="BM152" s="222" t="s">
        <v>209</v>
      </c>
    </row>
    <row r="153" s="13" customFormat="1">
      <c r="A153" s="13"/>
      <c r="B153" s="229"/>
      <c r="C153" s="230"/>
      <c r="D153" s="224" t="s">
        <v>128</v>
      </c>
      <c r="E153" s="231" t="s">
        <v>1</v>
      </c>
      <c r="F153" s="232" t="s">
        <v>210</v>
      </c>
      <c r="G153" s="230"/>
      <c r="H153" s="233">
        <v>190.84999999999999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128</v>
      </c>
      <c r="AU153" s="239" t="s">
        <v>86</v>
      </c>
      <c r="AV153" s="13" t="s">
        <v>86</v>
      </c>
      <c r="AW153" s="13" t="s">
        <v>34</v>
      </c>
      <c r="AX153" s="13" t="s">
        <v>84</v>
      </c>
      <c r="AY153" s="239" t="s">
        <v>115</v>
      </c>
    </row>
    <row r="154" s="2" customFormat="1" ht="24.15" customHeight="1">
      <c r="A154" s="36"/>
      <c r="B154" s="37"/>
      <c r="C154" s="210" t="s">
        <v>211</v>
      </c>
      <c r="D154" s="210" t="s">
        <v>117</v>
      </c>
      <c r="E154" s="211" t="s">
        <v>212</v>
      </c>
      <c r="F154" s="212" t="s">
        <v>213</v>
      </c>
      <c r="G154" s="213" t="s">
        <v>143</v>
      </c>
      <c r="H154" s="214">
        <v>572.54999999999995</v>
      </c>
      <c r="I154" s="215"/>
      <c r="J154" s="216">
        <f>ROUND(I154*H154,2)</f>
        <v>0</v>
      </c>
      <c r="K154" s="217"/>
      <c r="L154" s="42"/>
      <c r="M154" s="218" t="s">
        <v>1</v>
      </c>
      <c r="N154" s="219" t="s">
        <v>44</v>
      </c>
      <c r="O154" s="89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2" t="s">
        <v>121</v>
      </c>
      <c r="AT154" s="222" t="s">
        <v>117</v>
      </c>
      <c r="AU154" s="222" t="s">
        <v>86</v>
      </c>
      <c r="AY154" s="15" t="s">
        <v>115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5" t="s">
        <v>84</v>
      </c>
      <c r="BK154" s="223">
        <f>ROUND(I154*H154,2)</f>
        <v>0</v>
      </c>
      <c r="BL154" s="15" t="s">
        <v>121</v>
      </c>
      <c r="BM154" s="222" t="s">
        <v>214</v>
      </c>
    </row>
    <row r="155" s="13" customFormat="1">
      <c r="A155" s="13"/>
      <c r="B155" s="229"/>
      <c r="C155" s="230"/>
      <c r="D155" s="224" t="s">
        <v>128</v>
      </c>
      <c r="E155" s="230"/>
      <c r="F155" s="232" t="s">
        <v>215</v>
      </c>
      <c r="G155" s="230"/>
      <c r="H155" s="233">
        <v>572.54999999999995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128</v>
      </c>
      <c r="AU155" s="239" t="s">
        <v>86</v>
      </c>
      <c r="AV155" s="13" t="s">
        <v>86</v>
      </c>
      <c r="AW155" s="13" t="s">
        <v>4</v>
      </c>
      <c r="AX155" s="13" t="s">
        <v>84</v>
      </c>
      <c r="AY155" s="239" t="s">
        <v>115</v>
      </c>
    </row>
    <row r="156" s="2" customFormat="1" ht="24.15" customHeight="1">
      <c r="A156" s="36"/>
      <c r="B156" s="37"/>
      <c r="C156" s="210" t="s">
        <v>216</v>
      </c>
      <c r="D156" s="210" t="s">
        <v>117</v>
      </c>
      <c r="E156" s="211" t="s">
        <v>217</v>
      </c>
      <c r="F156" s="212" t="s">
        <v>218</v>
      </c>
      <c r="G156" s="213" t="s">
        <v>143</v>
      </c>
      <c r="H156" s="214">
        <v>190.84999999999999</v>
      </c>
      <c r="I156" s="215"/>
      <c r="J156" s="216">
        <f>ROUND(I156*H156,2)</f>
        <v>0</v>
      </c>
      <c r="K156" s="217"/>
      <c r="L156" s="42"/>
      <c r="M156" s="218" t="s">
        <v>1</v>
      </c>
      <c r="N156" s="219" t="s">
        <v>44</v>
      </c>
      <c r="O156" s="89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2" t="s">
        <v>121</v>
      </c>
      <c r="AT156" s="222" t="s">
        <v>117</v>
      </c>
      <c r="AU156" s="222" t="s">
        <v>86</v>
      </c>
      <c r="AY156" s="15" t="s">
        <v>115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5" t="s">
        <v>84</v>
      </c>
      <c r="BK156" s="223">
        <f>ROUND(I156*H156,2)</f>
        <v>0</v>
      </c>
      <c r="BL156" s="15" t="s">
        <v>121</v>
      </c>
      <c r="BM156" s="222" t="s">
        <v>219</v>
      </c>
    </row>
    <row r="157" s="2" customFormat="1" ht="37.8" customHeight="1">
      <c r="A157" s="36"/>
      <c r="B157" s="37"/>
      <c r="C157" s="210" t="s">
        <v>7</v>
      </c>
      <c r="D157" s="210" t="s">
        <v>117</v>
      </c>
      <c r="E157" s="211" t="s">
        <v>220</v>
      </c>
      <c r="F157" s="212" t="s">
        <v>221</v>
      </c>
      <c r="G157" s="213" t="s">
        <v>143</v>
      </c>
      <c r="H157" s="214">
        <v>140.25</v>
      </c>
      <c r="I157" s="215"/>
      <c r="J157" s="216">
        <f>ROUND(I157*H157,2)</f>
        <v>0</v>
      </c>
      <c r="K157" s="217"/>
      <c r="L157" s="42"/>
      <c r="M157" s="218" t="s">
        <v>1</v>
      </c>
      <c r="N157" s="219" t="s">
        <v>44</v>
      </c>
      <c r="O157" s="89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2" t="s">
        <v>121</v>
      </c>
      <c r="AT157" s="222" t="s">
        <v>117</v>
      </c>
      <c r="AU157" s="222" t="s">
        <v>86</v>
      </c>
      <c r="AY157" s="15" t="s">
        <v>115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5" t="s">
        <v>84</v>
      </c>
      <c r="BK157" s="223">
        <f>ROUND(I157*H157,2)</f>
        <v>0</v>
      </c>
      <c r="BL157" s="15" t="s">
        <v>121</v>
      </c>
      <c r="BM157" s="222" t="s">
        <v>222</v>
      </c>
    </row>
    <row r="158" s="2" customFormat="1" ht="44.25" customHeight="1">
      <c r="A158" s="36"/>
      <c r="B158" s="37"/>
      <c r="C158" s="210" t="s">
        <v>223</v>
      </c>
      <c r="D158" s="210" t="s">
        <v>117</v>
      </c>
      <c r="E158" s="211" t="s">
        <v>224</v>
      </c>
      <c r="F158" s="212" t="s">
        <v>225</v>
      </c>
      <c r="G158" s="213" t="s">
        <v>143</v>
      </c>
      <c r="H158" s="214">
        <v>50.600000000000001</v>
      </c>
      <c r="I158" s="215"/>
      <c r="J158" s="216">
        <f>ROUND(I158*H158,2)</f>
        <v>0</v>
      </c>
      <c r="K158" s="217"/>
      <c r="L158" s="42"/>
      <c r="M158" s="218" t="s">
        <v>1</v>
      </c>
      <c r="N158" s="219" t="s">
        <v>44</v>
      </c>
      <c r="O158" s="89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2" t="s">
        <v>121</v>
      </c>
      <c r="AT158" s="222" t="s">
        <v>117</v>
      </c>
      <c r="AU158" s="222" t="s">
        <v>86</v>
      </c>
      <c r="AY158" s="15" t="s">
        <v>115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5" t="s">
        <v>84</v>
      </c>
      <c r="BK158" s="223">
        <f>ROUND(I158*H158,2)</f>
        <v>0</v>
      </c>
      <c r="BL158" s="15" t="s">
        <v>121</v>
      </c>
      <c r="BM158" s="222" t="s">
        <v>226</v>
      </c>
    </row>
    <row r="159" s="12" customFormat="1" ht="25.92" customHeight="1">
      <c r="A159" s="12"/>
      <c r="B159" s="194"/>
      <c r="C159" s="195"/>
      <c r="D159" s="196" t="s">
        <v>78</v>
      </c>
      <c r="E159" s="197" t="s">
        <v>227</v>
      </c>
      <c r="F159" s="197" t="s">
        <v>228</v>
      </c>
      <c r="G159" s="195"/>
      <c r="H159" s="195"/>
      <c r="I159" s="198"/>
      <c r="J159" s="199">
        <f>BK159</f>
        <v>0</v>
      </c>
      <c r="K159" s="195"/>
      <c r="L159" s="200"/>
      <c r="M159" s="201"/>
      <c r="N159" s="202"/>
      <c r="O159" s="202"/>
      <c r="P159" s="203">
        <f>SUM(P160:P171)</f>
        <v>0</v>
      </c>
      <c r="Q159" s="202"/>
      <c r="R159" s="203">
        <f>SUM(R160:R171)</f>
        <v>0.098212499999999994</v>
      </c>
      <c r="S159" s="202"/>
      <c r="T159" s="204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5" t="s">
        <v>84</v>
      </c>
      <c r="AT159" s="206" t="s">
        <v>78</v>
      </c>
      <c r="AU159" s="206" t="s">
        <v>79</v>
      </c>
      <c r="AY159" s="205" t="s">
        <v>115</v>
      </c>
      <c r="BK159" s="207">
        <f>SUM(BK160:BK171)</f>
        <v>0</v>
      </c>
    </row>
    <row r="160" s="2" customFormat="1" ht="33" customHeight="1">
      <c r="A160" s="36"/>
      <c r="B160" s="37"/>
      <c r="C160" s="210" t="s">
        <v>229</v>
      </c>
      <c r="D160" s="210" t="s">
        <v>117</v>
      </c>
      <c r="E160" s="211" t="s">
        <v>230</v>
      </c>
      <c r="F160" s="212" t="s">
        <v>231</v>
      </c>
      <c r="G160" s="213" t="s">
        <v>196</v>
      </c>
      <c r="H160" s="214">
        <v>67.5</v>
      </c>
      <c r="I160" s="215"/>
      <c r="J160" s="216">
        <f>ROUND(I160*H160,2)</f>
        <v>0</v>
      </c>
      <c r="K160" s="217"/>
      <c r="L160" s="42"/>
      <c r="M160" s="218" t="s">
        <v>1</v>
      </c>
      <c r="N160" s="219" t="s">
        <v>44</v>
      </c>
      <c r="O160" s="89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2" t="s">
        <v>121</v>
      </c>
      <c r="AT160" s="222" t="s">
        <v>117</v>
      </c>
      <c r="AU160" s="222" t="s">
        <v>84</v>
      </c>
      <c r="AY160" s="15" t="s">
        <v>115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5" t="s">
        <v>84</v>
      </c>
      <c r="BK160" s="223">
        <f>ROUND(I160*H160,2)</f>
        <v>0</v>
      </c>
      <c r="BL160" s="15" t="s">
        <v>121</v>
      </c>
      <c r="BM160" s="222" t="s">
        <v>232</v>
      </c>
    </row>
    <row r="161" s="13" customFormat="1">
      <c r="A161" s="13"/>
      <c r="B161" s="229"/>
      <c r="C161" s="230"/>
      <c r="D161" s="224" t="s">
        <v>128</v>
      </c>
      <c r="E161" s="231" t="s">
        <v>1</v>
      </c>
      <c r="F161" s="232" t="s">
        <v>233</v>
      </c>
      <c r="G161" s="230"/>
      <c r="H161" s="233">
        <v>67.5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128</v>
      </c>
      <c r="AU161" s="239" t="s">
        <v>84</v>
      </c>
      <c r="AV161" s="13" t="s">
        <v>86</v>
      </c>
      <c r="AW161" s="13" t="s">
        <v>34</v>
      </c>
      <c r="AX161" s="13" t="s">
        <v>84</v>
      </c>
      <c r="AY161" s="239" t="s">
        <v>115</v>
      </c>
    </row>
    <row r="162" s="2" customFormat="1" ht="37.8" customHeight="1">
      <c r="A162" s="36"/>
      <c r="B162" s="37"/>
      <c r="C162" s="210" t="s">
        <v>234</v>
      </c>
      <c r="D162" s="210" t="s">
        <v>117</v>
      </c>
      <c r="E162" s="211" t="s">
        <v>235</v>
      </c>
      <c r="F162" s="212" t="s">
        <v>236</v>
      </c>
      <c r="G162" s="213" t="s">
        <v>196</v>
      </c>
      <c r="H162" s="214">
        <v>67.5</v>
      </c>
      <c r="I162" s="215"/>
      <c r="J162" s="216">
        <f>ROUND(I162*H162,2)</f>
        <v>0</v>
      </c>
      <c r="K162" s="217"/>
      <c r="L162" s="42"/>
      <c r="M162" s="218" t="s">
        <v>1</v>
      </c>
      <c r="N162" s="219" t="s">
        <v>44</v>
      </c>
      <c r="O162" s="89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2" t="s">
        <v>121</v>
      </c>
      <c r="AT162" s="222" t="s">
        <v>117</v>
      </c>
      <c r="AU162" s="222" t="s">
        <v>84</v>
      </c>
      <c r="AY162" s="15" t="s">
        <v>115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5" t="s">
        <v>84</v>
      </c>
      <c r="BK162" s="223">
        <f>ROUND(I162*H162,2)</f>
        <v>0</v>
      </c>
      <c r="BL162" s="15" t="s">
        <v>121</v>
      </c>
      <c r="BM162" s="222" t="s">
        <v>237</v>
      </c>
    </row>
    <row r="163" s="2" customFormat="1" ht="24.15" customHeight="1">
      <c r="A163" s="36"/>
      <c r="B163" s="37"/>
      <c r="C163" s="210" t="s">
        <v>238</v>
      </c>
      <c r="D163" s="210" t="s">
        <v>117</v>
      </c>
      <c r="E163" s="211" t="s">
        <v>239</v>
      </c>
      <c r="F163" s="212" t="s">
        <v>240</v>
      </c>
      <c r="G163" s="213" t="s">
        <v>196</v>
      </c>
      <c r="H163" s="214">
        <v>67.5</v>
      </c>
      <c r="I163" s="215"/>
      <c r="J163" s="216">
        <f>ROUND(I163*H163,2)</f>
        <v>0</v>
      </c>
      <c r="K163" s="217"/>
      <c r="L163" s="42"/>
      <c r="M163" s="218" t="s">
        <v>1</v>
      </c>
      <c r="N163" s="219" t="s">
        <v>44</v>
      </c>
      <c r="O163" s="89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2" t="s">
        <v>121</v>
      </c>
      <c r="AT163" s="222" t="s">
        <v>117</v>
      </c>
      <c r="AU163" s="222" t="s">
        <v>84</v>
      </c>
      <c r="AY163" s="15" t="s">
        <v>115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5" t="s">
        <v>84</v>
      </c>
      <c r="BK163" s="223">
        <f>ROUND(I163*H163,2)</f>
        <v>0</v>
      </c>
      <c r="BL163" s="15" t="s">
        <v>121</v>
      </c>
      <c r="BM163" s="222" t="s">
        <v>241</v>
      </c>
    </row>
    <row r="164" s="2" customFormat="1" ht="24.15" customHeight="1">
      <c r="A164" s="36"/>
      <c r="B164" s="37"/>
      <c r="C164" s="210" t="s">
        <v>242</v>
      </c>
      <c r="D164" s="210" t="s">
        <v>117</v>
      </c>
      <c r="E164" s="211" t="s">
        <v>243</v>
      </c>
      <c r="F164" s="212" t="s">
        <v>244</v>
      </c>
      <c r="G164" s="213" t="s">
        <v>120</v>
      </c>
      <c r="H164" s="214">
        <v>225</v>
      </c>
      <c r="I164" s="215"/>
      <c r="J164" s="216">
        <f>ROUND(I164*H164,2)</f>
        <v>0</v>
      </c>
      <c r="K164" s="217"/>
      <c r="L164" s="42"/>
      <c r="M164" s="218" t="s">
        <v>1</v>
      </c>
      <c r="N164" s="219" t="s">
        <v>44</v>
      </c>
      <c r="O164" s="89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2" t="s">
        <v>121</v>
      </c>
      <c r="AT164" s="222" t="s">
        <v>117</v>
      </c>
      <c r="AU164" s="222" t="s">
        <v>84</v>
      </c>
      <c r="AY164" s="15" t="s">
        <v>115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5" t="s">
        <v>84</v>
      </c>
      <c r="BK164" s="223">
        <f>ROUND(I164*H164,2)</f>
        <v>0</v>
      </c>
      <c r="BL164" s="15" t="s">
        <v>121</v>
      </c>
      <c r="BM164" s="222" t="s">
        <v>245</v>
      </c>
    </row>
    <row r="165" s="2" customFormat="1" ht="24.15" customHeight="1">
      <c r="A165" s="36"/>
      <c r="B165" s="37"/>
      <c r="C165" s="210" t="s">
        <v>246</v>
      </c>
      <c r="D165" s="210" t="s">
        <v>117</v>
      </c>
      <c r="E165" s="211" t="s">
        <v>247</v>
      </c>
      <c r="F165" s="212" t="s">
        <v>248</v>
      </c>
      <c r="G165" s="213" t="s">
        <v>120</v>
      </c>
      <c r="H165" s="214">
        <v>225</v>
      </c>
      <c r="I165" s="215"/>
      <c r="J165" s="216">
        <f>ROUND(I165*H165,2)</f>
        <v>0</v>
      </c>
      <c r="K165" s="217"/>
      <c r="L165" s="42"/>
      <c r="M165" s="218" t="s">
        <v>1</v>
      </c>
      <c r="N165" s="219" t="s">
        <v>44</v>
      </c>
      <c r="O165" s="89"/>
      <c r="P165" s="220">
        <f>O165*H165</f>
        <v>0</v>
      </c>
      <c r="Q165" s="220">
        <v>9.8999999999999994E-05</v>
      </c>
      <c r="R165" s="220">
        <f>Q165*H165</f>
        <v>0.022275</v>
      </c>
      <c r="S165" s="220">
        <v>0</v>
      </c>
      <c r="T165" s="22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2" t="s">
        <v>121</v>
      </c>
      <c r="AT165" s="222" t="s">
        <v>117</v>
      </c>
      <c r="AU165" s="222" t="s">
        <v>84</v>
      </c>
      <c r="AY165" s="15" t="s">
        <v>115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5" t="s">
        <v>84</v>
      </c>
      <c r="BK165" s="223">
        <f>ROUND(I165*H165,2)</f>
        <v>0</v>
      </c>
      <c r="BL165" s="15" t="s">
        <v>121</v>
      </c>
      <c r="BM165" s="222" t="s">
        <v>249</v>
      </c>
    </row>
    <row r="166" s="2" customFormat="1" ht="24.15" customHeight="1">
      <c r="A166" s="36"/>
      <c r="B166" s="37"/>
      <c r="C166" s="240" t="s">
        <v>250</v>
      </c>
      <c r="D166" s="240" t="s">
        <v>140</v>
      </c>
      <c r="E166" s="241" t="s">
        <v>251</v>
      </c>
      <c r="F166" s="242" t="s">
        <v>252</v>
      </c>
      <c r="G166" s="243" t="s">
        <v>120</v>
      </c>
      <c r="H166" s="244">
        <v>253.125</v>
      </c>
      <c r="I166" s="245"/>
      <c r="J166" s="246">
        <f>ROUND(I166*H166,2)</f>
        <v>0</v>
      </c>
      <c r="K166" s="247"/>
      <c r="L166" s="248"/>
      <c r="M166" s="249" t="s">
        <v>1</v>
      </c>
      <c r="N166" s="250" t="s">
        <v>44</v>
      </c>
      <c r="O166" s="89"/>
      <c r="P166" s="220">
        <f>O166*H166</f>
        <v>0</v>
      </c>
      <c r="Q166" s="220">
        <v>0.00029999999999999997</v>
      </c>
      <c r="R166" s="220">
        <f>Q166*H166</f>
        <v>0.075937499999999991</v>
      </c>
      <c r="S166" s="220">
        <v>0</v>
      </c>
      <c r="T166" s="22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2" t="s">
        <v>144</v>
      </c>
      <c r="AT166" s="222" t="s">
        <v>140</v>
      </c>
      <c r="AU166" s="222" t="s">
        <v>84</v>
      </c>
      <c r="AY166" s="15" t="s">
        <v>115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5" t="s">
        <v>84</v>
      </c>
      <c r="BK166" s="223">
        <f>ROUND(I166*H166,2)</f>
        <v>0</v>
      </c>
      <c r="BL166" s="15" t="s">
        <v>121</v>
      </c>
      <c r="BM166" s="222" t="s">
        <v>253</v>
      </c>
    </row>
    <row r="167" s="13" customFormat="1">
      <c r="A167" s="13"/>
      <c r="B167" s="229"/>
      <c r="C167" s="230"/>
      <c r="D167" s="224" t="s">
        <v>128</v>
      </c>
      <c r="E167" s="230"/>
      <c r="F167" s="232" t="s">
        <v>254</v>
      </c>
      <c r="G167" s="230"/>
      <c r="H167" s="233">
        <v>253.125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128</v>
      </c>
      <c r="AU167" s="239" t="s">
        <v>84</v>
      </c>
      <c r="AV167" s="13" t="s">
        <v>86</v>
      </c>
      <c r="AW167" s="13" t="s">
        <v>4</v>
      </c>
      <c r="AX167" s="13" t="s">
        <v>84</v>
      </c>
      <c r="AY167" s="239" t="s">
        <v>115</v>
      </c>
    </row>
    <row r="168" s="2" customFormat="1" ht="24.15" customHeight="1">
      <c r="A168" s="36"/>
      <c r="B168" s="37"/>
      <c r="C168" s="210" t="s">
        <v>255</v>
      </c>
      <c r="D168" s="210" t="s">
        <v>117</v>
      </c>
      <c r="E168" s="211" t="s">
        <v>256</v>
      </c>
      <c r="F168" s="212" t="s">
        <v>257</v>
      </c>
      <c r="G168" s="213" t="s">
        <v>120</v>
      </c>
      <c r="H168" s="214">
        <v>225</v>
      </c>
      <c r="I168" s="215"/>
      <c r="J168" s="216">
        <f>ROUND(I168*H168,2)</f>
        <v>0</v>
      </c>
      <c r="K168" s="217"/>
      <c r="L168" s="42"/>
      <c r="M168" s="218" t="s">
        <v>1</v>
      </c>
      <c r="N168" s="219" t="s">
        <v>44</v>
      </c>
      <c r="O168" s="89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2" t="s">
        <v>121</v>
      </c>
      <c r="AT168" s="222" t="s">
        <v>117</v>
      </c>
      <c r="AU168" s="222" t="s">
        <v>84</v>
      </c>
      <c r="AY168" s="15" t="s">
        <v>115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5" t="s">
        <v>84</v>
      </c>
      <c r="BK168" s="223">
        <f>ROUND(I168*H168,2)</f>
        <v>0</v>
      </c>
      <c r="BL168" s="15" t="s">
        <v>121</v>
      </c>
      <c r="BM168" s="222" t="s">
        <v>258</v>
      </c>
    </row>
    <row r="169" s="2" customFormat="1" ht="44.25" customHeight="1">
      <c r="A169" s="36"/>
      <c r="B169" s="37"/>
      <c r="C169" s="210" t="s">
        <v>259</v>
      </c>
      <c r="D169" s="210" t="s">
        <v>117</v>
      </c>
      <c r="E169" s="211" t="s">
        <v>224</v>
      </c>
      <c r="F169" s="212" t="s">
        <v>225</v>
      </c>
      <c r="G169" s="213" t="s">
        <v>143</v>
      </c>
      <c r="H169" s="214">
        <v>123.053</v>
      </c>
      <c r="I169" s="215"/>
      <c r="J169" s="216">
        <f>ROUND(I169*H169,2)</f>
        <v>0</v>
      </c>
      <c r="K169" s="217"/>
      <c r="L169" s="42"/>
      <c r="M169" s="218" t="s">
        <v>1</v>
      </c>
      <c r="N169" s="219" t="s">
        <v>44</v>
      </c>
      <c r="O169" s="89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2" t="s">
        <v>121</v>
      </c>
      <c r="AT169" s="222" t="s">
        <v>117</v>
      </c>
      <c r="AU169" s="222" t="s">
        <v>84</v>
      </c>
      <c r="AY169" s="15" t="s">
        <v>115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5" t="s">
        <v>84</v>
      </c>
      <c r="BK169" s="223">
        <f>ROUND(I169*H169,2)</f>
        <v>0</v>
      </c>
      <c r="BL169" s="15" t="s">
        <v>121</v>
      </c>
      <c r="BM169" s="222" t="s">
        <v>260</v>
      </c>
    </row>
    <row r="170" s="13" customFormat="1">
      <c r="A170" s="13"/>
      <c r="B170" s="229"/>
      <c r="C170" s="230"/>
      <c r="D170" s="224" t="s">
        <v>128</v>
      </c>
      <c r="E170" s="231" t="s">
        <v>1</v>
      </c>
      <c r="F170" s="232" t="s">
        <v>261</v>
      </c>
      <c r="G170" s="230"/>
      <c r="H170" s="233">
        <v>123.053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128</v>
      </c>
      <c r="AU170" s="239" t="s">
        <v>84</v>
      </c>
      <c r="AV170" s="13" t="s">
        <v>86</v>
      </c>
      <c r="AW170" s="13" t="s">
        <v>34</v>
      </c>
      <c r="AX170" s="13" t="s">
        <v>84</v>
      </c>
      <c r="AY170" s="239" t="s">
        <v>115</v>
      </c>
    </row>
    <row r="171" s="2" customFormat="1" ht="33" customHeight="1">
      <c r="A171" s="36"/>
      <c r="B171" s="37"/>
      <c r="C171" s="210" t="s">
        <v>262</v>
      </c>
      <c r="D171" s="210" t="s">
        <v>117</v>
      </c>
      <c r="E171" s="211" t="s">
        <v>263</v>
      </c>
      <c r="F171" s="212" t="s">
        <v>171</v>
      </c>
      <c r="G171" s="213" t="s">
        <v>143</v>
      </c>
      <c r="H171" s="214">
        <v>155.25</v>
      </c>
      <c r="I171" s="215"/>
      <c r="J171" s="216">
        <f>ROUND(I171*H171,2)</f>
        <v>0</v>
      </c>
      <c r="K171" s="217"/>
      <c r="L171" s="42"/>
      <c r="M171" s="251" t="s">
        <v>1</v>
      </c>
      <c r="N171" s="252" t="s">
        <v>44</v>
      </c>
      <c r="O171" s="253"/>
      <c r="P171" s="254">
        <f>O171*H171</f>
        <v>0</v>
      </c>
      <c r="Q171" s="254">
        <v>0</v>
      </c>
      <c r="R171" s="254">
        <f>Q171*H171</f>
        <v>0</v>
      </c>
      <c r="S171" s="254">
        <v>0</v>
      </c>
      <c r="T171" s="25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2" t="s">
        <v>121</v>
      </c>
      <c r="AT171" s="222" t="s">
        <v>117</v>
      </c>
      <c r="AU171" s="222" t="s">
        <v>84</v>
      </c>
      <c r="AY171" s="15" t="s">
        <v>115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5" t="s">
        <v>84</v>
      </c>
      <c r="BK171" s="223">
        <f>ROUND(I171*H171,2)</f>
        <v>0</v>
      </c>
      <c r="BL171" s="15" t="s">
        <v>121</v>
      </c>
      <c r="BM171" s="222" t="s">
        <v>264</v>
      </c>
    </row>
    <row r="172" s="2" customFormat="1" ht="6.96" customHeight="1">
      <c r="A172" s="36"/>
      <c r="B172" s="64"/>
      <c r="C172" s="65"/>
      <c r="D172" s="65"/>
      <c r="E172" s="65"/>
      <c r="F172" s="65"/>
      <c r="G172" s="65"/>
      <c r="H172" s="65"/>
      <c r="I172" s="65"/>
      <c r="J172" s="65"/>
      <c r="K172" s="65"/>
      <c r="L172" s="42"/>
      <c r="M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</sheetData>
  <sheetProtection sheet="1" autoFilter="0" formatColumns="0" formatRows="0" objects="1" scenarios="1" spinCount="100000" saltValue="GxsxD4DGma60fqgyBASLcJDaA4ifQ0Y7lmF5VwMumWvF9CdAG+2HdrLWQQrKlK/paxGCPe0DG8oBdBBMsWC3/A==" hashValue="PK4VU7WPTHPv1hKfR1co4+Q6q466Eroqizs28VLu5peFKQWg13Jf4pCtMZJaplanadT8Hqq/chiI14B06QSrGQ==" algorithmName="SHA-512" password="CC35"/>
  <autoFilter ref="C118:K171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2024-11-20T11:02:53Z</dcterms:created>
  <dcterms:modified xsi:type="dcterms:W3CDTF">2024-11-20T11:02:55Z</dcterms:modified>
</cp:coreProperties>
</file>