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Moje dokumenty\CEF Čadca\prípravné podklady_2023_2024\"/>
    </mc:Choice>
  </mc:AlternateContent>
  <bookViews>
    <workbookView xWindow="0" yWindow="0" windowWidth="38400" windowHeight="17270"/>
  </bookViews>
  <sheets>
    <sheet name="Milestones" sheetId="1" r:id="rId1"/>
    <sheet name="Technical Progress"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1" i="2" l="1"/>
  <c r="J4" i="2"/>
  <c r="G12" i="2"/>
  <c r="F12" i="2" l="1"/>
  <c r="L10" i="2"/>
  <c r="J10" i="2"/>
  <c r="I31" i="2" l="1"/>
  <c r="J6" i="2"/>
  <c r="L6" i="2" s="1"/>
  <c r="J7" i="2"/>
  <c r="L7" i="2" s="1"/>
  <c r="J8" i="2"/>
  <c r="K8" i="2" s="1"/>
  <c r="J9" i="2"/>
  <c r="K9" i="2" s="1"/>
  <c r="J11" i="2"/>
  <c r="L11" i="2" s="1"/>
  <c r="J18" i="2"/>
  <c r="K18" i="2" s="1"/>
  <c r="J19" i="2"/>
  <c r="K19" i="2" s="1"/>
  <c r="J20" i="2"/>
  <c r="L20" i="2" s="1"/>
  <c r="I29" i="2"/>
  <c r="H29" i="2"/>
  <c r="G29" i="2"/>
  <c r="F29" i="2"/>
  <c r="E29" i="2"/>
  <c r="D29" i="2"/>
  <c r="J28" i="2"/>
  <c r="L28" i="2" s="1"/>
  <c r="J27" i="2"/>
  <c r="K27" i="2" s="1"/>
  <c r="J26" i="2"/>
  <c r="L26" i="2" s="1"/>
  <c r="J25" i="2"/>
  <c r="L25" i="2" s="1"/>
  <c r="I21" i="2"/>
  <c r="H21" i="2"/>
  <c r="G21" i="2"/>
  <c r="F21" i="2"/>
  <c r="E21" i="2"/>
  <c r="D21" i="2"/>
  <c r="J17" i="2"/>
  <c r="K17" i="2" s="1"/>
  <c r="J16" i="2"/>
  <c r="I12" i="2"/>
  <c r="H12" i="2"/>
  <c r="E12" i="2"/>
  <c r="D12" i="2"/>
  <c r="J5" i="2"/>
  <c r="H31" i="2" l="1"/>
  <c r="L4" i="2"/>
  <c r="J12" i="2"/>
  <c r="L12" i="2" s="1"/>
  <c r="K5" i="2"/>
  <c r="K20" i="2"/>
  <c r="L19" i="2"/>
  <c r="L18" i="2"/>
  <c r="K11" i="2"/>
  <c r="K10" i="2"/>
  <c r="K7" i="2"/>
  <c r="K6" i="2"/>
  <c r="L9" i="2"/>
  <c r="L8" i="2"/>
  <c r="K25" i="2"/>
  <c r="G31" i="2"/>
  <c r="F31" i="2"/>
  <c r="L17" i="2"/>
  <c r="K4" i="2"/>
  <c r="L5" i="2"/>
  <c r="J21" i="2"/>
  <c r="L21" i="2" s="1"/>
  <c r="K28" i="2"/>
  <c r="J29" i="2"/>
  <c r="L29" i="2" s="1"/>
  <c r="K16" i="2"/>
  <c r="L16" i="2"/>
  <c r="K26" i="2"/>
  <c r="L27" i="2"/>
  <c r="K12" i="2" l="1"/>
  <c r="L1" i="2"/>
  <c r="K21" i="2"/>
  <c r="K29" i="2"/>
</calcChain>
</file>

<file path=xl/sharedStrings.xml><?xml version="1.0" encoding="utf-8"?>
<sst xmlns="http://schemas.openxmlformats.org/spreadsheetml/2006/main" count="116" uniqueCount="82">
  <si>
    <t>Upgrade of the Čadca - Svrčinovec zastávka (incl.) railway section</t>
  </si>
  <si>
    <t>Technical progress (%)(Tech.pokrok percentuálne rozdelenie)</t>
  </si>
  <si>
    <t>Total technical progress 100% on the project (Celkový  technický pokrok 100% na projekt)</t>
  </si>
  <si>
    <t>Activity</t>
  </si>
  <si>
    <t>Milestone number</t>
  </si>
  <si>
    <t>Milestone description</t>
  </si>
  <si>
    <t xml:space="preserve">GA </t>
  </si>
  <si>
    <t>ASR (for the period  2020)</t>
  </si>
  <si>
    <t>Means of verification</t>
  </si>
  <si>
    <t>Odôvodnenia omeškania</t>
  </si>
  <si>
    <t>A1</t>
  </si>
  <si>
    <t>Tender launched</t>
  </si>
  <si>
    <r>
      <t xml:space="preserve">Dlhšia príprava verejného obstarávania predovšetkým z dôvodu:
</t>
    </r>
    <r>
      <rPr>
        <sz val="12"/>
        <color theme="1"/>
        <rFont val="Symbol"/>
        <family val="1"/>
        <charset val="2"/>
      </rPr>
      <t>·</t>
    </r>
    <r>
      <rPr>
        <sz val="9.6"/>
        <color theme="1"/>
        <rFont val="Times New Roman"/>
        <family val="1"/>
        <charset val="238"/>
      </rPr>
      <t xml:space="preserve"> </t>
    </r>
    <r>
      <rPr>
        <u/>
        <sz val="12"/>
        <color theme="1"/>
        <rFont val="Times New Roman"/>
        <family val="1"/>
        <charset val="238"/>
      </rPr>
      <t>úpravy výkaz výmer</t>
    </r>
    <r>
      <rPr>
        <sz val="12"/>
        <color theme="1"/>
        <rFont val="Times New Roman"/>
        <family val="1"/>
        <charset val="238"/>
      </rPr>
      <t xml:space="preserve"> - rozdelenie na dve časti vzhľadom na financovanie predmetu zákazky (stavebných prác) z dvoch zdrojov (Sekcia A - CEF; Sekcia B - OPII) a  vyňatie stavebných objektov, ktoré bude realizovať iný subjekt Národná diaľničná spoločnosť, a.s. v rámci iného verejného obstarávania "D3 Zelený most Svrčinovec“ - na tieto činnosti bola potrebná súčinnosť zhotoviteľa projektovej dokumentácie 
</t>
    </r>
    <r>
      <rPr>
        <sz val="12"/>
        <color theme="1"/>
        <rFont val="Symbol"/>
        <family val="1"/>
        <charset val="2"/>
      </rPr>
      <t>·</t>
    </r>
    <r>
      <rPr>
        <sz val="12"/>
        <color theme="1"/>
        <rFont val="Times New Roman"/>
        <family val="1"/>
        <charset val="238"/>
      </rPr>
      <t xml:space="preserve"> </t>
    </r>
    <r>
      <rPr>
        <u/>
        <sz val="12"/>
        <color theme="1"/>
        <rFont val="Times New Roman"/>
        <family val="1"/>
        <charset val="238"/>
      </rPr>
      <t>opravy výkaz výmer</t>
    </r>
    <r>
      <rPr>
        <sz val="12"/>
        <color theme="1"/>
        <rFont val="Times New Roman"/>
        <family val="1"/>
        <charset val="238"/>
      </rPr>
      <t xml:space="preserve"> - chybovosť dokumentu - nesprávne názvy položiek, rozdiely vo výmerách, absencia uvedenia výmery, úprava výmer položiek (boli uvedené na viac ako 2 desatinné miesta), úprava formátov, oprava vzorcov, oprava čísiel objektov, absencia uvedenia funkčného odkazu (prepojenia), úprava nastavenia tlače, zabezpečenie celého súboru na vkladanie iba povolených údajov - na tieto činnosti bola potrebná OPAKOVANÁ súčinnosť zhotoviteľa projektovej dokumentácie
</t>
    </r>
    <r>
      <rPr>
        <sz val="12"/>
        <color theme="1"/>
        <rFont val="Symbol"/>
        <family val="1"/>
        <charset val="2"/>
      </rPr>
      <t/>
    </r>
  </si>
  <si>
    <t>Contract signed</t>
  </si>
  <si>
    <t>Completed Communication Plan</t>
  </si>
  <si>
    <t>A2</t>
  </si>
  <si>
    <t>Invitation to participate in Site inspection</t>
  </si>
  <si>
    <t>Call to start the construction supervision</t>
  </si>
  <si>
    <t>Interim report of construction supervision</t>
  </si>
  <si>
    <t>Final report of construction supervision</t>
  </si>
  <si>
    <t>A3</t>
  </si>
  <si>
    <t>Minutes of the Site handover</t>
  </si>
  <si>
    <t>Handover protocol for relocation of field road</t>
  </si>
  <si>
    <t>Handover protocol for retaining wall</t>
  </si>
  <si>
    <t>Taking-Over Certificate for Section Čadca - Svrčinovec zastávka (incl.)</t>
  </si>
  <si>
    <t>Media report</t>
  </si>
  <si>
    <t>ASR (for period 2021)</t>
  </si>
  <si>
    <t xml:space="preserve">Pri vyhlásení VO sa čakalo na progres vo VO na stavebné práce. Súbežne sa dopracovávali súťažné podklady na poskytnutie služieb AS, v rámci ktorých sa dospelo k rozhodnutiu, že: 
(i) požiadavky na kľúčových expertov a expertov/odborníkov (tím stavebného dozora) budú kvalifikačnými predpokladmi uchádzačov
(ii) pri vyhodnotení ponúk nebude použitá elektronická aukcia (EA) 
(iii) nebude VO na každú sekciu samostatne (CEF = Sekcii A: Čadca-Svrčinovec) a (OPII =  Sekcia B: Svrčinovec (mimo)-štátna hranica ČR/SR) - zazmluvnenie rôznych subjektov by spôsobilo problémy pri plnení služieb SD na jednej stavbe (Diele) predovšetkým pri koordinovaní rôznych zmluvných partnerov.
Taktiež vznikla potreba podrobne dopracovať odôvodnenie nerozdelenia predmetu zákazky vzhľadom na častú kontrolu zo strany orgánov dohliadajúcich na proces VO, aby bola minimalizovaná pravdepodobnosť, že v budúcnosti akákoľvek kontrolná inštitúcia vyhodnotí postup (nerozdelenie predmetu zákazky) ako rozporný so zákonom o VO s možným vplyvom na výsledok VO.
Zároveň sa riešila problematika financovania časti predmetu zákazky pre SD na Sekcii B, keďže časť stavby je na území mimo SR. 
</t>
  </si>
  <si>
    <t xml:space="preserve">Zosúladili sme míľniky začatie autorského dozoru a zahájenie stavebných prác. </t>
  </si>
  <si>
    <t xml:space="preserve">Museli sme zmeniť míľniky o prvých dvoch správach o stavebnom dozore, lebo síce ten bude vysúťažený najskôr v októbri, ale požačatí stavebných práce hneď nastupuje interný SD. </t>
  </si>
  <si>
    <t>Dozor musí bežať ešte pol roka po ukončení stav.prác</t>
  </si>
  <si>
    <t>Posun o 2 mesiace</t>
  </si>
  <si>
    <t>Odhad</t>
  </si>
  <si>
    <t xml:space="preserve">Míľnik splnený.   </t>
  </si>
  <si>
    <t xml:space="preserve">VO nebolo vyhlásené z dôvodu personálnych zmien v pracovnej skupine na spracovanie podkladov – (i) zmena právnika, ktorý ukončil pracovný pomer so ŽSR (ii) zmena osoby, ktorá zabezpečuje proces VO, ktorý odišiel na inú odbornú zložku ŽSR. V tejto súvislosti bolo potrebné domenovať iné osoby do pracovnej skupiny, zapojiť ich do prípravy VO – oboznámenie s návrhom zmluvy, následne zapracovanie pripomienok do tohto dokumentu, oboznámenie s doposiaľ pripravenými podkladmi k VO. 
Oneskorenie vyhlásenia VO (zaslanie výzvy na rokovanie vybratému záujemcovi) však bolo primerané, keďže prvá činnosť AD je účasť na odovzdaní staveniska, a vo vzťahu k v tej dobe aktuálnym procesným úkonom vo VO na stavebné práce sa odovzdanie prvého staveniska predpokladalo najskôr 3/2022. Míľnik splnený. </t>
  </si>
  <si>
    <r>
      <t xml:space="preserve">Z dôvodu omeškania vyhlásenia VO (M1).  
</t>
    </r>
    <r>
      <rPr>
        <u/>
        <sz val="12"/>
        <color theme="1"/>
        <rFont val="Times New Roman"/>
        <family val="1"/>
        <charset val="238"/>
      </rPr>
      <t>Dlhší proces VO</t>
    </r>
    <r>
      <rPr>
        <sz val="12"/>
        <color theme="1"/>
        <rFont val="Times New Roman"/>
        <family val="1"/>
        <charset val="238"/>
      </rPr>
      <t xml:space="preserve">:
- nutnosť 4x predlžovať lehotu na predkladanie ponúk (z 05.05.2021 na 12.07.2021) predovšetkým z dôvodu úprav výkazu výmer a doplnenia PD, ako aj množstva otázok od záujemcov 
- potreba opakovane využiť inštitút vysvetľovania ponúk v rámci vyhodnotenia ponúk
- dlhšie trvanie kontroly pred uzavretím zmluvy z úrovne ÚVO (povinná kontrola pri nadlimitných zákazkách financovaných z prostriedkov EÚ)  </t>
    </r>
    <r>
      <rPr>
        <sz val="12"/>
        <color rgb="FFFF0000"/>
        <rFont val="Times New Roman"/>
        <family val="1"/>
        <charset val="238"/>
      </rPr>
      <t>- posun na 21/04/2022 (keďže 09/02/2022 bolo doručené rozhodnutie ÚVO o prerušení konania s cieľom získať znalecký posudok, čo znamená predĺženie kontroly maximálne o ďalších 30 dní)</t>
    </r>
    <r>
      <rPr>
        <sz val="12"/>
        <color theme="1"/>
        <rFont val="Times New Roman"/>
        <family val="1"/>
        <charset val="238"/>
      </rPr>
      <t xml:space="preserve">                                                                                                                                                                                                                                                                                                </t>
    </r>
  </si>
  <si>
    <r>
      <rPr>
        <sz val="12"/>
        <color rgb="FFFF0000"/>
        <rFont val="Times New Roman"/>
        <family val="1"/>
        <charset val="238"/>
      </rPr>
      <t>Míľnik splnený</t>
    </r>
    <r>
      <rPr>
        <sz val="12"/>
        <color theme="1"/>
        <rFont val="Times New Roman"/>
        <family val="1"/>
        <charset val="238"/>
      </rPr>
      <t xml:space="preserve">.   </t>
    </r>
  </si>
  <si>
    <r>
      <t xml:space="preserve">Z dôvodu omeškania vyhlásenia VO (M2). </t>
    </r>
    <r>
      <rPr>
        <sz val="12"/>
        <color rgb="FFFF0000"/>
        <rFont val="Times New Roman"/>
        <family val="1"/>
        <charset val="238"/>
      </rPr>
      <t xml:space="preserve">Posun na 07/11/2022 (po doručení otázky zo strany záujemcu došlo k prehodnoteniu požiadaviek na kvalifikačné predpoklady s dôsledkom ich zmeny a preto bolo potrebné primerane posunúť lehotu na predkladanie ponúk, ktorá zohľadňuje danú zmenu). </t>
    </r>
  </si>
  <si>
    <t>Upravíme neskôr podľa účinnosti zmluvy.  Zatiaľ zostáva podľa plánovaného podpisu zmluvy pre SD.</t>
  </si>
  <si>
    <t>Technical progress cumulative</t>
  </si>
  <si>
    <t>%</t>
  </si>
  <si>
    <t>Milestones</t>
  </si>
  <si>
    <t>tech</t>
  </si>
  <si>
    <t xml:space="preserve">% ∑ </t>
  </si>
  <si>
    <t>% ∑ 
left</t>
  </si>
  <si>
    <t>M1</t>
  </si>
  <si>
    <t>M2</t>
  </si>
  <si>
    <t>M3</t>
  </si>
  <si>
    <t>M4</t>
  </si>
  <si>
    <t>M5</t>
  </si>
  <si>
    <t>% ∑
left</t>
  </si>
  <si>
    <t>M6</t>
  </si>
  <si>
    <t>M7</t>
  </si>
  <si>
    <t>M8</t>
  </si>
  <si>
    <t>M9</t>
  </si>
  <si>
    <t>M10</t>
  </si>
  <si>
    <t>M11</t>
  </si>
  <si>
    <t>M12</t>
  </si>
  <si>
    <t>M13</t>
  </si>
  <si>
    <t>M14</t>
  </si>
  <si>
    <t>M15</t>
  </si>
  <si>
    <t>M16</t>
  </si>
  <si>
    <t>M17</t>
  </si>
  <si>
    <t xml:space="preserve">Action % ∑ </t>
  </si>
  <si>
    <t>ASR (for period 2022)</t>
  </si>
  <si>
    <t>ASR (for period 2023)</t>
  </si>
  <si>
    <t>Activity 1: Launch of tender for construction supervision services /Vyhlásenie výberového konania na služby stavebného dozoru</t>
  </si>
  <si>
    <t>Activity 1: Launch of tender for authorial supervision services /Vyhlásenie výberového konania na služby autorského dozoru</t>
  </si>
  <si>
    <r>
      <t>Activity 1: Signature of the authorial supervision contract/Podpis zmluvy o autorskom dozore</t>
    </r>
    <r>
      <rPr>
        <i/>
        <sz val="12"/>
        <color rgb="FF000000"/>
        <rFont val="Times New Roman"/>
        <family val="1"/>
        <charset val="238"/>
      </rPr>
      <t xml:space="preserve"> </t>
    </r>
  </si>
  <si>
    <t>Activity 1: Signature of the construction works contract /Podpis zmluvy o stavebných prácach</t>
  </si>
  <si>
    <t>Activity 1: Signature of the construction supervision contract /Podpis zmluvy o stavebnom dozore</t>
  </si>
  <si>
    <t>Activity 1: Approval of the communication plan/Schválenie komunikačného plánu</t>
  </si>
  <si>
    <t>Activity 2: Launch of authorial supervision /Zahájenie autorského dohľadu</t>
  </si>
  <si>
    <t>Activity 2: Launch of construction supervision/zahájenie stavebného dozoru</t>
  </si>
  <si>
    <t>Activity 2: Submission of an interim report on the construction supervision /Predloženie priebežnej správy o stavebnom dozore</t>
  </si>
  <si>
    <t>Activity 3: Launch of construction works /zahájenie stavebných prác</t>
  </si>
  <si>
    <t>Activity 1: Launch of tender for construction works/vyhlásenie výberového konania na stavebné práce</t>
  </si>
  <si>
    <t>Activity 2: Completion of the construction supervision and authorial supervision /ukončenie stavebného dozoru a autorského dozoru</t>
  </si>
  <si>
    <t>Activity 1: Final event organised /zorganizované záverečné podujatie</t>
  </si>
  <si>
    <t>Activity 3: Completion of construction works /dokončenie stavebných prác</t>
  </si>
  <si>
    <r>
      <t>Activity 3: Retaining wall, in the vicinity of track no.1 (railway km 281.605 - 282.080)</t>
    </r>
    <r>
      <rPr>
        <i/>
        <sz val="12"/>
        <rFont val="Times New Roman"/>
        <family val="1"/>
        <charset val="238"/>
      </rPr>
      <t xml:space="preserve"> /</t>
    </r>
    <r>
      <rPr>
        <sz val="12"/>
        <rFont val="Times New Roman"/>
        <family val="1"/>
        <charset val="238"/>
      </rPr>
      <t>Oporný múr, v blízkosti koľaje č.1</t>
    </r>
  </si>
  <si>
    <t>Activity 3: Relocation of unpaved field road /premiestnenie nespevnenej poľnej cesty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</si>
</sst>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x14ac:knownFonts="1">
    <font>
      <sz val="11"/>
      <color theme="1"/>
      <name val="Calibri"/>
      <family val="2"/>
      <charset val="238"/>
      <scheme val="minor"/>
    </font>
    <font>
      <b/>
      <sz val="11"/>
      <color theme="1"/>
      <name val="Calibri"/>
      <family val="2"/>
      <charset val="238"/>
      <scheme val="minor"/>
    </font>
    <font>
      <b/>
      <sz val="18"/>
      <color theme="1"/>
      <name val="Times New Roman"/>
      <family val="1"/>
      <charset val="238"/>
    </font>
    <font>
      <b/>
      <sz val="12"/>
      <color rgb="FF000000"/>
      <name val="Times New Roman"/>
      <family val="1"/>
      <charset val="238"/>
    </font>
    <font>
      <sz val="12"/>
      <color rgb="FF000000"/>
      <name val="Times New Roman"/>
      <family val="1"/>
      <charset val="238"/>
    </font>
    <font>
      <i/>
      <sz val="12"/>
      <color rgb="FF000000"/>
      <name val="Times New Roman"/>
      <family val="1"/>
      <charset val="238"/>
    </font>
    <font>
      <b/>
      <sz val="11"/>
      <color rgb="FF000000"/>
      <name val="Times New Roman"/>
      <family val="1"/>
      <charset val="238"/>
    </font>
    <font>
      <b/>
      <sz val="11"/>
      <color theme="1"/>
      <name val="Times New Roman"/>
      <family val="1"/>
      <charset val="238"/>
    </font>
    <font>
      <sz val="12"/>
      <color theme="1"/>
      <name val="Times New Roman"/>
      <family val="1"/>
      <charset val="238"/>
    </font>
    <font>
      <sz val="12"/>
      <color theme="1"/>
      <name val="Symbol"/>
      <family val="1"/>
      <charset val="2"/>
    </font>
    <font>
      <sz val="9.6"/>
      <color theme="1"/>
      <name val="Times New Roman"/>
      <family val="1"/>
      <charset val="238"/>
    </font>
    <font>
      <u/>
      <sz val="12"/>
      <color theme="1"/>
      <name val="Times New Roman"/>
      <family val="1"/>
      <charset val="238"/>
    </font>
    <font>
      <b/>
      <sz val="11"/>
      <name val="Times New Roman"/>
      <family val="1"/>
      <charset val="238"/>
    </font>
    <font>
      <b/>
      <sz val="11"/>
      <name val="Calibri"/>
      <family val="2"/>
      <charset val="238"/>
      <scheme val="minor"/>
    </font>
    <font>
      <sz val="12"/>
      <color rgb="FFFF0000"/>
      <name val="Times New Roman"/>
      <family val="1"/>
      <charset val="238"/>
    </font>
    <font>
      <b/>
      <sz val="16"/>
      <color theme="1"/>
      <name val="Calibri"/>
      <family val="2"/>
      <charset val="238"/>
      <scheme val="minor"/>
    </font>
    <font>
      <b/>
      <sz val="16"/>
      <color rgb="FFFF0000"/>
      <name val="Calibri"/>
      <family val="2"/>
      <charset val="238"/>
      <scheme val="minor"/>
    </font>
    <font>
      <sz val="11"/>
      <color theme="1"/>
      <name val="Calibri"/>
      <family val="2"/>
      <charset val="238"/>
    </font>
    <font>
      <b/>
      <sz val="20"/>
      <color theme="1"/>
      <name val="Calibri"/>
      <family val="2"/>
      <charset val="238"/>
      <scheme val="minor"/>
    </font>
    <font>
      <sz val="12"/>
      <color theme="1"/>
      <name val="Calibri"/>
      <family val="2"/>
      <charset val="238"/>
      <scheme val="minor"/>
    </font>
    <font>
      <sz val="12"/>
      <name val="Calibri"/>
      <family val="2"/>
      <charset val="238"/>
      <scheme val="minor"/>
    </font>
    <font>
      <b/>
      <sz val="11"/>
      <color rgb="FFFF0000"/>
      <name val="Calibri"/>
      <family val="2"/>
      <charset val="238"/>
      <scheme val="minor"/>
    </font>
    <font>
      <sz val="11"/>
      <name val="Calibri"/>
      <family val="2"/>
      <charset val="238"/>
      <scheme val="minor"/>
    </font>
    <font>
      <b/>
      <sz val="12"/>
      <color theme="1"/>
      <name val="Calibri"/>
      <family val="2"/>
      <charset val="238"/>
      <scheme val="minor"/>
    </font>
    <font>
      <sz val="12"/>
      <name val="Times New Roman"/>
      <family val="1"/>
      <charset val="238"/>
    </font>
    <font>
      <i/>
      <sz val="12"/>
      <name val="Times New Roman"/>
      <family val="1"/>
      <charset val="238"/>
    </font>
  </fonts>
  <fills count="21">
    <fill>
      <patternFill patternType="none"/>
    </fill>
    <fill>
      <patternFill patternType="gray125"/>
    </fill>
    <fill>
      <patternFill patternType="solid">
        <fgColor theme="4" tint="0.79998168889431442"/>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rgb="FFFFC000"/>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rgb="FFFFFF00"/>
        <bgColor indexed="64"/>
      </patternFill>
    </fill>
    <fill>
      <patternFill patternType="solid">
        <fgColor theme="0"/>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rgb="FF00FF00"/>
        <bgColor indexed="64"/>
      </patternFill>
    </fill>
    <fill>
      <patternFill patternType="solid">
        <fgColor rgb="FF92D050"/>
        <bgColor indexed="64"/>
      </patternFill>
    </fill>
    <fill>
      <patternFill patternType="solid">
        <fgColor rgb="FF00B050"/>
        <bgColor indexed="64"/>
      </patternFill>
    </fill>
    <fill>
      <patternFill patternType="solid">
        <fgColor theme="8" tint="0.39997558519241921"/>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cellStyleXfs>
  <cellXfs count="150">
    <xf numFmtId="0" fontId="0" fillId="0" borderId="0" xfId="0"/>
    <xf numFmtId="0" fontId="1" fillId="4" borderId="0" xfId="0" applyFont="1" applyFill="1" applyAlignment="1">
      <alignment horizontal="center" vertical="center"/>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0" fillId="5" borderId="13" xfId="0" applyFill="1" applyBorder="1"/>
    <xf numFmtId="0" fontId="3" fillId="0" borderId="14" xfId="0" applyFont="1" applyFill="1" applyBorder="1" applyAlignment="1">
      <alignment horizontal="justify" vertical="center" wrapText="1"/>
    </xf>
    <xf numFmtId="0" fontId="4" fillId="0" borderId="14" xfId="0" applyFont="1" applyFill="1" applyBorder="1" applyAlignment="1">
      <alignment horizontal="justify" vertical="center" wrapText="1"/>
    </xf>
    <xf numFmtId="14" fontId="6" fillId="0" borderId="14" xfId="0" applyNumberFormat="1" applyFont="1" applyFill="1" applyBorder="1" applyAlignment="1">
      <alignment horizontal="center" vertical="center" wrapText="1"/>
    </xf>
    <xf numFmtId="14" fontId="7" fillId="0" borderId="14" xfId="0" applyNumberFormat="1" applyFont="1" applyFill="1" applyBorder="1" applyAlignment="1">
      <alignment horizontal="center" vertical="center" wrapText="1"/>
    </xf>
    <xf numFmtId="0" fontId="4" fillId="0" borderId="15" xfId="0" applyFont="1" applyFill="1" applyBorder="1" applyAlignment="1">
      <alignment horizontal="justify" vertical="center" wrapText="1"/>
    </xf>
    <xf numFmtId="0" fontId="8" fillId="0" borderId="16" xfId="0" applyFont="1" applyBorder="1" applyAlignment="1">
      <alignment vertical="center" wrapText="1"/>
    </xf>
    <xf numFmtId="9" fontId="1" fillId="5" borderId="17" xfId="0" applyNumberFormat="1" applyFont="1" applyFill="1" applyBorder="1" applyAlignment="1">
      <alignment horizontal="center" vertical="center" wrapText="1"/>
    </xf>
    <xf numFmtId="0" fontId="0" fillId="5" borderId="18" xfId="0" applyFill="1" applyBorder="1"/>
    <xf numFmtId="0" fontId="3" fillId="0" borderId="17" xfId="0" applyFont="1" applyFill="1" applyBorder="1" applyAlignment="1">
      <alignment horizontal="justify" vertical="center" wrapText="1"/>
    </xf>
    <xf numFmtId="0" fontId="4" fillId="0" borderId="17" xfId="0" applyFont="1" applyFill="1" applyBorder="1" applyAlignment="1">
      <alignment horizontal="justify" vertical="center" wrapText="1"/>
    </xf>
    <xf numFmtId="14" fontId="6" fillId="0" borderId="17" xfId="0" applyNumberFormat="1" applyFont="1" applyFill="1" applyBorder="1" applyAlignment="1">
      <alignment horizontal="center" vertical="center" wrapText="1"/>
    </xf>
    <xf numFmtId="14" fontId="7" fillId="0" borderId="6" xfId="0" applyNumberFormat="1" applyFont="1" applyFill="1" applyBorder="1" applyAlignment="1">
      <alignment horizontal="center" vertical="center" wrapText="1"/>
    </xf>
    <xf numFmtId="0" fontId="4" fillId="0" borderId="19" xfId="0" applyFont="1" applyFill="1" applyBorder="1" applyAlignment="1">
      <alignment horizontal="justify" vertical="center" wrapText="1"/>
    </xf>
    <xf numFmtId="14" fontId="7" fillId="0" borderId="17" xfId="0" applyNumberFormat="1" applyFont="1" applyFill="1" applyBorder="1" applyAlignment="1">
      <alignment horizontal="center" vertical="center" wrapText="1"/>
    </xf>
    <xf numFmtId="0" fontId="4" fillId="0" borderId="21" xfId="0" applyFont="1" applyFill="1" applyBorder="1" applyAlignment="1">
      <alignment horizontal="justify" vertical="center" wrapText="1"/>
    </xf>
    <xf numFmtId="14" fontId="7" fillId="0" borderId="17" xfId="0" applyNumberFormat="1" applyFont="1" applyFill="1" applyBorder="1" applyAlignment="1">
      <alignment horizontal="center" vertical="center"/>
    </xf>
    <xf numFmtId="9" fontId="1" fillId="5" borderId="17" xfId="0" applyNumberFormat="1" applyFont="1" applyFill="1" applyBorder="1" applyAlignment="1">
      <alignment horizontal="center" vertical="center"/>
    </xf>
    <xf numFmtId="14" fontId="12" fillId="0" borderId="17" xfId="0" applyNumberFormat="1" applyFont="1" applyFill="1" applyBorder="1" applyAlignment="1">
      <alignment horizontal="center" vertical="center"/>
    </xf>
    <xf numFmtId="0" fontId="0" fillId="7" borderId="18" xfId="0" applyFill="1" applyBorder="1"/>
    <xf numFmtId="9" fontId="1" fillId="7" borderId="17" xfId="0" applyNumberFormat="1" applyFont="1" applyFill="1" applyBorder="1" applyAlignment="1">
      <alignment horizontal="center" vertical="center"/>
    </xf>
    <xf numFmtId="0" fontId="0" fillId="9" borderId="18" xfId="0" applyFill="1" applyBorder="1"/>
    <xf numFmtId="9" fontId="1" fillId="9" borderId="17" xfId="0" applyNumberFormat="1" applyFont="1" applyFill="1" applyBorder="1" applyAlignment="1">
      <alignment horizontal="center" vertical="center"/>
    </xf>
    <xf numFmtId="0" fontId="0" fillId="5" borderId="22" xfId="0" applyFill="1" applyBorder="1"/>
    <xf numFmtId="0" fontId="3" fillId="0" borderId="23" xfId="0" applyFont="1" applyFill="1" applyBorder="1" applyAlignment="1">
      <alignment horizontal="justify" vertical="center" wrapText="1"/>
    </xf>
    <xf numFmtId="14" fontId="6" fillId="0" borderId="23" xfId="0" applyNumberFormat="1" applyFont="1" applyFill="1" applyBorder="1" applyAlignment="1">
      <alignment horizontal="center" vertical="center" wrapText="1"/>
    </xf>
    <xf numFmtId="14" fontId="12" fillId="0" borderId="23" xfId="0" applyNumberFormat="1" applyFont="1" applyFill="1" applyBorder="1" applyAlignment="1">
      <alignment horizontal="center" vertical="center"/>
    </xf>
    <xf numFmtId="0" fontId="4" fillId="0" borderId="24" xfId="0" applyFont="1" applyFill="1" applyBorder="1" applyAlignment="1">
      <alignment horizontal="justify" vertical="center" wrapText="1"/>
    </xf>
    <xf numFmtId="9" fontId="1" fillId="6" borderId="12" xfId="0" applyNumberFormat="1" applyFont="1" applyFill="1" applyBorder="1" applyAlignment="1">
      <alignment horizontal="center" vertical="center"/>
    </xf>
    <xf numFmtId="0" fontId="3" fillId="11" borderId="9" xfId="0" applyFont="1" applyFill="1" applyBorder="1" applyAlignment="1">
      <alignment horizontal="center" vertical="center" wrapText="1"/>
    </xf>
    <xf numFmtId="0" fontId="3" fillId="11" borderId="0" xfId="0" applyFont="1" applyFill="1" applyBorder="1" applyAlignment="1">
      <alignment horizontal="center" vertical="center" wrapText="1"/>
    </xf>
    <xf numFmtId="0" fontId="8" fillId="12" borderId="16" xfId="0" applyFont="1" applyFill="1" applyBorder="1" applyAlignment="1">
      <alignment vertical="top" wrapText="1"/>
    </xf>
    <xf numFmtId="0" fontId="8" fillId="12" borderId="16" xfId="0" applyFont="1" applyFill="1" applyBorder="1" applyAlignment="1">
      <alignment vertical="center" wrapText="1"/>
    </xf>
    <xf numFmtId="14" fontId="7" fillId="11" borderId="15" xfId="0" applyNumberFormat="1" applyFont="1" applyFill="1" applyBorder="1" applyAlignment="1">
      <alignment horizontal="center" vertical="center" wrapText="1"/>
    </xf>
    <xf numFmtId="14" fontId="7" fillId="11" borderId="4" xfId="0" applyNumberFormat="1" applyFont="1" applyFill="1" applyBorder="1" applyAlignment="1">
      <alignment horizontal="center" vertical="center" wrapText="1"/>
    </xf>
    <xf numFmtId="14" fontId="7" fillId="11" borderId="21" xfId="0" applyNumberFormat="1" applyFont="1" applyFill="1" applyBorder="1" applyAlignment="1">
      <alignment horizontal="center" vertical="center" wrapText="1"/>
    </xf>
    <xf numFmtId="14" fontId="7" fillId="11" borderId="21" xfId="0" applyNumberFormat="1" applyFont="1" applyFill="1" applyBorder="1" applyAlignment="1">
      <alignment horizontal="center" vertical="center"/>
    </xf>
    <xf numFmtId="0" fontId="0" fillId="11" borderId="17" xfId="0" applyFill="1" applyBorder="1" applyAlignment="1">
      <alignment horizontal="center" vertical="center"/>
    </xf>
    <xf numFmtId="0" fontId="0" fillId="11" borderId="17" xfId="0" applyFill="1" applyBorder="1" applyAlignment="1">
      <alignment horizontal="center" vertical="center" wrapText="1"/>
    </xf>
    <xf numFmtId="0" fontId="8" fillId="11" borderId="16" xfId="0" applyFont="1" applyFill="1" applyBorder="1" applyAlignment="1">
      <alignment vertical="center" wrapText="1"/>
    </xf>
    <xf numFmtId="0" fontId="0" fillId="0" borderId="17" xfId="0" applyBorder="1" applyAlignment="1">
      <alignment horizontal="center" vertical="center" wrapText="1"/>
    </xf>
    <xf numFmtId="0" fontId="0" fillId="13" borderId="25" xfId="0" applyFill="1" applyBorder="1" applyAlignment="1">
      <alignment horizontal="center" wrapText="1"/>
    </xf>
    <xf numFmtId="164" fontId="16" fillId="13" borderId="25" xfId="0" applyNumberFormat="1" applyFont="1" applyFill="1" applyBorder="1" applyAlignment="1">
      <alignment horizontal="center" wrapText="1"/>
    </xf>
    <xf numFmtId="2" fontId="16" fillId="13" borderId="26" xfId="0" applyNumberFormat="1" applyFont="1" applyFill="1" applyBorder="1" applyAlignment="1">
      <alignment horizontal="center" wrapText="1"/>
    </xf>
    <xf numFmtId="0" fontId="0" fillId="0" borderId="0" xfId="0" applyFill="1" applyAlignment="1">
      <alignment horizontal="center" wrapText="1"/>
    </xf>
    <xf numFmtId="0" fontId="15" fillId="0" borderId="0" xfId="0" applyFont="1" applyFill="1" applyBorder="1" applyAlignment="1">
      <alignment horizontal="center" wrapText="1"/>
    </xf>
    <xf numFmtId="0" fontId="0" fillId="0" borderId="0" xfId="0" applyFill="1" applyBorder="1"/>
    <xf numFmtId="0" fontId="0" fillId="0" borderId="0" xfId="0" applyBorder="1"/>
    <xf numFmtId="10" fontId="0" fillId="0" borderId="0" xfId="0" applyNumberFormat="1" applyFill="1" applyBorder="1" applyAlignment="1">
      <alignment horizontal="center" vertical="center"/>
    </xf>
    <xf numFmtId="0" fontId="19" fillId="14" borderId="26" xfId="0" applyFont="1" applyFill="1" applyBorder="1" applyAlignment="1">
      <alignment horizontal="center" vertical="center"/>
    </xf>
    <xf numFmtId="9" fontId="19" fillId="16" borderId="17" xfId="0" applyNumberFormat="1" applyFont="1" applyFill="1" applyBorder="1" applyAlignment="1">
      <alignment horizontal="center" vertical="center"/>
    </xf>
    <xf numFmtId="9" fontId="19" fillId="0" borderId="17" xfId="0" applyNumberFormat="1" applyFont="1" applyFill="1" applyBorder="1" applyAlignment="1">
      <alignment horizontal="center" vertical="center"/>
    </xf>
    <xf numFmtId="9" fontId="20" fillId="0" borderId="17" xfId="0" applyNumberFormat="1" applyFont="1" applyFill="1" applyBorder="1" applyAlignment="1">
      <alignment horizontal="center" vertical="center"/>
    </xf>
    <xf numFmtId="9" fontId="19" fillId="14" borderId="17" xfId="0" applyNumberFormat="1" applyFont="1" applyFill="1" applyBorder="1" applyAlignment="1">
      <alignment horizontal="center" vertical="center"/>
    </xf>
    <xf numFmtId="9" fontId="20" fillId="17" borderId="0" xfId="0" applyNumberFormat="1" applyFont="1" applyFill="1" applyBorder="1" applyAlignment="1">
      <alignment horizontal="center" vertical="center"/>
    </xf>
    <xf numFmtId="9" fontId="20" fillId="0" borderId="0" xfId="0" applyNumberFormat="1" applyFont="1" applyFill="1" applyBorder="1" applyAlignment="1">
      <alignment horizontal="center" vertical="center"/>
    </xf>
    <xf numFmtId="0" fontId="1" fillId="18" borderId="0" xfId="0" applyFont="1" applyFill="1" applyBorder="1" applyAlignment="1">
      <alignment horizontal="center"/>
    </xf>
    <xf numFmtId="0" fontId="0" fillId="18" borderId="0" xfId="0" applyFill="1" applyBorder="1"/>
    <xf numFmtId="10" fontId="0" fillId="18" borderId="0" xfId="0" applyNumberFormat="1" applyFill="1" applyBorder="1"/>
    <xf numFmtId="10" fontId="0" fillId="19" borderId="0" xfId="0" applyNumberFormat="1" applyFill="1" applyBorder="1"/>
    <xf numFmtId="10" fontId="0" fillId="0" borderId="0" xfId="0" applyNumberFormat="1" applyBorder="1"/>
    <xf numFmtId="10" fontId="0" fillId="0" borderId="0" xfId="0" applyNumberFormat="1" applyFill="1" applyBorder="1"/>
    <xf numFmtId="0" fontId="15" fillId="0" borderId="0" xfId="0" applyFont="1" applyFill="1" applyBorder="1" applyAlignment="1">
      <alignment wrapText="1"/>
    </xf>
    <xf numFmtId="10" fontId="19" fillId="0" borderId="0" xfId="0" applyNumberFormat="1" applyFont="1" applyFill="1" applyBorder="1" applyAlignment="1">
      <alignment horizontal="center" vertical="center"/>
    </xf>
    <xf numFmtId="0" fontId="0" fillId="0" borderId="0" xfId="0" applyFill="1" applyBorder="1" applyAlignment="1">
      <alignment horizontal="center"/>
    </xf>
    <xf numFmtId="0" fontId="19" fillId="0" borderId="0" xfId="0" applyFont="1" applyFill="1" applyBorder="1" applyAlignment="1">
      <alignment horizontal="center" vertical="center"/>
    </xf>
    <xf numFmtId="9" fontId="19" fillId="0" borderId="0" xfId="0" applyNumberFormat="1" applyFont="1" applyFill="1" applyBorder="1" applyAlignment="1">
      <alignment horizontal="center" vertical="center"/>
    </xf>
    <xf numFmtId="10" fontId="22" fillId="0" borderId="0" xfId="0" applyNumberFormat="1" applyFont="1" applyFill="1" applyBorder="1" applyAlignment="1">
      <alignment horizontal="center" vertical="center"/>
    </xf>
    <xf numFmtId="9" fontId="18" fillId="0" borderId="0" xfId="0" applyNumberFormat="1" applyFont="1" applyFill="1" applyBorder="1" applyAlignment="1">
      <alignment horizontal="center" vertical="center"/>
    </xf>
    <xf numFmtId="0" fontId="19" fillId="0" borderId="0" xfId="0" applyFont="1" applyFill="1" applyBorder="1" applyAlignment="1">
      <alignment horizontal="center" vertical="center" textRotation="90"/>
    </xf>
    <xf numFmtId="9" fontId="19" fillId="17" borderId="17" xfId="0" applyNumberFormat="1" applyFont="1" applyFill="1" applyBorder="1" applyAlignment="1">
      <alignment horizontal="center" vertical="center"/>
    </xf>
    <xf numFmtId="0" fontId="21" fillId="0" borderId="0" xfId="0" applyFont="1" applyFill="1" applyBorder="1" applyAlignment="1">
      <alignment horizontal="center"/>
    </xf>
    <xf numFmtId="10" fontId="0" fillId="20" borderId="17" xfId="0" applyNumberFormat="1" applyFill="1" applyBorder="1"/>
    <xf numFmtId="10" fontId="0" fillId="0" borderId="0" xfId="0" applyNumberFormat="1"/>
    <xf numFmtId="0" fontId="3" fillId="12" borderId="9" xfId="0" applyFont="1" applyFill="1" applyBorder="1" applyAlignment="1">
      <alignment horizontal="center" vertical="center" wrapText="1"/>
    </xf>
    <xf numFmtId="14" fontId="7" fillId="12" borderId="15" xfId="0" applyNumberFormat="1" applyFont="1" applyFill="1" applyBorder="1" applyAlignment="1">
      <alignment horizontal="center" vertical="center" wrapText="1"/>
    </xf>
    <xf numFmtId="14" fontId="7" fillId="12" borderId="4" xfId="0" applyNumberFormat="1" applyFont="1" applyFill="1" applyBorder="1" applyAlignment="1">
      <alignment horizontal="center" vertical="center" wrapText="1"/>
    </xf>
    <xf numFmtId="14" fontId="7" fillId="12" borderId="21" xfId="0" applyNumberFormat="1" applyFont="1" applyFill="1" applyBorder="1" applyAlignment="1">
      <alignment horizontal="center" vertical="center" wrapText="1"/>
    </xf>
    <xf numFmtId="14" fontId="7" fillId="12" borderId="21" xfId="0" applyNumberFormat="1" applyFont="1" applyFill="1" applyBorder="1" applyAlignment="1">
      <alignment horizontal="center" vertical="center"/>
    </xf>
    <xf numFmtId="14" fontId="12" fillId="12" borderId="17" xfId="0" applyNumberFormat="1" applyFont="1" applyFill="1" applyBorder="1" applyAlignment="1">
      <alignment horizontal="center" vertical="center"/>
    </xf>
    <xf numFmtId="14" fontId="12" fillId="12" borderId="21" xfId="0" applyNumberFormat="1" applyFont="1" applyFill="1" applyBorder="1" applyAlignment="1">
      <alignment horizontal="center" vertical="center"/>
    </xf>
    <xf numFmtId="14" fontId="12" fillId="12" borderId="24" xfId="0" applyNumberFormat="1" applyFont="1" applyFill="1" applyBorder="1" applyAlignment="1">
      <alignment horizontal="center" vertical="center"/>
    </xf>
    <xf numFmtId="14" fontId="12" fillId="11" borderId="21" xfId="0" applyNumberFormat="1" applyFont="1" applyFill="1" applyBorder="1" applyAlignment="1">
      <alignment horizontal="center" vertical="center"/>
    </xf>
    <xf numFmtId="9" fontId="20" fillId="17" borderId="17" xfId="0" applyNumberFormat="1" applyFont="1" applyFill="1" applyBorder="1" applyAlignment="1">
      <alignment horizontal="center" vertical="center"/>
    </xf>
    <xf numFmtId="0" fontId="0" fillId="17" borderId="0" xfId="0" applyFill="1" applyBorder="1" applyAlignment="1">
      <alignment horizontal="center"/>
    </xf>
    <xf numFmtId="14" fontId="12" fillId="11" borderId="17" xfId="0" applyNumberFormat="1" applyFont="1" applyFill="1" applyBorder="1" applyAlignment="1">
      <alignment horizontal="center" vertical="center"/>
    </xf>
    <xf numFmtId="9" fontId="1" fillId="10" borderId="6" xfId="0" applyNumberFormat="1" applyFont="1" applyFill="1" applyBorder="1" applyAlignment="1">
      <alignment horizontal="center" vertical="center"/>
    </xf>
    <xf numFmtId="0" fontId="1" fillId="10" borderId="20" xfId="0" applyFont="1" applyFill="1" applyBorder="1" applyAlignment="1">
      <alignment horizontal="center" vertical="center"/>
    </xf>
    <xf numFmtId="0" fontId="1" fillId="10" borderId="12" xfId="0" applyFont="1" applyFill="1" applyBorder="1" applyAlignment="1">
      <alignment horizontal="center" vertical="center"/>
    </xf>
    <xf numFmtId="9" fontId="13" fillId="9" borderId="6" xfId="0" applyNumberFormat="1" applyFont="1" applyFill="1" applyBorder="1" applyAlignment="1">
      <alignment horizontal="center" vertical="center" wrapText="1"/>
    </xf>
    <xf numFmtId="0" fontId="13" fillId="9" borderId="20" xfId="0" applyFont="1" applyFill="1" applyBorder="1" applyAlignment="1">
      <alignment horizontal="center" vertical="center" wrapText="1"/>
    </xf>
    <xf numFmtId="0" fontId="13" fillId="9" borderId="12"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3" borderId="6" xfId="0" applyFont="1" applyFill="1" applyBorder="1" applyAlignment="1">
      <alignment horizontal="center" vertical="center" wrapText="1"/>
    </xf>
    <xf numFmtId="0" fontId="1" fillId="3" borderId="12" xfId="0" applyFont="1" applyFill="1" applyBorder="1" applyAlignment="1">
      <alignment horizontal="center" vertical="center" wrapText="1"/>
    </xf>
    <xf numFmtId="9" fontId="1" fillId="6" borderId="6" xfId="0" applyNumberFormat="1" applyFont="1" applyFill="1" applyBorder="1" applyAlignment="1">
      <alignment horizontal="center" vertical="center" wrapText="1"/>
    </xf>
    <xf numFmtId="9" fontId="1" fillId="6" borderId="20" xfId="0" applyNumberFormat="1" applyFont="1" applyFill="1" applyBorder="1" applyAlignment="1">
      <alignment horizontal="center" vertical="center" wrapText="1"/>
    </xf>
    <xf numFmtId="9" fontId="1" fillId="6" borderId="12" xfId="0" applyNumberFormat="1" applyFont="1" applyFill="1" applyBorder="1" applyAlignment="1">
      <alignment horizontal="center" vertical="center" wrapText="1"/>
    </xf>
    <xf numFmtId="9" fontId="1" fillId="5" borderId="6" xfId="0" applyNumberFormat="1" applyFont="1" applyFill="1" applyBorder="1" applyAlignment="1">
      <alignment horizontal="center" vertical="center" wrapText="1"/>
    </xf>
    <xf numFmtId="0" fontId="1" fillId="5" borderId="20" xfId="0" applyFont="1" applyFill="1" applyBorder="1" applyAlignment="1">
      <alignment horizontal="center" vertical="center" wrapText="1"/>
    </xf>
    <xf numFmtId="0" fontId="1" fillId="5" borderId="12" xfId="0" applyFont="1" applyFill="1" applyBorder="1" applyAlignment="1">
      <alignment horizontal="center" vertical="center" wrapText="1"/>
    </xf>
    <xf numFmtId="9" fontId="1" fillId="8" borderId="6" xfId="0" applyNumberFormat="1" applyFont="1" applyFill="1" applyBorder="1" applyAlignment="1">
      <alignment horizontal="center" vertical="center"/>
    </xf>
    <xf numFmtId="0" fontId="1" fillId="8" borderId="20" xfId="0" applyFont="1" applyFill="1" applyBorder="1" applyAlignment="1">
      <alignment horizontal="center" vertical="center"/>
    </xf>
    <xf numFmtId="0" fontId="1" fillId="8" borderId="12" xfId="0" applyFont="1" applyFill="1" applyBorder="1" applyAlignment="1">
      <alignment horizontal="center" vertical="center"/>
    </xf>
    <xf numFmtId="9" fontId="13" fillId="7" borderId="6" xfId="0" applyNumberFormat="1" applyFont="1" applyFill="1" applyBorder="1" applyAlignment="1">
      <alignment horizontal="center" vertical="center" wrapText="1"/>
    </xf>
    <xf numFmtId="0" fontId="13" fillId="7" borderId="20"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0" fillId="0" borderId="28" xfId="0" applyBorder="1" applyAlignment="1"/>
    <xf numFmtId="0" fontId="1" fillId="3" borderId="10"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0" fillId="0" borderId="11" xfId="0" applyBorder="1" applyAlignment="1"/>
    <xf numFmtId="9" fontId="1" fillId="18" borderId="4" xfId="0" applyNumberFormat="1" applyFont="1" applyFill="1" applyBorder="1" applyAlignment="1">
      <alignment vertical="center" wrapText="1"/>
    </xf>
    <xf numFmtId="0" fontId="1" fillId="18" borderId="27" xfId="0" applyFont="1" applyFill="1" applyBorder="1" applyAlignment="1">
      <alignment vertical="center" wrapText="1"/>
    </xf>
    <xf numFmtId="0" fontId="15" fillId="13" borderId="21" xfId="0" applyFont="1" applyFill="1" applyBorder="1" applyAlignment="1">
      <alignment horizontal="center" wrapText="1"/>
    </xf>
    <xf numFmtId="0" fontId="0" fillId="0" borderId="25" xfId="0" applyBorder="1" applyAlignment="1">
      <alignment horizontal="center" wrapText="1"/>
    </xf>
    <xf numFmtId="0" fontId="15" fillId="14" borderId="6" xfId="0" applyFont="1" applyFill="1" applyBorder="1" applyAlignment="1">
      <alignment horizontal="center" wrapText="1"/>
    </xf>
    <xf numFmtId="0" fontId="0" fillId="14" borderId="20" xfId="0" applyFill="1" applyBorder="1" applyAlignment="1">
      <alignment horizontal="center"/>
    </xf>
    <xf numFmtId="0" fontId="15" fillId="15" borderId="5" xfId="0" applyFont="1" applyFill="1" applyBorder="1" applyAlignment="1">
      <alignment horizontal="center" vertical="center" wrapText="1"/>
    </xf>
    <xf numFmtId="0" fontId="0" fillId="0" borderId="11" xfId="0" applyBorder="1" applyAlignment="1">
      <alignment horizontal="center" vertical="center"/>
    </xf>
    <xf numFmtId="0" fontId="15" fillId="15" borderId="6" xfId="0" applyFont="1" applyFill="1" applyBorder="1" applyAlignment="1">
      <alignment horizontal="center" vertical="center" wrapText="1"/>
    </xf>
    <xf numFmtId="0" fontId="0" fillId="0" borderId="12" xfId="0" applyBorder="1" applyAlignment="1">
      <alignment horizontal="center" vertical="center"/>
    </xf>
    <xf numFmtId="0" fontId="0" fillId="15" borderId="6" xfId="0" applyNumberFormat="1" applyFill="1" applyBorder="1" applyAlignment="1">
      <alignment horizontal="center" vertical="center"/>
    </xf>
    <xf numFmtId="0" fontId="0" fillId="0" borderId="12" xfId="0" applyNumberFormat="1" applyBorder="1" applyAlignment="1">
      <alignment horizontal="center"/>
    </xf>
    <xf numFmtId="0" fontId="17" fillId="15" borderId="6" xfId="0" applyNumberFormat="1" applyFont="1" applyFill="1" applyBorder="1" applyAlignment="1">
      <alignment horizontal="center" vertical="center"/>
    </xf>
    <xf numFmtId="0" fontId="0" fillId="0" borderId="20" xfId="0" applyBorder="1" applyAlignment="1">
      <alignment horizontal="center"/>
    </xf>
    <xf numFmtId="0" fontId="17" fillId="15" borderId="17" xfId="0" applyNumberFormat="1" applyFont="1" applyFill="1" applyBorder="1" applyAlignment="1">
      <alignment horizontal="center" vertical="center" wrapText="1"/>
    </xf>
    <xf numFmtId="0" fontId="0" fillId="0" borderId="17" xfId="0" applyBorder="1" applyAlignment="1">
      <alignment horizontal="center"/>
    </xf>
    <xf numFmtId="9" fontId="18" fillId="14" borderId="6" xfId="0" applyNumberFormat="1" applyFont="1" applyFill="1" applyBorder="1" applyAlignment="1">
      <alignment horizontal="center" vertical="center"/>
    </xf>
    <xf numFmtId="9" fontId="18" fillId="14" borderId="20" xfId="0" applyNumberFormat="1" applyFont="1" applyFill="1" applyBorder="1" applyAlignment="1">
      <alignment horizontal="center" vertical="center"/>
    </xf>
    <xf numFmtId="9" fontId="18" fillId="14" borderId="12" xfId="0" applyNumberFormat="1" applyFont="1" applyFill="1" applyBorder="1" applyAlignment="1">
      <alignment horizontal="center" vertical="center"/>
    </xf>
    <xf numFmtId="0" fontId="15" fillId="15" borderId="26" xfId="0" applyFont="1" applyFill="1" applyBorder="1" applyAlignment="1">
      <alignment horizontal="center" vertical="center" wrapText="1"/>
    </xf>
    <xf numFmtId="0" fontId="0" fillId="0" borderId="26" xfId="0" applyBorder="1" applyAlignment="1">
      <alignment horizontal="center" vertical="center"/>
    </xf>
    <xf numFmtId="0" fontId="15" fillId="15" borderId="17" xfId="0" applyFont="1" applyFill="1" applyBorder="1" applyAlignment="1">
      <alignment horizontal="center" vertical="center" wrapText="1"/>
    </xf>
    <xf numFmtId="0" fontId="0" fillId="0" borderId="17" xfId="0" applyBorder="1" applyAlignment="1">
      <alignment horizontal="center" vertical="center"/>
    </xf>
    <xf numFmtId="0" fontId="23" fillId="14" borderId="21" xfId="0" applyFont="1" applyFill="1" applyBorder="1" applyAlignment="1">
      <alignment horizontal="center" vertical="center"/>
    </xf>
    <xf numFmtId="0" fontId="1" fillId="0" borderId="25" xfId="0" applyFont="1" applyBorder="1" applyAlignment="1"/>
    <xf numFmtId="0" fontId="1" fillId="0" borderId="26" xfId="0" applyFont="1" applyBorder="1" applyAlignment="1"/>
    <xf numFmtId="0" fontId="24" fillId="0" borderId="17" xfId="0" applyFont="1" applyFill="1" applyBorder="1" applyAlignment="1">
      <alignment horizontal="justify" vertical="center" wrapText="1"/>
    </xf>
    <xf numFmtId="0" fontId="24" fillId="0" borderId="23" xfId="0" applyFont="1" applyFill="1" applyBorder="1" applyAlignment="1">
      <alignment horizontal="justify" vertical="center" wrapText="1"/>
    </xf>
    <xf numFmtId="10" fontId="0" fillId="17" borderId="0" xfId="0" applyNumberFormat="1" applyFill="1" applyBorder="1"/>
  </cellXfs>
  <cellStyles count="1">
    <cellStyle name="Normálna" xfId="0" builtinId="0"/>
  </cellStyles>
  <dxfs count="0"/>
  <tableStyles count="0" defaultTableStyle="TableStyleMedium2" defaultPivotStyle="PivotStyleLight16"/>
  <colors>
    <mruColors>
      <color rgb="FF00FF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tabSelected="1" zoomScale="90" zoomScaleNormal="90" workbookViewId="0">
      <selection activeCell="H15" sqref="H15"/>
    </sheetView>
  </sheetViews>
  <sheetFormatPr defaultRowHeight="14.5" x14ac:dyDescent="0.35"/>
  <cols>
    <col min="3" max="3" width="25" customWidth="1"/>
    <col min="4" max="4" width="12.453125" customWidth="1"/>
    <col min="5" max="8" width="11.54296875" customWidth="1"/>
    <col min="9" max="9" width="19.1796875" customWidth="1"/>
    <col min="10" max="10" width="89.81640625" hidden="1" customWidth="1"/>
    <col min="11" max="11" width="9.54296875" customWidth="1"/>
    <col min="12" max="12" width="13" customWidth="1"/>
    <col min="13" max="13" width="17.453125" customWidth="1"/>
    <col min="14" max="14" width="12.6328125" customWidth="1"/>
  </cols>
  <sheetData>
    <row r="1" spans="1:14" ht="23" thickBot="1" x14ac:dyDescent="0.4">
      <c r="A1" s="98" t="s">
        <v>0</v>
      </c>
      <c r="B1" s="99"/>
      <c r="C1" s="99"/>
      <c r="D1" s="99"/>
      <c r="E1" s="99"/>
      <c r="F1" s="99"/>
      <c r="G1" s="99"/>
      <c r="H1" s="99"/>
      <c r="I1" s="100"/>
      <c r="K1" s="115" t="s">
        <v>1</v>
      </c>
      <c r="L1" s="116"/>
      <c r="M1" s="117"/>
      <c r="N1" s="101" t="s">
        <v>2</v>
      </c>
    </row>
    <row r="2" spans="1:14" ht="45.5" thickBot="1" x14ac:dyDescent="0.4">
      <c r="A2" s="1" t="s">
        <v>3</v>
      </c>
      <c r="B2" s="2" t="s">
        <v>4</v>
      </c>
      <c r="C2" s="3" t="s">
        <v>5</v>
      </c>
      <c r="D2" s="4" t="s">
        <v>6</v>
      </c>
      <c r="E2" s="3" t="s">
        <v>7</v>
      </c>
      <c r="F2" s="80" t="s">
        <v>26</v>
      </c>
      <c r="G2" s="80" t="s">
        <v>64</v>
      </c>
      <c r="H2" s="35" t="s">
        <v>65</v>
      </c>
      <c r="I2" s="5" t="s">
        <v>8</v>
      </c>
      <c r="J2" s="36" t="s">
        <v>9</v>
      </c>
      <c r="K2" s="118"/>
      <c r="L2" s="119"/>
      <c r="M2" s="120"/>
      <c r="N2" s="102"/>
    </row>
    <row r="3" spans="1:14" ht="131.15" customHeight="1" x14ac:dyDescent="0.35">
      <c r="A3" s="6" t="s">
        <v>10</v>
      </c>
      <c r="B3" s="7">
        <v>1</v>
      </c>
      <c r="C3" s="8" t="s">
        <v>76</v>
      </c>
      <c r="D3" s="9">
        <v>44196</v>
      </c>
      <c r="E3" s="10">
        <v>44267</v>
      </c>
      <c r="F3" s="81">
        <v>44274</v>
      </c>
      <c r="G3" s="81">
        <v>44274</v>
      </c>
      <c r="H3" s="39">
        <v>44274</v>
      </c>
      <c r="I3" s="11" t="s">
        <v>11</v>
      </c>
      <c r="J3" s="12" t="s">
        <v>12</v>
      </c>
      <c r="K3" s="13">
        <v>0.15</v>
      </c>
      <c r="L3" s="103">
        <v>0.95</v>
      </c>
      <c r="M3" s="106">
        <v>0.35</v>
      </c>
      <c r="N3" s="121">
        <v>1</v>
      </c>
    </row>
    <row r="4" spans="1:14" ht="151" customHeight="1" x14ac:dyDescent="0.35">
      <c r="A4" s="14" t="s">
        <v>10</v>
      </c>
      <c r="B4" s="15">
        <v>2</v>
      </c>
      <c r="C4" s="16" t="s">
        <v>66</v>
      </c>
      <c r="D4" s="17">
        <v>44196</v>
      </c>
      <c r="E4" s="18">
        <v>44286</v>
      </c>
      <c r="F4" s="82">
        <v>44573</v>
      </c>
      <c r="G4" s="82">
        <v>44573</v>
      </c>
      <c r="H4" s="40">
        <v>44573</v>
      </c>
      <c r="I4" s="19" t="s">
        <v>11</v>
      </c>
      <c r="J4" s="37" t="s">
        <v>27</v>
      </c>
      <c r="K4" s="13">
        <v>0.05</v>
      </c>
      <c r="L4" s="104"/>
      <c r="M4" s="107"/>
      <c r="N4" s="122"/>
    </row>
    <row r="5" spans="1:14" ht="146.15" customHeight="1" x14ac:dyDescent="0.35">
      <c r="A5" s="14" t="s">
        <v>10</v>
      </c>
      <c r="B5" s="15">
        <v>3</v>
      </c>
      <c r="C5" s="16" t="s">
        <v>67</v>
      </c>
      <c r="D5" s="17">
        <v>44201</v>
      </c>
      <c r="E5" s="20">
        <v>44484</v>
      </c>
      <c r="F5" s="83">
        <v>44568</v>
      </c>
      <c r="G5" s="83">
        <v>44568</v>
      </c>
      <c r="H5" s="41">
        <v>44568</v>
      </c>
      <c r="I5" s="21" t="s">
        <v>11</v>
      </c>
      <c r="J5" s="37" t="s">
        <v>34</v>
      </c>
      <c r="K5" s="13">
        <v>0.05</v>
      </c>
      <c r="L5" s="104"/>
      <c r="M5" s="107"/>
      <c r="N5" s="122"/>
    </row>
    <row r="6" spans="1:14" ht="111" customHeight="1" x14ac:dyDescent="0.35">
      <c r="A6" s="14" t="s">
        <v>10</v>
      </c>
      <c r="B6" s="15">
        <v>4</v>
      </c>
      <c r="C6" s="16" t="s">
        <v>68</v>
      </c>
      <c r="D6" s="17">
        <v>44232</v>
      </c>
      <c r="E6" s="22">
        <v>44550</v>
      </c>
      <c r="F6" s="84">
        <v>44600</v>
      </c>
      <c r="G6" s="84">
        <v>44600</v>
      </c>
      <c r="H6" s="42">
        <v>44600</v>
      </c>
      <c r="I6" s="21" t="s">
        <v>13</v>
      </c>
      <c r="J6" s="38" t="s">
        <v>36</v>
      </c>
      <c r="K6" s="23">
        <v>0.1</v>
      </c>
      <c r="L6" s="104"/>
      <c r="M6" s="107"/>
      <c r="N6" s="122"/>
    </row>
    <row r="7" spans="1:14" ht="159" customHeight="1" x14ac:dyDescent="0.35">
      <c r="A7" s="14" t="s">
        <v>10</v>
      </c>
      <c r="B7" s="15">
        <v>5</v>
      </c>
      <c r="C7" s="16" t="s">
        <v>69</v>
      </c>
      <c r="D7" s="17">
        <v>44484</v>
      </c>
      <c r="E7" s="22">
        <v>44545</v>
      </c>
      <c r="F7" s="84">
        <v>44648</v>
      </c>
      <c r="G7" s="84">
        <v>44648</v>
      </c>
      <c r="H7" s="42">
        <v>44648</v>
      </c>
      <c r="I7" s="21" t="s">
        <v>13</v>
      </c>
      <c r="J7" s="38" t="s">
        <v>35</v>
      </c>
      <c r="K7" s="23">
        <v>0.35</v>
      </c>
      <c r="L7" s="104"/>
      <c r="M7" s="107"/>
      <c r="N7" s="122"/>
    </row>
    <row r="8" spans="1:14" ht="110.15" customHeight="1" x14ac:dyDescent="0.35">
      <c r="A8" s="14" t="s">
        <v>10</v>
      </c>
      <c r="B8" s="15">
        <v>6</v>
      </c>
      <c r="C8" s="16" t="s">
        <v>70</v>
      </c>
      <c r="D8" s="17">
        <v>44484</v>
      </c>
      <c r="E8" s="22">
        <v>44561</v>
      </c>
      <c r="F8" s="84">
        <v>44872</v>
      </c>
      <c r="G8" s="84">
        <v>44803</v>
      </c>
      <c r="H8" s="42">
        <v>44803</v>
      </c>
      <c r="I8" s="21" t="s">
        <v>13</v>
      </c>
      <c r="J8" s="45" t="s">
        <v>37</v>
      </c>
      <c r="K8" s="23">
        <v>0.2</v>
      </c>
      <c r="L8" s="104"/>
      <c r="M8" s="107"/>
      <c r="N8" s="122"/>
    </row>
    <row r="9" spans="1:14" ht="62" x14ac:dyDescent="0.35">
      <c r="A9" s="14" t="s">
        <v>10</v>
      </c>
      <c r="B9" s="15">
        <v>7</v>
      </c>
      <c r="C9" s="16" t="s">
        <v>71</v>
      </c>
      <c r="D9" s="17">
        <v>44439</v>
      </c>
      <c r="E9" s="24">
        <v>44439</v>
      </c>
      <c r="F9" s="85">
        <v>44439</v>
      </c>
      <c r="G9" s="85">
        <v>44439</v>
      </c>
      <c r="H9" s="88">
        <v>44439</v>
      </c>
      <c r="I9" s="21" t="s">
        <v>14</v>
      </c>
      <c r="J9" s="46" t="s">
        <v>33</v>
      </c>
      <c r="K9" s="23">
        <v>0.05</v>
      </c>
      <c r="L9" s="105"/>
      <c r="M9" s="108"/>
      <c r="N9" s="122"/>
    </row>
    <row r="10" spans="1:14" ht="62" x14ac:dyDescent="0.35">
      <c r="A10" s="25" t="s">
        <v>15</v>
      </c>
      <c r="B10" s="15">
        <v>8</v>
      </c>
      <c r="C10" s="16" t="s">
        <v>72</v>
      </c>
      <c r="D10" s="17">
        <v>44235</v>
      </c>
      <c r="E10" s="24">
        <v>44551</v>
      </c>
      <c r="F10" s="84">
        <v>44680</v>
      </c>
      <c r="G10" s="85">
        <v>44775</v>
      </c>
      <c r="H10" s="88">
        <v>44775</v>
      </c>
      <c r="I10" s="21" t="s">
        <v>16</v>
      </c>
      <c r="J10" s="43" t="s">
        <v>28</v>
      </c>
      <c r="K10" s="26">
        <v>0.1</v>
      </c>
      <c r="L10" s="109">
        <v>1</v>
      </c>
      <c r="M10" s="112">
        <v>0.1</v>
      </c>
      <c r="N10" s="122"/>
    </row>
    <row r="11" spans="1:14" ht="103.5" customHeight="1" x14ac:dyDescent="0.35">
      <c r="A11" s="25" t="s">
        <v>15</v>
      </c>
      <c r="B11" s="15">
        <v>9</v>
      </c>
      <c r="C11" s="16" t="s">
        <v>73</v>
      </c>
      <c r="D11" s="17">
        <v>44491</v>
      </c>
      <c r="E11" s="24">
        <v>44566</v>
      </c>
      <c r="F11" s="86">
        <v>44872</v>
      </c>
      <c r="G11" s="85">
        <v>44804</v>
      </c>
      <c r="H11" s="88">
        <v>44804</v>
      </c>
      <c r="I11" s="21" t="s">
        <v>17</v>
      </c>
      <c r="J11" s="43" t="s">
        <v>38</v>
      </c>
      <c r="K11" s="26">
        <v>0.1</v>
      </c>
      <c r="L11" s="110"/>
      <c r="M11" s="113"/>
      <c r="N11" s="122"/>
    </row>
    <row r="12" spans="1:14" ht="77.5" x14ac:dyDescent="0.35">
      <c r="A12" s="25" t="s">
        <v>15</v>
      </c>
      <c r="B12" s="15">
        <v>10</v>
      </c>
      <c r="C12" s="16" t="s">
        <v>74</v>
      </c>
      <c r="D12" s="17">
        <v>44561</v>
      </c>
      <c r="E12" s="24">
        <v>44652</v>
      </c>
      <c r="F12" s="86">
        <v>44866</v>
      </c>
      <c r="G12" s="86">
        <v>44866</v>
      </c>
      <c r="H12" s="88">
        <v>44866</v>
      </c>
      <c r="I12" s="21" t="s">
        <v>18</v>
      </c>
      <c r="J12" s="44" t="s">
        <v>29</v>
      </c>
      <c r="K12" s="26">
        <v>0.2</v>
      </c>
      <c r="L12" s="110"/>
      <c r="M12" s="113"/>
      <c r="N12" s="122"/>
    </row>
    <row r="13" spans="1:14" ht="77.5" x14ac:dyDescent="0.35">
      <c r="A13" s="25" t="s">
        <v>15</v>
      </c>
      <c r="B13" s="15">
        <v>11</v>
      </c>
      <c r="C13" s="16" t="s">
        <v>74</v>
      </c>
      <c r="D13" s="17">
        <v>44926</v>
      </c>
      <c r="E13" s="24">
        <v>45017</v>
      </c>
      <c r="F13" s="86">
        <v>45017</v>
      </c>
      <c r="G13" s="86">
        <v>45017</v>
      </c>
      <c r="H13" s="88">
        <v>45017</v>
      </c>
      <c r="I13" s="21" t="s">
        <v>18</v>
      </c>
      <c r="J13" s="44" t="s">
        <v>29</v>
      </c>
      <c r="K13" s="26">
        <v>0.2</v>
      </c>
      <c r="L13" s="110"/>
      <c r="M13" s="113"/>
      <c r="N13" s="122"/>
    </row>
    <row r="14" spans="1:14" ht="93" x14ac:dyDescent="0.35">
      <c r="A14" s="25" t="s">
        <v>15</v>
      </c>
      <c r="B14" s="15">
        <v>12</v>
      </c>
      <c r="C14" s="147" t="s">
        <v>77</v>
      </c>
      <c r="D14" s="17">
        <v>45291</v>
      </c>
      <c r="E14" s="24">
        <v>45291</v>
      </c>
      <c r="F14" s="86">
        <v>45626</v>
      </c>
      <c r="G14" s="86">
        <v>45657</v>
      </c>
      <c r="H14" s="88">
        <v>45727</v>
      </c>
      <c r="I14" s="21" t="s">
        <v>19</v>
      </c>
      <c r="J14" s="43" t="s">
        <v>30</v>
      </c>
      <c r="K14" s="26">
        <v>0.4</v>
      </c>
      <c r="L14" s="111"/>
      <c r="M14" s="114"/>
      <c r="N14" s="122"/>
    </row>
    <row r="15" spans="1:14" ht="122.5" customHeight="1" x14ac:dyDescent="0.35">
      <c r="A15" s="27" t="s">
        <v>20</v>
      </c>
      <c r="B15" s="15">
        <v>13</v>
      </c>
      <c r="C15" s="16" t="s">
        <v>75</v>
      </c>
      <c r="D15" s="17">
        <v>44501</v>
      </c>
      <c r="E15" s="24">
        <v>44562</v>
      </c>
      <c r="F15" s="84">
        <v>44680</v>
      </c>
      <c r="G15" s="86">
        <v>44785</v>
      </c>
      <c r="H15" s="88">
        <v>44785</v>
      </c>
      <c r="I15" s="21" t="s">
        <v>21</v>
      </c>
      <c r="J15" s="43" t="s">
        <v>28</v>
      </c>
      <c r="K15" s="28">
        <v>0.1</v>
      </c>
      <c r="L15" s="92">
        <v>1</v>
      </c>
      <c r="M15" s="95">
        <v>0.5</v>
      </c>
      <c r="N15" s="122"/>
    </row>
    <row r="16" spans="1:14" ht="62" x14ac:dyDescent="0.35">
      <c r="A16" s="27" t="s">
        <v>20</v>
      </c>
      <c r="B16" s="15">
        <v>14</v>
      </c>
      <c r="C16" s="147" t="s">
        <v>81</v>
      </c>
      <c r="D16" s="17">
        <v>44926</v>
      </c>
      <c r="E16" s="24">
        <v>44985</v>
      </c>
      <c r="F16" s="86">
        <v>45092</v>
      </c>
      <c r="G16" s="86">
        <v>45092</v>
      </c>
      <c r="H16" s="88">
        <v>45546</v>
      </c>
      <c r="I16" s="21" t="s">
        <v>22</v>
      </c>
      <c r="J16" s="43" t="s">
        <v>31</v>
      </c>
      <c r="K16" s="28">
        <v>0.2</v>
      </c>
      <c r="L16" s="93"/>
      <c r="M16" s="96"/>
      <c r="N16" s="122"/>
    </row>
    <row r="17" spans="1:14" ht="77.5" x14ac:dyDescent="0.35">
      <c r="A17" s="27" t="s">
        <v>20</v>
      </c>
      <c r="B17" s="15">
        <v>15</v>
      </c>
      <c r="C17" s="147" t="s">
        <v>80</v>
      </c>
      <c r="D17" s="17">
        <v>45016</v>
      </c>
      <c r="E17" s="24">
        <v>45077</v>
      </c>
      <c r="F17" s="86">
        <v>45184</v>
      </c>
      <c r="G17" s="86">
        <v>45184</v>
      </c>
      <c r="H17" s="88">
        <v>45546</v>
      </c>
      <c r="I17" s="21" t="s">
        <v>23</v>
      </c>
      <c r="J17" s="43" t="s">
        <v>31</v>
      </c>
      <c r="K17" s="28">
        <v>0.2</v>
      </c>
      <c r="L17" s="93"/>
      <c r="M17" s="96"/>
      <c r="N17" s="122"/>
    </row>
    <row r="18" spans="1:14" ht="77.5" x14ac:dyDescent="0.35">
      <c r="A18" s="27" t="s">
        <v>20</v>
      </c>
      <c r="B18" s="15">
        <v>16</v>
      </c>
      <c r="C18" s="147" t="s">
        <v>79</v>
      </c>
      <c r="D18" s="17">
        <v>45260</v>
      </c>
      <c r="E18" s="24">
        <v>45291</v>
      </c>
      <c r="F18" s="86">
        <v>45441</v>
      </c>
      <c r="G18" s="86">
        <v>45546</v>
      </c>
      <c r="H18" s="88">
        <v>45546</v>
      </c>
      <c r="I18" s="21" t="s">
        <v>24</v>
      </c>
      <c r="J18" s="43" t="s">
        <v>32</v>
      </c>
      <c r="K18" s="28">
        <v>0.5</v>
      </c>
      <c r="L18" s="94"/>
      <c r="M18" s="97"/>
      <c r="N18" s="122"/>
    </row>
    <row r="19" spans="1:14" ht="47" thickBot="1" x14ac:dyDescent="0.4">
      <c r="A19" s="29" t="s">
        <v>10</v>
      </c>
      <c r="B19" s="30">
        <v>17</v>
      </c>
      <c r="C19" s="148" t="s">
        <v>78</v>
      </c>
      <c r="D19" s="31">
        <v>45291</v>
      </c>
      <c r="E19" s="32">
        <v>45291</v>
      </c>
      <c r="F19" s="87">
        <v>45444</v>
      </c>
      <c r="G19" s="86">
        <v>45549</v>
      </c>
      <c r="H19" s="91">
        <v>45549</v>
      </c>
      <c r="I19" s="33" t="s">
        <v>25</v>
      </c>
      <c r="J19" s="43" t="s">
        <v>32</v>
      </c>
      <c r="K19" s="13">
        <v>0.05</v>
      </c>
      <c r="L19" s="34">
        <v>0.05</v>
      </c>
      <c r="M19" s="13">
        <v>0.05</v>
      </c>
      <c r="N19" s="122"/>
    </row>
  </sheetData>
  <mergeCells count="10">
    <mergeCell ref="L15:L18"/>
    <mergeCell ref="M15:M18"/>
    <mergeCell ref="A1:I1"/>
    <mergeCell ref="N1:N2"/>
    <mergeCell ref="L3:L9"/>
    <mergeCell ref="M3:M9"/>
    <mergeCell ref="L10:L14"/>
    <mergeCell ref="M10:M14"/>
    <mergeCell ref="K1:M2"/>
    <mergeCell ref="N3:N19"/>
  </mergeCells>
  <pageMargins left="0.7" right="0.7" top="0.75" bottom="0.75" header="0.3" footer="0.3"/>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2"/>
  <sheetViews>
    <sheetView topLeftCell="B28" zoomScale="144" zoomScaleNormal="144" workbookViewId="0">
      <selection activeCell="J29" sqref="J29"/>
    </sheetView>
  </sheetViews>
  <sheetFormatPr defaultRowHeight="15.5" x14ac:dyDescent="0.35"/>
  <cols>
    <col min="1" max="1" width="4.54296875" customWidth="1"/>
    <col min="2" max="2" width="9.1796875" style="71"/>
    <col min="3" max="3" width="18.1796875" customWidth="1"/>
    <col min="12" max="12" width="11.26953125" customWidth="1"/>
    <col min="16" max="16" width="13.26953125" customWidth="1"/>
  </cols>
  <sheetData>
    <row r="1" spans="2:26" ht="21" x14ac:dyDescent="0.5">
      <c r="B1" s="123" t="s">
        <v>39</v>
      </c>
      <c r="C1" s="124"/>
      <c r="D1" s="124"/>
      <c r="E1" s="124"/>
      <c r="F1" s="124"/>
      <c r="G1" s="124"/>
      <c r="H1" s="124"/>
      <c r="I1" s="124"/>
      <c r="J1" s="47"/>
      <c r="K1" s="47"/>
      <c r="L1" s="48">
        <f>(L12+L21+L29)</f>
        <v>70.5</v>
      </c>
      <c r="M1" s="49" t="s">
        <v>40</v>
      </c>
      <c r="N1" s="50"/>
      <c r="O1" s="50"/>
      <c r="P1" s="50"/>
      <c r="Q1" s="50"/>
      <c r="R1" s="50"/>
      <c r="S1" s="50"/>
      <c r="T1" s="51"/>
      <c r="U1" s="51"/>
      <c r="V1" s="51"/>
      <c r="W1" s="51"/>
      <c r="X1" s="51"/>
      <c r="Y1" s="51"/>
      <c r="Z1" s="51"/>
    </row>
    <row r="2" spans="2:26" ht="21" x14ac:dyDescent="0.5">
      <c r="B2" s="125"/>
      <c r="C2" s="127" t="s">
        <v>41</v>
      </c>
      <c r="D2" s="129" t="s">
        <v>42</v>
      </c>
      <c r="E2" s="131">
        <v>2020</v>
      </c>
      <c r="F2" s="131">
        <v>2021</v>
      </c>
      <c r="G2" s="131">
        <v>2022</v>
      </c>
      <c r="H2" s="131">
        <v>2023</v>
      </c>
      <c r="I2" s="131">
        <v>2024</v>
      </c>
      <c r="J2" s="133" t="s">
        <v>43</v>
      </c>
      <c r="K2" s="135" t="s">
        <v>44</v>
      </c>
      <c r="L2" s="51"/>
      <c r="M2" s="51"/>
      <c r="N2" s="51"/>
      <c r="O2" s="51"/>
      <c r="P2" s="51"/>
      <c r="Q2" s="51"/>
      <c r="R2" s="51"/>
      <c r="S2" s="51"/>
      <c r="T2" s="52"/>
      <c r="U2" s="53"/>
      <c r="V2" s="53"/>
      <c r="W2" s="53"/>
      <c r="X2" s="53"/>
      <c r="Y2" s="52"/>
      <c r="Z2" s="52"/>
    </row>
    <row r="3" spans="2:26" ht="14.5" x14ac:dyDescent="0.35">
      <c r="B3" s="126"/>
      <c r="C3" s="128"/>
      <c r="D3" s="130"/>
      <c r="E3" s="132"/>
      <c r="F3" s="132"/>
      <c r="G3" s="132"/>
      <c r="H3" s="132"/>
      <c r="I3" s="132"/>
      <c r="J3" s="134"/>
      <c r="K3" s="136"/>
      <c r="L3" s="54"/>
      <c r="M3" s="54"/>
      <c r="N3" s="54"/>
      <c r="O3" s="54"/>
      <c r="P3" s="54"/>
      <c r="Q3" s="54"/>
      <c r="R3" s="54"/>
      <c r="S3" s="54"/>
      <c r="T3" s="54"/>
      <c r="U3" s="53"/>
      <c r="V3" s="53"/>
      <c r="W3" s="53"/>
      <c r="X3" s="53"/>
      <c r="Y3" s="52"/>
      <c r="Z3" s="52"/>
    </row>
    <row r="4" spans="2:26" x14ac:dyDescent="0.35">
      <c r="B4" s="137" t="s">
        <v>10</v>
      </c>
      <c r="C4" s="55" t="s">
        <v>45</v>
      </c>
      <c r="D4" s="56">
        <v>0.15</v>
      </c>
      <c r="E4" s="76">
        <v>0.1</v>
      </c>
      <c r="F4" s="76">
        <v>0.05</v>
      </c>
      <c r="G4" s="57"/>
      <c r="H4" s="58"/>
      <c r="I4" s="58"/>
      <c r="J4" s="59">
        <f>SUM(E4:I4)</f>
        <v>0.15000000000000002</v>
      </c>
      <c r="K4" s="59">
        <f>D4-J4</f>
        <v>0</v>
      </c>
      <c r="L4" s="60" t="str">
        <f>IF(D4=J4,"Reached","Unreached")</f>
        <v>Reached</v>
      </c>
      <c r="M4" s="61"/>
      <c r="N4" s="61"/>
      <c r="O4" s="61"/>
      <c r="P4" s="61"/>
      <c r="Q4" s="61"/>
      <c r="R4" s="61"/>
      <c r="S4" s="61"/>
      <c r="T4" s="61"/>
      <c r="U4" s="53"/>
      <c r="V4" s="53"/>
      <c r="W4" s="53"/>
      <c r="X4" s="53"/>
      <c r="Y4" s="52"/>
      <c r="Z4" s="52"/>
    </row>
    <row r="5" spans="2:26" x14ac:dyDescent="0.35">
      <c r="B5" s="138"/>
      <c r="C5" s="55" t="s">
        <v>46</v>
      </c>
      <c r="D5" s="56">
        <v>0.05</v>
      </c>
      <c r="E5" s="76">
        <v>0.02</v>
      </c>
      <c r="F5" s="76">
        <v>0.03</v>
      </c>
      <c r="G5" s="58"/>
      <c r="H5" s="58"/>
      <c r="I5" s="58"/>
      <c r="J5" s="59">
        <f>SUM(E5:I5)</f>
        <v>0.05</v>
      </c>
      <c r="K5" s="59">
        <f>D5-J5</f>
        <v>0</v>
      </c>
      <c r="L5" s="60" t="str">
        <f>IF(D5=J5,"Reached","Unreached")</f>
        <v>Reached</v>
      </c>
      <c r="M5" s="61"/>
      <c r="N5" s="61"/>
      <c r="O5" s="61"/>
      <c r="P5" s="61"/>
      <c r="Q5" s="61"/>
      <c r="R5" s="61"/>
      <c r="S5" s="61"/>
      <c r="T5" s="61"/>
      <c r="U5" s="53"/>
      <c r="V5" s="53"/>
      <c r="W5" s="53"/>
      <c r="X5" s="53"/>
      <c r="Y5" s="52"/>
      <c r="Z5" s="52"/>
    </row>
    <row r="6" spans="2:26" x14ac:dyDescent="0.35">
      <c r="B6" s="138"/>
      <c r="C6" s="55" t="s">
        <v>47</v>
      </c>
      <c r="D6" s="56">
        <v>0.05</v>
      </c>
      <c r="E6" s="57">
        <v>0</v>
      </c>
      <c r="F6" s="76">
        <v>0.05</v>
      </c>
      <c r="G6" s="58"/>
      <c r="H6" s="58"/>
      <c r="I6" s="58"/>
      <c r="J6" s="59">
        <f t="shared" ref="J6:J11" si="0">SUM(E6:I6)</f>
        <v>0.05</v>
      </c>
      <c r="K6" s="59">
        <f t="shared" ref="K6:K11" si="1">D6-J6</f>
        <v>0</v>
      </c>
      <c r="L6" s="60" t="str">
        <f t="shared" ref="L6:L11" si="2">IF(D6=J6,"Reached","Unreached")</f>
        <v>Reached</v>
      </c>
      <c r="M6" s="61"/>
      <c r="N6" s="61"/>
      <c r="O6" s="61"/>
      <c r="P6" s="61"/>
      <c r="Q6" s="61"/>
      <c r="R6" s="61"/>
      <c r="S6" s="61"/>
      <c r="T6" s="61"/>
      <c r="U6" s="53"/>
      <c r="V6" s="53"/>
      <c r="W6" s="53"/>
      <c r="X6" s="53"/>
      <c r="Y6" s="52"/>
      <c r="Z6" s="52"/>
    </row>
    <row r="7" spans="2:26" x14ac:dyDescent="0.35">
      <c r="B7" s="138"/>
      <c r="C7" s="55" t="s">
        <v>48</v>
      </c>
      <c r="D7" s="56">
        <v>0.1</v>
      </c>
      <c r="E7" s="57">
        <v>0</v>
      </c>
      <c r="F7" s="76">
        <v>0.1</v>
      </c>
      <c r="G7" s="58"/>
      <c r="H7" s="58"/>
      <c r="I7" s="58"/>
      <c r="J7" s="59">
        <f t="shared" si="0"/>
        <v>0.1</v>
      </c>
      <c r="K7" s="59">
        <f t="shared" si="1"/>
        <v>0</v>
      </c>
      <c r="L7" s="60" t="str">
        <f t="shared" si="2"/>
        <v>Reached</v>
      </c>
      <c r="M7" s="61"/>
      <c r="N7" s="61"/>
      <c r="O7" s="61"/>
      <c r="P7" s="61"/>
      <c r="Q7" s="61"/>
      <c r="R7" s="61"/>
      <c r="S7" s="61"/>
      <c r="T7" s="61"/>
      <c r="U7" s="53"/>
      <c r="V7" s="53"/>
      <c r="W7" s="53"/>
      <c r="X7" s="53"/>
      <c r="Y7" s="52"/>
      <c r="Z7" s="52"/>
    </row>
    <row r="8" spans="2:26" x14ac:dyDescent="0.35">
      <c r="B8" s="138"/>
      <c r="C8" s="55" t="s">
        <v>49</v>
      </c>
      <c r="D8" s="56">
        <v>0.35</v>
      </c>
      <c r="E8" s="57">
        <v>0</v>
      </c>
      <c r="F8" s="76">
        <v>0.35</v>
      </c>
      <c r="G8" s="58"/>
      <c r="H8" s="58"/>
      <c r="I8" s="58"/>
      <c r="J8" s="59">
        <f t="shared" si="0"/>
        <v>0.35</v>
      </c>
      <c r="K8" s="59">
        <f t="shared" si="1"/>
        <v>0</v>
      </c>
      <c r="L8" s="60" t="str">
        <f t="shared" si="2"/>
        <v>Reached</v>
      </c>
      <c r="M8" s="61"/>
      <c r="N8" s="61"/>
      <c r="O8" s="61"/>
      <c r="P8" s="61"/>
      <c r="Q8" s="61"/>
      <c r="R8" s="61"/>
      <c r="S8" s="61"/>
      <c r="T8" s="61"/>
      <c r="U8" s="53"/>
      <c r="V8" s="53"/>
      <c r="W8" s="53"/>
      <c r="X8" s="53"/>
      <c r="Y8" s="52"/>
      <c r="Z8" s="52"/>
    </row>
    <row r="9" spans="2:26" x14ac:dyDescent="0.35">
      <c r="B9" s="138"/>
      <c r="C9" s="55" t="s">
        <v>51</v>
      </c>
      <c r="D9" s="56">
        <v>0.2</v>
      </c>
      <c r="E9" s="57">
        <v>0</v>
      </c>
      <c r="F9" s="57">
        <v>0</v>
      </c>
      <c r="G9" s="89">
        <v>0.2</v>
      </c>
      <c r="H9" s="58"/>
      <c r="I9" s="58"/>
      <c r="J9" s="59">
        <f t="shared" si="0"/>
        <v>0.2</v>
      </c>
      <c r="K9" s="59">
        <f t="shared" si="1"/>
        <v>0</v>
      </c>
      <c r="L9" s="60" t="str">
        <f t="shared" si="2"/>
        <v>Reached</v>
      </c>
      <c r="M9" s="61"/>
      <c r="N9" s="61"/>
      <c r="O9" s="61"/>
      <c r="P9" s="61"/>
      <c r="Q9" s="61"/>
      <c r="R9" s="61"/>
      <c r="S9" s="61"/>
      <c r="T9" s="61"/>
      <c r="U9" s="53"/>
      <c r="V9" s="53"/>
      <c r="W9" s="53"/>
      <c r="X9" s="53"/>
      <c r="Y9" s="52"/>
      <c r="Z9" s="52"/>
    </row>
    <row r="10" spans="2:26" x14ac:dyDescent="0.35">
      <c r="B10" s="138"/>
      <c r="C10" s="55" t="s">
        <v>52</v>
      </c>
      <c r="D10" s="56">
        <v>0.05</v>
      </c>
      <c r="E10" s="57">
        <v>0</v>
      </c>
      <c r="F10" s="76">
        <v>0.05</v>
      </c>
      <c r="G10" s="58"/>
      <c r="H10" s="58"/>
      <c r="I10" s="58"/>
      <c r="J10" s="59">
        <f>SUM(E10:I10)</f>
        <v>0.05</v>
      </c>
      <c r="K10" s="59">
        <f t="shared" si="1"/>
        <v>0</v>
      </c>
      <c r="L10" s="60" t="str">
        <f>IF(D10=J10,"Reached","Unreached")</f>
        <v>Reached</v>
      </c>
      <c r="M10" s="61"/>
      <c r="N10" s="61"/>
      <c r="O10" s="61"/>
      <c r="P10" s="61"/>
      <c r="Q10" s="61"/>
      <c r="R10" s="61"/>
      <c r="S10" s="61"/>
      <c r="T10" s="61"/>
      <c r="U10" s="53"/>
      <c r="V10" s="53"/>
      <c r="W10" s="53"/>
      <c r="X10" s="53"/>
      <c r="Y10" s="52"/>
      <c r="Z10" s="52"/>
    </row>
    <row r="11" spans="2:26" x14ac:dyDescent="0.35">
      <c r="B11" s="139"/>
      <c r="C11" s="55" t="s">
        <v>62</v>
      </c>
      <c r="D11" s="56">
        <v>0.05</v>
      </c>
      <c r="E11" s="57">
        <v>0</v>
      </c>
      <c r="F11" s="57">
        <v>0</v>
      </c>
      <c r="G11" s="89">
        <v>0</v>
      </c>
      <c r="H11" s="89">
        <v>0</v>
      </c>
      <c r="I11" s="58"/>
      <c r="J11" s="59">
        <f t="shared" si="0"/>
        <v>0</v>
      </c>
      <c r="K11" s="59">
        <f t="shared" si="1"/>
        <v>0.05</v>
      </c>
      <c r="L11" s="61" t="str">
        <f t="shared" si="2"/>
        <v>Unreached</v>
      </c>
      <c r="M11" s="61"/>
      <c r="N11" s="61"/>
      <c r="O11" s="61"/>
      <c r="P11" s="61"/>
      <c r="Q11" s="61"/>
      <c r="R11" s="61"/>
      <c r="S11" s="61"/>
      <c r="T11" s="61"/>
      <c r="U11" s="53"/>
      <c r="V11" s="53"/>
      <c r="W11" s="53"/>
      <c r="X11" s="53"/>
      <c r="Y11" s="52"/>
      <c r="Z11" s="52"/>
    </row>
    <row r="12" spans="2:26" ht="14.5" x14ac:dyDescent="0.35">
      <c r="B12" s="62">
        <v>40</v>
      </c>
      <c r="C12" s="63"/>
      <c r="D12" s="64">
        <f>SUM(D4:D11)</f>
        <v>1</v>
      </c>
      <c r="E12" s="64">
        <f t="shared" ref="E12:I12" si="3">SUM(E4:E11)</f>
        <v>0.12000000000000001</v>
      </c>
      <c r="F12" s="64">
        <f>SUM(F4:F11)</f>
        <v>0.63</v>
      </c>
      <c r="G12" s="64">
        <f>SUM(G4:G11)</f>
        <v>0.2</v>
      </c>
      <c r="H12" s="64">
        <f>SUM(H4:H11)</f>
        <v>0</v>
      </c>
      <c r="I12" s="64">
        <f t="shared" si="3"/>
        <v>0</v>
      </c>
      <c r="J12" s="149">
        <f>SUM(J4:J11)</f>
        <v>0.95</v>
      </c>
      <c r="K12" s="65">
        <f>SUM(K4:K11)</f>
        <v>0.05</v>
      </c>
      <c r="L12" s="77">
        <f>(J12*B12)</f>
        <v>38</v>
      </c>
      <c r="M12" s="66"/>
      <c r="N12" s="66"/>
      <c r="O12" s="66"/>
      <c r="P12" s="66"/>
      <c r="Q12" s="66"/>
      <c r="R12" s="66"/>
      <c r="S12" s="66"/>
      <c r="T12" s="67"/>
      <c r="U12" s="53"/>
      <c r="V12" s="53"/>
      <c r="W12" s="53"/>
      <c r="X12" s="53"/>
      <c r="Y12" s="52"/>
      <c r="Z12" s="52"/>
    </row>
    <row r="13" spans="2:26" ht="14.5" x14ac:dyDescent="0.35">
      <c r="B13" s="52"/>
      <c r="C13" s="53"/>
      <c r="D13" s="66"/>
      <c r="E13" s="66"/>
      <c r="F13" s="66"/>
      <c r="G13" s="66"/>
      <c r="H13" s="66"/>
      <c r="I13" s="66"/>
      <c r="J13" s="66"/>
      <c r="K13" s="66"/>
      <c r="L13" s="67"/>
      <c r="M13" s="66"/>
      <c r="N13" s="66"/>
      <c r="O13" s="66"/>
      <c r="P13" s="66"/>
      <c r="Q13" s="66"/>
      <c r="R13" s="66"/>
      <c r="S13" s="66"/>
      <c r="T13" s="67"/>
      <c r="U13" s="53"/>
      <c r="V13" s="53"/>
      <c r="W13" s="53"/>
      <c r="X13" s="53"/>
      <c r="Y13" s="52"/>
      <c r="Z13" s="52"/>
    </row>
    <row r="14" spans="2:26" ht="21" x14ac:dyDescent="0.5">
      <c r="B14" s="125"/>
      <c r="C14" s="140" t="s">
        <v>41</v>
      </c>
      <c r="D14" s="142" t="s">
        <v>42</v>
      </c>
      <c r="E14" s="131">
        <v>2020</v>
      </c>
      <c r="F14" s="131">
        <v>2021</v>
      </c>
      <c r="G14" s="131">
        <v>2022</v>
      </c>
      <c r="H14" s="131">
        <v>2023</v>
      </c>
      <c r="I14" s="131">
        <v>2024</v>
      </c>
      <c r="J14" s="133" t="s">
        <v>43</v>
      </c>
      <c r="K14" s="135" t="s">
        <v>50</v>
      </c>
      <c r="L14" s="52"/>
      <c r="R14" s="68"/>
    </row>
    <row r="15" spans="2:26" ht="21" x14ac:dyDescent="0.5">
      <c r="B15" s="126"/>
      <c r="C15" s="141"/>
      <c r="D15" s="143"/>
      <c r="E15" s="132"/>
      <c r="F15" s="132"/>
      <c r="G15" s="132"/>
      <c r="H15" s="132"/>
      <c r="I15" s="132"/>
      <c r="J15" s="134"/>
      <c r="K15" s="136"/>
      <c r="L15" s="52"/>
      <c r="R15" s="51"/>
    </row>
    <row r="16" spans="2:26" x14ac:dyDescent="0.35">
      <c r="B16" s="137" t="s">
        <v>15</v>
      </c>
      <c r="C16" s="55" t="s">
        <v>53</v>
      </c>
      <c r="D16" s="56">
        <v>0.1</v>
      </c>
      <c r="E16" s="57">
        <v>0</v>
      </c>
      <c r="F16" s="57">
        <v>0</v>
      </c>
      <c r="G16" s="76">
        <v>0.1</v>
      </c>
      <c r="H16" s="58"/>
      <c r="I16" s="58"/>
      <c r="J16" s="59">
        <f>SUM(E16:I16)</f>
        <v>0.1</v>
      </c>
      <c r="K16" s="59">
        <f>D16-J16</f>
        <v>0</v>
      </c>
      <c r="L16" s="90" t="str">
        <f>IF(D16=J16,"Reached","Unreached")</f>
        <v>Reached</v>
      </c>
      <c r="R16" s="69"/>
    </row>
    <row r="17" spans="2:26" x14ac:dyDescent="0.35">
      <c r="B17" s="138"/>
      <c r="C17" s="55" t="s">
        <v>54</v>
      </c>
      <c r="D17" s="56">
        <v>0.1</v>
      </c>
      <c r="E17" s="57">
        <v>0</v>
      </c>
      <c r="F17" s="57">
        <v>0</v>
      </c>
      <c r="G17" s="89">
        <v>0.1</v>
      </c>
      <c r="H17" s="58"/>
      <c r="I17" s="58"/>
      <c r="J17" s="59">
        <f>SUM(E17:I17)</f>
        <v>0.1</v>
      </c>
      <c r="K17" s="59">
        <f>D17-J17</f>
        <v>0</v>
      </c>
      <c r="L17" s="90" t="str">
        <f>IF(D17=J17,"Reached","Unreached")</f>
        <v>Reached</v>
      </c>
      <c r="R17" s="69"/>
    </row>
    <row r="18" spans="2:26" x14ac:dyDescent="0.35">
      <c r="B18" s="138"/>
      <c r="C18" s="55" t="s">
        <v>55</v>
      </c>
      <c r="D18" s="56">
        <v>0.2</v>
      </c>
      <c r="E18" s="57">
        <v>0</v>
      </c>
      <c r="F18" s="57">
        <v>0</v>
      </c>
      <c r="G18" s="89">
        <v>0.2</v>
      </c>
      <c r="H18" s="58"/>
      <c r="I18" s="58"/>
      <c r="J18" s="59">
        <f t="shared" ref="J18:J20" si="4">SUM(E18:I18)</f>
        <v>0.2</v>
      </c>
      <c r="K18" s="59">
        <f t="shared" ref="K18:K20" si="5">D18-J18</f>
        <v>0</v>
      </c>
      <c r="L18" s="90" t="str">
        <f t="shared" ref="L18:L20" si="6">IF(D18=J18,"Reached","Unreached")</f>
        <v>Reached</v>
      </c>
      <c r="R18" s="69"/>
    </row>
    <row r="19" spans="2:26" x14ac:dyDescent="0.35">
      <c r="B19" s="138"/>
      <c r="C19" s="55" t="s">
        <v>56</v>
      </c>
      <c r="D19" s="56">
        <v>0.2</v>
      </c>
      <c r="E19" s="57">
        <v>0</v>
      </c>
      <c r="F19" s="57">
        <v>0</v>
      </c>
      <c r="G19" s="89">
        <v>0.1</v>
      </c>
      <c r="H19" s="89">
        <v>0.1</v>
      </c>
      <c r="I19" s="58"/>
      <c r="J19" s="59">
        <f t="shared" si="4"/>
        <v>0.2</v>
      </c>
      <c r="K19" s="59">
        <f t="shared" si="5"/>
        <v>0</v>
      </c>
      <c r="L19" s="90" t="str">
        <f t="shared" si="6"/>
        <v>Reached</v>
      </c>
      <c r="R19" s="69"/>
    </row>
    <row r="20" spans="2:26" x14ac:dyDescent="0.35">
      <c r="B20" s="139"/>
      <c r="C20" s="55" t="s">
        <v>57</v>
      </c>
      <c r="D20" s="56">
        <v>0.4</v>
      </c>
      <c r="E20" s="57">
        <v>0</v>
      </c>
      <c r="F20" s="57">
        <v>0</v>
      </c>
      <c r="G20" s="89">
        <v>0</v>
      </c>
      <c r="H20" s="89">
        <v>0</v>
      </c>
      <c r="I20" s="58"/>
      <c r="J20" s="59">
        <f t="shared" si="4"/>
        <v>0</v>
      </c>
      <c r="K20" s="59">
        <f t="shared" si="5"/>
        <v>0.4</v>
      </c>
      <c r="L20" s="70" t="str">
        <f t="shared" si="6"/>
        <v>Unreached</v>
      </c>
      <c r="R20" s="69"/>
    </row>
    <row r="21" spans="2:26" x14ac:dyDescent="0.35">
      <c r="B21" s="62">
        <v>10</v>
      </c>
      <c r="C21" s="63"/>
      <c r="D21" s="64">
        <f>SUM(D16:D20)</f>
        <v>1</v>
      </c>
      <c r="E21" s="64">
        <f t="shared" ref="E21:I21" si="7">SUM(E16:E20)</f>
        <v>0</v>
      </c>
      <c r="F21" s="64">
        <f t="shared" si="7"/>
        <v>0</v>
      </c>
      <c r="G21" s="64">
        <f t="shared" si="7"/>
        <v>0.5</v>
      </c>
      <c r="H21" s="64">
        <f>SUM(H16:H20)</f>
        <v>0.1</v>
      </c>
      <c r="I21" s="64">
        <f t="shared" si="7"/>
        <v>0</v>
      </c>
      <c r="J21" s="149">
        <f>SUM(J16:J20)</f>
        <v>0.60000000000000009</v>
      </c>
      <c r="K21" s="65">
        <f>SUM(K16:K20)</f>
        <v>0.4</v>
      </c>
      <c r="L21" s="77">
        <f>(J21*B21)</f>
        <v>6.0000000000000009</v>
      </c>
      <c r="R21" s="69"/>
    </row>
    <row r="22" spans="2:26" ht="26" x14ac:dyDescent="0.35">
      <c r="B22" s="52"/>
      <c r="C22" s="53"/>
      <c r="D22" s="53"/>
      <c r="E22" s="53"/>
      <c r="F22" s="53"/>
      <c r="G22" s="53"/>
      <c r="H22" s="53"/>
      <c r="I22" s="53"/>
      <c r="J22" s="53"/>
      <c r="K22" s="53"/>
      <c r="L22" s="52"/>
      <c r="M22" s="71"/>
      <c r="N22" s="72"/>
      <c r="O22" s="73"/>
      <c r="P22" s="73"/>
      <c r="Q22" s="73"/>
      <c r="R22" s="69"/>
      <c r="S22" s="53"/>
      <c r="T22" s="53"/>
      <c r="U22" s="74"/>
      <c r="V22" s="75"/>
      <c r="W22" s="69"/>
      <c r="X22" s="54"/>
      <c r="Y22" s="54"/>
      <c r="Z22" s="54"/>
    </row>
    <row r="23" spans="2:26" ht="14.5" x14ac:dyDescent="0.35">
      <c r="B23" s="125"/>
      <c r="C23" s="140" t="s">
        <v>41</v>
      </c>
      <c r="D23" s="142" t="s">
        <v>42</v>
      </c>
      <c r="E23" s="131">
        <v>2020</v>
      </c>
      <c r="F23" s="131">
        <v>2021</v>
      </c>
      <c r="G23" s="131">
        <v>2022</v>
      </c>
      <c r="H23" s="131">
        <v>2023</v>
      </c>
      <c r="I23" s="131">
        <v>2024</v>
      </c>
      <c r="J23" s="133" t="s">
        <v>43</v>
      </c>
      <c r="K23" s="135" t="s">
        <v>44</v>
      </c>
      <c r="L23" s="52"/>
    </row>
    <row r="24" spans="2:26" ht="14.5" x14ac:dyDescent="0.35">
      <c r="B24" s="126"/>
      <c r="C24" s="141"/>
      <c r="D24" s="143"/>
      <c r="E24" s="132"/>
      <c r="F24" s="132"/>
      <c r="G24" s="132"/>
      <c r="H24" s="132"/>
      <c r="I24" s="132"/>
      <c r="J24" s="134"/>
      <c r="K24" s="136"/>
      <c r="L24" s="52"/>
    </row>
    <row r="25" spans="2:26" x14ac:dyDescent="0.35">
      <c r="B25" s="137" t="s">
        <v>20</v>
      </c>
      <c r="C25" s="55" t="s">
        <v>58</v>
      </c>
      <c r="D25" s="56">
        <v>0.1</v>
      </c>
      <c r="E25" s="57">
        <v>0</v>
      </c>
      <c r="F25" s="57">
        <v>0</v>
      </c>
      <c r="G25" s="76">
        <v>0.1</v>
      </c>
      <c r="H25" s="58"/>
      <c r="I25" s="58"/>
      <c r="J25" s="59">
        <f>SUM(E25:I25)</f>
        <v>0.1</v>
      </c>
      <c r="K25" s="59">
        <f>D25-J25</f>
        <v>0</v>
      </c>
      <c r="L25" s="90" t="str">
        <f>IF(D25=J25,"Reached","Unreached")</f>
        <v>Reached</v>
      </c>
    </row>
    <row r="26" spans="2:26" x14ac:dyDescent="0.35">
      <c r="B26" s="138"/>
      <c r="C26" s="55" t="s">
        <v>59</v>
      </c>
      <c r="D26" s="56">
        <v>0.2</v>
      </c>
      <c r="E26" s="57">
        <v>0</v>
      </c>
      <c r="F26" s="57">
        <v>0</v>
      </c>
      <c r="G26" s="89">
        <v>0</v>
      </c>
      <c r="H26" s="89">
        <v>0.08</v>
      </c>
      <c r="I26" s="58"/>
      <c r="J26" s="59">
        <f>SUM(E26:I26)</f>
        <v>0.08</v>
      </c>
      <c r="K26" s="59">
        <f>D26-J26</f>
        <v>0.12000000000000001</v>
      </c>
      <c r="L26" s="70" t="str">
        <f>IF(D26=J26,"Reached","Unreached")</f>
        <v>Unreached</v>
      </c>
    </row>
    <row r="27" spans="2:26" x14ac:dyDescent="0.35">
      <c r="B27" s="138"/>
      <c r="C27" s="55" t="s">
        <v>60</v>
      </c>
      <c r="D27" s="56">
        <v>0.2</v>
      </c>
      <c r="E27" s="57">
        <v>0</v>
      </c>
      <c r="F27" s="57">
        <v>0</v>
      </c>
      <c r="G27" s="89">
        <v>0.05</v>
      </c>
      <c r="H27" s="89">
        <v>0.1</v>
      </c>
      <c r="I27" s="58"/>
      <c r="J27" s="59">
        <f>SUM(E27:I27)</f>
        <v>0.15000000000000002</v>
      </c>
      <c r="K27" s="59">
        <f>D27-J27</f>
        <v>4.9999999999999989E-2</v>
      </c>
      <c r="L27" s="70" t="str">
        <f>IF(D27=J27,"Reached","Unreached")</f>
        <v>Unreached</v>
      </c>
    </row>
    <row r="28" spans="2:26" x14ac:dyDescent="0.35">
      <c r="B28" s="138"/>
      <c r="C28" s="55" t="s">
        <v>61</v>
      </c>
      <c r="D28" s="56">
        <v>0.5</v>
      </c>
      <c r="E28" s="57">
        <v>0</v>
      </c>
      <c r="F28" s="57">
        <v>0</v>
      </c>
      <c r="G28" s="89">
        <v>0</v>
      </c>
      <c r="H28" s="89">
        <v>0.2</v>
      </c>
      <c r="I28" s="58"/>
      <c r="J28" s="59">
        <f>SUM(E28:I28)</f>
        <v>0.2</v>
      </c>
      <c r="K28" s="59">
        <f>D28-J28</f>
        <v>0.3</v>
      </c>
      <c r="L28" s="70" t="str">
        <f>IF(D28=J28,"Reached","Unreached")</f>
        <v>Unreached</v>
      </c>
    </row>
    <row r="29" spans="2:26" ht="14.5" x14ac:dyDescent="0.35">
      <c r="B29" s="62">
        <v>50</v>
      </c>
      <c r="C29" s="63"/>
      <c r="D29" s="64">
        <f t="shared" ref="D29:K29" si="8">SUM(D25:D28)</f>
        <v>1</v>
      </c>
      <c r="E29" s="64">
        <f t="shared" si="8"/>
        <v>0</v>
      </c>
      <c r="F29" s="64">
        <f t="shared" si="8"/>
        <v>0</v>
      </c>
      <c r="G29" s="64">
        <f t="shared" si="8"/>
        <v>0.15000000000000002</v>
      </c>
      <c r="H29" s="64">
        <f t="shared" si="8"/>
        <v>0.38</v>
      </c>
      <c r="I29" s="64">
        <f t="shared" si="8"/>
        <v>0</v>
      </c>
      <c r="J29" s="149">
        <f t="shared" si="8"/>
        <v>0.53</v>
      </c>
      <c r="K29" s="65">
        <f t="shared" si="8"/>
        <v>0.47</v>
      </c>
      <c r="L29" s="77">
        <f>(J29*B29)</f>
        <v>26.5</v>
      </c>
    </row>
    <row r="31" spans="2:26" x14ac:dyDescent="0.35">
      <c r="B31" s="144" t="s">
        <v>63</v>
      </c>
      <c r="C31" s="145"/>
      <c r="D31" s="146"/>
      <c r="E31" s="78">
        <f>(E12*$B$12/100)+(E21*$B$21/100)+(E29*$B$29/100)</f>
        <v>4.8000000000000008E-2</v>
      </c>
      <c r="F31" s="78">
        <f>(F12*$B$12/100)+(F21*$B$21/100)+(F29*$B$29/100)</f>
        <v>0.252</v>
      </c>
      <c r="G31" s="78">
        <f>(G12*$B$12/100)+(G21*$B$21/100)+(G29*$B$29/100)</f>
        <v>0.20500000000000002</v>
      </c>
      <c r="H31" s="78">
        <f>(H12*$B$12/100)+(H21*$B$21/100)+(H29*$B$29/100)</f>
        <v>0.2</v>
      </c>
      <c r="I31" s="78">
        <f>(I12*$B$12/100)+(I21*$B$21/100)+(I29*$B$29/100)</f>
        <v>0</v>
      </c>
    </row>
    <row r="32" spans="2:26" x14ac:dyDescent="0.35">
      <c r="H32" s="79"/>
    </row>
  </sheetData>
  <mergeCells count="35">
    <mergeCell ref="B25:B28"/>
    <mergeCell ref="B31:D31"/>
    <mergeCell ref="G23:G24"/>
    <mergeCell ref="H23:H24"/>
    <mergeCell ref="I23:I24"/>
    <mergeCell ref="F23:F24"/>
    <mergeCell ref="J23:J24"/>
    <mergeCell ref="K23:K24"/>
    <mergeCell ref="I14:I15"/>
    <mergeCell ref="J14:J15"/>
    <mergeCell ref="K14:K15"/>
    <mergeCell ref="B16:B20"/>
    <mergeCell ref="B23:B24"/>
    <mergeCell ref="C23:C24"/>
    <mergeCell ref="D23:D24"/>
    <mergeCell ref="E23:E24"/>
    <mergeCell ref="J2:J3"/>
    <mergeCell ref="K2:K3"/>
    <mergeCell ref="B4:B11"/>
    <mergeCell ref="B14:B15"/>
    <mergeCell ref="C14:C15"/>
    <mergeCell ref="D14:D15"/>
    <mergeCell ref="E14:E15"/>
    <mergeCell ref="F14:F15"/>
    <mergeCell ref="G14:G15"/>
    <mergeCell ref="H14:H15"/>
    <mergeCell ref="B1:I1"/>
    <mergeCell ref="B2:B3"/>
    <mergeCell ref="C2:C3"/>
    <mergeCell ref="D2:D3"/>
    <mergeCell ref="E2:E3"/>
    <mergeCell ref="F2:F3"/>
    <mergeCell ref="G2:G3"/>
    <mergeCell ref="H2:H3"/>
    <mergeCell ref="I2:I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Milestones</vt:lpstr>
      <vt:lpstr>Technical Progress</vt:lpstr>
    </vt:vector>
  </TitlesOfParts>
  <Company>ZSR-ZT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Ilavska.Lenka</dc:creator>
  <cp:lastModifiedBy>Hatinova.Martina</cp:lastModifiedBy>
  <cp:lastPrinted>2023-03-02T07:17:32Z</cp:lastPrinted>
  <dcterms:created xsi:type="dcterms:W3CDTF">2022-01-18T07:14:08Z</dcterms:created>
  <dcterms:modified xsi:type="dcterms:W3CDTF">2024-03-19T12:04:07Z</dcterms:modified>
</cp:coreProperties>
</file>