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Hv. Údolí x Brigá..." sheetId="2" r:id="rId2"/>
    <sheet name="SO 02 - Brigádnická" sheetId="3" r:id="rId3"/>
    <sheet name="SO 1000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Hv. Údolí x Brigá...'!$C$123:$K$208</definedName>
    <definedName name="_xlnm.Print_Area" localSheetId="1">'SO 01 - Hv. Údolí x Brigá...'!$C$4:$J$76,'SO 01 - Hv. Údolí x Brigá...'!$C$82:$J$105,'SO 01 - Hv. Údolí x Brigá...'!$C$111:$J$208</definedName>
    <definedName name="_xlnm.Print_Titles" localSheetId="1">'SO 01 - Hv. Údolí x Brigá...'!$123:$123</definedName>
    <definedName name="_xlnm._FilterDatabase" localSheetId="2" hidden="1">'SO 02 - Brigádnická'!$C$124:$K$221</definedName>
    <definedName name="_xlnm.Print_Area" localSheetId="2">'SO 02 - Brigádnická'!$C$4:$J$76,'SO 02 - Brigádnická'!$C$82:$J$106,'SO 02 - Brigádnická'!$C$112:$J$221</definedName>
    <definedName name="_xlnm.Print_Titles" localSheetId="2">'SO 02 - Brigádnická'!$124:$124</definedName>
    <definedName name="_xlnm._FilterDatabase" localSheetId="3" hidden="1">'SO 1000 - VON'!$C$117:$K$125</definedName>
    <definedName name="_xlnm.Print_Area" localSheetId="3">'SO 1000 - VON'!$C$4:$J$76,'SO 1000 - VON'!$C$82:$J$99,'SO 1000 - VON'!$C$105:$J$125</definedName>
    <definedName name="_xlnm.Print_Titles" localSheetId="3">'SO 1000 - VON'!$117:$117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112"/>
  <c r="E7"/>
  <c r="E108"/>
  <c i="3" r="J37"/>
  <c r="J36"/>
  <c i="1" r="AY96"/>
  <c i="3" r="J35"/>
  <c i="1" r="AX96"/>
  <c i="3"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F119"/>
  <c r="E117"/>
  <c r="J92"/>
  <c r="F89"/>
  <c r="E87"/>
  <c r="J21"/>
  <c r="E21"/>
  <c r="J91"/>
  <c r="J20"/>
  <c r="J18"/>
  <c r="E18"/>
  <c r="F92"/>
  <c r="J17"/>
  <c r="J15"/>
  <c r="E15"/>
  <c r="F121"/>
  <c r="J14"/>
  <c r="J12"/>
  <c r="J119"/>
  <c r="E7"/>
  <c r="E115"/>
  <c i="2" r="J37"/>
  <c r="J36"/>
  <c i="1" r="AY95"/>
  <c i="2" r="J35"/>
  <c i="1" r="AX95"/>
  <c i="2"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F118"/>
  <c r="E116"/>
  <c r="J92"/>
  <c r="F89"/>
  <c r="E87"/>
  <c r="J21"/>
  <c r="E21"/>
  <c r="J91"/>
  <c r="J20"/>
  <c r="J18"/>
  <c r="E18"/>
  <c r="F121"/>
  <c r="J17"/>
  <c r="J15"/>
  <c r="E15"/>
  <c r="F91"/>
  <c r="J14"/>
  <c r="J12"/>
  <c r="J89"/>
  <c r="E7"/>
  <c r="E114"/>
  <c i="1" r="L90"/>
  <c r="AM90"/>
  <c r="AM89"/>
  <c r="L89"/>
  <c r="AM87"/>
  <c r="L87"/>
  <c r="L85"/>
  <c r="L84"/>
  <c i="2" r="BK160"/>
  <c r="BK187"/>
  <c r="BK147"/>
  <c r="J129"/>
  <c r="J147"/>
  <c r="BK197"/>
  <c r="J168"/>
  <c r="J203"/>
  <c r="J151"/>
  <c r="J189"/>
  <c r="J167"/>
  <c r="BK131"/>
  <c i="3" r="BK197"/>
  <c r="J162"/>
  <c r="J193"/>
  <c r="J161"/>
  <c r="J138"/>
  <c r="BK220"/>
  <c r="J132"/>
  <c r="J189"/>
  <c r="J155"/>
  <c r="BK171"/>
  <c i="2" r="BK142"/>
  <c r="J197"/>
  <c r="J154"/>
  <c r="BK186"/>
  <c i="3" r="J197"/>
  <c r="BK153"/>
  <c r="J184"/>
  <c r="BK210"/>
  <c r="BK141"/>
  <c r="J207"/>
  <c r="BK174"/>
  <c i="4" r="BK121"/>
  <c i="2" r="J202"/>
  <c r="J164"/>
  <c r="J170"/>
  <c r="J144"/>
  <c r="BK171"/>
  <c r="J135"/>
  <c i="3" r="BK188"/>
  <c r="J168"/>
  <c r="BK202"/>
  <c r="BK191"/>
  <c r="BK139"/>
  <c r="BK190"/>
  <c r="BK192"/>
  <c r="J157"/>
  <c r="BK198"/>
  <c r="BK193"/>
  <c r="BK172"/>
  <c i="4" r="J123"/>
  <c i="2" r="BK195"/>
  <c r="BK128"/>
  <c r="J186"/>
  <c r="J153"/>
  <c r="J187"/>
  <c r="BK149"/>
  <c r="BK164"/>
  <c r="J208"/>
  <c i="3" r="J153"/>
  <c r="BK132"/>
  <c r="BK200"/>
  <c r="J173"/>
  <c r="BK136"/>
  <c i="4" r="J122"/>
  <c i="2" r="BK174"/>
  <c r="J198"/>
  <c r="BK127"/>
  <c r="BK189"/>
  <c r="BK133"/>
  <c r="J195"/>
  <c r="J175"/>
  <c r="BK202"/>
  <c r="J169"/>
  <c r="BK177"/>
  <c r="J155"/>
  <c i="3" r="BK206"/>
  <c r="J174"/>
  <c r="J130"/>
  <c r="J205"/>
  <c r="J182"/>
  <c r="J190"/>
  <c r="J149"/>
  <c r="BK134"/>
  <c r="BK131"/>
  <c r="J136"/>
  <c r="BK157"/>
  <c i="4" r="J124"/>
  <c i="2" r="J171"/>
  <c r="BK138"/>
  <c r="J206"/>
  <c r="BK203"/>
  <c r="J200"/>
  <c r="J128"/>
  <c r="BK175"/>
  <c r="BK148"/>
  <c r="BK206"/>
  <c r="BK176"/>
  <c r="BK166"/>
  <c r="BK204"/>
  <c r="BK191"/>
  <c r="BK167"/>
  <c r="BK136"/>
  <c r="J183"/>
  <c r="BK169"/>
  <c r="J149"/>
  <c r="BK178"/>
  <c i="3" r="J199"/>
  <c r="J186"/>
  <c r="J175"/>
  <c r="BK208"/>
  <c r="J211"/>
  <c r="J192"/>
  <c r="J180"/>
  <c r="BK205"/>
  <c r="BK181"/>
  <c r="J178"/>
  <c r="J200"/>
  <c r="J128"/>
  <c r="J145"/>
  <c r="BK168"/>
  <c r="BK180"/>
  <c r="BK154"/>
  <c i="4" r="BK123"/>
  <c i="2" r="J166"/>
  <c r="J204"/>
  <c r="BK155"/>
  <c r="BK135"/>
  <c r="BK183"/>
  <c r="J157"/>
  <c r="J178"/>
  <c r="J145"/>
  <c r="BK172"/>
  <c r="J148"/>
  <c r="BK181"/>
  <c r="BK151"/>
  <c i="3" r="BK218"/>
  <c r="J187"/>
  <c r="J172"/>
  <c r="BK128"/>
  <c r="BK215"/>
  <c r="J183"/>
  <c r="BK145"/>
  <c r="BK176"/>
  <c r="J195"/>
  <c r="J220"/>
  <c r="BK138"/>
  <c r="J218"/>
  <c r="J176"/>
  <c i="4" r="BK122"/>
  <c i="2" r="BK173"/>
  <c r="J127"/>
  <c r="BK200"/>
  <c r="J142"/>
  <c r="BK144"/>
  <c r="J172"/>
  <c i="1" r="AS94"/>
  <c i="2" r="J136"/>
  <c r="J184"/>
  <c r="J173"/>
  <c r="BK140"/>
  <c r="BK199"/>
  <c r="J156"/>
  <c r="J199"/>
  <c r="J179"/>
  <c r="BK157"/>
  <c r="J138"/>
  <c i="3" r="J215"/>
  <c r="BK189"/>
  <c r="BK178"/>
  <c r="BK164"/>
  <c r="J212"/>
  <c r="BK199"/>
  <c r="J188"/>
  <c r="J164"/>
  <c r="J141"/>
  <c r="BK182"/>
  <c r="BK159"/>
  <c r="BK211"/>
  <c r="J139"/>
  <c r="J134"/>
  <c r="BK184"/>
  <c r="BK162"/>
  <c r="BK212"/>
  <c r="BK165"/>
  <c i="4" r="BK124"/>
  <c i="2" r="BK158"/>
  <c r="J174"/>
  <c r="J177"/>
  <c r="BK185"/>
  <c r="J163"/>
  <c r="J158"/>
  <c i="3" r="BK183"/>
  <c r="J165"/>
  <c r="J210"/>
  <c r="J203"/>
  <c r="BK151"/>
  <c r="J151"/>
  <c i="4" r="J121"/>
  <c i="2" r="BK154"/>
  <c r="BK184"/>
  <c r="BK153"/>
  <c i="3" r="BK214"/>
  <c r="J181"/>
  <c r="BK161"/>
  <c r="J191"/>
  <c r="BK173"/>
  <c r="BK187"/>
  <c r="BK186"/>
  <c r="BK175"/>
  <c i="2" r="BK168"/>
  <c r="J140"/>
  <c r="BK208"/>
  <c r="BK198"/>
  <c r="BK179"/>
  <c r="J131"/>
  <c r="J181"/>
  <c r="BK145"/>
  <c r="J160"/>
  <c r="J191"/>
  <c r="BK170"/>
  <c r="BK129"/>
  <c r="J192"/>
  <c r="BK163"/>
  <c r="J133"/>
  <c r="J185"/>
  <c r="J176"/>
  <c r="BK156"/>
  <c r="BK192"/>
  <c i="3" r="J198"/>
  <c r="J185"/>
  <c r="J171"/>
  <c r="BK155"/>
  <c r="J206"/>
  <c r="BK207"/>
  <c r="BK185"/>
  <c r="BK130"/>
  <c r="J214"/>
  <c r="J202"/>
  <c r="J208"/>
  <c r="BK149"/>
  <c r="BK203"/>
  <c r="J154"/>
  <c r="J131"/>
  <c r="BK195"/>
  <c r="J159"/>
  <c l="1" r="R127"/>
  <c r="R194"/>
  <c i="2" r="BK126"/>
  <c r="J126"/>
  <c r="J98"/>
  <c r="P162"/>
  <c r="P180"/>
  <c i="3" r="BK179"/>
  <c r="J179"/>
  <c r="J101"/>
  <c r="BK217"/>
  <c r="J217"/>
  <c r="J105"/>
  <c i="2" r="T126"/>
  <c r="R152"/>
  <c r="BK180"/>
  <c r="J180"/>
  <c r="J102"/>
  <c i="3" r="T127"/>
  <c r="T194"/>
  <c r="T167"/>
  <c r="BK194"/>
  <c r="J194"/>
  <c r="J102"/>
  <c r="P217"/>
  <c r="P216"/>
  <c i="2" r="T165"/>
  <c r="BK162"/>
  <c r="J162"/>
  <c r="J100"/>
  <c r="R180"/>
  <c r="P126"/>
  <c r="BK165"/>
  <c r="J165"/>
  <c r="J101"/>
  <c r="BK194"/>
  <c r="J194"/>
  <c r="J103"/>
  <c i="3" r="P167"/>
  <c r="P194"/>
  <c r="T217"/>
  <c r="T216"/>
  <c i="2" r="P165"/>
  <c r="T194"/>
  <c i="3" r="BK167"/>
  <c r="J167"/>
  <c r="J99"/>
  <c r="R204"/>
  <c i="2" r="R126"/>
  <c r="P194"/>
  <c i="3" r="P179"/>
  <c r="T204"/>
  <c i="4" r="P120"/>
  <c r="P119"/>
  <c r="P118"/>
  <c i="1" r="AU97"/>
  <c i="2" r="BK152"/>
  <c r="J152"/>
  <c r="J99"/>
  <c r="P152"/>
  <c r="T162"/>
  <c r="T180"/>
  <c i="3" r="R167"/>
  <c r="BK204"/>
  <c r="J204"/>
  <c r="J103"/>
  <c i="4" r="BK120"/>
  <c r="BK119"/>
  <c r="BK118"/>
  <c r="J118"/>
  <c r="J96"/>
  <c i="2" r="T152"/>
  <c r="R162"/>
  <c r="R165"/>
  <c r="R194"/>
  <c i="3" r="P127"/>
  <c r="R179"/>
  <c r="P204"/>
  <c i="4" r="T120"/>
  <c r="T119"/>
  <c r="T118"/>
  <c i="3" r="BK127"/>
  <c r="J127"/>
  <c r="J98"/>
  <c r="T179"/>
  <c r="R217"/>
  <c r="R216"/>
  <c i="4" r="R120"/>
  <c r="R119"/>
  <c r="R118"/>
  <c i="2" r="BK207"/>
  <c r="J207"/>
  <c r="J104"/>
  <c i="3" r="BK177"/>
  <c r="J177"/>
  <c r="J100"/>
  <c i="4" r="BE122"/>
  <c r="BE123"/>
  <c r="BE124"/>
  <c r="J91"/>
  <c r="J89"/>
  <c r="F115"/>
  <c r="E85"/>
  <c r="BE121"/>
  <c r="F91"/>
  <c i="3" r="J89"/>
  <c r="F122"/>
  <c r="BE131"/>
  <c r="BE134"/>
  <c r="BE141"/>
  <c r="BE164"/>
  <c r="BE168"/>
  <c r="BE193"/>
  <c r="BE161"/>
  <c r="E85"/>
  <c r="BE136"/>
  <c r="BE165"/>
  <c r="BE171"/>
  <c r="BE186"/>
  <c r="BE188"/>
  <c r="BE197"/>
  <c r="BE205"/>
  <c r="BE214"/>
  <c r="F91"/>
  <c r="BE128"/>
  <c r="BE149"/>
  <c r="BE190"/>
  <c r="BE185"/>
  <c r="BE206"/>
  <c r="BE151"/>
  <c r="BE174"/>
  <c r="BE202"/>
  <c r="BE212"/>
  <c r="BE130"/>
  <c r="BE132"/>
  <c r="BE138"/>
  <c r="BE153"/>
  <c r="BE155"/>
  <c r="BE159"/>
  <c r="BE162"/>
  <c r="BE173"/>
  <c r="BE189"/>
  <c r="J121"/>
  <c r="BE154"/>
  <c r="BE199"/>
  <c r="BE208"/>
  <c r="BE139"/>
  <c r="BE175"/>
  <c r="BE183"/>
  <c r="BE191"/>
  <c r="BE200"/>
  <c r="BE172"/>
  <c r="BE176"/>
  <c r="BE178"/>
  <c r="BE181"/>
  <c r="BE187"/>
  <c r="BE218"/>
  <c r="BE220"/>
  <c r="BE192"/>
  <c r="BE198"/>
  <c r="BE215"/>
  <c r="BE145"/>
  <c r="BE157"/>
  <c r="BE180"/>
  <c r="BE182"/>
  <c r="BE184"/>
  <c r="BE195"/>
  <c r="BE203"/>
  <c r="BE207"/>
  <c r="BE210"/>
  <c r="BE211"/>
  <c i="2" r="BE164"/>
  <c r="BE179"/>
  <c r="F92"/>
  <c r="F120"/>
  <c r="BE135"/>
  <c r="BE154"/>
  <c r="BE167"/>
  <c r="BE168"/>
  <c r="BE173"/>
  <c r="BE176"/>
  <c r="BE178"/>
  <c r="BE203"/>
  <c r="BE206"/>
  <c r="J120"/>
  <c r="BE127"/>
  <c r="BE133"/>
  <c r="BE157"/>
  <c r="BE171"/>
  <c r="BE187"/>
  <c r="BE198"/>
  <c r="BE200"/>
  <c r="J118"/>
  <c r="BE174"/>
  <c r="BE204"/>
  <c r="BE131"/>
  <c r="BE145"/>
  <c r="BE149"/>
  <c r="BE153"/>
  <c r="BE155"/>
  <c r="BE177"/>
  <c r="BE184"/>
  <c r="BE197"/>
  <c r="BE147"/>
  <c r="BE169"/>
  <c r="BE170"/>
  <c r="BE191"/>
  <c r="BE195"/>
  <c r="BE199"/>
  <c r="BE156"/>
  <c r="BE158"/>
  <c r="BE183"/>
  <c r="BE128"/>
  <c r="BE140"/>
  <c r="BE136"/>
  <c r="BE142"/>
  <c r="BE151"/>
  <c r="BE166"/>
  <c r="BE175"/>
  <c r="BE185"/>
  <c r="BE192"/>
  <c r="E85"/>
  <c r="BE129"/>
  <c r="BE138"/>
  <c r="BE144"/>
  <c r="BE160"/>
  <c r="BE172"/>
  <c r="BE181"/>
  <c r="BE189"/>
  <c r="BE202"/>
  <c r="BE208"/>
  <c r="BE148"/>
  <c r="BE163"/>
  <c r="BE186"/>
  <c r="F35"/>
  <c i="1" r="BB95"/>
  <c i="3" r="F35"/>
  <c i="1" r="BB96"/>
  <c i="2" r="F34"/>
  <c i="1" r="BA95"/>
  <c i="3" r="F37"/>
  <c i="1" r="BD96"/>
  <c i="2" r="F36"/>
  <c i="1" r="BC95"/>
  <c i="4" r="F34"/>
  <c i="1" r="BA97"/>
  <c i="3" r="F34"/>
  <c i="1" r="BA96"/>
  <c i="4" r="J34"/>
  <c i="1" r="AW97"/>
  <c i="4" r="F37"/>
  <c i="1" r="BD97"/>
  <c i="2" r="F37"/>
  <c i="1" r="BD95"/>
  <c i="2" r="J34"/>
  <c i="1" r="AW95"/>
  <c i="4" r="F36"/>
  <c i="1" r="BC97"/>
  <c i="3" r="F36"/>
  <c i="1" r="BC96"/>
  <c i="3" r="J34"/>
  <c i="1" r="AW96"/>
  <c i="4" r="F35"/>
  <c i="1" r="BB97"/>
  <c i="2" l="1" r="P125"/>
  <c r="P124"/>
  <c i="1" r="AU95"/>
  <c i="3" r="P126"/>
  <c r="P125"/>
  <c i="1" r="AU96"/>
  <c i="2" r="R125"/>
  <c r="R124"/>
  <c i="3" r="T126"/>
  <c r="T125"/>
  <c i="2" r="T125"/>
  <c r="T124"/>
  <c i="3" r="R126"/>
  <c r="R125"/>
  <c r="BK126"/>
  <c r="J126"/>
  <c r="J97"/>
  <c i="2" r="BK125"/>
  <c r="BK124"/>
  <c r="J124"/>
  <c r="J96"/>
  <c i="3" r="BK216"/>
  <c r="J216"/>
  <c r="J104"/>
  <c i="4" r="J119"/>
  <c r="J97"/>
  <c r="J120"/>
  <c r="J98"/>
  <c i="3" r="BK125"/>
  <c r="J125"/>
  <c r="J96"/>
  <c i="2" r="J125"/>
  <c r="J97"/>
  <c r="J30"/>
  <c i="1" r="AG95"/>
  <c i="3" r="F33"/>
  <c i="1" r="AZ96"/>
  <c i="2" r="F33"/>
  <c i="1" r="AZ95"/>
  <c i="4" r="J30"/>
  <c i="1" r="AG97"/>
  <c i="2" r="J33"/>
  <c i="1" r="AV95"/>
  <c r="AT95"/>
  <c r="BA94"/>
  <c r="AW94"/>
  <c r="AK30"/>
  <c r="BD94"/>
  <c r="W33"/>
  <c i="3" r="J33"/>
  <c i="1" r="AV96"/>
  <c r="AT96"/>
  <c i="4" r="J33"/>
  <c i="1" r="AV97"/>
  <c r="AT97"/>
  <c r="AN97"/>
  <c r="BC94"/>
  <c r="W32"/>
  <c i="4" r="F33"/>
  <c i="1" r="AZ97"/>
  <c r="BB94"/>
  <c r="W31"/>
  <c i="4" l="1" r="J39"/>
  <c i="1" r="AN95"/>
  <c i="2" r="J39"/>
  <c i="1" r="AU94"/>
  <c i="3" r="J30"/>
  <c i="1" r="AG96"/>
  <c r="AG94"/>
  <c r="AK26"/>
  <c r="AX94"/>
  <c r="AZ94"/>
  <c r="AV94"/>
  <c r="AK29"/>
  <c r="AK35"/>
  <c r="AY94"/>
  <c r="W30"/>
  <c i="3" l="1" r="J39"/>
  <c i="1" r="AN96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<sst xmlns="http://schemas.openxmlformats.org/spreadsheetml/2006/main">
  <si>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</si>
  <si>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</si>
  <si>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</si>
  <si>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</si>
  <si>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</si>
  <si>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{2ac0f98a-297c-47e2-b4ed-776105926310}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</si>
  <si>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</si>
  <si>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</si>
  <si>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</si>
  <si>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</si>
  <si>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</si>
  <si>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</si>
  <si>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</si>
  <si>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</si>
  <si>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</si>
  <si>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</si>
  <si>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</si>
  <si>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povrchu ul. Brigádnická</t>
  </si>
  <si>
    <t>KSO:</t>
  </si>
  <si>
    <t>CC-CZ:</t>
  </si>
  <si>
    <t>Místo:</t>
  </si>
  <si>
    <t>Šternberk</t>
  </si>
  <si>
    <t>Datum:</t>
  </si>
  <si>
    <t>30. 1. 2025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</si>
  <si>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</si>
  <si>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</si>
  <si>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</si>
  <si>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</si>
  <si>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</si>
  <si>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</si>
  <si>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</si>
  <si>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</si>
  <si>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</si>
  <si>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</si>
  <si>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</si>
  <si>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</si>
  <si>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</si>
  <si>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</si>
  <si>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</si>
  <si>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</si>
  <si>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</si>
  <si>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</si>
  <si>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</si>
  <si>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</si>
  <si>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</si>
  <si>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</si>
  <si>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</si>
  <si>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</si>
  <si>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</si>
  <si>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</si>
  <si>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</si>
  <si>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</si>
  <si>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</si>
  <si>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</si>
  <si>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</si>
  <si>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</si>
  <si>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</si>
  <si>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</si>
  <si>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</si>
  <si>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</si>
  <si>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</si>
  <si>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</si>
  <si>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</si>
  <si>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</si>
  <si>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</si>
  <si>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</si>
  <si>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</si>
  <si>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</si>
  <si>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</si>
  <si>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</si>
  <si>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</si>
  <si>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</si>
  <si>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</si>
  <si>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</si>
  <si>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</si>
  <si>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</si>
  <si>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</si>
  <si>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</si>
  <si>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</si>
  <si>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</si>
  <si>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</si>
  <si>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</si>
  <si>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Hv. Údolí x Brigádnická</t>
  </si>
  <si>
    <t>STA</t>
  </si>
  <si>
    <t>1</t>
  </si>
  <si>
    <t>{2e078f4f-4bdd-4afc-ad7d-4886b6e4375d}</t>
  </si>
  <si>
    <t>2</t>
  </si>
  <si>
    <t>SO 02</t>
  </si>
  <si>
    <t>Brigádnická</t>
  </si>
  <si>
    <t>{cedef0d0-c130-4871-a1df-7d64e60adbb4}</t>
  </si>
  <si>
    <t>SO 1000</t>
  </si>
  <si>
    <t>VON</t>
  </si>
  <si>
    <t>{4011b262-98f2-48c1-b535-65da6d6c6c05}</t>
  </si>
  <si>
    <t>KRYCÍ LIST SOUPISU PRACÍ</t>
  </si>
  <si>
    <t>Objekt:</t>
  </si>
  <si>
    <t>SO 01 - Hv. Údolí x Brigádnická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</si>
  <si>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</si>
  <si>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</si>
  <si>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</si>
  <si>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</si>
  <si>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</si>
  <si>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</si>
  <si>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</si>
  <si>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</si>
  <si>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59 - Kryty pozemních komunikací, letišť a ploch dlážděné   </t>
  </si>
  <si>
    <t xml:space="preserve">    81 -  Potrubí z trub betonových</t>
  </si>
  <si>
    <t xml:space="preserve">    9 - Ostatní konstrukce a práce, bourání</t>
  </si>
  <si>
    <t xml:space="preserve">    96 - Bourání konstrukcí</t>
  </si>
  <si>
    <t xml:space="preserve">    100 - Ostatní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</si>
  <si>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</si>
  <si>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</si>
  <si>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</si>
  <si>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</si>
  <si>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</si>
  <si>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</si>
  <si>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</si>
  <si>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</si>
  <si>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</si>
  <si>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</si>
  <si>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</si>
  <si>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</si>
  <si>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</si>
  <si>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</si>
  <si>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</si>
  <si>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</si>
  <si>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</si>
  <si>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</si>
  <si>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</si>
  <si>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</si>
  <si>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</si>
  <si>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</si>
  <si>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-1975257667</t>
  </si>
  <si>
    <t>113107242</t>
  </si>
  <si>
    <t>Odstranění podkladu živičného tl přes 50 do 100 mm strojně pl přes 200 m2</t>
  </si>
  <si>
    <t>-510462046</t>
  </si>
  <si>
    <t>3</t>
  </si>
  <si>
    <t>122151103</t>
  </si>
  <si>
    <t>Odkopávky a prokopávky nezapažené v hornině třídy těžitelnosti I skupiny 1 a 2 objem do 100 m3 strojně</t>
  </si>
  <si>
    <t>m3</t>
  </si>
  <si>
    <t>-645820449</t>
  </si>
  <si>
    <t>VV</t>
  </si>
  <si>
    <t>0,3*223</t>
  </si>
  <si>
    <t>132154101</t>
  </si>
  <si>
    <t>Hloubení rýh zapažených š do 800 mm v hornině třídy těžitelnosti I skupiny 1 a 2 objem do 20 m3 strojně</t>
  </si>
  <si>
    <t>-1797673212</t>
  </si>
  <si>
    <t>1,5*0,8*1,5</t>
  </si>
  <si>
    <t>5</t>
  </si>
  <si>
    <t>133151101</t>
  </si>
  <si>
    <t>Hloubení šachet nezapažených v hornině třídy těžitelnosti I skupiny 1 a 2 objem do 20 m3</t>
  </si>
  <si>
    <t>762719467</t>
  </si>
  <si>
    <t>1,2*1,2*1,5</t>
  </si>
  <si>
    <t>6</t>
  </si>
  <si>
    <t>162551108</t>
  </si>
  <si>
    <t>Vodorovné přemístění přes 2 500 do 3000 m výkopku/sypaniny z horniny třídy těžitelnosti I skupiny 1 až 3</t>
  </si>
  <si>
    <t>2107378553</t>
  </si>
  <si>
    <t>7</t>
  </si>
  <si>
    <t>167151101</t>
  </si>
  <si>
    <t>Nakládání výkopku z hornin třídy těžitelnosti I skupiny 1 až 3 do 100 m3</t>
  </si>
  <si>
    <t>-1623249618</t>
  </si>
  <si>
    <t>66,9+2,16+0,66</t>
  </si>
  <si>
    <t>8</t>
  </si>
  <si>
    <t>174101101</t>
  </si>
  <si>
    <t>Zásyp jam, šachet rýh nebo kolem objektů sypaninou se zhutněním</t>
  </si>
  <si>
    <t>-1984422941</t>
  </si>
  <si>
    <t>1,8-0,12-0,54</t>
  </si>
  <si>
    <t>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</si>
  <si>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</si>
  <si>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</si>
  <si>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-429481751</t>
  </si>
  <si>
    <t>1,5*0,8*0,45</t>
  </si>
  <si>
    <t>10</t>
  </si>
  <si>
    <t>M</t>
  </si>
  <si>
    <t>58337303</t>
  </si>
  <si>
    <t>štěrkopísek frakce 0/8</t>
  </si>
  <si>
    <t>t</t>
  </si>
  <si>
    <t>1048538948</t>
  </si>
  <si>
    <t>0,54*1,65 'Přepočtené koeficientem množství</t>
  </si>
  <si>
    <t>11</t>
  </si>
  <si>
    <t>181152302</t>
  </si>
  <si>
    <t>Úprava pláně pro silnice a dálnice v zářezech se zhutněním</t>
  </si>
  <si>
    <t>-2114624564</t>
  </si>
  <si>
    <t>451572111</t>
  </si>
  <si>
    <t>Lože pod potrubí otevřený výkop z kameniva drobného těženého</t>
  </si>
  <si>
    <t>-961682726</t>
  </si>
  <si>
    <t>1,5*0,8*0,1</t>
  </si>
  <si>
    <t>13</t>
  </si>
  <si>
    <t>871311101</t>
  </si>
  <si>
    <t>Montáž potrubí z PVC SDR 11 těsněných gumovým kroužkem otevřený výkop D 160 x 6,2 mm</t>
  </si>
  <si>
    <t>m</t>
  </si>
  <si>
    <t>274810634</t>
  </si>
  <si>
    <t>14</t>
  </si>
  <si>
    <t>28612001</t>
  </si>
  <si>
    <t>trubka kanalizační PVC plnostěnná třívrstvá DN 160x1000mm SN12</t>
  </si>
  <si>
    <t>-1172201102</t>
  </si>
  <si>
    <t>15</t>
  </si>
  <si>
    <t>R-096-002</t>
  </si>
  <si>
    <t>Bourání kanal vpusť</t>
  </si>
  <si>
    <t>kus</t>
  </si>
  <si>
    <t>-1400309411</t>
  </si>
  <si>
    <t>P</t>
  </si>
  <si>
    <t>Poznámka k položce:_x000d_
komplet vč. likvidace</t>
  </si>
  <si>
    <t>16</t>
  </si>
  <si>
    <t>998276101</t>
  </si>
  <si>
    <t>Přesun hmot pro trubní vedení z trub z plastických hmot otevřený výkop</t>
  </si>
  <si>
    <t>-370986022</t>
  </si>
  <si>
    <t>Komunikace pozemní</t>
  </si>
  <si>
    <t>17</t>
  </si>
  <si>
    <t>564871116</t>
  </si>
  <si>
    <t>Podklad ze štěrkodrtě ŠD plochy přes 100 m2 tl. 300 mm</t>
  </si>
  <si>
    <t>-459424730</t>
  </si>
  <si>
    <t>18</t>
  </si>
  <si>
    <t>573191111</t>
  </si>
  <si>
    <t>Postřik infiltrační kationaktivní emulzí v množství 1 kg/m2</t>
  </si>
  <si>
    <t>460983761</t>
  </si>
  <si>
    <t>19</t>
  </si>
  <si>
    <t>573211109</t>
  </si>
  <si>
    <t>Postřik živičný spojovací z asfaltu v množství 0,50 kg/m2</t>
  </si>
  <si>
    <t>-1224249940</t>
  </si>
  <si>
    <t>20</t>
  </si>
  <si>
    <t>577134111</t>
  </si>
  <si>
    <t>Asfaltový beton vrstva obrusná ACO 11+ (ABS) tř. I tl 40 mm š do 3 m z nemodifikovaného asfaltu</t>
  </si>
  <si>
    <t>-716409271</t>
  </si>
  <si>
    <t>577155122</t>
  </si>
  <si>
    <t>Asfaltový beton vrstva ložní ACL 16 (ABH) tl 60 mm š přes 3 m z nemodifikovaného asfaltu</t>
  </si>
  <si>
    <t>1561772120</t>
  </si>
  <si>
    <t>22</t>
  </si>
  <si>
    <t>596211110</t>
  </si>
  <si>
    <t>Kladení zámkové dlažby komunikací pro pěší ručně tl 60 mm skupiny A pl do 50 m2</t>
  </si>
  <si>
    <t>325388001</t>
  </si>
  <si>
    <t>Poznámka k položce:_x000d_
předlažba stání pro kontejnery</t>
  </si>
  <si>
    <t>23</t>
  </si>
  <si>
    <t>59245018</t>
  </si>
  <si>
    <t>dlažba skladebná betonová 200x100mm tl 60mm přírodní</t>
  </si>
  <si>
    <t>-1314969310</t>
  </si>
  <si>
    <t>11,76*1,03 'Přepočtené koeficientem množství</t>
  </si>
  <si>
    <t>59</t>
  </si>
  <si>
    <t xml:space="preserve">Kryty pozemních komunikací, letišť a ploch dlážděné   </t>
  </si>
  <si>
    <t>24</t>
  </si>
  <si>
    <t>596991111</t>
  </si>
  <si>
    <t>Řezání betonové, kameninové a kamenné dlažby do oblouku tl do 60 mm</t>
  </si>
  <si>
    <t>1324255336</t>
  </si>
  <si>
    <t>25</t>
  </si>
  <si>
    <t>998225111</t>
  </si>
  <si>
    <t>Přesun hmot pro pozemní komunikace s krytem z kamene, monolitickým betonovým nebo živičným</t>
  </si>
  <si>
    <t>1861939038</t>
  </si>
  <si>
    <t>81</t>
  </si>
  <si>
    <t xml:space="preserve"> Potrubí z trub betonových</t>
  </si>
  <si>
    <t>26</t>
  </si>
  <si>
    <t>452112112</t>
  </si>
  <si>
    <t>Osazení betonových prstenců nebo rámů v do 100 mm</t>
  </si>
  <si>
    <t>-2080574891</t>
  </si>
  <si>
    <t>27</t>
  </si>
  <si>
    <t>895941302</t>
  </si>
  <si>
    <t>Osazení vpusti uliční DN 450 z betonových dílců dno s kalištěm</t>
  </si>
  <si>
    <t>2069828045</t>
  </si>
  <si>
    <t>28</t>
  </si>
  <si>
    <t>895941314</t>
  </si>
  <si>
    <t>Osazení vpusti uliční DN 450 z betonových dílců skruž horní 570 mm</t>
  </si>
  <si>
    <t>1109816829</t>
  </si>
  <si>
    <t>29</t>
  </si>
  <si>
    <t>895941331</t>
  </si>
  <si>
    <t>Osazení vpusti uliční DN 450 z betonových dílců skruž průběžná s výtokem</t>
  </si>
  <si>
    <t>-1982219291</t>
  </si>
  <si>
    <t>30</t>
  </si>
  <si>
    <t>59223858</t>
  </si>
  <si>
    <t>skruž pro uliční vpusť horní betonová 450x570x50mm</t>
  </si>
  <si>
    <t>235631722</t>
  </si>
  <si>
    <t>31</t>
  </si>
  <si>
    <t>59223854</t>
  </si>
  <si>
    <t>skruž pro uliční vpusť s výtokovým otvorem PVC betonová 450x350x50mm</t>
  </si>
  <si>
    <t>1873978627</t>
  </si>
  <si>
    <t>32</t>
  </si>
  <si>
    <t>59224470</t>
  </si>
  <si>
    <t>vpusť uliční DN 500 kaliště vysoké 500/525x65mm</t>
  </si>
  <si>
    <t>1698318988</t>
  </si>
  <si>
    <t>33</t>
  </si>
  <si>
    <t>59224469</t>
  </si>
  <si>
    <t>vpusť uliční DN 500 kaliště nízké 500/225x65mm</t>
  </si>
  <si>
    <t>1184847921</t>
  </si>
  <si>
    <t>34</t>
  </si>
  <si>
    <t>59223864</t>
  </si>
  <si>
    <t>prstenec pro uliční vpusť vyrovnávací betonový 390x60x130mm</t>
  </si>
  <si>
    <t>359175334</t>
  </si>
  <si>
    <t>35</t>
  </si>
  <si>
    <t>899204112</t>
  </si>
  <si>
    <t>Osazení mříží litinových včetně rámů a košů na bahno pro třídu zatížení D400, E600</t>
  </si>
  <si>
    <t>-680968368</t>
  </si>
  <si>
    <t>36</t>
  </si>
  <si>
    <t>59223871</t>
  </si>
  <si>
    <t>koš vysoký pro uliční vpusti žárově Pz plech pro rám 500/500mm</t>
  </si>
  <si>
    <t>-2028637332</t>
  </si>
  <si>
    <t>37</t>
  </si>
  <si>
    <t>59224481</t>
  </si>
  <si>
    <t>mříž vtoková s rámem pro uliční vpusť 500x500, zatížení 40 tun</t>
  </si>
  <si>
    <t>-640656419</t>
  </si>
  <si>
    <t>38</t>
  </si>
  <si>
    <t>899331111</t>
  </si>
  <si>
    <t>Výšková úprava uličního vstupu nebo vpusti do 200 mm zvýšením poklopu</t>
  </si>
  <si>
    <t>-1407466341</t>
  </si>
  <si>
    <t>39</t>
  </si>
  <si>
    <t>899431111</t>
  </si>
  <si>
    <t>Výšková úprava uličního vstupu nebo vpusti do 200 mm zvýšením krycího hrnce, šoupěte nebo hydrantu</t>
  </si>
  <si>
    <t>1049319749</t>
  </si>
  <si>
    <t>Ostatní konstrukce a práce, bourání</t>
  </si>
  <si>
    <t>40</t>
  </si>
  <si>
    <t>916131213</t>
  </si>
  <si>
    <t>Osazení silničního obrubníku betonového stojatého s boční opěrou do lože z betonu prostého</t>
  </si>
  <si>
    <t>-1445560539</t>
  </si>
  <si>
    <t>Poznámka k položce:_x000d_
stávající kamenné obruby</t>
  </si>
  <si>
    <t>41</t>
  </si>
  <si>
    <t>59217031</t>
  </si>
  <si>
    <t>obrubník silniční betonový 1000x150x250mm</t>
  </si>
  <si>
    <t>-682981055</t>
  </si>
  <si>
    <t>42</t>
  </si>
  <si>
    <t>59217029</t>
  </si>
  <si>
    <t>obrubník silniční betonový nájezdový 1000x150x150mm</t>
  </si>
  <si>
    <t>1399980795</t>
  </si>
  <si>
    <t>43</t>
  </si>
  <si>
    <t>59217030</t>
  </si>
  <si>
    <t>obrubník silniční betonový přechodový 1000x150x150-250mm</t>
  </si>
  <si>
    <t>-1595589196</t>
  </si>
  <si>
    <t>44</t>
  </si>
  <si>
    <t>916231113</t>
  </si>
  <si>
    <t>Osazení chodníkového obrubníku betonového ležatého s boční opěrou do lože z betonu prostého</t>
  </si>
  <si>
    <t>-922831537</t>
  </si>
  <si>
    <t>45</t>
  </si>
  <si>
    <t>59217019</t>
  </si>
  <si>
    <t>obrubník betonový chodníkový 1000x100x200mm</t>
  </si>
  <si>
    <t>1321983103</t>
  </si>
  <si>
    <t>10*1,02 'Přepočtené koeficientem množství</t>
  </si>
  <si>
    <t>46</t>
  </si>
  <si>
    <t>916991121</t>
  </si>
  <si>
    <t>Lože pod obrubníky, krajníky nebo obruby z dlažebních kostek z betonu prostého</t>
  </si>
  <si>
    <t>-18527574</t>
  </si>
  <si>
    <t>20,2*0,25*0,05+9,7*0,2*0,05</t>
  </si>
  <si>
    <t>47</t>
  </si>
  <si>
    <t>919735112</t>
  </si>
  <si>
    <t>Řezání stávajícího živičného krytu hl přes 50 do 100 mm</t>
  </si>
  <si>
    <t>-12966632</t>
  </si>
  <si>
    <t>48</t>
  </si>
  <si>
    <t>979054441</t>
  </si>
  <si>
    <t>Očištění vybouraných z desek nebo dlaždic s původním spárováním z kameniva těženého</t>
  </si>
  <si>
    <t>-1863012339</t>
  </si>
  <si>
    <t>3*0,15</t>
  </si>
  <si>
    <t>96</t>
  </si>
  <si>
    <t>Bourání konstrukcí</t>
  </si>
  <si>
    <t>49</t>
  </si>
  <si>
    <t>113202111</t>
  </si>
  <si>
    <t>Vytrhání obrub krajníků obrubníků stojatých</t>
  </si>
  <si>
    <t>-1312832708</t>
  </si>
  <si>
    <t>20+9,61</t>
  </si>
  <si>
    <t>50</t>
  </si>
  <si>
    <t>919112213</t>
  </si>
  <si>
    <t>Řezání spár pro vytvoření komůrky š 10 mm hl 25 mm pro těsnící zálivku v živičném krytu</t>
  </si>
  <si>
    <t>1071324611</t>
  </si>
  <si>
    <t>51</t>
  </si>
  <si>
    <t>919121213</t>
  </si>
  <si>
    <t>Těsnění spár zálivkou za studena pro komůrky š 10 mm hl 25 mm bez těsnicího profilu</t>
  </si>
  <si>
    <t>-1986171481</t>
  </si>
  <si>
    <t>52</t>
  </si>
  <si>
    <t>997221551</t>
  </si>
  <si>
    <t>Vodorovná doprava suti ze sypkých materiálů do 1 km</t>
  </si>
  <si>
    <t>-708054141</t>
  </si>
  <si>
    <t>53</t>
  </si>
  <si>
    <t>997221559</t>
  </si>
  <si>
    <t>Příplatek ZKD 1 km u vodorovné dopravy suti ze sypkých materiálů</t>
  </si>
  <si>
    <t>1391224343</t>
  </si>
  <si>
    <t>58,188*3 'Přepočtené koeficientem množství</t>
  </si>
  <si>
    <t>54</t>
  </si>
  <si>
    <t>997221611</t>
  </si>
  <si>
    <t>Nakládání suti na dopravní prostředky pro vodorovnou dopravu</t>
  </si>
  <si>
    <t>-1152852767</t>
  </si>
  <si>
    <t>55</t>
  </si>
  <si>
    <t>997221861</t>
  </si>
  <si>
    <t>Poplatek za uložení na recyklační skládce (skládkovné) stavebního odpadu z prostého betonu pod kódem 17 01 01</t>
  </si>
  <si>
    <t>-467349066</t>
  </si>
  <si>
    <t>56</t>
  </si>
  <si>
    <t>997221873</t>
  </si>
  <si>
    <t>Poplatek za uložení stavebního odpadu na recyklační skládce (skládkovné) zeminy a kamení zatříděného do Katalogu odpadů pod kódem 17 05 04</t>
  </si>
  <si>
    <t>-188421805</t>
  </si>
  <si>
    <t>69,72*1,823</t>
  </si>
  <si>
    <t>57</t>
  </si>
  <si>
    <t>997221875</t>
  </si>
  <si>
    <t>Poplatek za uložení na recyklační skládce (skládkovné) stavebního odpadu asfaltového bez obsahu dehtu zatříděného do Katalogu odpadů pod kódem 17 03 02</t>
  </si>
  <si>
    <t>918906180</t>
  </si>
  <si>
    <t>100</t>
  </si>
  <si>
    <t>Ostatní práce</t>
  </si>
  <si>
    <t>58</t>
  </si>
  <si>
    <t>R998</t>
  </si>
  <si>
    <t>Přesun kontejnerů pro předláždění plochy</t>
  </si>
  <si>
    <t>soubor</t>
  </si>
  <si>
    <t>-2040826868</t>
  </si>
  <si>
    <t>SO 02 - Brigádnická</t>
  </si>
  <si>
    <t>PSV - Práce a dodávky PSV</t>
  </si>
  <si>
    <t xml:space="preserve">    711 - Izolace proti vodě, vlhkosti a plynům</t>
  </si>
  <si>
    <t>113106161</t>
  </si>
  <si>
    <t>Rozebrání dlažeb vozovek z drobných kostek s ložem z kameniva ručně</t>
  </si>
  <si>
    <t>1113719963</t>
  </si>
  <si>
    <t>Poznámka k položce:_x000d_
vjezd RD Brigádnická, bude použito zpět</t>
  </si>
  <si>
    <t>113106171</t>
  </si>
  <si>
    <t>Rozebrání dlažeb vozovek ze zámkové dlažby s ložem z kameniva ručně</t>
  </si>
  <si>
    <t>-454272762</t>
  </si>
  <si>
    <t>-2073502983</t>
  </si>
  <si>
    <t>122251104</t>
  </si>
  <si>
    <t>Odkopávky a prokopávky nezapažené v hornině třídy těžitelnosti I skupiny 3 objem do 500 m3 strojně</t>
  </si>
  <si>
    <t>-1390953321</t>
  </si>
  <si>
    <t>773*0,3</t>
  </si>
  <si>
    <t>-771148688</t>
  </si>
  <si>
    <t>6*(1*0,8*1,5)</t>
  </si>
  <si>
    <t>-1307542078</t>
  </si>
  <si>
    <t>6*1*1*1,5</t>
  </si>
  <si>
    <t>-625206920</t>
  </si>
  <si>
    <t>-1688200777</t>
  </si>
  <si>
    <t>231,9+9+(7,2-(2,16+0,48))</t>
  </si>
  <si>
    <t>1259401910</t>
  </si>
  <si>
    <t>"přípojky k UV" 4,56</t>
  </si>
  <si>
    <t>"zemina za obruby u trafostanice" 8,72*0,3</t>
  </si>
  <si>
    <t>Součet</t>
  </si>
  <si>
    <t>10364100</t>
  </si>
  <si>
    <t>zemina pro terénní úpravy - tříděná</t>
  </si>
  <si>
    <t>1681380539</t>
  </si>
  <si>
    <t>"pol 174101101" 2,616*1,65</t>
  </si>
  <si>
    <t>"pol 181351113" 773*0,1*1,65</t>
  </si>
  <si>
    <t>1982173806</t>
  </si>
  <si>
    <t>6*0,8*0,45</t>
  </si>
  <si>
    <t>-1191197740</t>
  </si>
  <si>
    <t>2,16*1,65 'Přepočtené koeficientem množství</t>
  </si>
  <si>
    <t>-1498240775</t>
  </si>
  <si>
    <t>181351113</t>
  </si>
  <si>
    <t>Rozprostření ornice tl vrstvy do 200 mm pl přes 500 m2 v rovině nebo ve svahu do 1:5 strojně</t>
  </si>
  <si>
    <t>-585597832</t>
  </si>
  <si>
    <t>181411131</t>
  </si>
  <si>
    <t>Založení parkového trávníku výsevem pl do 1000 m2 v rovině a ve svahu do 1:5</t>
  </si>
  <si>
    <t>-140840885</t>
  </si>
  <si>
    <t>8,72+716,04</t>
  </si>
  <si>
    <t>00572410</t>
  </si>
  <si>
    <t>osivo směs travní parková</t>
  </si>
  <si>
    <t>kg</t>
  </si>
  <si>
    <t>203519513</t>
  </si>
  <si>
    <t>724,76*0,02 'Přepočtené koeficientem množství</t>
  </si>
  <si>
    <t>-534094795</t>
  </si>
  <si>
    <t>6*0,8*0,1</t>
  </si>
  <si>
    <t>-1667617532</t>
  </si>
  <si>
    <t>-1419513718</t>
  </si>
  <si>
    <t>6*1,05 'Přepočtené koeficientem množství</t>
  </si>
  <si>
    <t>-1206167747</t>
  </si>
  <si>
    <t>1696633345</t>
  </si>
  <si>
    <t>564861111</t>
  </si>
  <si>
    <t>Podklad ze štěrkodrtě ŠD plochy přes 100 m2 tl 200 mm</t>
  </si>
  <si>
    <t>83216780</t>
  </si>
  <si>
    <t>Poznámka k položce:_x000d_
dosypání za obruby pro stání OA</t>
  </si>
  <si>
    <t>98,64-(24,675-15,57)+16,46</t>
  </si>
  <si>
    <t>-1617400945</t>
  </si>
  <si>
    <t>-711689760</t>
  </si>
  <si>
    <t>2133341414</t>
  </si>
  <si>
    <t>831053159</t>
  </si>
  <si>
    <t>1884650836</t>
  </si>
  <si>
    <t>591211111</t>
  </si>
  <si>
    <t>Kladení dlažby z kostek drobných z kamene do lože z kameniva těženého tl 50 mm</t>
  </si>
  <si>
    <t>1779694580</t>
  </si>
  <si>
    <t>1585040607</t>
  </si>
  <si>
    <t>1663920710</t>
  </si>
  <si>
    <t>1806383387</t>
  </si>
  <si>
    <t>1903656194</t>
  </si>
  <si>
    <t>2109903379</t>
  </si>
  <si>
    <t>1108522600</t>
  </si>
  <si>
    <t>2098524119</t>
  </si>
  <si>
    <t>-1130440598</t>
  </si>
  <si>
    <t>-969002743</t>
  </si>
  <si>
    <t>89746382</t>
  </si>
  <si>
    <t>-307901836</t>
  </si>
  <si>
    <t>854547581</t>
  </si>
  <si>
    <t>-1629446418</t>
  </si>
  <si>
    <t>204514735</t>
  </si>
  <si>
    <t>1511962625</t>
  </si>
  <si>
    <t>-535988752</t>
  </si>
  <si>
    <t>164,5+99,8+4+20,31</t>
  </si>
  <si>
    <t>1536188401</t>
  </si>
  <si>
    <t>-1971880290</t>
  </si>
  <si>
    <t>-1492140865</t>
  </si>
  <si>
    <t>-1017457204</t>
  </si>
  <si>
    <t>288,61*0,25*0,05</t>
  </si>
  <si>
    <t>-1563377267</t>
  </si>
  <si>
    <t>-1174059387</t>
  </si>
  <si>
    <t>628259685</t>
  </si>
  <si>
    <t>-255368968</t>
  </si>
  <si>
    <t>-943132306</t>
  </si>
  <si>
    <t>-1890630352</t>
  </si>
  <si>
    <t>443,977+170,06+14,412</t>
  </si>
  <si>
    <t>-1605190963</t>
  </si>
  <si>
    <t>-227416665</t>
  </si>
  <si>
    <t>260051988</t>
  </si>
  <si>
    <t>422,75+4,82+16,407</t>
  </si>
  <si>
    <t>-1952155553</t>
  </si>
  <si>
    <t>541363654</t>
  </si>
  <si>
    <t>PSV</t>
  </si>
  <si>
    <t>Práce a dodávky PSV</t>
  </si>
  <si>
    <t>711</t>
  </si>
  <si>
    <t>Izolace proti vodě, vlhkosti a plynům</t>
  </si>
  <si>
    <t>60</t>
  </si>
  <si>
    <t>711161273</t>
  </si>
  <si>
    <t>Provedení izolace proti zemní vlhkosti svislé z nopové fólie</t>
  </si>
  <si>
    <t>170750080</t>
  </si>
  <si>
    <t>122,8*0,5</t>
  </si>
  <si>
    <t>61</t>
  </si>
  <si>
    <t>28323005</t>
  </si>
  <si>
    <t>fólie profilovaná (nopová) drenážní HDPE s výškou nopů 8mm</t>
  </si>
  <si>
    <t>-1560273089</t>
  </si>
  <si>
    <t>61,4*1,05 'Přepočtené koeficientem množství</t>
  </si>
  <si>
    <t>SO 1000 - VON</t>
  </si>
  <si>
    <t>HSV - HSV</t>
  </si>
  <si>
    <t xml:space="preserve">    997 - VON - vedlejší a ostatní náklady</t>
  </si>
  <si>
    <t>997</t>
  </si>
  <si>
    <t>VON - vedlejší a ostatní náklady</t>
  </si>
  <si>
    <t>005111021</t>
  </si>
  <si>
    <t>Vytyčení inženýrských sítí</t>
  </si>
  <si>
    <t>-767709495</t>
  </si>
  <si>
    <t>005211030R</t>
  </si>
  <si>
    <t>Dočasná dopravní opatření včetně vyřízení veškerých povolení, zvláštní užívání komunikací, včetně poplatků za nájem a administrativu</t>
  </si>
  <si>
    <t>-1755398639</t>
  </si>
  <si>
    <t>012444000</t>
  </si>
  <si>
    <t>Geodetické měření skutečného provedení stavby</t>
  </si>
  <si>
    <t>1024</t>
  </si>
  <si>
    <t>-1285283367</t>
  </si>
  <si>
    <t>900020</t>
  </si>
  <si>
    <t>Zkoušky zhutnění obsypů, zásypů a statické zatěžovací zkoušky komunikací</t>
  </si>
  <si>
    <t>-843106994</t>
  </si>
  <si>
    <t>Poznámka k položce:_x000d_
3x SZD na pláni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</si>
</sst>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2025001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povrchu ul. Brigádnická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30. 1. 2025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Hv. Údolí x Brigá...'!J30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01 - Hv. Údolí x Brigá...'!P124</f>
        <v>0</v>
      </c>
      <c r="AV95" s="127">
        <f>'SO 01 - Hv. Údolí x Brigá...'!J33</f>
        <v>0</v>
      </c>
      <c r="AW95" s="127">
        <f>'SO 01 - Hv. Údolí x Brigá...'!J34</f>
        <v>0</v>
      </c>
      <c r="AX95" s="127">
        <f>'SO 01 - Hv. Údolí x Brigá...'!J35</f>
        <v>0</v>
      </c>
      <c r="AY95" s="127">
        <f>'SO 01 - Hv. Údolí x Brigá...'!J36</f>
        <v>0</v>
      </c>
      <c r="AZ95" s="127">
        <f>'SO 01 - Hv. Údolí x Brigá...'!F33</f>
        <v>0</v>
      </c>
      <c r="BA95" s="127">
        <f>'SO 01 - Hv. Údolí x Brigá...'!F34</f>
        <v>0</v>
      </c>
      <c r="BB95" s="127">
        <f>'SO 01 - Hv. Údolí x Brigá...'!F35</f>
        <v>0</v>
      </c>
      <c r="BC95" s="127">
        <f>'SO 01 - Hv. Údolí x Brigá...'!F36</f>
        <v>0</v>
      </c>
      <c r="BD95" s="129">
        <f>'SO 01 - Hv. Údolí x Brigá...'!F37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Brigádnická'!J30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 02 - Brigádnická'!P125</f>
        <v>0</v>
      </c>
      <c r="AV96" s="127">
        <f>'SO 02 - Brigádnická'!J33</f>
        <v>0</v>
      </c>
      <c r="AW96" s="127">
        <f>'SO 02 - Brigádnická'!J34</f>
        <v>0</v>
      </c>
      <c r="AX96" s="127">
        <f>'SO 02 - Brigádnická'!J35</f>
        <v>0</v>
      </c>
      <c r="AY96" s="127">
        <f>'SO 02 - Brigádnická'!J36</f>
        <v>0</v>
      </c>
      <c r="AZ96" s="127">
        <f>'SO 02 - Brigádnická'!F33</f>
        <v>0</v>
      </c>
      <c r="BA96" s="127">
        <f>'SO 02 - Brigádnická'!F34</f>
        <v>0</v>
      </c>
      <c r="BB96" s="127">
        <f>'SO 02 - Brigádnická'!F35</f>
        <v>0</v>
      </c>
      <c r="BC96" s="127">
        <f>'SO 02 - Brigádnická'!F36</f>
        <v>0</v>
      </c>
      <c r="BD96" s="129">
        <f>'SO 02 - Brigádnická'!F37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24.7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1000 - VON'!J30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31">
        <v>0</v>
      </c>
      <c r="AT97" s="132">
        <f>ROUND(SUM(AV97:AW97),2)</f>
        <v>0</v>
      </c>
      <c r="AU97" s="133">
        <f>'SO 1000 - VON'!P118</f>
        <v>0</v>
      </c>
      <c r="AV97" s="132">
        <f>'SO 1000 - VON'!J33</f>
        <v>0</v>
      </c>
      <c r="AW97" s="132">
        <f>'SO 1000 - VON'!J34</f>
        <v>0</v>
      </c>
      <c r="AX97" s="132">
        <f>'SO 1000 - VON'!J35</f>
        <v>0</v>
      </c>
      <c r="AY97" s="132">
        <f>'SO 1000 - VON'!J36</f>
        <v>0</v>
      </c>
      <c r="AZ97" s="132">
        <f>'SO 1000 - VON'!F33</f>
        <v>0</v>
      </c>
      <c r="BA97" s="132">
        <f>'SO 1000 - VON'!F34</f>
        <v>0</v>
      </c>
      <c r="BB97" s="132">
        <f>'SO 1000 - VON'!F35</f>
        <v>0</v>
      </c>
      <c r="BC97" s="132">
        <f>'SO 1000 - VON'!F36</f>
        <v>0</v>
      </c>
      <c r="BD97" s="134">
        <f>'SO 1000 - VON'!F37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5+3jRPQQCjWo95ukMpiP7orPfR6B+TUffmLuEPWujNE4/eBKUoW/fkBFVvIUt6w6+ArOmVB+7znB2KEoYHc0qA==" hashValue="nwqxI71ZF8ODt4bBxkTyFvSSBQLeYQJXGc1D+FMKwfnkcn9d2btHUYB5eM1IJkRCuT8hEh86Zeqqi3V1M7oSU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Hv. Údolí x Brigá...'!C2" display="/"/>
    <hyperlink ref="A96" location="'SO 02 - Brigádnická'!C2" display="/"/>
    <hyperlink ref="A97" location="'SO 1000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povrchu ul. Brigádnická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ROUND((SUM(BE124:BE208)),  2)</f>
        <v>0</v>
      </c>
      <c r="G33" s="37"/>
      <c r="H33" s="37"/>
      <c r="I33" s="154">
        <v>0.20999999999999999</v>
      </c>
      <c r="J33" s="153">
        <f>ROUND(((SUM(BE124:BE208))*I33),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ROUND((SUM(BF124:BF208)),  2)</f>
        <v>0</v>
      </c>
      <c r="G34" s="37"/>
      <c r="H34" s="37"/>
      <c r="I34" s="154">
        <v>0.12</v>
      </c>
      <c r="J34" s="153">
        <f>ROUND(((SUM(BF124:BF208))*I34),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ROUND((SUM(BG124:BG208)),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ROUND((SUM(BH124:BH208)),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ROUND((SUM(BI124:BI208)),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povrchu ul. Brigádnická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Hv. Údolí x Brigádnická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Šternberk</v>
      </c>
      <c r="G89" s="39"/>
      <c r="H89" s="39"/>
      <c r="I89" s="31" t="s">
        <v>22</v>
      </c>
      <c r="J89" s="78" t="str">
        <f>IF(J12="","",J12)</f>
        <v>30. 1. 2025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Petr Nikl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J152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J162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J165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J180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107</v>
      </c>
      <c r="E103" s="187"/>
      <c r="F103" s="187"/>
      <c r="G103" s="187"/>
      <c r="H103" s="187"/>
      <c r="I103" s="187"/>
      <c r="J103" s="188">
        <f>J194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108</v>
      </c>
      <c r="E104" s="187"/>
      <c r="F104" s="187"/>
      <c r="G104" s="187"/>
      <c r="H104" s="187"/>
      <c r="I104" s="187"/>
      <c r="J104" s="188">
        <f>J207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109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Oprava povrchu ul. Brigádnická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94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SO 01 - Hv. Údolí x Brigádnická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Šternberk</v>
      </c>
      <c r="G118" s="39"/>
      <c r="H118" s="39"/>
      <c r="I118" s="31" t="s">
        <v>22</v>
      </c>
      <c r="J118" s="78" t="str">
        <f>IF(J12="","",J12)</f>
        <v>30. 1. 2025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30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9"/>
      <c r="E121" s="39"/>
      <c r="F121" s="26" t="str">
        <f>IF(E18="","",E18)</f>
        <v>Vyplň údaj</v>
      </c>
      <c r="G121" s="39"/>
      <c r="H121" s="39"/>
      <c r="I121" s="31" t="s">
        <v>32</v>
      </c>
      <c r="J121" s="35" t="str">
        <f>E24</f>
        <v>Petr Nikl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110</v>
      </c>
      <c r="D123" s="193" t="s">
        <v>61</v>
      </c>
      <c r="E123" s="193" t="s">
        <v>57</v>
      </c>
      <c r="F123" s="193" t="s">
        <v>58</v>
      </c>
      <c r="G123" s="193" t="s">
        <v>111</v>
      </c>
      <c r="H123" s="193" t="s">
        <v>112</v>
      </c>
      <c r="I123" s="193" t="s">
        <v>113</v>
      </c>
      <c r="J123" s="194" t="s">
        <v>98</v>
      </c>
      <c r="K123" s="195" t="s">
        <v>114</v>
      </c>
      <c r="L123" s="196"/>
      <c r="M123" s="99" t="s">
        <v>1</v>
      </c>
      <c r="N123" s="100" t="s">
        <v>40</v>
      </c>
      <c r="O123" s="100" t="s">
        <v>115</v>
      </c>
      <c r="P123" s="100" t="s">
        <v>116</v>
      </c>
      <c r="Q123" s="100" t="s">
        <v>117</v>
      </c>
      <c r="R123" s="100" t="s">
        <v>118</v>
      </c>
      <c r="S123" s="100" t="s">
        <v>119</v>
      </c>
      <c r="T123" s="101" t="s">
        <v>120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121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</f>
        <v>0</v>
      </c>
      <c r="Q124" s="103"/>
      <c r="R124" s="199">
        <f>R125</f>
        <v>225.60611836863998</v>
      </c>
      <c r="S124" s="103"/>
      <c r="T124" s="200">
        <f>T125</f>
        <v>58.587650000000004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100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122</v>
      </c>
      <c r="F125" s="205" t="s">
        <v>123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P126+P152+P162+P165+P180+P194+P207</f>
        <v>0</v>
      </c>
      <c r="Q125" s="210"/>
      <c r="R125" s="211">
        <f>R126+R152+R162+R165+R180+R194+R207</f>
        <v>225.60611836863998</v>
      </c>
      <c r="S125" s="210"/>
      <c r="T125" s="212">
        <f>T126+T152+T162+T165+T180+T194+T207</f>
        <v>58.587650000000004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124</v>
      </c>
      <c r="BK125" s="215">
        <f>BK126+BK152+BK162+BK165+BK180+BK194+BK207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84</v>
      </c>
      <c r="F126" s="216" t="s">
        <v>125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SUM(P127:P151)</f>
        <v>0</v>
      </c>
      <c r="Q126" s="210"/>
      <c r="R126" s="211">
        <f>SUM(R127:R151)</f>
        <v>1.1237589000000001</v>
      </c>
      <c r="S126" s="210"/>
      <c r="T126" s="212">
        <f>SUM(T127:T151)</f>
        <v>52.517600000000002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124</v>
      </c>
      <c r="BK126" s="215">
        <f>SUM(BK127:BK151)</f>
        <v>0</v>
      </c>
    </row>
    <row r="127" s="2" customFormat="1" ht="24.15" customHeight="1">
      <c r="A127" s="37"/>
      <c r="B127" s="38"/>
      <c r="C127" s="218" t="s">
        <v>84</v>
      </c>
      <c r="D127" s="218" t="s">
        <v>126</v>
      </c>
      <c r="E127" s="219" t="s">
        <v>127</v>
      </c>
      <c r="F127" s="220" t="s">
        <v>128</v>
      </c>
      <c r="G127" s="221" t="s">
        <v>129</v>
      </c>
      <c r="H127" s="222">
        <v>11.76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41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0.26000000000000001</v>
      </c>
      <c r="T127" s="229">
        <f>S127*H127</f>
        <v>3.0575999999999999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130</v>
      </c>
      <c r="AT127" s="230" t="s">
        <v>126</v>
      </c>
      <c r="AU127" s="230" t="s">
        <v>86</v>
      </c>
      <c r="AY127" s="16" t="s">
        <v>124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84</v>
      </c>
      <c r="BK127" s="231">
        <f>ROUND(I127*H127,2)</f>
        <v>0</v>
      </c>
      <c r="BL127" s="16" t="s">
        <v>130</v>
      </c>
      <c r="BM127" s="230" t="s">
        <v>131</v>
      </c>
    </row>
    <row r="128" s="2" customFormat="1" ht="24.15" customHeight="1">
      <c r="A128" s="37"/>
      <c r="B128" s="38"/>
      <c r="C128" s="218" t="s">
        <v>86</v>
      </c>
      <c r="D128" s="218" t="s">
        <v>126</v>
      </c>
      <c r="E128" s="219" t="s">
        <v>132</v>
      </c>
      <c r="F128" s="220" t="s">
        <v>133</v>
      </c>
      <c r="G128" s="221" t="s">
        <v>129</v>
      </c>
      <c r="H128" s="222">
        <v>223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0.22</v>
      </c>
      <c r="T128" s="229">
        <f>S128*H128</f>
        <v>49.060000000000002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130</v>
      </c>
      <c r="AT128" s="230" t="s">
        <v>126</v>
      </c>
      <c r="AU128" s="230" t="s">
        <v>86</v>
      </c>
      <c r="AY128" s="16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130</v>
      </c>
      <c r="BM128" s="230" t="s">
        <v>134</v>
      </c>
    </row>
    <row r="129" s="2" customFormat="1" ht="33" customHeight="1">
      <c r="A129" s="37"/>
      <c r="B129" s="38"/>
      <c r="C129" s="218" t="s">
        <v>135</v>
      </c>
      <c r="D129" s="218" t="s">
        <v>126</v>
      </c>
      <c r="E129" s="219" t="s">
        <v>136</v>
      </c>
      <c r="F129" s="220" t="s">
        <v>137</v>
      </c>
      <c r="G129" s="221" t="s">
        <v>138</v>
      </c>
      <c r="H129" s="222">
        <v>66.900000000000006</v>
      </c>
      <c r="I129" s="223"/>
      <c r="J129" s="224">
        <f>ROUND(I129*H129,2)</f>
        <v>0</v>
      </c>
      <c r="K129" s="225"/>
      <c r="L129" s="43"/>
      <c r="M129" s="226" t="s">
        <v>1</v>
      </c>
      <c r="N129" s="227" t="s">
        <v>41</v>
      </c>
      <c r="O129" s="90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0" t="s">
        <v>130</v>
      </c>
      <c r="AT129" s="230" t="s">
        <v>126</v>
      </c>
      <c r="AU129" s="230" t="s">
        <v>86</v>
      </c>
      <c r="AY129" s="16" t="s">
        <v>124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6" t="s">
        <v>84</v>
      </c>
      <c r="BK129" s="231">
        <f>ROUND(I129*H129,2)</f>
        <v>0</v>
      </c>
      <c r="BL129" s="16" t="s">
        <v>130</v>
      </c>
      <c r="BM129" s="230" t="s">
        <v>139</v>
      </c>
    </row>
    <row r="130" s="13" customFormat="1">
      <c r="A130" s="13"/>
      <c r="B130" s="232"/>
      <c r="C130" s="233"/>
      <c r="D130" s="234" t="s">
        <v>140</v>
      </c>
      <c r="E130" s="235" t="s">
        <v>1</v>
      </c>
      <c r="F130" s="236" t="s">
        <v>141</v>
      </c>
      <c r="G130" s="233"/>
      <c r="H130" s="237">
        <v>66.900000000000006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140</v>
      </c>
      <c r="AU130" s="243" t="s">
        <v>86</v>
      </c>
      <c r="AV130" s="13" t="s">
        <v>86</v>
      </c>
      <c r="AW130" s="13" t="s">
        <v>31</v>
      </c>
      <c r="AX130" s="13" t="s">
        <v>84</v>
      </c>
      <c r="AY130" s="243" t="s">
        <v>124</v>
      </c>
    </row>
    <row r="131" s="2" customFormat="1" ht="33" customHeight="1">
      <c r="A131" s="37"/>
      <c r="B131" s="38"/>
      <c r="C131" s="218" t="s">
        <v>130</v>
      </c>
      <c r="D131" s="218" t="s">
        <v>126</v>
      </c>
      <c r="E131" s="219" t="s">
        <v>142</v>
      </c>
      <c r="F131" s="220" t="s">
        <v>143</v>
      </c>
      <c r="G131" s="221" t="s">
        <v>138</v>
      </c>
      <c r="H131" s="222">
        <v>1.8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41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130</v>
      </c>
      <c r="AT131" s="230" t="s">
        <v>126</v>
      </c>
      <c r="AU131" s="230" t="s">
        <v>86</v>
      </c>
      <c r="AY131" s="16" t="s">
        <v>124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84</v>
      </c>
      <c r="BK131" s="231">
        <f>ROUND(I131*H131,2)</f>
        <v>0</v>
      </c>
      <c r="BL131" s="16" t="s">
        <v>130</v>
      </c>
      <c r="BM131" s="230" t="s">
        <v>144</v>
      </c>
    </row>
    <row r="132" s="13" customFormat="1">
      <c r="A132" s="13"/>
      <c r="B132" s="232"/>
      <c r="C132" s="233"/>
      <c r="D132" s="234" t="s">
        <v>140</v>
      </c>
      <c r="E132" s="235" t="s">
        <v>1</v>
      </c>
      <c r="F132" s="236" t="s">
        <v>145</v>
      </c>
      <c r="G132" s="233"/>
      <c r="H132" s="237">
        <v>1.8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140</v>
      </c>
      <c r="AU132" s="243" t="s">
        <v>86</v>
      </c>
      <c r="AV132" s="13" t="s">
        <v>86</v>
      </c>
      <c r="AW132" s="13" t="s">
        <v>31</v>
      </c>
      <c r="AX132" s="13" t="s">
        <v>84</v>
      </c>
      <c r="AY132" s="243" t="s">
        <v>124</v>
      </c>
    </row>
    <row r="133" s="2" customFormat="1" ht="24.15" customHeight="1">
      <c r="A133" s="37"/>
      <c r="B133" s="38"/>
      <c r="C133" s="218" t="s">
        <v>146</v>
      </c>
      <c r="D133" s="218" t="s">
        <v>126</v>
      </c>
      <c r="E133" s="219" t="s">
        <v>147</v>
      </c>
      <c r="F133" s="220" t="s">
        <v>148</v>
      </c>
      <c r="G133" s="221" t="s">
        <v>138</v>
      </c>
      <c r="H133" s="222">
        <v>2.1600000000000001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41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130</v>
      </c>
      <c r="AT133" s="230" t="s">
        <v>126</v>
      </c>
      <c r="AU133" s="230" t="s">
        <v>86</v>
      </c>
      <c r="AY133" s="16" t="s">
        <v>124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84</v>
      </c>
      <c r="BK133" s="231">
        <f>ROUND(I133*H133,2)</f>
        <v>0</v>
      </c>
      <c r="BL133" s="16" t="s">
        <v>130</v>
      </c>
      <c r="BM133" s="230" t="s">
        <v>149</v>
      </c>
    </row>
    <row r="134" s="13" customFormat="1">
      <c r="A134" s="13"/>
      <c r="B134" s="232"/>
      <c r="C134" s="233"/>
      <c r="D134" s="234" t="s">
        <v>140</v>
      </c>
      <c r="E134" s="235" t="s">
        <v>1</v>
      </c>
      <c r="F134" s="236" t="s">
        <v>150</v>
      </c>
      <c r="G134" s="233"/>
      <c r="H134" s="237">
        <v>2.1600000000000001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140</v>
      </c>
      <c r="AU134" s="243" t="s">
        <v>86</v>
      </c>
      <c r="AV134" s="13" t="s">
        <v>86</v>
      </c>
      <c r="AW134" s="13" t="s">
        <v>31</v>
      </c>
      <c r="AX134" s="13" t="s">
        <v>84</v>
      </c>
      <c r="AY134" s="243" t="s">
        <v>124</v>
      </c>
    </row>
    <row r="135" s="2" customFormat="1" ht="37.8" customHeight="1">
      <c r="A135" s="37"/>
      <c r="B135" s="38"/>
      <c r="C135" s="218" t="s">
        <v>151</v>
      </c>
      <c r="D135" s="218" t="s">
        <v>126</v>
      </c>
      <c r="E135" s="219" t="s">
        <v>152</v>
      </c>
      <c r="F135" s="220" t="s">
        <v>153</v>
      </c>
      <c r="G135" s="221" t="s">
        <v>138</v>
      </c>
      <c r="H135" s="222">
        <v>69.719999999999999</v>
      </c>
      <c r="I135" s="223"/>
      <c r="J135" s="224">
        <f>ROUND(I135*H135,2)</f>
        <v>0</v>
      </c>
      <c r="K135" s="225"/>
      <c r="L135" s="43"/>
      <c r="M135" s="226" t="s">
        <v>1</v>
      </c>
      <c r="N135" s="227" t="s">
        <v>41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130</v>
      </c>
      <c r="AT135" s="230" t="s">
        <v>126</v>
      </c>
      <c r="AU135" s="230" t="s">
        <v>86</v>
      </c>
      <c r="AY135" s="16" t="s">
        <v>124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84</v>
      </c>
      <c r="BK135" s="231">
        <f>ROUND(I135*H135,2)</f>
        <v>0</v>
      </c>
      <c r="BL135" s="16" t="s">
        <v>130</v>
      </c>
      <c r="BM135" s="230" t="s">
        <v>154</v>
      </c>
    </row>
    <row r="136" s="2" customFormat="1" ht="24.15" customHeight="1">
      <c r="A136" s="37"/>
      <c r="B136" s="38"/>
      <c r="C136" s="218" t="s">
        <v>155</v>
      </c>
      <c r="D136" s="218" t="s">
        <v>126</v>
      </c>
      <c r="E136" s="219" t="s">
        <v>156</v>
      </c>
      <c r="F136" s="220" t="s">
        <v>157</v>
      </c>
      <c r="G136" s="221" t="s">
        <v>138</v>
      </c>
      <c r="H136" s="222">
        <v>69.719999999999999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130</v>
      </c>
      <c r="AT136" s="230" t="s">
        <v>126</v>
      </c>
      <c r="AU136" s="230" t="s">
        <v>86</v>
      </c>
      <c r="AY136" s="16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130</v>
      </c>
      <c r="BM136" s="230" t="s">
        <v>158</v>
      </c>
    </row>
    <row r="137" s="13" customFormat="1">
      <c r="A137" s="13"/>
      <c r="B137" s="232"/>
      <c r="C137" s="233"/>
      <c r="D137" s="234" t="s">
        <v>140</v>
      </c>
      <c r="E137" s="235" t="s">
        <v>1</v>
      </c>
      <c r="F137" s="236" t="s">
        <v>159</v>
      </c>
      <c r="G137" s="233"/>
      <c r="H137" s="237">
        <v>69.719999999999999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140</v>
      </c>
      <c r="AU137" s="243" t="s">
        <v>86</v>
      </c>
      <c r="AV137" s="13" t="s">
        <v>86</v>
      </c>
      <c r="AW137" s="13" t="s">
        <v>31</v>
      </c>
      <c r="AX137" s="13" t="s">
        <v>84</v>
      </c>
      <c r="AY137" s="243" t="s">
        <v>124</v>
      </c>
    </row>
    <row r="138" s="2" customFormat="1" ht="24.15" customHeight="1">
      <c r="A138" s="37"/>
      <c r="B138" s="38"/>
      <c r="C138" s="218" t="s">
        <v>160</v>
      </c>
      <c r="D138" s="218" t="s">
        <v>126</v>
      </c>
      <c r="E138" s="219" t="s">
        <v>161</v>
      </c>
      <c r="F138" s="220" t="s">
        <v>162</v>
      </c>
      <c r="G138" s="221" t="s">
        <v>138</v>
      </c>
      <c r="H138" s="222">
        <v>1.1399999999999999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41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130</v>
      </c>
      <c r="AT138" s="230" t="s">
        <v>126</v>
      </c>
      <c r="AU138" s="230" t="s">
        <v>86</v>
      </c>
      <c r="AY138" s="16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84</v>
      </c>
      <c r="BK138" s="231">
        <f>ROUND(I138*H138,2)</f>
        <v>0</v>
      </c>
      <c r="BL138" s="16" t="s">
        <v>130</v>
      </c>
      <c r="BM138" s="230" t="s">
        <v>163</v>
      </c>
    </row>
    <row r="139" s="13" customFormat="1">
      <c r="A139" s="13"/>
      <c r="B139" s="232"/>
      <c r="C139" s="233"/>
      <c r="D139" s="234" t="s">
        <v>140</v>
      </c>
      <c r="E139" s="235" t="s">
        <v>1</v>
      </c>
      <c r="F139" s="236" t="s">
        <v>164</v>
      </c>
      <c r="G139" s="233"/>
      <c r="H139" s="237">
        <v>1.1399999999999999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140</v>
      </c>
      <c r="AU139" s="243" t="s">
        <v>86</v>
      </c>
      <c r="AV139" s="13" t="s">
        <v>86</v>
      </c>
      <c r="AW139" s="13" t="s">
        <v>31</v>
      </c>
      <c r="AX139" s="13" t="s">
        <v>84</v>
      </c>
      <c r="AY139" s="243" t="s">
        <v>124</v>
      </c>
    </row>
    <row r="140" s="2" customFormat="1" ht="66.75" customHeight="1">
      <c r="A140" s="37"/>
      <c r="B140" s="38"/>
      <c r="C140" s="218" t="s">
        <v>165</v>
      </c>
      <c r="D140" s="218" t="s">
        <v>126</v>
      </c>
      <c r="E140" s="219" t="s">
        <v>166</v>
      </c>
      <c r="F140" s="220" t="s">
        <v>167</v>
      </c>
      <c r="G140" s="221" t="s">
        <v>138</v>
      </c>
      <c r="H140" s="222">
        <v>0.54000000000000004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41</v>
      </c>
      <c r="O140" s="90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130</v>
      </c>
      <c r="AT140" s="230" t="s">
        <v>126</v>
      </c>
      <c r="AU140" s="230" t="s">
        <v>86</v>
      </c>
      <c r="AY140" s="16" t="s">
        <v>124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84</v>
      </c>
      <c r="BK140" s="231">
        <f>ROUND(I140*H140,2)</f>
        <v>0</v>
      </c>
      <c r="BL140" s="16" t="s">
        <v>130</v>
      </c>
      <c r="BM140" s="230" t="s">
        <v>168</v>
      </c>
    </row>
    <row r="141" s="13" customFormat="1">
      <c r="A141" s="13"/>
      <c r="B141" s="232"/>
      <c r="C141" s="233"/>
      <c r="D141" s="234" t="s">
        <v>140</v>
      </c>
      <c r="E141" s="235" t="s">
        <v>1</v>
      </c>
      <c r="F141" s="236" t="s">
        <v>169</v>
      </c>
      <c r="G141" s="233"/>
      <c r="H141" s="237">
        <v>0.54000000000000004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140</v>
      </c>
      <c r="AU141" s="243" t="s">
        <v>86</v>
      </c>
      <c r="AV141" s="13" t="s">
        <v>86</v>
      </c>
      <c r="AW141" s="13" t="s">
        <v>31</v>
      </c>
      <c r="AX141" s="13" t="s">
        <v>84</v>
      </c>
      <c r="AY141" s="243" t="s">
        <v>124</v>
      </c>
    </row>
    <row r="142" s="2" customFormat="1" ht="16.5" customHeight="1">
      <c r="A142" s="37"/>
      <c r="B142" s="38"/>
      <c r="C142" s="244" t="s">
        <v>170</v>
      </c>
      <c r="D142" s="244" t="s">
        <v>171</v>
      </c>
      <c r="E142" s="245" t="s">
        <v>172</v>
      </c>
      <c r="F142" s="246" t="s">
        <v>173</v>
      </c>
      <c r="G142" s="247" t="s">
        <v>174</v>
      </c>
      <c r="H142" s="248">
        <v>0.89100000000000001</v>
      </c>
      <c r="I142" s="249"/>
      <c r="J142" s="250">
        <f>ROUND(I142*H142,2)</f>
        <v>0</v>
      </c>
      <c r="K142" s="251"/>
      <c r="L142" s="252"/>
      <c r="M142" s="253" t="s">
        <v>1</v>
      </c>
      <c r="N142" s="254" t="s">
        <v>41</v>
      </c>
      <c r="O142" s="90"/>
      <c r="P142" s="228">
        <f>O142*H142</f>
        <v>0</v>
      </c>
      <c r="Q142" s="228">
        <v>1</v>
      </c>
      <c r="R142" s="228">
        <f>Q142*H142</f>
        <v>0.89100000000000001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160</v>
      </c>
      <c r="AT142" s="230" t="s">
        <v>171</v>
      </c>
      <c r="AU142" s="230" t="s">
        <v>86</v>
      </c>
      <c r="AY142" s="16" t="s">
        <v>124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84</v>
      </c>
      <c r="BK142" s="231">
        <f>ROUND(I142*H142,2)</f>
        <v>0</v>
      </c>
      <c r="BL142" s="16" t="s">
        <v>130</v>
      </c>
      <c r="BM142" s="230" t="s">
        <v>175</v>
      </c>
    </row>
    <row r="143" s="13" customFormat="1">
      <c r="A143" s="13"/>
      <c r="B143" s="232"/>
      <c r="C143" s="233"/>
      <c r="D143" s="234" t="s">
        <v>140</v>
      </c>
      <c r="E143" s="233"/>
      <c r="F143" s="236" t="s">
        <v>176</v>
      </c>
      <c r="G143" s="233"/>
      <c r="H143" s="237">
        <v>0.89100000000000001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140</v>
      </c>
      <c r="AU143" s="243" t="s">
        <v>86</v>
      </c>
      <c r="AV143" s="13" t="s">
        <v>86</v>
      </c>
      <c r="AW143" s="13" t="s">
        <v>4</v>
      </c>
      <c r="AX143" s="13" t="s">
        <v>84</v>
      </c>
      <c r="AY143" s="243" t="s">
        <v>124</v>
      </c>
    </row>
    <row r="144" s="2" customFormat="1" ht="24.15" customHeight="1">
      <c r="A144" s="37"/>
      <c r="B144" s="38"/>
      <c r="C144" s="218" t="s">
        <v>177</v>
      </c>
      <c r="D144" s="218" t="s">
        <v>126</v>
      </c>
      <c r="E144" s="219" t="s">
        <v>178</v>
      </c>
      <c r="F144" s="220" t="s">
        <v>179</v>
      </c>
      <c r="G144" s="221" t="s">
        <v>129</v>
      </c>
      <c r="H144" s="222">
        <v>223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41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130</v>
      </c>
      <c r="AT144" s="230" t="s">
        <v>126</v>
      </c>
      <c r="AU144" s="230" t="s">
        <v>86</v>
      </c>
      <c r="AY144" s="16" t="s">
        <v>124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84</v>
      </c>
      <c r="BK144" s="231">
        <f>ROUND(I144*H144,2)</f>
        <v>0</v>
      </c>
      <c r="BL144" s="16" t="s">
        <v>130</v>
      </c>
      <c r="BM144" s="230" t="s">
        <v>180</v>
      </c>
    </row>
    <row r="145" s="2" customFormat="1" ht="24.15" customHeight="1">
      <c r="A145" s="37"/>
      <c r="B145" s="38"/>
      <c r="C145" s="218" t="s">
        <v>8</v>
      </c>
      <c r="D145" s="218" t="s">
        <v>126</v>
      </c>
      <c r="E145" s="219" t="s">
        <v>181</v>
      </c>
      <c r="F145" s="220" t="s">
        <v>182</v>
      </c>
      <c r="G145" s="221" t="s">
        <v>138</v>
      </c>
      <c r="H145" s="222">
        <v>0.12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41</v>
      </c>
      <c r="O145" s="90"/>
      <c r="P145" s="228">
        <f>O145*H145</f>
        <v>0</v>
      </c>
      <c r="Q145" s="228">
        <v>1.8907700000000001</v>
      </c>
      <c r="R145" s="228">
        <f>Q145*H145</f>
        <v>0.22689239999999999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130</v>
      </c>
      <c r="AT145" s="230" t="s">
        <v>126</v>
      </c>
      <c r="AU145" s="230" t="s">
        <v>86</v>
      </c>
      <c r="AY145" s="16" t="s">
        <v>124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130</v>
      </c>
      <c r="BM145" s="230" t="s">
        <v>183</v>
      </c>
    </row>
    <row r="146" s="13" customFormat="1">
      <c r="A146" s="13"/>
      <c r="B146" s="232"/>
      <c r="C146" s="233"/>
      <c r="D146" s="234" t="s">
        <v>140</v>
      </c>
      <c r="E146" s="235" t="s">
        <v>1</v>
      </c>
      <c r="F146" s="236" t="s">
        <v>184</v>
      </c>
      <c r="G146" s="233"/>
      <c r="H146" s="237">
        <v>0.12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140</v>
      </c>
      <c r="AU146" s="243" t="s">
        <v>86</v>
      </c>
      <c r="AV146" s="13" t="s">
        <v>86</v>
      </c>
      <c r="AW146" s="13" t="s">
        <v>31</v>
      </c>
      <c r="AX146" s="13" t="s">
        <v>84</v>
      </c>
      <c r="AY146" s="243" t="s">
        <v>124</v>
      </c>
    </row>
    <row r="147" s="2" customFormat="1" ht="33" customHeight="1">
      <c r="A147" s="37"/>
      <c r="B147" s="38"/>
      <c r="C147" s="218" t="s">
        <v>185</v>
      </c>
      <c r="D147" s="218" t="s">
        <v>126</v>
      </c>
      <c r="E147" s="219" t="s">
        <v>186</v>
      </c>
      <c r="F147" s="220" t="s">
        <v>187</v>
      </c>
      <c r="G147" s="221" t="s">
        <v>188</v>
      </c>
      <c r="H147" s="222">
        <v>1.5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41</v>
      </c>
      <c r="O147" s="90"/>
      <c r="P147" s="228">
        <f>O147*H147</f>
        <v>0</v>
      </c>
      <c r="Q147" s="228">
        <v>1.1E-05</v>
      </c>
      <c r="R147" s="228">
        <f>Q147*H147</f>
        <v>1.6500000000000001E-05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130</v>
      </c>
      <c r="AT147" s="230" t="s">
        <v>126</v>
      </c>
      <c r="AU147" s="230" t="s">
        <v>86</v>
      </c>
      <c r="AY147" s="16" t="s">
        <v>124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84</v>
      </c>
      <c r="BK147" s="231">
        <f>ROUND(I147*H147,2)</f>
        <v>0</v>
      </c>
      <c r="BL147" s="16" t="s">
        <v>130</v>
      </c>
      <c r="BM147" s="230" t="s">
        <v>189</v>
      </c>
    </row>
    <row r="148" s="2" customFormat="1" ht="24.15" customHeight="1">
      <c r="A148" s="37"/>
      <c r="B148" s="38"/>
      <c r="C148" s="244" t="s">
        <v>190</v>
      </c>
      <c r="D148" s="244" t="s">
        <v>171</v>
      </c>
      <c r="E148" s="245" t="s">
        <v>191</v>
      </c>
      <c r="F148" s="246" t="s">
        <v>192</v>
      </c>
      <c r="G148" s="247" t="s">
        <v>188</v>
      </c>
      <c r="H148" s="248">
        <v>1.5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41</v>
      </c>
      <c r="O148" s="90"/>
      <c r="P148" s="228">
        <f>O148*H148</f>
        <v>0</v>
      </c>
      <c r="Q148" s="228">
        <v>0.0038999999999999998</v>
      </c>
      <c r="R148" s="228">
        <f>Q148*H148</f>
        <v>0.0058499999999999993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160</v>
      </c>
      <c r="AT148" s="230" t="s">
        <v>171</v>
      </c>
      <c r="AU148" s="230" t="s">
        <v>86</v>
      </c>
      <c r="AY148" s="16" t="s">
        <v>124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84</v>
      </c>
      <c r="BK148" s="231">
        <f>ROUND(I148*H148,2)</f>
        <v>0</v>
      </c>
      <c r="BL148" s="16" t="s">
        <v>130</v>
      </c>
      <c r="BM148" s="230" t="s">
        <v>193</v>
      </c>
    </row>
    <row r="149" s="2" customFormat="1" ht="16.5" customHeight="1">
      <c r="A149" s="37"/>
      <c r="B149" s="38"/>
      <c r="C149" s="218" t="s">
        <v>194</v>
      </c>
      <c r="D149" s="218" t="s">
        <v>126</v>
      </c>
      <c r="E149" s="219" t="s">
        <v>195</v>
      </c>
      <c r="F149" s="220" t="s">
        <v>196</v>
      </c>
      <c r="G149" s="221" t="s">
        <v>197</v>
      </c>
      <c r="H149" s="222">
        <v>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41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0.40000000000000002</v>
      </c>
      <c r="T149" s="229">
        <f>S149*H149</f>
        <v>0.40000000000000002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130</v>
      </c>
      <c r="AT149" s="230" t="s">
        <v>126</v>
      </c>
      <c r="AU149" s="230" t="s">
        <v>86</v>
      </c>
      <c r="AY149" s="16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84</v>
      </c>
      <c r="BK149" s="231">
        <f>ROUND(I149*H149,2)</f>
        <v>0</v>
      </c>
      <c r="BL149" s="16" t="s">
        <v>130</v>
      </c>
      <c r="BM149" s="230" t="s">
        <v>198</v>
      </c>
    </row>
    <row r="150" s="2" customFormat="1">
      <c r="A150" s="37"/>
      <c r="B150" s="38"/>
      <c r="C150" s="39"/>
      <c r="D150" s="234" t="s">
        <v>199</v>
      </c>
      <c r="E150" s="39"/>
      <c r="F150" s="255" t="s">
        <v>200</v>
      </c>
      <c r="G150" s="39"/>
      <c r="H150" s="39"/>
      <c r="I150" s="256"/>
      <c r="J150" s="39"/>
      <c r="K150" s="39"/>
      <c r="L150" s="43"/>
      <c r="M150" s="257"/>
      <c r="N150" s="258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199</v>
      </c>
      <c r="AU150" s="16" t="s">
        <v>86</v>
      </c>
    </row>
    <row r="151" s="2" customFormat="1" ht="24.15" customHeight="1">
      <c r="A151" s="37"/>
      <c r="B151" s="38"/>
      <c r="C151" s="218" t="s">
        <v>201</v>
      </c>
      <c r="D151" s="218" t="s">
        <v>126</v>
      </c>
      <c r="E151" s="219" t="s">
        <v>202</v>
      </c>
      <c r="F151" s="220" t="s">
        <v>203</v>
      </c>
      <c r="G151" s="221" t="s">
        <v>174</v>
      </c>
      <c r="H151" s="222">
        <v>0.050000000000000003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41</v>
      </c>
      <c r="O151" s="90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130</v>
      </c>
      <c r="AT151" s="230" t="s">
        <v>126</v>
      </c>
      <c r="AU151" s="230" t="s">
        <v>86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84</v>
      </c>
      <c r="BK151" s="231">
        <f>ROUND(I151*H151,2)</f>
        <v>0</v>
      </c>
      <c r="BL151" s="16" t="s">
        <v>130</v>
      </c>
      <c r="BM151" s="230" t="s">
        <v>204</v>
      </c>
    </row>
    <row r="152" s="12" customFormat="1" ht="22.8" customHeight="1">
      <c r="A152" s="12"/>
      <c r="B152" s="202"/>
      <c r="C152" s="203"/>
      <c r="D152" s="204" t="s">
        <v>75</v>
      </c>
      <c r="E152" s="216" t="s">
        <v>146</v>
      </c>
      <c r="F152" s="216" t="s">
        <v>205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SUM(P153:P161)</f>
        <v>0</v>
      </c>
      <c r="Q152" s="210"/>
      <c r="R152" s="211">
        <f>SUM(R153:R161)</f>
        <v>214.53605319999997</v>
      </c>
      <c r="S152" s="210"/>
      <c r="T152" s="212">
        <f>SUM(T153:T161)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84</v>
      </c>
      <c r="AT152" s="214" t="s">
        <v>75</v>
      </c>
      <c r="AU152" s="214" t="s">
        <v>84</v>
      </c>
      <c r="AY152" s="213" t="s">
        <v>124</v>
      </c>
      <c r="BK152" s="215">
        <f>SUM(BK153:BK161)</f>
        <v>0</v>
      </c>
    </row>
    <row r="153" s="2" customFormat="1" ht="24.15" customHeight="1">
      <c r="A153" s="37"/>
      <c r="B153" s="38"/>
      <c r="C153" s="218" t="s">
        <v>206</v>
      </c>
      <c r="D153" s="218" t="s">
        <v>126</v>
      </c>
      <c r="E153" s="219" t="s">
        <v>207</v>
      </c>
      <c r="F153" s="220" t="s">
        <v>208</v>
      </c>
      <c r="G153" s="221" t="s">
        <v>129</v>
      </c>
      <c r="H153" s="222">
        <v>223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0.68999999999999995</v>
      </c>
      <c r="R153" s="228">
        <f>Q153*H153</f>
        <v>153.86999999999998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130</v>
      </c>
      <c r="AT153" s="230" t="s">
        <v>126</v>
      </c>
      <c r="AU153" s="230" t="s">
        <v>86</v>
      </c>
      <c r="AY153" s="16" t="s">
        <v>124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130</v>
      </c>
      <c r="BM153" s="230" t="s">
        <v>209</v>
      </c>
    </row>
    <row r="154" s="2" customFormat="1" ht="24.15" customHeight="1">
      <c r="A154" s="37"/>
      <c r="B154" s="38"/>
      <c r="C154" s="218" t="s">
        <v>210</v>
      </c>
      <c r="D154" s="218" t="s">
        <v>126</v>
      </c>
      <c r="E154" s="219" t="s">
        <v>211</v>
      </c>
      <c r="F154" s="220" t="s">
        <v>212</v>
      </c>
      <c r="G154" s="221" t="s">
        <v>129</v>
      </c>
      <c r="H154" s="222">
        <v>223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41</v>
      </c>
      <c r="O154" s="90"/>
      <c r="P154" s="228">
        <f>O154*H154</f>
        <v>0</v>
      </c>
      <c r="Q154" s="228">
        <v>0.00034000000000000002</v>
      </c>
      <c r="R154" s="228">
        <f>Q154*H154</f>
        <v>0.075819999999999999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130</v>
      </c>
      <c r="AT154" s="230" t="s">
        <v>126</v>
      </c>
      <c r="AU154" s="230" t="s">
        <v>86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84</v>
      </c>
      <c r="BK154" s="231">
        <f>ROUND(I154*H154,2)</f>
        <v>0</v>
      </c>
      <c r="BL154" s="16" t="s">
        <v>130</v>
      </c>
      <c r="BM154" s="230" t="s">
        <v>213</v>
      </c>
    </row>
    <row r="155" s="2" customFormat="1" ht="21.75" customHeight="1">
      <c r="A155" s="37"/>
      <c r="B155" s="38"/>
      <c r="C155" s="218" t="s">
        <v>214</v>
      </c>
      <c r="D155" s="218" t="s">
        <v>126</v>
      </c>
      <c r="E155" s="219" t="s">
        <v>215</v>
      </c>
      <c r="F155" s="220" t="s">
        <v>216</v>
      </c>
      <c r="G155" s="221" t="s">
        <v>129</v>
      </c>
      <c r="H155" s="222">
        <v>223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41</v>
      </c>
      <c r="O155" s="90"/>
      <c r="P155" s="228">
        <f>O155*H155</f>
        <v>0</v>
      </c>
      <c r="Q155" s="228">
        <v>0.00051000000000000004</v>
      </c>
      <c r="R155" s="228">
        <f>Q155*H155</f>
        <v>0.11373000000000001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130</v>
      </c>
      <c r="AT155" s="230" t="s">
        <v>126</v>
      </c>
      <c r="AU155" s="230" t="s">
        <v>86</v>
      </c>
      <c r="AY155" s="16" t="s">
        <v>124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84</v>
      </c>
      <c r="BK155" s="231">
        <f>ROUND(I155*H155,2)</f>
        <v>0</v>
      </c>
      <c r="BL155" s="16" t="s">
        <v>130</v>
      </c>
      <c r="BM155" s="230" t="s">
        <v>217</v>
      </c>
    </row>
    <row r="156" s="2" customFormat="1" ht="33" customHeight="1">
      <c r="A156" s="37"/>
      <c r="B156" s="38"/>
      <c r="C156" s="218" t="s">
        <v>218</v>
      </c>
      <c r="D156" s="218" t="s">
        <v>126</v>
      </c>
      <c r="E156" s="219" t="s">
        <v>219</v>
      </c>
      <c r="F156" s="220" t="s">
        <v>220</v>
      </c>
      <c r="G156" s="221" t="s">
        <v>129</v>
      </c>
      <c r="H156" s="222">
        <v>223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41</v>
      </c>
      <c r="O156" s="90"/>
      <c r="P156" s="228">
        <f>O156*H156</f>
        <v>0</v>
      </c>
      <c r="Q156" s="228">
        <v>0.10373</v>
      </c>
      <c r="R156" s="228">
        <f>Q156*H156</f>
        <v>23.131790000000002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130</v>
      </c>
      <c r="AT156" s="230" t="s">
        <v>126</v>
      </c>
      <c r="AU156" s="230" t="s">
        <v>86</v>
      </c>
      <c r="AY156" s="16" t="s">
        <v>124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84</v>
      </c>
      <c r="BK156" s="231">
        <f>ROUND(I156*H156,2)</f>
        <v>0</v>
      </c>
      <c r="BL156" s="16" t="s">
        <v>130</v>
      </c>
      <c r="BM156" s="230" t="s">
        <v>221</v>
      </c>
    </row>
    <row r="157" s="2" customFormat="1" ht="24.15" customHeight="1">
      <c r="A157" s="37"/>
      <c r="B157" s="38"/>
      <c r="C157" s="218" t="s">
        <v>7</v>
      </c>
      <c r="D157" s="218" t="s">
        <v>126</v>
      </c>
      <c r="E157" s="219" t="s">
        <v>222</v>
      </c>
      <c r="F157" s="220" t="s">
        <v>223</v>
      </c>
      <c r="G157" s="221" t="s">
        <v>129</v>
      </c>
      <c r="H157" s="222">
        <v>223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41</v>
      </c>
      <c r="O157" s="90"/>
      <c r="P157" s="228">
        <f>O157*H157</f>
        <v>0</v>
      </c>
      <c r="Q157" s="228">
        <v>0.15559000000000001</v>
      </c>
      <c r="R157" s="228">
        <f>Q157*H157</f>
        <v>34.696570000000001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130</v>
      </c>
      <c r="AT157" s="230" t="s">
        <v>126</v>
      </c>
      <c r="AU157" s="230" t="s">
        <v>86</v>
      </c>
      <c r="AY157" s="16" t="s">
        <v>124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130</v>
      </c>
      <c r="BM157" s="230" t="s">
        <v>224</v>
      </c>
    </row>
    <row r="158" s="2" customFormat="1" ht="24.15" customHeight="1">
      <c r="A158" s="37"/>
      <c r="B158" s="38"/>
      <c r="C158" s="218" t="s">
        <v>225</v>
      </c>
      <c r="D158" s="218" t="s">
        <v>126</v>
      </c>
      <c r="E158" s="219" t="s">
        <v>226</v>
      </c>
      <c r="F158" s="220" t="s">
        <v>227</v>
      </c>
      <c r="G158" s="221" t="s">
        <v>129</v>
      </c>
      <c r="H158" s="222">
        <v>11.76</v>
      </c>
      <c r="I158" s="223"/>
      <c r="J158" s="224">
        <f>ROUND(I158*H158,2)</f>
        <v>0</v>
      </c>
      <c r="K158" s="225"/>
      <c r="L158" s="43"/>
      <c r="M158" s="226" t="s">
        <v>1</v>
      </c>
      <c r="N158" s="227" t="s">
        <v>41</v>
      </c>
      <c r="O158" s="90"/>
      <c r="P158" s="228">
        <f>O158*H158</f>
        <v>0</v>
      </c>
      <c r="Q158" s="228">
        <v>0.089219999999999994</v>
      </c>
      <c r="R158" s="228">
        <f>Q158*H158</f>
        <v>1.0492271999999998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130</v>
      </c>
      <c r="AT158" s="230" t="s">
        <v>126</v>
      </c>
      <c r="AU158" s="230" t="s">
        <v>86</v>
      </c>
      <c r="AY158" s="16" t="s">
        <v>124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84</v>
      </c>
      <c r="BK158" s="231">
        <f>ROUND(I158*H158,2)</f>
        <v>0</v>
      </c>
      <c r="BL158" s="16" t="s">
        <v>130</v>
      </c>
      <c r="BM158" s="230" t="s">
        <v>228</v>
      </c>
    </row>
    <row r="159" s="2" customFormat="1">
      <c r="A159" s="37"/>
      <c r="B159" s="38"/>
      <c r="C159" s="39"/>
      <c r="D159" s="234" t="s">
        <v>199</v>
      </c>
      <c r="E159" s="39"/>
      <c r="F159" s="255" t="s">
        <v>229</v>
      </c>
      <c r="G159" s="39"/>
      <c r="H159" s="39"/>
      <c r="I159" s="256"/>
      <c r="J159" s="39"/>
      <c r="K159" s="39"/>
      <c r="L159" s="43"/>
      <c r="M159" s="257"/>
      <c r="N159" s="258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199</v>
      </c>
      <c r="AU159" s="16" t="s">
        <v>86</v>
      </c>
    </row>
    <row r="160" s="2" customFormat="1" ht="24.15" customHeight="1">
      <c r="A160" s="37"/>
      <c r="B160" s="38"/>
      <c r="C160" s="244" t="s">
        <v>230</v>
      </c>
      <c r="D160" s="244" t="s">
        <v>171</v>
      </c>
      <c r="E160" s="245" t="s">
        <v>231</v>
      </c>
      <c r="F160" s="246" t="s">
        <v>232</v>
      </c>
      <c r="G160" s="247" t="s">
        <v>129</v>
      </c>
      <c r="H160" s="248">
        <v>12.113</v>
      </c>
      <c r="I160" s="249"/>
      <c r="J160" s="250">
        <f>ROUND(I160*H160,2)</f>
        <v>0</v>
      </c>
      <c r="K160" s="251"/>
      <c r="L160" s="252"/>
      <c r="M160" s="253" t="s">
        <v>1</v>
      </c>
      <c r="N160" s="254" t="s">
        <v>41</v>
      </c>
      <c r="O160" s="90"/>
      <c r="P160" s="228">
        <f>O160*H160</f>
        <v>0</v>
      </c>
      <c r="Q160" s="228">
        <v>0.13200000000000001</v>
      </c>
      <c r="R160" s="228">
        <f>Q160*H160</f>
        <v>1.598916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160</v>
      </c>
      <c r="AT160" s="230" t="s">
        <v>171</v>
      </c>
      <c r="AU160" s="230" t="s">
        <v>86</v>
      </c>
      <c r="AY160" s="16" t="s">
        <v>124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84</v>
      </c>
      <c r="BK160" s="231">
        <f>ROUND(I160*H160,2)</f>
        <v>0</v>
      </c>
      <c r="BL160" s="16" t="s">
        <v>130</v>
      </c>
      <c r="BM160" s="230" t="s">
        <v>233</v>
      </c>
    </row>
    <row r="161" s="13" customFormat="1">
      <c r="A161" s="13"/>
      <c r="B161" s="232"/>
      <c r="C161" s="233"/>
      <c r="D161" s="234" t="s">
        <v>140</v>
      </c>
      <c r="E161" s="233"/>
      <c r="F161" s="236" t="s">
        <v>234</v>
      </c>
      <c r="G161" s="233"/>
      <c r="H161" s="237">
        <v>12.113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140</v>
      </c>
      <c r="AU161" s="243" t="s">
        <v>86</v>
      </c>
      <c r="AV161" s="13" t="s">
        <v>86</v>
      </c>
      <c r="AW161" s="13" t="s">
        <v>4</v>
      </c>
      <c r="AX161" s="13" t="s">
        <v>84</v>
      </c>
      <c r="AY161" s="243" t="s">
        <v>124</v>
      </c>
    </row>
    <row r="162" s="12" customFormat="1" ht="22.8" customHeight="1">
      <c r="A162" s="12"/>
      <c r="B162" s="202"/>
      <c r="C162" s="203"/>
      <c r="D162" s="204" t="s">
        <v>75</v>
      </c>
      <c r="E162" s="216" t="s">
        <v>235</v>
      </c>
      <c r="F162" s="216" t="s">
        <v>236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SUM(P163:P164)</f>
        <v>0</v>
      </c>
      <c r="Q162" s="210"/>
      <c r="R162" s="211">
        <f>SUM(R163:R164)</f>
        <v>0.00010000000000000001</v>
      </c>
      <c r="S162" s="210"/>
      <c r="T162" s="212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84</v>
      </c>
      <c r="AT162" s="214" t="s">
        <v>75</v>
      </c>
      <c r="AU162" s="214" t="s">
        <v>84</v>
      </c>
      <c r="AY162" s="213" t="s">
        <v>124</v>
      </c>
      <c r="BK162" s="215">
        <f>SUM(BK163:BK164)</f>
        <v>0</v>
      </c>
    </row>
    <row r="163" s="2" customFormat="1" ht="24.15" customHeight="1">
      <c r="A163" s="37"/>
      <c r="B163" s="38"/>
      <c r="C163" s="218" t="s">
        <v>237</v>
      </c>
      <c r="D163" s="218" t="s">
        <v>126</v>
      </c>
      <c r="E163" s="219" t="s">
        <v>238</v>
      </c>
      <c r="F163" s="220" t="s">
        <v>239</v>
      </c>
      <c r="G163" s="221" t="s">
        <v>188</v>
      </c>
      <c r="H163" s="222">
        <v>10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41</v>
      </c>
      <c r="O163" s="90"/>
      <c r="P163" s="228">
        <f>O163*H163</f>
        <v>0</v>
      </c>
      <c r="Q163" s="228">
        <v>1.0000000000000001E-05</v>
      </c>
      <c r="R163" s="228">
        <f>Q163*H163</f>
        <v>0.00010000000000000001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130</v>
      </c>
      <c r="AT163" s="230" t="s">
        <v>126</v>
      </c>
      <c r="AU163" s="230" t="s">
        <v>86</v>
      </c>
      <c r="AY163" s="16" t="s">
        <v>124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84</v>
      </c>
      <c r="BK163" s="231">
        <f>ROUND(I163*H163,2)</f>
        <v>0</v>
      </c>
      <c r="BL163" s="16" t="s">
        <v>130</v>
      </c>
      <c r="BM163" s="230" t="s">
        <v>240</v>
      </c>
    </row>
    <row r="164" s="2" customFormat="1" ht="33" customHeight="1">
      <c r="A164" s="37"/>
      <c r="B164" s="38"/>
      <c r="C164" s="218" t="s">
        <v>241</v>
      </c>
      <c r="D164" s="218" t="s">
        <v>126</v>
      </c>
      <c r="E164" s="219" t="s">
        <v>242</v>
      </c>
      <c r="F164" s="220" t="s">
        <v>243</v>
      </c>
      <c r="G164" s="221" t="s">
        <v>174</v>
      </c>
      <c r="H164" s="222">
        <v>211.88800000000001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41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130</v>
      </c>
      <c r="AT164" s="230" t="s">
        <v>126</v>
      </c>
      <c r="AU164" s="230" t="s">
        <v>86</v>
      </c>
      <c r="AY164" s="16" t="s">
        <v>124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84</v>
      </c>
      <c r="BK164" s="231">
        <f>ROUND(I164*H164,2)</f>
        <v>0</v>
      </c>
      <c r="BL164" s="16" t="s">
        <v>130</v>
      </c>
      <c r="BM164" s="230" t="s">
        <v>244</v>
      </c>
    </row>
    <row r="165" s="12" customFormat="1" ht="22.8" customHeight="1">
      <c r="A165" s="12"/>
      <c r="B165" s="202"/>
      <c r="C165" s="203"/>
      <c r="D165" s="204" t="s">
        <v>75</v>
      </c>
      <c r="E165" s="216" t="s">
        <v>245</v>
      </c>
      <c r="F165" s="216" t="s">
        <v>246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SUM(P166:P179)</f>
        <v>0</v>
      </c>
      <c r="Q165" s="210"/>
      <c r="R165" s="211">
        <f>SUM(R166:R179)</f>
        <v>2.1383850000000004</v>
      </c>
      <c r="S165" s="210"/>
      <c r="T165" s="212">
        <f>SUM(T166:T179)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84</v>
      </c>
      <c r="AT165" s="214" t="s">
        <v>75</v>
      </c>
      <c r="AU165" s="214" t="s">
        <v>84</v>
      </c>
      <c r="AY165" s="213" t="s">
        <v>124</v>
      </c>
      <c r="BK165" s="215">
        <f>SUM(BK166:BK179)</f>
        <v>0</v>
      </c>
    </row>
    <row r="166" s="2" customFormat="1" ht="21.75" customHeight="1">
      <c r="A166" s="37"/>
      <c r="B166" s="38"/>
      <c r="C166" s="218" t="s">
        <v>247</v>
      </c>
      <c r="D166" s="218" t="s">
        <v>126</v>
      </c>
      <c r="E166" s="219" t="s">
        <v>248</v>
      </c>
      <c r="F166" s="220" t="s">
        <v>249</v>
      </c>
      <c r="G166" s="221" t="s">
        <v>197</v>
      </c>
      <c r="H166" s="222">
        <v>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41</v>
      </c>
      <c r="O166" s="90"/>
      <c r="P166" s="228">
        <f>O166*H166</f>
        <v>0</v>
      </c>
      <c r="Q166" s="228">
        <v>0.087417999999999996</v>
      </c>
      <c r="R166" s="228">
        <f>Q166*H166</f>
        <v>0.087417999999999996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130</v>
      </c>
      <c r="AT166" s="230" t="s">
        <v>126</v>
      </c>
      <c r="AU166" s="230" t="s">
        <v>86</v>
      </c>
      <c r="AY166" s="16" t="s">
        <v>124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84</v>
      </c>
      <c r="BK166" s="231">
        <f>ROUND(I166*H166,2)</f>
        <v>0</v>
      </c>
      <c r="BL166" s="16" t="s">
        <v>130</v>
      </c>
      <c r="BM166" s="230" t="s">
        <v>250</v>
      </c>
    </row>
    <row r="167" s="2" customFormat="1" ht="24.15" customHeight="1">
      <c r="A167" s="37"/>
      <c r="B167" s="38"/>
      <c r="C167" s="218" t="s">
        <v>251</v>
      </c>
      <c r="D167" s="218" t="s">
        <v>126</v>
      </c>
      <c r="E167" s="219" t="s">
        <v>252</v>
      </c>
      <c r="F167" s="220" t="s">
        <v>253</v>
      </c>
      <c r="G167" s="221" t="s">
        <v>197</v>
      </c>
      <c r="H167" s="222">
        <v>1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41</v>
      </c>
      <c r="O167" s="90"/>
      <c r="P167" s="228">
        <f>O167*H167</f>
        <v>0</v>
      </c>
      <c r="Q167" s="228">
        <v>0.124223</v>
      </c>
      <c r="R167" s="228">
        <f>Q167*H167</f>
        <v>0.124223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130</v>
      </c>
      <c r="AT167" s="230" t="s">
        <v>126</v>
      </c>
      <c r="AU167" s="230" t="s">
        <v>86</v>
      </c>
      <c r="AY167" s="16" t="s">
        <v>124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84</v>
      </c>
      <c r="BK167" s="231">
        <f>ROUND(I167*H167,2)</f>
        <v>0</v>
      </c>
      <c r="BL167" s="16" t="s">
        <v>130</v>
      </c>
      <c r="BM167" s="230" t="s">
        <v>254</v>
      </c>
    </row>
    <row r="168" s="2" customFormat="1" ht="24.15" customHeight="1">
      <c r="A168" s="37"/>
      <c r="B168" s="38"/>
      <c r="C168" s="218" t="s">
        <v>255</v>
      </c>
      <c r="D168" s="218" t="s">
        <v>126</v>
      </c>
      <c r="E168" s="219" t="s">
        <v>256</v>
      </c>
      <c r="F168" s="220" t="s">
        <v>257</v>
      </c>
      <c r="G168" s="221" t="s">
        <v>197</v>
      </c>
      <c r="H168" s="222">
        <v>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41</v>
      </c>
      <c r="O168" s="90"/>
      <c r="P168" s="228">
        <f>O168*H168</f>
        <v>0</v>
      </c>
      <c r="Q168" s="228">
        <v>0.029722999999999999</v>
      </c>
      <c r="R168" s="228">
        <f>Q168*H168</f>
        <v>0.029722999999999999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130</v>
      </c>
      <c r="AT168" s="230" t="s">
        <v>126</v>
      </c>
      <c r="AU168" s="230" t="s">
        <v>86</v>
      </c>
      <c r="AY168" s="16" t="s">
        <v>124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84</v>
      </c>
      <c r="BK168" s="231">
        <f>ROUND(I168*H168,2)</f>
        <v>0</v>
      </c>
      <c r="BL168" s="16" t="s">
        <v>130</v>
      </c>
      <c r="BM168" s="230" t="s">
        <v>258</v>
      </c>
    </row>
    <row r="169" s="2" customFormat="1" ht="24.15" customHeight="1">
      <c r="A169" s="37"/>
      <c r="B169" s="38"/>
      <c r="C169" s="218" t="s">
        <v>259</v>
      </c>
      <c r="D169" s="218" t="s">
        <v>126</v>
      </c>
      <c r="E169" s="219" t="s">
        <v>260</v>
      </c>
      <c r="F169" s="220" t="s">
        <v>261</v>
      </c>
      <c r="G169" s="221" t="s">
        <v>197</v>
      </c>
      <c r="H169" s="222">
        <v>1</v>
      </c>
      <c r="I169" s="223"/>
      <c r="J169" s="224">
        <f>ROUND(I169*H169,2)</f>
        <v>0</v>
      </c>
      <c r="K169" s="225"/>
      <c r="L169" s="43"/>
      <c r="M169" s="226" t="s">
        <v>1</v>
      </c>
      <c r="N169" s="227" t="s">
        <v>41</v>
      </c>
      <c r="O169" s="90"/>
      <c r="P169" s="228">
        <f>O169*H169</f>
        <v>0</v>
      </c>
      <c r="Q169" s="228">
        <v>0.029722999999999999</v>
      </c>
      <c r="R169" s="228">
        <f>Q169*H169</f>
        <v>0.029722999999999999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130</v>
      </c>
      <c r="AT169" s="230" t="s">
        <v>126</v>
      </c>
      <c r="AU169" s="230" t="s">
        <v>86</v>
      </c>
      <c r="AY169" s="16" t="s">
        <v>124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84</v>
      </c>
      <c r="BK169" s="231">
        <f>ROUND(I169*H169,2)</f>
        <v>0</v>
      </c>
      <c r="BL169" s="16" t="s">
        <v>130</v>
      </c>
      <c r="BM169" s="230" t="s">
        <v>262</v>
      </c>
    </row>
    <row r="170" s="2" customFormat="1" ht="21.75" customHeight="1">
      <c r="A170" s="37"/>
      <c r="B170" s="38"/>
      <c r="C170" s="244" t="s">
        <v>263</v>
      </c>
      <c r="D170" s="244" t="s">
        <v>171</v>
      </c>
      <c r="E170" s="245" t="s">
        <v>264</v>
      </c>
      <c r="F170" s="246" t="s">
        <v>265</v>
      </c>
      <c r="G170" s="247" t="s">
        <v>197</v>
      </c>
      <c r="H170" s="248">
        <v>1</v>
      </c>
      <c r="I170" s="249"/>
      <c r="J170" s="250">
        <f>ROUND(I170*H170,2)</f>
        <v>0</v>
      </c>
      <c r="K170" s="251"/>
      <c r="L170" s="252"/>
      <c r="M170" s="253" t="s">
        <v>1</v>
      </c>
      <c r="N170" s="254" t="s">
        <v>41</v>
      </c>
      <c r="O170" s="90"/>
      <c r="P170" s="228">
        <f>O170*H170</f>
        <v>0</v>
      </c>
      <c r="Q170" s="228">
        <v>0.111</v>
      </c>
      <c r="R170" s="228">
        <f>Q170*H170</f>
        <v>0.111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160</v>
      </c>
      <c r="AT170" s="230" t="s">
        <v>171</v>
      </c>
      <c r="AU170" s="230" t="s">
        <v>86</v>
      </c>
      <c r="AY170" s="16" t="s">
        <v>124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84</v>
      </c>
      <c r="BK170" s="231">
        <f>ROUND(I170*H170,2)</f>
        <v>0</v>
      </c>
      <c r="BL170" s="16" t="s">
        <v>130</v>
      </c>
      <c r="BM170" s="230" t="s">
        <v>266</v>
      </c>
    </row>
    <row r="171" s="2" customFormat="1" ht="24.15" customHeight="1">
      <c r="A171" s="37"/>
      <c r="B171" s="38"/>
      <c r="C171" s="244" t="s">
        <v>267</v>
      </c>
      <c r="D171" s="244" t="s">
        <v>171</v>
      </c>
      <c r="E171" s="245" t="s">
        <v>268</v>
      </c>
      <c r="F171" s="246" t="s">
        <v>269</v>
      </c>
      <c r="G171" s="247" t="s">
        <v>197</v>
      </c>
      <c r="H171" s="248">
        <v>1</v>
      </c>
      <c r="I171" s="249"/>
      <c r="J171" s="250">
        <f>ROUND(I171*H171,2)</f>
        <v>0</v>
      </c>
      <c r="K171" s="251"/>
      <c r="L171" s="252"/>
      <c r="M171" s="253" t="s">
        <v>1</v>
      </c>
      <c r="N171" s="254" t="s">
        <v>41</v>
      </c>
      <c r="O171" s="90"/>
      <c r="P171" s="228">
        <f>O171*H171</f>
        <v>0</v>
      </c>
      <c r="Q171" s="228">
        <v>0.080000000000000002</v>
      </c>
      <c r="R171" s="228">
        <f>Q171*H171</f>
        <v>0.080000000000000002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160</v>
      </c>
      <c r="AT171" s="230" t="s">
        <v>171</v>
      </c>
      <c r="AU171" s="230" t="s">
        <v>86</v>
      </c>
      <c r="AY171" s="16" t="s">
        <v>124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84</v>
      </c>
      <c r="BK171" s="231">
        <f>ROUND(I171*H171,2)</f>
        <v>0</v>
      </c>
      <c r="BL171" s="16" t="s">
        <v>130</v>
      </c>
      <c r="BM171" s="230" t="s">
        <v>270</v>
      </c>
    </row>
    <row r="172" s="2" customFormat="1" ht="21.75" customHeight="1">
      <c r="A172" s="37"/>
      <c r="B172" s="38"/>
      <c r="C172" s="244" t="s">
        <v>271</v>
      </c>
      <c r="D172" s="244" t="s">
        <v>171</v>
      </c>
      <c r="E172" s="245" t="s">
        <v>272</v>
      </c>
      <c r="F172" s="246" t="s">
        <v>273</v>
      </c>
      <c r="G172" s="247" t="s">
        <v>197</v>
      </c>
      <c r="H172" s="248">
        <v>1</v>
      </c>
      <c r="I172" s="249"/>
      <c r="J172" s="250">
        <f>ROUND(I172*H172,2)</f>
        <v>0</v>
      </c>
      <c r="K172" s="251"/>
      <c r="L172" s="252"/>
      <c r="M172" s="253" t="s">
        <v>1</v>
      </c>
      <c r="N172" s="254" t="s">
        <v>41</v>
      </c>
      <c r="O172" s="90"/>
      <c r="P172" s="228">
        <f>O172*H172</f>
        <v>0</v>
      </c>
      <c r="Q172" s="228">
        <v>0.17499999999999999</v>
      </c>
      <c r="R172" s="228">
        <f>Q172*H172</f>
        <v>0.17499999999999999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160</v>
      </c>
      <c r="AT172" s="230" t="s">
        <v>171</v>
      </c>
      <c r="AU172" s="230" t="s">
        <v>86</v>
      </c>
      <c r="AY172" s="16" t="s">
        <v>124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84</v>
      </c>
      <c r="BK172" s="231">
        <f>ROUND(I172*H172,2)</f>
        <v>0</v>
      </c>
      <c r="BL172" s="16" t="s">
        <v>130</v>
      </c>
      <c r="BM172" s="230" t="s">
        <v>274</v>
      </c>
    </row>
    <row r="173" s="2" customFormat="1" ht="21.75" customHeight="1">
      <c r="A173" s="37"/>
      <c r="B173" s="38"/>
      <c r="C173" s="244" t="s">
        <v>275</v>
      </c>
      <c r="D173" s="244" t="s">
        <v>171</v>
      </c>
      <c r="E173" s="245" t="s">
        <v>276</v>
      </c>
      <c r="F173" s="246" t="s">
        <v>277</v>
      </c>
      <c r="G173" s="247" t="s">
        <v>197</v>
      </c>
      <c r="H173" s="248">
        <v>1</v>
      </c>
      <c r="I173" s="249"/>
      <c r="J173" s="250">
        <f>ROUND(I173*H173,2)</f>
        <v>0</v>
      </c>
      <c r="K173" s="251"/>
      <c r="L173" s="252"/>
      <c r="M173" s="253" t="s">
        <v>1</v>
      </c>
      <c r="N173" s="254" t="s">
        <v>41</v>
      </c>
      <c r="O173" s="90"/>
      <c r="P173" s="228">
        <f>O173*H173</f>
        <v>0</v>
      </c>
      <c r="Q173" s="228">
        <v>0.10000000000000001</v>
      </c>
      <c r="R173" s="228">
        <f>Q173*H173</f>
        <v>0.10000000000000001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160</v>
      </c>
      <c r="AT173" s="230" t="s">
        <v>171</v>
      </c>
      <c r="AU173" s="230" t="s">
        <v>86</v>
      </c>
      <c r="AY173" s="16" t="s">
        <v>124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84</v>
      </c>
      <c r="BK173" s="231">
        <f>ROUND(I173*H173,2)</f>
        <v>0</v>
      </c>
      <c r="BL173" s="16" t="s">
        <v>130</v>
      </c>
      <c r="BM173" s="230" t="s">
        <v>278</v>
      </c>
    </row>
    <row r="174" s="2" customFormat="1" ht="24.15" customHeight="1">
      <c r="A174" s="37"/>
      <c r="B174" s="38"/>
      <c r="C174" s="244" t="s">
        <v>279</v>
      </c>
      <c r="D174" s="244" t="s">
        <v>171</v>
      </c>
      <c r="E174" s="245" t="s">
        <v>280</v>
      </c>
      <c r="F174" s="246" t="s">
        <v>281</v>
      </c>
      <c r="G174" s="247" t="s">
        <v>197</v>
      </c>
      <c r="H174" s="248">
        <v>1</v>
      </c>
      <c r="I174" s="249"/>
      <c r="J174" s="250">
        <f>ROUND(I174*H174,2)</f>
        <v>0</v>
      </c>
      <c r="K174" s="251"/>
      <c r="L174" s="252"/>
      <c r="M174" s="253" t="s">
        <v>1</v>
      </c>
      <c r="N174" s="254" t="s">
        <v>41</v>
      </c>
      <c r="O174" s="90"/>
      <c r="P174" s="228">
        <f>O174*H174</f>
        <v>0</v>
      </c>
      <c r="Q174" s="228">
        <v>0.027</v>
      </c>
      <c r="R174" s="228">
        <f>Q174*H174</f>
        <v>0.027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160</v>
      </c>
      <c r="AT174" s="230" t="s">
        <v>171</v>
      </c>
      <c r="AU174" s="230" t="s">
        <v>86</v>
      </c>
      <c r="AY174" s="16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84</v>
      </c>
      <c r="BK174" s="231">
        <f>ROUND(I174*H174,2)</f>
        <v>0</v>
      </c>
      <c r="BL174" s="16" t="s">
        <v>130</v>
      </c>
      <c r="BM174" s="230" t="s">
        <v>282</v>
      </c>
    </row>
    <row r="175" s="2" customFormat="1" ht="24.15" customHeight="1">
      <c r="A175" s="37"/>
      <c r="B175" s="38"/>
      <c r="C175" s="218" t="s">
        <v>283</v>
      </c>
      <c r="D175" s="218" t="s">
        <v>126</v>
      </c>
      <c r="E175" s="219" t="s">
        <v>284</v>
      </c>
      <c r="F175" s="220" t="s">
        <v>285</v>
      </c>
      <c r="G175" s="221" t="s">
        <v>197</v>
      </c>
      <c r="H175" s="222">
        <v>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41</v>
      </c>
      <c r="O175" s="90"/>
      <c r="P175" s="228">
        <f>O175*H175</f>
        <v>0</v>
      </c>
      <c r="Q175" s="228">
        <v>0.217338</v>
      </c>
      <c r="R175" s="228">
        <f>Q175*H175</f>
        <v>0.217338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130</v>
      </c>
      <c r="AT175" s="230" t="s">
        <v>126</v>
      </c>
      <c r="AU175" s="230" t="s">
        <v>86</v>
      </c>
      <c r="AY175" s="16" t="s">
        <v>124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84</v>
      </c>
      <c r="BK175" s="231">
        <f>ROUND(I175*H175,2)</f>
        <v>0</v>
      </c>
      <c r="BL175" s="16" t="s">
        <v>130</v>
      </c>
      <c r="BM175" s="230" t="s">
        <v>286</v>
      </c>
    </row>
    <row r="176" s="2" customFormat="1" ht="24.15" customHeight="1">
      <c r="A176" s="37"/>
      <c r="B176" s="38"/>
      <c r="C176" s="244" t="s">
        <v>287</v>
      </c>
      <c r="D176" s="244" t="s">
        <v>171</v>
      </c>
      <c r="E176" s="245" t="s">
        <v>288</v>
      </c>
      <c r="F176" s="246" t="s">
        <v>289</v>
      </c>
      <c r="G176" s="247" t="s">
        <v>197</v>
      </c>
      <c r="H176" s="248">
        <v>1</v>
      </c>
      <c r="I176" s="249"/>
      <c r="J176" s="250">
        <f>ROUND(I176*H176,2)</f>
        <v>0</v>
      </c>
      <c r="K176" s="251"/>
      <c r="L176" s="252"/>
      <c r="M176" s="253" t="s">
        <v>1</v>
      </c>
      <c r="N176" s="254" t="s">
        <v>41</v>
      </c>
      <c r="O176" s="90"/>
      <c r="P176" s="228">
        <f>O176*H176</f>
        <v>0</v>
      </c>
      <c r="Q176" s="228">
        <v>0.0060000000000000001</v>
      </c>
      <c r="R176" s="228">
        <f>Q176*H176</f>
        <v>0.0060000000000000001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160</v>
      </c>
      <c r="AT176" s="230" t="s">
        <v>171</v>
      </c>
      <c r="AU176" s="230" t="s">
        <v>86</v>
      </c>
      <c r="AY176" s="16" t="s">
        <v>124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84</v>
      </c>
      <c r="BK176" s="231">
        <f>ROUND(I176*H176,2)</f>
        <v>0</v>
      </c>
      <c r="BL176" s="16" t="s">
        <v>130</v>
      </c>
      <c r="BM176" s="230" t="s">
        <v>290</v>
      </c>
    </row>
    <row r="177" s="2" customFormat="1" ht="24.15" customHeight="1">
      <c r="A177" s="37"/>
      <c r="B177" s="38"/>
      <c r="C177" s="244" t="s">
        <v>291</v>
      </c>
      <c r="D177" s="244" t="s">
        <v>171</v>
      </c>
      <c r="E177" s="245" t="s">
        <v>292</v>
      </c>
      <c r="F177" s="246" t="s">
        <v>293</v>
      </c>
      <c r="G177" s="247" t="s">
        <v>197</v>
      </c>
      <c r="H177" s="248">
        <v>1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41</v>
      </c>
      <c r="O177" s="90"/>
      <c r="P177" s="228">
        <f>O177*H177</f>
        <v>0</v>
      </c>
      <c r="Q177" s="228">
        <v>0.108</v>
      </c>
      <c r="R177" s="228">
        <f>Q177*H177</f>
        <v>0.108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160</v>
      </c>
      <c r="AT177" s="230" t="s">
        <v>171</v>
      </c>
      <c r="AU177" s="230" t="s">
        <v>86</v>
      </c>
      <c r="AY177" s="16" t="s">
        <v>124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84</v>
      </c>
      <c r="BK177" s="231">
        <f>ROUND(I177*H177,2)</f>
        <v>0</v>
      </c>
      <c r="BL177" s="16" t="s">
        <v>130</v>
      </c>
      <c r="BM177" s="230" t="s">
        <v>294</v>
      </c>
    </row>
    <row r="178" s="2" customFormat="1" ht="24.15" customHeight="1">
      <c r="A178" s="37"/>
      <c r="B178" s="38"/>
      <c r="C178" s="218" t="s">
        <v>295</v>
      </c>
      <c r="D178" s="218" t="s">
        <v>126</v>
      </c>
      <c r="E178" s="219" t="s">
        <v>296</v>
      </c>
      <c r="F178" s="220" t="s">
        <v>297</v>
      </c>
      <c r="G178" s="221" t="s">
        <v>197</v>
      </c>
      <c r="H178" s="222">
        <v>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41</v>
      </c>
      <c r="O178" s="90"/>
      <c r="P178" s="228">
        <f>O178*H178</f>
        <v>0</v>
      </c>
      <c r="Q178" s="228">
        <v>0.42080000000000001</v>
      </c>
      <c r="R178" s="228">
        <f>Q178*H178</f>
        <v>0.42080000000000001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130</v>
      </c>
      <c r="AT178" s="230" t="s">
        <v>126</v>
      </c>
      <c r="AU178" s="230" t="s">
        <v>86</v>
      </c>
      <c r="AY178" s="16" t="s">
        <v>124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84</v>
      </c>
      <c r="BK178" s="231">
        <f>ROUND(I178*H178,2)</f>
        <v>0</v>
      </c>
      <c r="BL178" s="16" t="s">
        <v>130</v>
      </c>
      <c r="BM178" s="230" t="s">
        <v>298</v>
      </c>
    </row>
    <row r="179" s="2" customFormat="1" ht="33" customHeight="1">
      <c r="A179" s="37"/>
      <c r="B179" s="38"/>
      <c r="C179" s="218" t="s">
        <v>299</v>
      </c>
      <c r="D179" s="218" t="s">
        <v>126</v>
      </c>
      <c r="E179" s="219" t="s">
        <v>300</v>
      </c>
      <c r="F179" s="220" t="s">
        <v>301</v>
      </c>
      <c r="G179" s="221" t="s">
        <v>197</v>
      </c>
      <c r="H179" s="222">
        <v>2</v>
      </c>
      <c r="I179" s="223"/>
      <c r="J179" s="224">
        <f>ROUND(I179*H179,2)</f>
        <v>0</v>
      </c>
      <c r="K179" s="225"/>
      <c r="L179" s="43"/>
      <c r="M179" s="226" t="s">
        <v>1</v>
      </c>
      <c r="N179" s="227" t="s">
        <v>41</v>
      </c>
      <c r="O179" s="90"/>
      <c r="P179" s="228">
        <f>O179*H179</f>
        <v>0</v>
      </c>
      <c r="Q179" s="228">
        <v>0.31108000000000002</v>
      </c>
      <c r="R179" s="228">
        <f>Q179*H179</f>
        <v>0.62216000000000005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130</v>
      </c>
      <c r="AT179" s="230" t="s">
        <v>126</v>
      </c>
      <c r="AU179" s="230" t="s">
        <v>86</v>
      </c>
      <c r="AY179" s="16" t="s">
        <v>124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84</v>
      </c>
      <c r="BK179" s="231">
        <f>ROUND(I179*H179,2)</f>
        <v>0</v>
      </c>
      <c r="BL179" s="16" t="s">
        <v>130</v>
      </c>
      <c r="BM179" s="230" t="s">
        <v>302</v>
      </c>
    </row>
    <row r="180" s="12" customFormat="1" ht="22.8" customHeight="1">
      <c r="A180" s="12"/>
      <c r="B180" s="202"/>
      <c r="C180" s="203"/>
      <c r="D180" s="204" t="s">
        <v>75</v>
      </c>
      <c r="E180" s="216" t="s">
        <v>165</v>
      </c>
      <c r="F180" s="216" t="s">
        <v>303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SUM(P181:P193)</f>
        <v>0</v>
      </c>
      <c r="Q180" s="210"/>
      <c r="R180" s="211">
        <f>SUM(R181:R193)</f>
        <v>7.8030822005999987</v>
      </c>
      <c r="S180" s="210"/>
      <c r="T180" s="212">
        <f>SUM(T181:T193)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84</v>
      </c>
      <c r="AT180" s="214" t="s">
        <v>75</v>
      </c>
      <c r="AU180" s="214" t="s">
        <v>84</v>
      </c>
      <c r="AY180" s="213" t="s">
        <v>124</v>
      </c>
      <c r="BK180" s="215">
        <f>SUM(BK181:BK193)</f>
        <v>0</v>
      </c>
    </row>
    <row r="181" s="2" customFormat="1" ht="33" customHeight="1">
      <c r="A181" s="37"/>
      <c r="B181" s="38"/>
      <c r="C181" s="218" t="s">
        <v>304</v>
      </c>
      <c r="D181" s="218" t="s">
        <v>126</v>
      </c>
      <c r="E181" s="219" t="s">
        <v>305</v>
      </c>
      <c r="F181" s="220" t="s">
        <v>306</v>
      </c>
      <c r="G181" s="221" t="s">
        <v>188</v>
      </c>
      <c r="H181" s="222">
        <v>20.199999999999999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41</v>
      </c>
      <c r="O181" s="90"/>
      <c r="P181" s="228">
        <f>O181*H181</f>
        <v>0</v>
      </c>
      <c r="Q181" s="228">
        <v>0.16850351999999999</v>
      </c>
      <c r="R181" s="228">
        <f>Q181*H181</f>
        <v>3.4037711039999996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130</v>
      </c>
      <c r="AT181" s="230" t="s">
        <v>126</v>
      </c>
      <c r="AU181" s="230" t="s">
        <v>86</v>
      </c>
      <c r="AY181" s="16" t="s">
        <v>124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84</v>
      </c>
      <c r="BK181" s="231">
        <f>ROUND(I181*H181,2)</f>
        <v>0</v>
      </c>
      <c r="BL181" s="16" t="s">
        <v>130</v>
      </c>
      <c r="BM181" s="230" t="s">
        <v>307</v>
      </c>
    </row>
    <row r="182" s="2" customFormat="1">
      <c r="A182" s="37"/>
      <c r="B182" s="38"/>
      <c r="C182" s="39"/>
      <c r="D182" s="234" t="s">
        <v>199</v>
      </c>
      <c r="E182" s="39"/>
      <c r="F182" s="255" t="s">
        <v>308</v>
      </c>
      <c r="G182" s="39"/>
      <c r="H182" s="39"/>
      <c r="I182" s="256"/>
      <c r="J182" s="39"/>
      <c r="K182" s="39"/>
      <c r="L182" s="43"/>
      <c r="M182" s="257"/>
      <c r="N182" s="25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199</v>
      </c>
      <c r="AU182" s="16" t="s">
        <v>86</v>
      </c>
    </row>
    <row r="183" s="2" customFormat="1" ht="16.5" customHeight="1">
      <c r="A183" s="37"/>
      <c r="B183" s="38"/>
      <c r="C183" s="244" t="s">
        <v>309</v>
      </c>
      <c r="D183" s="244" t="s">
        <v>171</v>
      </c>
      <c r="E183" s="245" t="s">
        <v>310</v>
      </c>
      <c r="F183" s="246" t="s">
        <v>311</v>
      </c>
      <c r="G183" s="247" t="s">
        <v>188</v>
      </c>
      <c r="H183" s="248">
        <v>10</v>
      </c>
      <c r="I183" s="249"/>
      <c r="J183" s="250">
        <f>ROUND(I183*H183,2)</f>
        <v>0</v>
      </c>
      <c r="K183" s="251"/>
      <c r="L183" s="252"/>
      <c r="M183" s="253" t="s">
        <v>1</v>
      </c>
      <c r="N183" s="254" t="s">
        <v>41</v>
      </c>
      <c r="O183" s="90"/>
      <c r="P183" s="228">
        <f>O183*H183</f>
        <v>0</v>
      </c>
      <c r="Q183" s="228">
        <v>0.080000000000000002</v>
      </c>
      <c r="R183" s="228">
        <f>Q183*H183</f>
        <v>0.80000000000000004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160</v>
      </c>
      <c r="AT183" s="230" t="s">
        <v>171</v>
      </c>
      <c r="AU183" s="230" t="s">
        <v>86</v>
      </c>
      <c r="AY183" s="16" t="s">
        <v>124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84</v>
      </c>
      <c r="BK183" s="231">
        <f>ROUND(I183*H183,2)</f>
        <v>0</v>
      </c>
      <c r="BL183" s="16" t="s">
        <v>130</v>
      </c>
      <c r="BM183" s="230" t="s">
        <v>312</v>
      </c>
    </row>
    <row r="184" s="2" customFormat="1" ht="24.15" customHeight="1">
      <c r="A184" s="37"/>
      <c r="B184" s="38"/>
      <c r="C184" s="244" t="s">
        <v>313</v>
      </c>
      <c r="D184" s="244" t="s">
        <v>171</v>
      </c>
      <c r="E184" s="245" t="s">
        <v>314</v>
      </c>
      <c r="F184" s="246" t="s">
        <v>315</v>
      </c>
      <c r="G184" s="247" t="s">
        <v>188</v>
      </c>
      <c r="H184" s="248">
        <v>9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41</v>
      </c>
      <c r="O184" s="90"/>
      <c r="P184" s="228">
        <f>O184*H184</f>
        <v>0</v>
      </c>
      <c r="Q184" s="228">
        <v>0.048300000000000003</v>
      </c>
      <c r="R184" s="228">
        <f>Q184*H184</f>
        <v>0.43470000000000003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160</v>
      </c>
      <c r="AT184" s="230" t="s">
        <v>171</v>
      </c>
      <c r="AU184" s="230" t="s">
        <v>86</v>
      </c>
      <c r="AY184" s="16" t="s">
        <v>124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84</v>
      </c>
      <c r="BK184" s="231">
        <f>ROUND(I184*H184,2)</f>
        <v>0</v>
      </c>
      <c r="BL184" s="16" t="s">
        <v>130</v>
      </c>
      <c r="BM184" s="230" t="s">
        <v>316</v>
      </c>
    </row>
    <row r="185" s="2" customFormat="1" ht="24.15" customHeight="1">
      <c r="A185" s="37"/>
      <c r="B185" s="38"/>
      <c r="C185" s="244" t="s">
        <v>317</v>
      </c>
      <c r="D185" s="244" t="s">
        <v>171</v>
      </c>
      <c r="E185" s="245" t="s">
        <v>318</v>
      </c>
      <c r="F185" s="246" t="s">
        <v>319</v>
      </c>
      <c r="G185" s="247" t="s">
        <v>188</v>
      </c>
      <c r="H185" s="248">
        <v>2</v>
      </c>
      <c r="I185" s="249"/>
      <c r="J185" s="250">
        <f>ROUND(I185*H185,2)</f>
        <v>0</v>
      </c>
      <c r="K185" s="251"/>
      <c r="L185" s="252"/>
      <c r="M185" s="253" t="s">
        <v>1</v>
      </c>
      <c r="N185" s="254" t="s">
        <v>41</v>
      </c>
      <c r="O185" s="90"/>
      <c r="P185" s="228">
        <f>O185*H185</f>
        <v>0</v>
      </c>
      <c r="Q185" s="228">
        <v>0.065670000000000006</v>
      </c>
      <c r="R185" s="228">
        <f>Q185*H185</f>
        <v>0.13134000000000001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160</v>
      </c>
      <c r="AT185" s="230" t="s">
        <v>171</v>
      </c>
      <c r="AU185" s="230" t="s">
        <v>86</v>
      </c>
      <c r="AY185" s="16" t="s">
        <v>124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84</v>
      </c>
      <c r="BK185" s="231">
        <f>ROUND(I185*H185,2)</f>
        <v>0</v>
      </c>
      <c r="BL185" s="16" t="s">
        <v>130</v>
      </c>
      <c r="BM185" s="230" t="s">
        <v>320</v>
      </c>
    </row>
    <row r="186" s="2" customFormat="1" ht="33" customHeight="1">
      <c r="A186" s="37"/>
      <c r="B186" s="38"/>
      <c r="C186" s="218" t="s">
        <v>321</v>
      </c>
      <c r="D186" s="218" t="s">
        <v>126</v>
      </c>
      <c r="E186" s="219" t="s">
        <v>322</v>
      </c>
      <c r="F186" s="220" t="s">
        <v>323</v>
      </c>
      <c r="G186" s="221" t="s">
        <v>188</v>
      </c>
      <c r="H186" s="222">
        <v>9.6999999999999993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41</v>
      </c>
      <c r="O186" s="90"/>
      <c r="P186" s="228">
        <f>O186*H186</f>
        <v>0</v>
      </c>
      <c r="Q186" s="228">
        <v>0.18292</v>
      </c>
      <c r="R186" s="228">
        <f>Q186*H186</f>
        <v>1.7743239999999998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130</v>
      </c>
      <c r="AT186" s="230" t="s">
        <v>126</v>
      </c>
      <c r="AU186" s="230" t="s">
        <v>86</v>
      </c>
      <c r="AY186" s="16" t="s">
        <v>124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84</v>
      </c>
      <c r="BK186" s="231">
        <f>ROUND(I186*H186,2)</f>
        <v>0</v>
      </c>
      <c r="BL186" s="16" t="s">
        <v>130</v>
      </c>
      <c r="BM186" s="230" t="s">
        <v>324</v>
      </c>
    </row>
    <row r="187" s="2" customFormat="1" ht="16.5" customHeight="1">
      <c r="A187" s="37"/>
      <c r="B187" s="38"/>
      <c r="C187" s="244" t="s">
        <v>325</v>
      </c>
      <c r="D187" s="244" t="s">
        <v>171</v>
      </c>
      <c r="E187" s="245" t="s">
        <v>326</v>
      </c>
      <c r="F187" s="246" t="s">
        <v>327</v>
      </c>
      <c r="G187" s="247" t="s">
        <v>188</v>
      </c>
      <c r="H187" s="248">
        <v>10.199999999999999</v>
      </c>
      <c r="I187" s="249"/>
      <c r="J187" s="250">
        <f>ROUND(I187*H187,2)</f>
        <v>0</v>
      </c>
      <c r="K187" s="251"/>
      <c r="L187" s="252"/>
      <c r="M187" s="253" t="s">
        <v>1</v>
      </c>
      <c r="N187" s="254" t="s">
        <v>41</v>
      </c>
      <c r="O187" s="90"/>
      <c r="P187" s="228">
        <f>O187*H187</f>
        <v>0</v>
      </c>
      <c r="Q187" s="228">
        <v>0.045999999999999999</v>
      </c>
      <c r="R187" s="228">
        <f>Q187*H187</f>
        <v>0.46919999999999995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160</v>
      </c>
      <c r="AT187" s="230" t="s">
        <v>171</v>
      </c>
      <c r="AU187" s="230" t="s">
        <v>86</v>
      </c>
      <c r="AY187" s="16" t="s">
        <v>124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84</v>
      </c>
      <c r="BK187" s="231">
        <f>ROUND(I187*H187,2)</f>
        <v>0</v>
      </c>
      <c r="BL187" s="16" t="s">
        <v>130</v>
      </c>
      <c r="BM187" s="230" t="s">
        <v>328</v>
      </c>
    </row>
    <row r="188" s="13" customFormat="1">
      <c r="A188" s="13"/>
      <c r="B188" s="232"/>
      <c r="C188" s="233"/>
      <c r="D188" s="234" t="s">
        <v>140</v>
      </c>
      <c r="E188" s="233"/>
      <c r="F188" s="236" t="s">
        <v>329</v>
      </c>
      <c r="G188" s="233"/>
      <c r="H188" s="237">
        <v>10.199999999999999</v>
      </c>
      <c r="I188" s="238"/>
      <c r="J188" s="233"/>
      <c r="K188" s="233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140</v>
      </c>
      <c r="AU188" s="243" t="s">
        <v>86</v>
      </c>
      <c r="AV188" s="13" t="s">
        <v>86</v>
      </c>
      <c r="AW188" s="13" t="s">
        <v>4</v>
      </c>
      <c r="AX188" s="13" t="s">
        <v>84</v>
      </c>
      <c r="AY188" s="243" t="s">
        <v>124</v>
      </c>
    </row>
    <row r="189" s="2" customFormat="1" ht="24.15" customHeight="1">
      <c r="A189" s="37"/>
      <c r="B189" s="38"/>
      <c r="C189" s="218" t="s">
        <v>330</v>
      </c>
      <c r="D189" s="218" t="s">
        <v>126</v>
      </c>
      <c r="E189" s="219" t="s">
        <v>331</v>
      </c>
      <c r="F189" s="220" t="s">
        <v>332</v>
      </c>
      <c r="G189" s="221" t="s">
        <v>138</v>
      </c>
      <c r="H189" s="222">
        <v>0.34999999999999998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41</v>
      </c>
      <c r="O189" s="90"/>
      <c r="P189" s="228">
        <f>O189*H189</f>
        <v>0</v>
      </c>
      <c r="Q189" s="228">
        <v>2.2563399999999998</v>
      </c>
      <c r="R189" s="228">
        <f>Q189*H189</f>
        <v>0.78971899999999984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130</v>
      </c>
      <c r="AT189" s="230" t="s">
        <v>126</v>
      </c>
      <c r="AU189" s="230" t="s">
        <v>86</v>
      </c>
      <c r="AY189" s="16" t="s">
        <v>124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84</v>
      </c>
      <c r="BK189" s="231">
        <f>ROUND(I189*H189,2)</f>
        <v>0</v>
      </c>
      <c r="BL189" s="16" t="s">
        <v>130</v>
      </c>
      <c r="BM189" s="230" t="s">
        <v>333</v>
      </c>
    </row>
    <row r="190" s="13" customFormat="1">
      <c r="A190" s="13"/>
      <c r="B190" s="232"/>
      <c r="C190" s="233"/>
      <c r="D190" s="234" t="s">
        <v>140</v>
      </c>
      <c r="E190" s="235" t="s">
        <v>1</v>
      </c>
      <c r="F190" s="236" t="s">
        <v>334</v>
      </c>
      <c r="G190" s="233"/>
      <c r="H190" s="237">
        <v>0.34999999999999998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140</v>
      </c>
      <c r="AU190" s="243" t="s">
        <v>86</v>
      </c>
      <c r="AV190" s="13" t="s">
        <v>86</v>
      </c>
      <c r="AW190" s="13" t="s">
        <v>31</v>
      </c>
      <c r="AX190" s="13" t="s">
        <v>84</v>
      </c>
      <c r="AY190" s="243" t="s">
        <v>124</v>
      </c>
    </row>
    <row r="191" s="2" customFormat="1" ht="24.15" customHeight="1">
      <c r="A191" s="37"/>
      <c r="B191" s="38"/>
      <c r="C191" s="218" t="s">
        <v>335</v>
      </c>
      <c r="D191" s="218" t="s">
        <v>126</v>
      </c>
      <c r="E191" s="219" t="s">
        <v>336</v>
      </c>
      <c r="F191" s="220" t="s">
        <v>337</v>
      </c>
      <c r="G191" s="221" t="s">
        <v>188</v>
      </c>
      <c r="H191" s="222">
        <v>17.079999999999998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41</v>
      </c>
      <c r="O191" s="90"/>
      <c r="P191" s="228">
        <f>O191*H191</f>
        <v>0</v>
      </c>
      <c r="Q191" s="228">
        <v>1.6449999999999999E-06</v>
      </c>
      <c r="R191" s="228">
        <f>Q191*H191</f>
        <v>2.8096599999999995E-05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130</v>
      </c>
      <c r="AT191" s="230" t="s">
        <v>126</v>
      </c>
      <c r="AU191" s="230" t="s">
        <v>86</v>
      </c>
      <c r="AY191" s="16" t="s">
        <v>124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84</v>
      </c>
      <c r="BK191" s="231">
        <f>ROUND(I191*H191,2)</f>
        <v>0</v>
      </c>
      <c r="BL191" s="16" t="s">
        <v>130</v>
      </c>
      <c r="BM191" s="230" t="s">
        <v>338</v>
      </c>
    </row>
    <row r="192" s="2" customFormat="1" ht="24.15" customHeight="1">
      <c r="A192" s="37"/>
      <c r="B192" s="38"/>
      <c r="C192" s="218" t="s">
        <v>339</v>
      </c>
      <c r="D192" s="218" t="s">
        <v>126</v>
      </c>
      <c r="E192" s="219" t="s">
        <v>340</v>
      </c>
      <c r="F192" s="220" t="s">
        <v>341</v>
      </c>
      <c r="G192" s="221" t="s">
        <v>129</v>
      </c>
      <c r="H192" s="222">
        <v>0.45000000000000001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41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130</v>
      </c>
      <c r="AT192" s="230" t="s">
        <v>126</v>
      </c>
      <c r="AU192" s="230" t="s">
        <v>86</v>
      </c>
      <c r="AY192" s="16" t="s">
        <v>124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84</v>
      </c>
      <c r="BK192" s="231">
        <f>ROUND(I192*H192,2)</f>
        <v>0</v>
      </c>
      <c r="BL192" s="16" t="s">
        <v>130</v>
      </c>
      <c r="BM192" s="230" t="s">
        <v>342</v>
      </c>
    </row>
    <row r="193" s="13" customFormat="1">
      <c r="A193" s="13"/>
      <c r="B193" s="232"/>
      <c r="C193" s="233"/>
      <c r="D193" s="234" t="s">
        <v>140</v>
      </c>
      <c r="E193" s="235" t="s">
        <v>1</v>
      </c>
      <c r="F193" s="236" t="s">
        <v>343</v>
      </c>
      <c r="G193" s="233"/>
      <c r="H193" s="237">
        <v>0.45000000000000001</v>
      </c>
      <c r="I193" s="238"/>
      <c r="J193" s="233"/>
      <c r="K193" s="233"/>
      <c r="L193" s="239"/>
      <c r="M193" s="240"/>
      <c r="N193" s="241"/>
      <c r="O193" s="241"/>
      <c r="P193" s="241"/>
      <c r="Q193" s="241"/>
      <c r="R193" s="241"/>
      <c r="S193" s="241"/>
      <c r="T193" s="24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3" t="s">
        <v>140</v>
      </c>
      <c r="AU193" s="243" t="s">
        <v>86</v>
      </c>
      <c r="AV193" s="13" t="s">
        <v>86</v>
      </c>
      <c r="AW193" s="13" t="s">
        <v>31</v>
      </c>
      <c r="AX193" s="13" t="s">
        <v>84</v>
      </c>
      <c r="AY193" s="243" t="s">
        <v>124</v>
      </c>
    </row>
    <row r="194" s="12" customFormat="1" ht="22.8" customHeight="1">
      <c r="A194" s="12"/>
      <c r="B194" s="202"/>
      <c r="C194" s="203"/>
      <c r="D194" s="204" t="s">
        <v>75</v>
      </c>
      <c r="E194" s="216" t="s">
        <v>344</v>
      </c>
      <c r="F194" s="216" t="s">
        <v>345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SUM(P195:P206)</f>
        <v>0</v>
      </c>
      <c r="Q194" s="210"/>
      <c r="R194" s="211">
        <f>SUM(R195:R206)</f>
        <v>0.0047390680399999989</v>
      </c>
      <c r="S194" s="210"/>
      <c r="T194" s="212">
        <f>SUM(T195:T206)</f>
        <v>6.0700499999999993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84</v>
      </c>
      <c r="AT194" s="214" t="s">
        <v>75</v>
      </c>
      <c r="AU194" s="214" t="s">
        <v>84</v>
      </c>
      <c r="AY194" s="213" t="s">
        <v>124</v>
      </c>
      <c r="BK194" s="215">
        <f>SUM(BK195:BK206)</f>
        <v>0</v>
      </c>
    </row>
    <row r="195" s="2" customFormat="1" ht="16.5" customHeight="1">
      <c r="A195" s="37"/>
      <c r="B195" s="38"/>
      <c r="C195" s="218" t="s">
        <v>346</v>
      </c>
      <c r="D195" s="218" t="s">
        <v>126</v>
      </c>
      <c r="E195" s="219" t="s">
        <v>347</v>
      </c>
      <c r="F195" s="220" t="s">
        <v>348</v>
      </c>
      <c r="G195" s="221" t="s">
        <v>188</v>
      </c>
      <c r="H195" s="222">
        <v>29.609999999999999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41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0.20499999999999999</v>
      </c>
      <c r="T195" s="229">
        <f>S195*H195</f>
        <v>6.0700499999999993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130</v>
      </c>
      <c r="AT195" s="230" t="s">
        <v>126</v>
      </c>
      <c r="AU195" s="230" t="s">
        <v>86</v>
      </c>
      <c r="AY195" s="16" t="s">
        <v>124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84</v>
      </c>
      <c r="BK195" s="231">
        <f>ROUND(I195*H195,2)</f>
        <v>0</v>
      </c>
      <c r="BL195" s="16" t="s">
        <v>130</v>
      </c>
      <c r="BM195" s="230" t="s">
        <v>349</v>
      </c>
    </row>
    <row r="196" s="13" customFormat="1">
      <c r="A196" s="13"/>
      <c r="B196" s="232"/>
      <c r="C196" s="233"/>
      <c r="D196" s="234" t="s">
        <v>140</v>
      </c>
      <c r="E196" s="235" t="s">
        <v>1</v>
      </c>
      <c r="F196" s="236" t="s">
        <v>350</v>
      </c>
      <c r="G196" s="233"/>
      <c r="H196" s="237">
        <v>29.609999999999999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140</v>
      </c>
      <c r="AU196" s="243" t="s">
        <v>86</v>
      </c>
      <c r="AV196" s="13" t="s">
        <v>86</v>
      </c>
      <c r="AW196" s="13" t="s">
        <v>31</v>
      </c>
      <c r="AX196" s="13" t="s">
        <v>84</v>
      </c>
      <c r="AY196" s="243" t="s">
        <v>124</v>
      </c>
    </row>
    <row r="197" s="2" customFormat="1" ht="24.15" customHeight="1">
      <c r="A197" s="37"/>
      <c r="B197" s="38"/>
      <c r="C197" s="218" t="s">
        <v>351</v>
      </c>
      <c r="D197" s="218" t="s">
        <v>126</v>
      </c>
      <c r="E197" s="219" t="s">
        <v>352</v>
      </c>
      <c r="F197" s="220" t="s">
        <v>353</v>
      </c>
      <c r="G197" s="221" t="s">
        <v>188</v>
      </c>
      <c r="H197" s="222">
        <v>17.079999999999998</v>
      </c>
      <c r="I197" s="223"/>
      <c r="J197" s="224">
        <f>ROUND(I197*H197,2)</f>
        <v>0</v>
      </c>
      <c r="K197" s="225"/>
      <c r="L197" s="43"/>
      <c r="M197" s="226" t="s">
        <v>1</v>
      </c>
      <c r="N197" s="227" t="s">
        <v>41</v>
      </c>
      <c r="O197" s="90"/>
      <c r="P197" s="228">
        <f>O197*H197</f>
        <v>0</v>
      </c>
      <c r="Q197" s="228">
        <v>1.863E-06</v>
      </c>
      <c r="R197" s="228">
        <f>Q197*H197</f>
        <v>3.182004E-05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201</v>
      </c>
      <c r="AT197" s="230" t="s">
        <v>126</v>
      </c>
      <c r="AU197" s="230" t="s">
        <v>86</v>
      </c>
      <c r="AY197" s="16" t="s">
        <v>124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84</v>
      </c>
      <c r="BK197" s="231">
        <f>ROUND(I197*H197,2)</f>
        <v>0</v>
      </c>
      <c r="BL197" s="16" t="s">
        <v>201</v>
      </c>
      <c r="BM197" s="230" t="s">
        <v>354</v>
      </c>
    </row>
    <row r="198" s="2" customFormat="1" ht="24.15" customHeight="1">
      <c r="A198" s="37"/>
      <c r="B198" s="38"/>
      <c r="C198" s="218" t="s">
        <v>355</v>
      </c>
      <c r="D198" s="218" t="s">
        <v>126</v>
      </c>
      <c r="E198" s="219" t="s">
        <v>356</v>
      </c>
      <c r="F198" s="220" t="s">
        <v>357</v>
      </c>
      <c r="G198" s="221" t="s">
        <v>188</v>
      </c>
      <c r="H198" s="222">
        <v>17.079999999999998</v>
      </c>
      <c r="I198" s="223"/>
      <c r="J198" s="224">
        <f>ROUND(I198*H198,2)</f>
        <v>0</v>
      </c>
      <c r="K198" s="225"/>
      <c r="L198" s="43"/>
      <c r="M198" s="226" t="s">
        <v>1</v>
      </c>
      <c r="N198" s="227" t="s">
        <v>41</v>
      </c>
      <c r="O198" s="90"/>
      <c r="P198" s="228">
        <f>O198*H198</f>
        <v>0</v>
      </c>
      <c r="Q198" s="228">
        <v>0.00027559999999999998</v>
      </c>
      <c r="R198" s="228">
        <f>Q198*H198</f>
        <v>0.0047072479999999989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130</v>
      </c>
      <c r="AT198" s="230" t="s">
        <v>126</v>
      </c>
      <c r="AU198" s="230" t="s">
        <v>86</v>
      </c>
      <c r="AY198" s="16" t="s">
        <v>124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84</v>
      </c>
      <c r="BK198" s="231">
        <f>ROUND(I198*H198,2)</f>
        <v>0</v>
      </c>
      <c r="BL198" s="16" t="s">
        <v>130</v>
      </c>
      <c r="BM198" s="230" t="s">
        <v>358</v>
      </c>
    </row>
    <row r="199" s="2" customFormat="1" ht="21.75" customHeight="1">
      <c r="A199" s="37"/>
      <c r="B199" s="38"/>
      <c r="C199" s="218" t="s">
        <v>359</v>
      </c>
      <c r="D199" s="218" t="s">
        <v>126</v>
      </c>
      <c r="E199" s="219" t="s">
        <v>360</v>
      </c>
      <c r="F199" s="220" t="s">
        <v>361</v>
      </c>
      <c r="G199" s="221" t="s">
        <v>174</v>
      </c>
      <c r="H199" s="222">
        <v>58.188000000000002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41</v>
      </c>
      <c r="O199" s="90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130</v>
      </c>
      <c r="AT199" s="230" t="s">
        <v>126</v>
      </c>
      <c r="AU199" s="230" t="s">
        <v>86</v>
      </c>
      <c r="AY199" s="16" t="s">
        <v>124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84</v>
      </c>
      <c r="BK199" s="231">
        <f>ROUND(I199*H199,2)</f>
        <v>0</v>
      </c>
      <c r="BL199" s="16" t="s">
        <v>130</v>
      </c>
      <c r="BM199" s="230" t="s">
        <v>362</v>
      </c>
    </row>
    <row r="200" s="2" customFormat="1" ht="24.15" customHeight="1">
      <c r="A200" s="37"/>
      <c r="B200" s="38"/>
      <c r="C200" s="218" t="s">
        <v>363</v>
      </c>
      <c r="D200" s="218" t="s">
        <v>126</v>
      </c>
      <c r="E200" s="219" t="s">
        <v>364</v>
      </c>
      <c r="F200" s="220" t="s">
        <v>365</v>
      </c>
      <c r="G200" s="221" t="s">
        <v>174</v>
      </c>
      <c r="H200" s="222">
        <v>174.56399999999999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41</v>
      </c>
      <c r="O200" s="90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130</v>
      </c>
      <c r="AT200" s="230" t="s">
        <v>126</v>
      </c>
      <c r="AU200" s="230" t="s">
        <v>86</v>
      </c>
      <c r="AY200" s="16" t="s">
        <v>124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84</v>
      </c>
      <c r="BK200" s="231">
        <f>ROUND(I200*H200,2)</f>
        <v>0</v>
      </c>
      <c r="BL200" s="16" t="s">
        <v>130</v>
      </c>
      <c r="BM200" s="230" t="s">
        <v>366</v>
      </c>
    </row>
    <row r="201" s="13" customFormat="1">
      <c r="A201" s="13"/>
      <c r="B201" s="232"/>
      <c r="C201" s="233"/>
      <c r="D201" s="234" t="s">
        <v>140</v>
      </c>
      <c r="E201" s="233"/>
      <c r="F201" s="236" t="s">
        <v>367</v>
      </c>
      <c r="G201" s="233"/>
      <c r="H201" s="237">
        <v>174.56399999999999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140</v>
      </c>
      <c r="AU201" s="243" t="s">
        <v>86</v>
      </c>
      <c r="AV201" s="13" t="s">
        <v>86</v>
      </c>
      <c r="AW201" s="13" t="s">
        <v>4</v>
      </c>
      <c r="AX201" s="13" t="s">
        <v>84</v>
      </c>
      <c r="AY201" s="243" t="s">
        <v>124</v>
      </c>
    </row>
    <row r="202" s="2" customFormat="1" ht="24.15" customHeight="1">
      <c r="A202" s="37"/>
      <c r="B202" s="38"/>
      <c r="C202" s="218" t="s">
        <v>368</v>
      </c>
      <c r="D202" s="218" t="s">
        <v>126</v>
      </c>
      <c r="E202" s="219" t="s">
        <v>369</v>
      </c>
      <c r="F202" s="220" t="s">
        <v>370</v>
      </c>
      <c r="G202" s="221" t="s">
        <v>174</v>
      </c>
      <c r="H202" s="222">
        <v>58.188000000000002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41</v>
      </c>
      <c r="O202" s="90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130</v>
      </c>
      <c r="AT202" s="230" t="s">
        <v>126</v>
      </c>
      <c r="AU202" s="230" t="s">
        <v>86</v>
      </c>
      <c r="AY202" s="16" t="s">
        <v>124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84</v>
      </c>
      <c r="BK202" s="231">
        <f>ROUND(I202*H202,2)</f>
        <v>0</v>
      </c>
      <c r="BL202" s="16" t="s">
        <v>130</v>
      </c>
      <c r="BM202" s="230" t="s">
        <v>371</v>
      </c>
    </row>
    <row r="203" s="2" customFormat="1" ht="37.8" customHeight="1">
      <c r="A203" s="37"/>
      <c r="B203" s="38"/>
      <c r="C203" s="218" t="s">
        <v>372</v>
      </c>
      <c r="D203" s="218" t="s">
        <v>126</v>
      </c>
      <c r="E203" s="219" t="s">
        <v>373</v>
      </c>
      <c r="F203" s="220" t="s">
        <v>374</v>
      </c>
      <c r="G203" s="221" t="s">
        <v>174</v>
      </c>
      <c r="H203" s="222">
        <v>9.1280000000000001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41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130</v>
      </c>
      <c r="AT203" s="230" t="s">
        <v>126</v>
      </c>
      <c r="AU203" s="230" t="s">
        <v>86</v>
      </c>
      <c r="AY203" s="16" t="s">
        <v>124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84</v>
      </c>
      <c r="BK203" s="231">
        <f>ROUND(I203*H203,2)</f>
        <v>0</v>
      </c>
      <c r="BL203" s="16" t="s">
        <v>130</v>
      </c>
      <c r="BM203" s="230" t="s">
        <v>375</v>
      </c>
    </row>
    <row r="204" s="2" customFormat="1" ht="44.25" customHeight="1">
      <c r="A204" s="37"/>
      <c r="B204" s="38"/>
      <c r="C204" s="218" t="s">
        <v>376</v>
      </c>
      <c r="D204" s="218" t="s">
        <v>126</v>
      </c>
      <c r="E204" s="219" t="s">
        <v>377</v>
      </c>
      <c r="F204" s="220" t="s">
        <v>378</v>
      </c>
      <c r="G204" s="221" t="s">
        <v>174</v>
      </c>
      <c r="H204" s="222">
        <v>127.09999999999999</v>
      </c>
      <c r="I204" s="223"/>
      <c r="J204" s="224">
        <f>ROUND(I204*H204,2)</f>
        <v>0</v>
      </c>
      <c r="K204" s="225"/>
      <c r="L204" s="43"/>
      <c r="M204" s="226" t="s">
        <v>1</v>
      </c>
      <c r="N204" s="227" t="s">
        <v>41</v>
      </c>
      <c r="O204" s="90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0" t="s">
        <v>130</v>
      </c>
      <c r="AT204" s="230" t="s">
        <v>126</v>
      </c>
      <c r="AU204" s="230" t="s">
        <v>86</v>
      </c>
      <c r="AY204" s="16" t="s">
        <v>124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6" t="s">
        <v>84</v>
      </c>
      <c r="BK204" s="231">
        <f>ROUND(I204*H204,2)</f>
        <v>0</v>
      </c>
      <c r="BL204" s="16" t="s">
        <v>130</v>
      </c>
      <c r="BM204" s="230" t="s">
        <v>379</v>
      </c>
    </row>
    <row r="205" s="13" customFormat="1">
      <c r="A205" s="13"/>
      <c r="B205" s="232"/>
      <c r="C205" s="233"/>
      <c r="D205" s="234" t="s">
        <v>140</v>
      </c>
      <c r="E205" s="235" t="s">
        <v>1</v>
      </c>
      <c r="F205" s="236" t="s">
        <v>380</v>
      </c>
      <c r="G205" s="233"/>
      <c r="H205" s="237">
        <v>127.09999999999999</v>
      </c>
      <c r="I205" s="238"/>
      <c r="J205" s="233"/>
      <c r="K205" s="233"/>
      <c r="L205" s="239"/>
      <c r="M205" s="240"/>
      <c r="N205" s="241"/>
      <c r="O205" s="241"/>
      <c r="P205" s="241"/>
      <c r="Q205" s="241"/>
      <c r="R205" s="241"/>
      <c r="S205" s="241"/>
      <c r="T205" s="24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3" t="s">
        <v>140</v>
      </c>
      <c r="AU205" s="243" t="s">
        <v>86</v>
      </c>
      <c r="AV205" s="13" t="s">
        <v>86</v>
      </c>
      <c r="AW205" s="13" t="s">
        <v>31</v>
      </c>
      <c r="AX205" s="13" t="s">
        <v>84</v>
      </c>
      <c r="AY205" s="243" t="s">
        <v>124</v>
      </c>
    </row>
    <row r="206" s="2" customFormat="1" ht="44.25" customHeight="1">
      <c r="A206" s="37"/>
      <c r="B206" s="38"/>
      <c r="C206" s="218" t="s">
        <v>381</v>
      </c>
      <c r="D206" s="218" t="s">
        <v>126</v>
      </c>
      <c r="E206" s="219" t="s">
        <v>382</v>
      </c>
      <c r="F206" s="220" t="s">
        <v>383</v>
      </c>
      <c r="G206" s="221" t="s">
        <v>174</v>
      </c>
      <c r="H206" s="222">
        <v>49.060000000000002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41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130</v>
      </c>
      <c r="AT206" s="230" t="s">
        <v>126</v>
      </c>
      <c r="AU206" s="230" t="s">
        <v>86</v>
      </c>
      <c r="AY206" s="16" t="s">
        <v>124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84</v>
      </c>
      <c r="BK206" s="231">
        <f>ROUND(I206*H206,2)</f>
        <v>0</v>
      </c>
      <c r="BL206" s="16" t="s">
        <v>130</v>
      </c>
      <c r="BM206" s="230" t="s">
        <v>384</v>
      </c>
    </row>
    <row r="207" s="12" customFormat="1" ht="22.8" customHeight="1">
      <c r="A207" s="12"/>
      <c r="B207" s="202"/>
      <c r="C207" s="203"/>
      <c r="D207" s="204" t="s">
        <v>75</v>
      </c>
      <c r="E207" s="216" t="s">
        <v>385</v>
      </c>
      <c r="F207" s="216" t="s">
        <v>386</v>
      </c>
      <c r="G207" s="203"/>
      <c r="H207" s="203"/>
      <c r="I207" s="206"/>
      <c r="J207" s="217">
        <f>BK207</f>
        <v>0</v>
      </c>
      <c r="K207" s="203"/>
      <c r="L207" s="208"/>
      <c r="M207" s="209"/>
      <c r="N207" s="210"/>
      <c r="O207" s="210"/>
      <c r="P207" s="211">
        <f>P208</f>
        <v>0</v>
      </c>
      <c r="Q207" s="210"/>
      <c r="R207" s="211">
        <f>R208</f>
        <v>0</v>
      </c>
      <c r="S207" s="210"/>
      <c r="T207" s="212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84</v>
      </c>
      <c r="AT207" s="214" t="s">
        <v>75</v>
      </c>
      <c r="AU207" s="214" t="s">
        <v>84</v>
      </c>
      <c r="AY207" s="213" t="s">
        <v>124</v>
      </c>
      <c r="BK207" s="215">
        <f>BK208</f>
        <v>0</v>
      </c>
    </row>
    <row r="208" s="2" customFormat="1" ht="16.5" customHeight="1">
      <c r="A208" s="37"/>
      <c r="B208" s="38"/>
      <c r="C208" s="218" t="s">
        <v>387</v>
      </c>
      <c r="D208" s="218" t="s">
        <v>126</v>
      </c>
      <c r="E208" s="219" t="s">
        <v>388</v>
      </c>
      <c r="F208" s="220" t="s">
        <v>389</v>
      </c>
      <c r="G208" s="221" t="s">
        <v>390</v>
      </c>
      <c r="H208" s="222">
        <v>2</v>
      </c>
      <c r="I208" s="223"/>
      <c r="J208" s="224">
        <f>ROUND(I208*H208,2)</f>
        <v>0</v>
      </c>
      <c r="K208" s="225"/>
      <c r="L208" s="43"/>
      <c r="M208" s="259" t="s">
        <v>1</v>
      </c>
      <c r="N208" s="260" t="s">
        <v>41</v>
      </c>
      <c r="O208" s="261"/>
      <c r="P208" s="262">
        <f>O208*H208</f>
        <v>0</v>
      </c>
      <c r="Q208" s="262">
        <v>0</v>
      </c>
      <c r="R208" s="262">
        <f>Q208*H208</f>
        <v>0</v>
      </c>
      <c r="S208" s="262">
        <v>0</v>
      </c>
      <c r="T208" s="26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130</v>
      </c>
      <c r="AT208" s="230" t="s">
        <v>126</v>
      </c>
      <c r="AU208" s="230" t="s">
        <v>86</v>
      </c>
      <c r="AY208" s="16" t="s">
        <v>124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84</v>
      </c>
      <c r="BK208" s="231">
        <f>ROUND(I208*H208,2)</f>
        <v>0</v>
      </c>
      <c r="BL208" s="16" t="s">
        <v>130</v>
      </c>
      <c r="BM208" s="230" t="s">
        <v>391</v>
      </c>
    </row>
    <row r="209" s="2" customFormat="1" ht="6.96" customHeight="1">
      <c r="A209" s="37"/>
      <c r="B209" s="65"/>
      <c r="C209" s="66"/>
      <c r="D209" s="66"/>
      <c r="E209" s="66"/>
      <c r="F209" s="66"/>
      <c r="G209" s="66"/>
      <c r="H209" s="66"/>
      <c r="I209" s="66"/>
      <c r="J209" s="66"/>
      <c r="K209" s="66"/>
      <c r="L209" s="43"/>
      <c r="M209" s="37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</row>
  </sheetData>
  <sheetProtection sheet="1" autoFilter="0" formatColumns="0" formatRows="0" objects="1" scenarios="1" spinCount="100000" saltValue="thcB6NxgoiUNMgWTTFFbyRLCx4P5KJ+0Si58H9bprXtmOLWW6cBbn5/3Udwkt9w/oonYVis/u+pdTY6NGE8wyw==" hashValue="4ZXujga9cGnNbtwhEzFzCfORhWv9plyonjXaQD5ScYzVL62P7JgwaA3EYFuVC7UaYfr+iWvt2+Sgwl3MCR2/nw==" algorithmName="SHA-512" password="CC35"/>
  <autoFilter ref="C123:K20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povrchu ul. Brigádnická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ROUND((SUM(BE125:BE221)),  2)</f>
        <v>0</v>
      </c>
      <c r="G33" s="37"/>
      <c r="H33" s="37"/>
      <c r="I33" s="154">
        <v>0.20999999999999999</v>
      </c>
      <c r="J33" s="153">
        <f>ROUND(((SUM(BE125:BE221))*I33),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ROUND((SUM(BF125:BF221)),  2)</f>
        <v>0</v>
      </c>
      <c r="G34" s="37"/>
      <c r="H34" s="37"/>
      <c r="I34" s="154">
        <v>0.12</v>
      </c>
      <c r="J34" s="153">
        <f>ROUND(((SUM(BF125:BF221))*I34),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ROUND((SUM(BG125:BG221)),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ROUND((SUM(BH125:BH221)),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ROUND((SUM(BI125:BI221)),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povrchu ul. Brigádnická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Brigádnická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Šternberk</v>
      </c>
      <c r="G89" s="39"/>
      <c r="H89" s="39"/>
      <c r="I89" s="31" t="s">
        <v>22</v>
      </c>
      <c r="J89" s="78" t="str">
        <f>IF(J12="","",J12)</f>
        <v>30. 1. 2025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Petr Nikl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J167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J177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J179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J194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107</v>
      </c>
      <c r="E103" s="187"/>
      <c r="F103" s="187"/>
      <c r="G103" s="187"/>
      <c r="H103" s="187"/>
      <c r="I103" s="187"/>
      <c r="J103" s="188">
        <f>J204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393</v>
      </c>
      <c r="E104" s="181"/>
      <c r="F104" s="181"/>
      <c r="G104" s="181"/>
      <c r="H104" s="181"/>
      <c r="I104" s="181"/>
      <c r="J104" s="182">
        <f>J216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394</v>
      </c>
      <c r="E105" s="187"/>
      <c r="F105" s="187"/>
      <c r="G105" s="187"/>
      <c r="H105" s="187"/>
      <c r="I105" s="187"/>
      <c r="J105" s="188">
        <f>J217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109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Oprava povrchu ul. Brigádnická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94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02 - Brigádnická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Šternberk</v>
      </c>
      <c r="G119" s="39"/>
      <c r="H119" s="39"/>
      <c r="I119" s="31" t="s">
        <v>22</v>
      </c>
      <c r="J119" s="78" t="str">
        <f>IF(J12="","",J12)</f>
        <v>30. 1. 2025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>Petr Nikl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110</v>
      </c>
      <c r="D124" s="193" t="s">
        <v>61</v>
      </c>
      <c r="E124" s="193" t="s">
        <v>57</v>
      </c>
      <c r="F124" s="193" t="s">
        <v>58</v>
      </c>
      <c r="G124" s="193" t="s">
        <v>111</v>
      </c>
      <c r="H124" s="193" t="s">
        <v>112</v>
      </c>
      <c r="I124" s="193" t="s">
        <v>113</v>
      </c>
      <c r="J124" s="194" t="s">
        <v>98</v>
      </c>
      <c r="K124" s="195" t="s">
        <v>114</v>
      </c>
      <c r="L124" s="196"/>
      <c r="M124" s="99" t="s">
        <v>1</v>
      </c>
      <c r="N124" s="100" t="s">
        <v>40</v>
      </c>
      <c r="O124" s="100" t="s">
        <v>115</v>
      </c>
      <c r="P124" s="100" t="s">
        <v>116</v>
      </c>
      <c r="Q124" s="100" t="s">
        <v>117</v>
      </c>
      <c r="R124" s="100" t="s">
        <v>118</v>
      </c>
      <c r="S124" s="100" t="s">
        <v>119</v>
      </c>
      <c r="T124" s="101" t="s">
        <v>120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P126+P216</f>
        <v>0</v>
      </c>
      <c r="Q125" s="103"/>
      <c r="R125" s="199">
        <f>R126+R216</f>
        <v>960.88860534983996</v>
      </c>
      <c r="S125" s="103"/>
      <c r="T125" s="200">
        <f>T126+T216</f>
        <v>188.99692999999999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100</v>
      </c>
      <c r="BK125" s="201">
        <f>BK126+BK216</f>
        <v>0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122</v>
      </c>
      <c r="F126" s="205" t="s">
        <v>123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P127+P167+P177+P179+P194+P204</f>
        <v>0</v>
      </c>
      <c r="Q126" s="210"/>
      <c r="R126" s="211">
        <f>R127+R167+R177+R179+R194+R204</f>
        <v>960.86680834983997</v>
      </c>
      <c r="S126" s="210"/>
      <c r="T126" s="212">
        <f>T127+T167+T177+T179+T194+T204</f>
        <v>188.99692999999999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76</v>
      </c>
      <c r="AY126" s="213" t="s">
        <v>124</v>
      </c>
      <c r="BK126" s="215">
        <f>BK127+BK167+BK177+BK179+BK194+BK204</f>
        <v>0</v>
      </c>
    </row>
    <row r="127" s="12" customFormat="1" ht="22.8" customHeight="1">
      <c r="A127" s="12"/>
      <c r="B127" s="202"/>
      <c r="C127" s="203"/>
      <c r="D127" s="204" t="s">
        <v>75</v>
      </c>
      <c r="E127" s="216" t="s">
        <v>84</v>
      </c>
      <c r="F127" s="216" t="s">
        <v>125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SUM(P128:P166)</f>
        <v>0</v>
      </c>
      <c r="Q127" s="210"/>
      <c r="R127" s="211">
        <f>SUM(R128:R166)</f>
        <v>136.3717006</v>
      </c>
      <c r="S127" s="210"/>
      <c r="T127" s="212">
        <f>SUM(T128:T166)</f>
        <v>174.58543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84</v>
      </c>
      <c r="AY127" s="213" t="s">
        <v>124</v>
      </c>
      <c r="BK127" s="215">
        <f>SUM(BK128:BK166)</f>
        <v>0</v>
      </c>
    </row>
    <row r="128" s="2" customFormat="1" ht="24.15" customHeight="1">
      <c r="A128" s="37"/>
      <c r="B128" s="38"/>
      <c r="C128" s="218" t="s">
        <v>84</v>
      </c>
      <c r="D128" s="218" t="s">
        <v>126</v>
      </c>
      <c r="E128" s="219" t="s">
        <v>395</v>
      </c>
      <c r="F128" s="220" t="s">
        <v>396</v>
      </c>
      <c r="G128" s="221" t="s">
        <v>129</v>
      </c>
      <c r="H128" s="222">
        <v>2.7240000000000002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41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0.32000000000000001</v>
      </c>
      <c r="T128" s="229">
        <f>S128*H128</f>
        <v>0.87168000000000012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130</v>
      </c>
      <c r="AT128" s="230" t="s">
        <v>126</v>
      </c>
      <c r="AU128" s="230" t="s">
        <v>86</v>
      </c>
      <c r="AY128" s="16" t="s">
        <v>124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84</v>
      </c>
      <c r="BK128" s="231">
        <f>ROUND(I128*H128,2)</f>
        <v>0</v>
      </c>
      <c r="BL128" s="16" t="s">
        <v>130</v>
      </c>
      <c r="BM128" s="230" t="s">
        <v>397</v>
      </c>
    </row>
    <row r="129" s="2" customFormat="1">
      <c r="A129" s="37"/>
      <c r="B129" s="38"/>
      <c r="C129" s="39"/>
      <c r="D129" s="234" t="s">
        <v>199</v>
      </c>
      <c r="E129" s="39"/>
      <c r="F129" s="255" t="s">
        <v>398</v>
      </c>
      <c r="G129" s="39"/>
      <c r="H129" s="39"/>
      <c r="I129" s="256"/>
      <c r="J129" s="39"/>
      <c r="K129" s="39"/>
      <c r="L129" s="43"/>
      <c r="M129" s="257"/>
      <c r="N129" s="25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199</v>
      </c>
      <c r="AU129" s="16" t="s">
        <v>86</v>
      </c>
    </row>
    <row r="130" s="2" customFormat="1" ht="24.15" customHeight="1">
      <c r="A130" s="37"/>
      <c r="B130" s="38"/>
      <c r="C130" s="218" t="s">
        <v>86</v>
      </c>
      <c r="D130" s="218" t="s">
        <v>126</v>
      </c>
      <c r="E130" s="219" t="s">
        <v>399</v>
      </c>
      <c r="F130" s="220" t="s">
        <v>400</v>
      </c>
      <c r="G130" s="221" t="s">
        <v>129</v>
      </c>
      <c r="H130" s="222">
        <v>4.25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41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0.29499999999999998</v>
      </c>
      <c r="T130" s="229">
        <f>S130*H130</f>
        <v>1.2537499999999999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130</v>
      </c>
      <c r="AT130" s="230" t="s">
        <v>126</v>
      </c>
      <c r="AU130" s="230" t="s">
        <v>86</v>
      </c>
      <c r="AY130" s="16" t="s">
        <v>124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84</v>
      </c>
      <c r="BK130" s="231">
        <f>ROUND(I130*H130,2)</f>
        <v>0</v>
      </c>
      <c r="BL130" s="16" t="s">
        <v>130</v>
      </c>
      <c r="BM130" s="230" t="s">
        <v>401</v>
      </c>
    </row>
    <row r="131" s="2" customFormat="1" ht="24.15" customHeight="1">
      <c r="A131" s="37"/>
      <c r="B131" s="38"/>
      <c r="C131" s="218" t="s">
        <v>135</v>
      </c>
      <c r="D131" s="218" t="s">
        <v>126</v>
      </c>
      <c r="E131" s="219" t="s">
        <v>132</v>
      </c>
      <c r="F131" s="220" t="s">
        <v>133</v>
      </c>
      <c r="G131" s="221" t="s">
        <v>129</v>
      </c>
      <c r="H131" s="222">
        <v>773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41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0.22</v>
      </c>
      <c r="T131" s="229">
        <f>S131*H131</f>
        <v>170.06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130</v>
      </c>
      <c r="AT131" s="230" t="s">
        <v>126</v>
      </c>
      <c r="AU131" s="230" t="s">
        <v>86</v>
      </c>
      <c r="AY131" s="16" t="s">
        <v>124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84</v>
      </c>
      <c r="BK131" s="231">
        <f>ROUND(I131*H131,2)</f>
        <v>0</v>
      </c>
      <c r="BL131" s="16" t="s">
        <v>130</v>
      </c>
      <c r="BM131" s="230" t="s">
        <v>402</v>
      </c>
    </row>
    <row r="132" s="2" customFormat="1" ht="33" customHeight="1">
      <c r="A132" s="37"/>
      <c r="B132" s="38"/>
      <c r="C132" s="218" t="s">
        <v>130</v>
      </c>
      <c r="D132" s="218" t="s">
        <v>126</v>
      </c>
      <c r="E132" s="219" t="s">
        <v>403</v>
      </c>
      <c r="F132" s="220" t="s">
        <v>404</v>
      </c>
      <c r="G132" s="221" t="s">
        <v>138</v>
      </c>
      <c r="H132" s="222">
        <v>231.90000000000001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41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130</v>
      </c>
      <c r="AT132" s="230" t="s">
        <v>126</v>
      </c>
      <c r="AU132" s="230" t="s">
        <v>86</v>
      </c>
      <c r="AY132" s="16" t="s">
        <v>124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84</v>
      </c>
      <c r="BK132" s="231">
        <f>ROUND(I132*H132,2)</f>
        <v>0</v>
      </c>
      <c r="BL132" s="16" t="s">
        <v>130</v>
      </c>
      <c r="BM132" s="230" t="s">
        <v>405</v>
      </c>
    </row>
    <row r="133" s="13" customFormat="1">
      <c r="A133" s="13"/>
      <c r="B133" s="232"/>
      <c r="C133" s="233"/>
      <c r="D133" s="234" t="s">
        <v>140</v>
      </c>
      <c r="E133" s="235" t="s">
        <v>1</v>
      </c>
      <c r="F133" s="236" t="s">
        <v>406</v>
      </c>
      <c r="G133" s="233"/>
      <c r="H133" s="237">
        <v>231.90000000000001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140</v>
      </c>
      <c r="AU133" s="243" t="s">
        <v>86</v>
      </c>
      <c r="AV133" s="13" t="s">
        <v>86</v>
      </c>
      <c r="AW133" s="13" t="s">
        <v>31</v>
      </c>
      <c r="AX133" s="13" t="s">
        <v>84</v>
      </c>
      <c r="AY133" s="243" t="s">
        <v>124</v>
      </c>
    </row>
    <row r="134" s="2" customFormat="1" ht="33" customHeight="1">
      <c r="A134" s="37"/>
      <c r="B134" s="38"/>
      <c r="C134" s="218" t="s">
        <v>146</v>
      </c>
      <c r="D134" s="218" t="s">
        <v>126</v>
      </c>
      <c r="E134" s="219" t="s">
        <v>142</v>
      </c>
      <c r="F134" s="220" t="s">
        <v>143</v>
      </c>
      <c r="G134" s="221" t="s">
        <v>138</v>
      </c>
      <c r="H134" s="222">
        <v>7.2000000000000002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41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130</v>
      </c>
      <c r="AT134" s="230" t="s">
        <v>126</v>
      </c>
      <c r="AU134" s="230" t="s">
        <v>86</v>
      </c>
      <c r="AY134" s="16" t="s">
        <v>124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84</v>
      </c>
      <c r="BK134" s="231">
        <f>ROUND(I134*H134,2)</f>
        <v>0</v>
      </c>
      <c r="BL134" s="16" t="s">
        <v>130</v>
      </c>
      <c r="BM134" s="230" t="s">
        <v>407</v>
      </c>
    </row>
    <row r="135" s="13" customFormat="1">
      <c r="A135" s="13"/>
      <c r="B135" s="232"/>
      <c r="C135" s="233"/>
      <c r="D135" s="234" t="s">
        <v>140</v>
      </c>
      <c r="E135" s="235" t="s">
        <v>1</v>
      </c>
      <c r="F135" s="236" t="s">
        <v>408</v>
      </c>
      <c r="G135" s="233"/>
      <c r="H135" s="237">
        <v>7.2000000000000002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140</v>
      </c>
      <c r="AU135" s="243" t="s">
        <v>86</v>
      </c>
      <c r="AV135" s="13" t="s">
        <v>86</v>
      </c>
      <c r="AW135" s="13" t="s">
        <v>31</v>
      </c>
      <c r="AX135" s="13" t="s">
        <v>84</v>
      </c>
      <c r="AY135" s="243" t="s">
        <v>124</v>
      </c>
    </row>
    <row r="136" s="2" customFormat="1" ht="24.15" customHeight="1">
      <c r="A136" s="37"/>
      <c r="B136" s="38"/>
      <c r="C136" s="218" t="s">
        <v>151</v>
      </c>
      <c r="D136" s="218" t="s">
        <v>126</v>
      </c>
      <c r="E136" s="219" t="s">
        <v>147</v>
      </c>
      <c r="F136" s="220" t="s">
        <v>148</v>
      </c>
      <c r="G136" s="221" t="s">
        <v>138</v>
      </c>
      <c r="H136" s="222">
        <v>9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41</v>
      </c>
      <c r="O136" s="90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130</v>
      </c>
      <c r="AT136" s="230" t="s">
        <v>126</v>
      </c>
      <c r="AU136" s="230" t="s">
        <v>86</v>
      </c>
      <c r="AY136" s="16" t="s">
        <v>124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84</v>
      </c>
      <c r="BK136" s="231">
        <f>ROUND(I136*H136,2)</f>
        <v>0</v>
      </c>
      <c r="BL136" s="16" t="s">
        <v>130</v>
      </c>
      <c r="BM136" s="230" t="s">
        <v>409</v>
      </c>
    </row>
    <row r="137" s="13" customFormat="1">
      <c r="A137" s="13"/>
      <c r="B137" s="232"/>
      <c r="C137" s="233"/>
      <c r="D137" s="234" t="s">
        <v>140</v>
      </c>
      <c r="E137" s="235" t="s">
        <v>1</v>
      </c>
      <c r="F137" s="236" t="s">
        <v>410</v>
      </c>
      <c r="G137" s="233"/>
      <c r="H137" s="237">
        <v>9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140</v>
      </c>
      <c r="AU137" s="243" t="s">
        <v>86</v>
      </c>
      <c r="AV137" s="13" t="s">
        <v>86</v>
      </c>
      <c r="AW137" s="13" t="s">
        <v>31</v>
      </c>
      <c r="AX137" s="13" t="s">
        <v>84</v>
      </c>
      <c r="AY137" s="243" t="s">
        <v>124</v>
      </c>
    </row>
    <row r="138" s="2" customFormat="1" ht="37.8" customHeight="1">
      <c r="A138" s="37"/>
      <c r="B138" s="38"/>
      <c r="C138" s="218" t="s">
        <v>155</v>
      </c>
      <c r="D138" s="218" t="s">
        <v>126</v>
      </c>
      <c r="E138" s="219" t="s">
        <v>152</v>
      </c>
      <c r="F138" s="220" t="s">
        <v>153</v>
      </c>
      <c r="G138" s="221" t="s">
        <v>138</v>
      </c>
      <c r="H138" s="222">
        <v>251.047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41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130</v>
      </c>
      <c r="AT138" s="230" t="s">
        <v>126</v>
      </c>
      <c r="AU138" s="230" t="s">
        <v>86</v>
      </c>
      <c r="AY138" s="16" t="s">
        <v>124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84</v>
      </c>
      <c r="BK138" s="231">
        <f>ROUND(I138*H138,2)</f>
        <v>0</v>
      </c>
      <c r="BL138" s="16" t="s">
        <v>130</v>
      </c>
      <c r="BM138" s="230" t="s">
        <v>411</v>
      </c>
    </row>
    <row r="139" s="2" customFormat="1" ht="24.15" customHeight="1">
      <c r="A139" s="37"/>
      <c r="B139" s="38"/>
      <c r="C139" s="218" t="s">
        <v>160</v>
      </c>
      <c r="D139" s="218" t="s">
        <v>126</v>
      </c>
      <c r="E139" s="219" t="s">
        <v>156</v>
      </c>
      <c r="F139" s="220" t="s">
        <v>157</v>
      </c>
      <c r="G139" s="221" t="s">
        <v>138</v>
      </c>
      <c r="H139" s="222">
        <v>245.46000000000001</v>
      </c>
      <c r="I139" s="223"/>
      <c r="J139" s="224">
        <f>ROUND(I139*H139,2)</f>
        <v>0</v>
      </c>
      <c r="K139" s="225"/>
      <c r="L139" s="43"/>
      <c r="M139" s="226" t="s">
        <v>1</v>
      </c>
      <c r="N139" s="227" t="s">
        <v>41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130</v>
      </c>
      <c r="AT139" s="230" t="s">
        <v>126</v>
      </c>
      <c r="AU139" s="230" t="s">
        <v>86</v>
      </c>
      <c r="AY139" s="16" t="s">
        <v>124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84</v>
      </c>
      <c r="BK139" s="231">
        <f>ROUND(I139*H139,2)</f>
        <v>0</v>
      </c>
      <c r="BL139" s="16" t="s">
        <v>130</v>
      </c>
      <c r="BM139" s="230" t="s">
        <v>412</v>
      </c>
    </row>
    <row r="140" s="13" customFormat="1">
      <c r="A140" s="13"/>
      <c r="B140" s="232"/>
      <c r="C140" s="233"/>
      <c r="D140" s="234" t="s">
        <v>140</v>
      </c>
      <c r="E140" s="235" t="s">
        <v>1</v>
      </c>
      <c r="F140" s="236" t="s">
        <v>413</v>
      </c>
      <c r="G140" s="233"/>
      <c r="H140" s="237">
        <v>245.46000000000001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140</v>
      </c>
      <c r="AU140" s="243" t="s">
        <v>86</v>
      </c>
      <c r="AV140" s="13" t="s">
        <v>86</v>
      </c>
      <c r="AW140" s="13" t="s">
        <v>31</v>
      </c>
      <c r="AX140" s="13" t="s">
        <v>84</v>
      </c>
      <c r="AY140" s="243" t="s">
        <v>124</v>
      </c>
    </row>
    <row r="141" s="2" customFormat="1" ht="24.15" customHeight="1">
      <c r="A141" s="37"/>
      <c r="B141" s="38"/>
      <c r="C141" s="218" t="s">
        <v>165</v>
      </c>
      <c r="D141" s="218" t="s">
        <v>126</v>
      </c>
      <c r="E141" s="219" t="s">
        <v>161</v>
      </c>
      <c r="F141" s="220" t="s">
        <v>162</v>
      </c>
      <c r="G141" s="221" t="s">
        <v>138</v>
      </c>
      <c r="H141" s="222">
        <v>7.1760000000000002</v>
      </c>
      <c r="I141" s="223"/>
      <c r="J141" s="224">
        <f>ROUND(I141*H141,2)</f>
        <v>0</v>
      </c>
      <c r="K141" s="225"/>
      <c r="L141" s="43"/>
      <c r="M141" s="226" t="s">
        <v>1</v>
      </c>
      <c r="N141" s="227" t="s">
        <v>41</v>
      </c>
      <c r="O141" s="90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130</v>
      </c>
      <c r="AT141" s="230" t="s">
        <v>126</v>
      </c>
      <c r="AU141" s="230" t="s">
        <v>86</v>
      </c>
      <c r="AY141" s="16" t="s">
        <v>124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84</v>
      </c>
      <c r="BK141" s="231">
        <f>ROUND(I141*H141,2)</f>
        <v>0</v>
      </c>
      <c r="BL141" s="16" t="s">
        <v>130</v>
      </c>
      <c r="BM141" s="230" t="s">
        <v>414</v>
      </c>
    </row>
    <row r="142" s="13" customFormat="1">
      <c r="A142" s="13"/>
      <c r="B142" s="232"/>
      <c r="C142" s="233"/>
      <c r="D142" s="234" t="s">
        <v>140</v>
      </c>
      <c r="E142" s="235" t="s">
        <v>1</v>
      </c>
      <c r="F142" s="236" t="s">
        <v>415</v>
      </c>
      <c r="G142" s="233"/>
      <c r="H142" s="237">
        <v>4.5599999999999996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140</v>
      </c>
      <c r="AU142" s="243" t="s">
        <v>86</v>
      </c>
      <c r="AV142" s="13" t="s">
        <v>86</v>
      </c>
      <c r="AW142" s="13" t="s">
        <v>31</v>
      </c>
      <c r="AX142" s="13" t="s">
        <v>76</v>
      </c>
      <c r="AY142" s="243" t="s">
        <v>124</v>
      </c>
    </row>
    <row r="143" s="13" customFormat="1">
      <c r="A143" s="13"/>
      <c r="B143" s="232"/>
      <c r="C143" s="233"/>
      <c r="D143" s="234" t="s">
        <v>140</v>
      </c>
      <c r="E143" s="235" t="s">
        <v>1</v>
      </c>
      <c r="F143" s="236" t="s">
        <v>416</v>
      </c>
      <c r="G143" s="233"/>
      <c r="H143" s="237">
        <v>2.6160000000000001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140</v>
      </c>
      <c r="AU143" s="243" t="s">
        <v>86</v>
      </c>
      <c r="AV143" s="13" t="s">
        <v>86</v>
      </c>
      <c r="AW143" s="13" t="s">
        <v>31</v>
      </c>
      <c r="AX143" s="13" t="s">
        <v>76</v>
      </c>
      <c r="AY143" s="243" t="s">
        <v>124</v>
      </c>
    </row>
    <row r="144" s="14" customFormat="1">
      <c r="A144" s="14"/>
      <c r="B144" s="264"/>
      <c r="C144" s="265"/>
      <c r="D144" s="234" t="s">
        <v>140</v>
      </c>
      <c r="E144" s="266" t="s">
        <v>1</v>
      </c>
      <c r="F144" s="267" t="s">
        <v>417</v>
      </c>
      <c r="G144" s="265"/>
      <c r="H144" s="268">
        <v>7.1760000000000002</v>
      </c>
      <c r="I144" s="269"/>
      <c r="J144" s="265"/>
      <c r="K144" s="265"/>
      <c r="L144" s="270"/>
      <c r="M144" s="271"/>
      <c r="N144" s="272"/>
      <c r="O144" s="272"/>
      <c r="P144" s="272"/>
      <c r="Q144" s="272"/>
      <c r="R144" s="272"/>
      <c r="S144" s="272"/>
      <c r="T144" s="27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4" t="s">
        <v>140</v>
      </c>
      <c r="AU144" s="274" t="s">
        <v>86</v>
      </c>
      <c r="AV144" s="14" t="s">
        <v>130</v>
      </c>
      <c r="AW144" s="14" t="s">
        <v>31</v>
      </c>
      <c r="AX144" s="14" t="s">
        <v>84</v>
      </c>
      <c r="AY144" s="274" t="s">
        <v>124</v>
      </c>
    </row>
    <row r="145" s="2" customFormat="1" ht="16.5" customHeight="1">
      <c r="A145" s="37"/>
      <c r="B145" s="38"/>
      <c r="C145" s="244" t="s">
        <v>170</v>
      </c>
      <c r="D145" s="244" t="s">
        <v>171</v>
      </c>
      <c r="E145" s="245" t="s">
        <v>418</v>
      </c>
      <c r="F145" s="246" t="s">
        <v>419</v>
      </c>
      <c r="G145" s="247" t="s">
        <v>174</v>
      </c>
      <c r="H145" s="248">
        <v>131.86099999999999</v>
      </c>
      <c r="I145" s="249"/>
      <c r="J145" s="250">
        <f>ROUND(I145*H145,2)</f>
        <v>0</v>
      </c>
      <c r="K145" s="251"/>
      <c r="L145" s="252"/>
      <c r="M145" s="253" t="s">
        <v>1</v>
      </c>
      <c r="N145" s="254" t="s">
        <v>41</v>
      </c>
      <c r="O145" s="90"/>
      <c r="P145" s="228">
        <f>O145*H145</f>
        <v>0</v>
      </c>
      <c r="Q145" s="228">
        <v>1</v>
      </c>
      <c r="R145" s="228">
        <f>Q145*H145</f>
        <v>131.86099999999999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160</v>
      </c>
      <c r="AT145" s="230" t="s">
        <v>171</v>
      </c>
      <c r="AU145" s="230" t="s">
        <v>86</v>
      </c>
      <c r="AY145" s="16" t="s">
        <v>124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84</v>
      </c>
      <c r="BK145" s="231">
        <f>ROUND(I145*H145,2)</f>
        <v>0</v>
      </c>
      <c r="BL145" s="16" t="s">
        <v>130</v>
      </c>
      <c r="BM145" s="230" t="s">
        <v>420</v>
      </c>
    </row>
    <row r="146" s="13" customFormat="1">
      <c r="A146" s="13"/>
      <c r="B146" s="232"/>
      <c r="C146" s="233"/>
      <c r="D146" s="234" t="s">
        <v>140</v>
      </c>
      <c r="E146" s="235" t="s">
        <v>1</v>
      </c>
      <c r="F146" s="236" t="s">
        <v>421</v>
      </c>
      <c r="G146" s="233"/>
      <c r="H146" s="237">
        <v>4.3159999999999998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140</v>
      </c>
      <c r="AU146" s="243" t="s">
        <v>86</v>
      </c>
      <c r="AV146" s="13" t="s">
        <v>86</v>
      </c>
      <c r="AW146" s="13" t="s">
        <v>31</v>
      </c>
      <c r="AX146" s="13" t="s">
        <v>76</v>
      </c>
      <c r="AY146" s="243" t="s">
        <v>124</v>
      </c>
    </row>
    <row r="147" s="13" customFormat="1">
      <c r="A147" s="13"/>
      <c r="B147" s="232"/>
      <c r="C147" s="233"/>
      <c r="D147" s="234" t="s">
        <v>140</v>
      </c>
      <c r="E147" s="235" t="s">
        <v>1</v>
      </c>
      <c r="F147" s="236" t="s">
        <v>422</v>
      </c>
      <c r="G147" s="233"/>
      <c r="H147" s="237">
        <v>127.545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140</v>
      </c>
      <c r="AU147" s="243" t="s">
        <v>86</v>
      </c>
      <c r="AV147" s="13" t="s">
        <v>86</v>
      </c>
      <c r="AW147" s="13" t="s">
        <v>31</v>
      </c>
      <c r="AX147" s="13" t="s">
        <v>76</v>
      </c>
      <c r="AY147" s="243" t="s">
        <v>124</v>
      </c>
    </row>
    <row r="148" s="14" customFormat="1">
      <c r="A148" s="14"/>
      <c r="B148" s="264"/>
      <c r="C148" s="265"/>
      <c r="D148" s="234" t="s">
        <v>140</v>
      </c>
      <c r="E148" s="266" t="s">
        <v>1</v>
      </c>
      <c r="F148" s="267" t="s">
        <v>417</v>
      </c>
      <c r="G148" s="265"/>
      <c r="H148" s="268">
        <v>131.86099999999999</v>
      </c>
      <c r="I148" s="269"/>
      <c r="J148" s="265"/>
      <c r="K148" s="265"/>
      <c r="L148" s="270"/>
      <c r="M148" s="271"/>
      <c r="N148" s="272"/>
      <c r="O148" s="272"/>
      <c r="P148" s="272"/>
      <c r="Q148" s="272"/>
      <c r="R148" s="272"/>
      <c r="S148" s="272"/>
      <c r="T148" s="27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4" t="s">
        <v>140</v>
      </c>
      <c r="AU148" s="274" t="s">
        <v>86</v>
      </c>
      <c r="AV148" s="14" t="s">
        <v>130</v>
      </c>
      <c r="AW148" s="14" t="s">
        <v>31</v>
      </c>
      <c r="AX148" s="14" t="s">
        <v>84</v>
      </c>
      <c r="AY148" s="274" t="s">
        <v>124</v>
      </c>
    </row>
    <row r="149" s="2" customFormat="1" ht="66.75" customHeight="1">
      <c r="A149" s="37"/>
      <c r="B149" s="38"/>
      <c r="C149" s="218" t="s">
        <v>177</v>
      </c>
      <c r="D149" s="218" t="s">
        <v>126</v>
      </c>
      <c r="E149" s="219" t="s">
        <v>166</v>
      </c>
      <c r="F149" s="220" t="s">
        <v>167</v>
      </c>
      <c r="G149" s="221" t="s">
        <v>138</v>
      </c>
      <c r="H149" s="222">
        <v>2.1600000000000001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41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130</v>
      </c>
      <c r="AT149" s="230" t="s">
        <v>126</v>
      </c>
      <c r="AU149" s="230" t="s">
        <v>86</v>
      </c>
      <c r="AY149" s="16" t="s">
        <v>124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84</v>
      </c>
      <c r="BK149" s="231">
        <f>ROUND(I149*H149,2)</f>
        <v>0</v>
      </c>
      <c r="BL149" s="16" t="s">
        <v>130</v>
      </c>
      <c r="BM149" s="230" t="s">
        <v>423</v>
      </c>
    </row>
    <row r="150" s="13" customFormat="1">
      <c r="A150" s="13"/>
      <c r="B150" s="232"/>
      <c r="C150" s="233"/>
      <c r="D150" s="234" t="s">
        <v>140</v>
      </c>
      <c r="E150" s="235" t="s">
        <v>1</v>
      </c>
      <c r="F150" s="236" t="s">
        <v>424</v>
      </c>
      <c r="G150" s="233"/>
      <c r="H150" s="237">
        <v>2.1600000000000001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140</v>
      </c>
      <c r="AU150" s="243" t="s">
        <v>86</v>
      </c>
      <c r="AV150" s="13" t="s">
        <v>86</v>
      </c>
      <c r="AW150" s="13" t="s">
        <v>31</v>
      </c>
      <c r="AX150" s="13" t="s">
        <v>84</v>
      </c>
      <c r="AY150" s="243" t="s">
        <v>124</v>
      </c>
    </row>
    <row r="151" s="2" customFormat="1" ht="16.5" customHeight="1">
      <c r="A151" s="37"/>
      <c r="B151" s="38"/>
      <c r="C151" s="244" t="s">
        <v>8</v>
      </c>
      <c r="D151" s="244" t="s">
        <v>171</v>
      </c>
      <c r="E151" s="245" t="s">
        <v>172</v>
      </c>
      <c r="F151" s="246" t="s">
        <v>173</v>
      </c>
      <c r="G151" s="247" t="s">
        <v>174</v>
      </c>
      <c r="H151" s="248">
        <v>3.5640000000000001</v>
      </c>
      <c r="I151" s="249"/>
      <c r="J151" s="250">
        <f>ROUND(I151*H151,2)</f>
        <v>0</v>
      </c>
      <c r="K151" s="251"/>
      <c r="L151" s="252"/>
      <c r="M151" s="253" t="s">
        <v>1</v>
      </c>
      <c r="N151" s="254" t="s">
        <v>41</v>
      </c>
      <c r="O151" s="90"/>
      <c r="P151" s="228">
        <f>O151*H151</f>
        <v>0</v>
      </c>
      <c r="Q151" s="228">
        <v>1</v>
      </c>
      <c r="R151" s="228">
        <f>Q151*H151</f>
        <v>3.5640000000000001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160</v>
      </c>
      <c r="AT151" s="230" t="s">
        <v>171</v>
      </c>
      <c r="AU151" s="230" t="s">
        <v>86</v>
      </c>
      <c r="AY151" s="16" t="s">
        <v>124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84</v>
      </c>
      <c r="BK151" s="231">
        <f>ROUND(I151*H151,2)</f>
        <v>0</v>
      </c>
      <c r="BL151" s="16" t="s">
        <v>130</v>
      </c>
      <c r="BM151" s="230" t="s">
        <v>425</v>
      </c>
    </row>
    <row r="152" s="13" customFormat="1">
      <c r="A152" s="13"/>
      <c r="B152" s="232"/>
      <c r="C152" s="233"/>
      <c r="D152" s="234" t="s">
        <v>140</v>
      </c>
      <c r="E152" s="233"/>
      <c r="F152" s="236" t="s">
        <v>426</v>
      </c>
      <c r="G152" s="233"/>
      <c r="H152" s="237">
        <v>3.5640000000000001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140</v>
      </c>
      <c r="AU152" s="243" t="s">
        <v>86</v>
      </c>
      <c r="AV152" s="13" t="s">
        <v>86</v>
      </c>
      <c r="AW152" s="13" t="s">
        <v>4</v>
      </c>
      <c r="AX152" s="13" t="s">
        <v>84</v>
      </c>
      <c r="AY152" s="243" t="s">
        <v>124</v>
      </c>
    </row>
    <row r="153" s="2" customFormat="1" ht="24.15" customHeight="1">
      <c r="A153" s="37"/>
      <c r="B153" s="38"/>
      <c r="C153" s="218" t="s">
        <v>185</v>
      </c>
      <c r="D153" s="218" t="s">
        <v>126</v>
      </c>
      <c r="E153" s="219" t="s">
        <v>178</v>
      </c>
      <c r="F153" s="220" t="s">
        <v>179</v>
      </c>
      <c r="G153" s="221" t="s">
        <v>129</v>
      </c>
      <c r="H153" s="222">
        <v>773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41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130</v>
      </c>
      <c r="AT153" s="230" t="s">
        <v>126</v>
      </c>
      <c r="AU153" s="230" t="s">
        <v>86</v>
      </c>
      <c r="AY153" s="16" t="s">
        <v>124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84</v>
      </c>
      <c r="BK153" s="231">
        <f>ROUND(I153*H153,2)</f>
        <v>0</v>
      </c>
      <c r="BL153" s="16" t="s">
        <v>130</v>
      </c>
      <c r="BM153" s="230" t="s">
        <v>427</v>
      </c>
    </row>
    <row r="154" s="2" customFormat="1" ht="33" customHeight="1">
      <c r="A154" s="37"/>
      <c r="B154" s="38"/>
      <c r="C154" s="218" t="s">
        <v>190</v>
      </c>
      <c r="D154" s="218" t="s">
        <v>126</v>
      </c>
      <c r="E154" s="219" t="s">
        <v>428</v>
      </c>
      <c r="F154" s="220" t="s">
        <v>429</v>
      </c>
      <c r="G154" s="221" t="s">
        <v>129</v>
      </c>
      <c r="H154" s="222">
        <v>716.03999999999996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41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130</v>
      </c>
      <c r="AT154" s="230" t="s">
        <v>126</v>
      </c>
      <c r="AU154" s="230" t="s">
        <v>86</v>
      </c>
      <c r="AY154" s="16" t="s">
        <v>124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84</v>
      </c>
      <c r="BK154" s="231">
        <f>ROUND(I154*H154,2)</f>
        <v>0</v>
      </c>
      <c r="BL154" s="16" t="s">
        <v>130</v>
      </c>
      <c r="BM154" s="230" t="s">
        <v>430</v>
      </c>
    </row>
    <row r="155" s="2" customFormat="1" ht="24.15" customHeight="1">
      <c r="A155" s="37"/>
      <c r="B155" s="38"/>
      <c r="C155" s="218" t="s">
        <v>194</v>
      </c>
      <c r="D155" s="218" t="s">
        <v>126</v>
      </c>
      <c r="E155" s="219" t="s">
        <v>431</v>
      </c>
      <c r="F155" s="220" t="s">
        <v>432</v>
      </c>
      <c r="G155" s="221" t="s">
        <v>129</v>
      </c>
      <c r="H155" s="222">
        <v>724.75999999999999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41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130</v>
      </c>
      <c r="AT155" s="230" t="s">
        <v>126</v>
      </c>
      <c r="AU155" s="230" t="s">
        <v>86</v>
      </c>
      <c r="AY155" s="16" t="s">
        <v>124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84</v>
      </c>
      <c r="BK155" s="231">
        <f>ROUND(I155*H155,2)</f>
        <v>0</v>
      </c>
      <c r="BL155" s="16" t="s">
        <v>130</v>
      </c>
      <c r="BM155" s="230" t="s">
        <v>433</v>
      </c>
    </row>
    <row r="156" s="13" customFormat="1">
      <c r="A156" s="13"/>
      <c r="B156" s="232"/>
      <c r="C156" s="233"/>
      <c r="D156" s="234" t="s">
        <v>140</v>
      </c>
      <c r="E156" s="235" t="s">
        <v>1</v>
      </c>
      <c r="F156" s="236" t="s">
        <v>434</v>
      </c>
      <c r="G156" s="233"/>
      <c r="H156" s="237">
        <v>724.75999999999999</v>
      </c>
      <c r="I156" s="238"/>
      <c r="J156" s="233"/>
      <c r="K156" s="233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140</v>
      </c>
      <c r="AU156" s="243" t="s">
        <v>86</v>
      </c>
      <c r="AV156" s="13" t="s">
        <v>86</v>
      </c>
      <c r="AW156" s="13" t="s">
        <v>31</v>
      </c>
      <c r="AX156" s="13" t="s">
        <v>84</v>
      </c>
      <c r="AY156" s="243" t="s">
        <v>124</v>
      </c>
    </row>
    <row r="157" s="2" customFormat="1" ht="16.5" customHeight="1">
      <c r="A157" s="37"/>
      <c r="B157" s="38"/>
      <c r="C157" s="244" t="s">
        <v>201</v>
      </c>
      <c r="D157" s="244" t="s">
        <v>171</v>
      </c>
      <c r="E157" s="245" t="s">
        <v>435</v>
      </c>
      <c r="F157" s="246" t="s">
        <v>436</v>
      </c>
      <c r="G157" s="247" t="s">
        <v>437</v>
      </c>
      <c r="H157" s="248">
        <v>14.494999999999999</v>
      </c>
      <c r="I157" s="249"/>
      <c r="J157" s="250">
        <f>ROUND(I157*H157,2)</f>
        <v>0</v>
      </c>
      <c r="K157" s="251"/>
      <c r="L157" s="252"/>
      <c r="M157" s="253" t="s">
        <v>1</v>
      </c>
      <c r="N157" s="254" t="s">
        <v>41</v>
      </c>
      <c r="O157" s="90"/>
      <c r="P157" s="228">
        <f>O157*H157</f>
        <v>0</v>
      </c>
      <c r="Q157" s="228">
        <v>0.001</v>
      </c>
      <c r="R157" s="228">
        <f>Q157*H157</f>
        <v>0.014494999999999999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160</v>
      </c>
      <c r="AT157" s="230" t="s">
        <v>171</v>
      </c>
      <c r="AU157" s="230" t="s">
        <v>86</v>
      </c>
      <c r="AY157" s="16" t="s">
        <v>124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84</v>
      </c>
      <c r="BK157" s="231">
        <f>ROUND(I157*H157,2)</f>
        <v>0</v>
      </c>
      <c r="BL157" s="16" t="s">
        <v>130</v>
      </c>
      <c r="BM157" s="230" t="s">
        <v>438</v>
      </c>
    </row>
    <row r="158" s="13" customFormat="1">
      <c r="A158" s="13"/>
      <c r="B158" s="232"/>
      <c r="C158" s="233"/>
      <c r="D158" s="234" t="s">
        <v>140</v>
      </c>
      <c r="E158" s="233"/>
      <c r="F158" s="236" t="s">
        <v>439</v>
      </c>
      <c r="G158" s="233"/>
      <c r="H158" s="237">
        <v>14.494999999999999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140</v>
      </c>
      <c r="AU158" s="243" t="s">
        <v>86</v>
      </c>
      <c r="AV158" s="13" t="s">
        <v>86</v>
      </c>
      <c r="AW158" s="13" t="s">
        <v>4</v>
      </c>
      <c r="AX158" s="13" t="s">
        <v>84</v>
      </c>
      <c r="AY158" s="243" t="s">
        <v>124</v>
      </c>
    </row>
    <row r="159" s="2" customFormat="1" ht="24.15" customHeight="1">
      <c r="A159" s="37"/>
      <c r="B159" s="38"/>
      <c r="C159" s="218" t="s">
        <v>206</v>
      </c>
      <c r="D159" s="218" t="s">
        <v>126</v>
      </c>
      <c r="E159" s="219" t="s">
        <v>181</v>
      </c>
      <c r="F159" s="220" t="s">
        <v>182</v>
      </c>
      <c r="G159" s="221" t="s">
        <v>138</v>
      </c>
      <c r="H159" s="222">
        <v>0.47999999999999998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41</v>
      </c>
      <c r="O159" s="90"/>
      <c r="P159" s="228">
        <f>O159*H159</f>
        <v>0</v>
      </c>
      <c r="Q159" s="228">
        <v>1.8907700000000001</v>
      </c>
      <c r="R159" s="228">
        <f>Q159*H159</f>
        <v>0.90756959999999998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130</v>
      </c>
      <c r="AT159" s="230" t="s">
        <v>126</v>
      </c>
      <c r="AU159" s="230" t="s">
        <v>86</v>
      </c>
      <c r="AY159" s="16" t="s">
        <v>124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84</v>
      </c>
      <c r="BK159" s="231">
        <f>ROUND(I159*H159,2)</f>
        <v>0</v>
      </c>
      <c r="BL159" s="16" t="s">
        <v>130</v>
      </c>
      <c r="BM159" s="230" t="s">
        <v>440</v>
      </c>
    </row>
    <row r="160" s="13" customFormat="1">
      <c r="A160" s="13"/>
      <c r="B160" s="232"/>
      <c r="C160" s="233"/>
      <c r="D160" s="234" t="s">
        <v>140</v>
      </c>
      <c r="E160" s="235" t="s">
        <v>1</v>
      </c>
      <c r="F160" s="236" t="s">
        <v>441</v>
      </c>
      <c r="G160" s="233"/>
      <c r="H160" s="237">
        <v>0.47999999999999998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140</v>
      </c>
      <c r="AU160" s="243" t="s">
        <v>86</v>
      </c>
      <c r="AV160" s="13" t="s">
        <v>86</v>
      </c>
      <c r="AW160" s="13" t="s">
        <v>31</v>
      </c>
      <c r="AX160" s="13" t="s">
        <v>84</v>
      </c>
      <c r="AY160" s="243" t="s">
        <v>124</v>
      </c>
    </row>
    <row r="161" s="2" customFormat="1" ht="33" customHeight="1">
      <c r="A161" s="37"/>
      <c r="B161" s="38"/>
      <c r="C161" s="218" t="s">
        <v>210</v>
      </c>
      <c r="D161" s="218" t="s">
        <v>126</v>
      </c>
      <c r="E161" s="219" t="s">
        <v>186</v>
      </c>
      <c r="F161" s="220" t="s">
        <v>187</v>
      </c>
      <c r="G161" s="221" t="s">
        <v>188</v>
      </c>
      <c r="H161" s="222">
        <v>6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41</v>
      </c>
      <c r="O161" s="90"/>
      <c r="P161" s="228">
        <f>O161*H161</f>
        <v>0</v>
      </c>
      <c r="Q161" s="228">
        <v>1.1E-05</v>
      </c>
      <c r="R161" s="228">
        <f>Q161*H161</f>
        <v>6.6000000000000005E-05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130</v>
      </c>
      <c r="AT161" s="230" t="s">
        <v>126</v>
      </c>
      <c r="AU161" s="230" t="s">
        <v>86</v>
      </c>
      <c r="AY161" s="16" t="s">
        <v>124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84</v>
      </c>
      <c r="BK161" s="231">
        <f>ROUND(I161*H161,2)</f>
        <v>0</v>
      </c>
      <c r="BL161" s="16" t="s">
        <v>130</v>
      </c>
      <c r="BM161" s="230" t="s">
        <v>442</v>
      </c>
    </row>
    <row r="162" s="2" customFormat="1" ht="24.15" customHeight="1">
      <c r="A162" s="37"/>
      <c r="B162" s="38"/>
      <c r="C162" s="244" t="s">
        <v>214</v>
      </c>
      <c r="D162" s="244" t="s">
        <v>171</v>
      </c>
      <c r="E162" s="245" t="s">
        <v>191</v>
      </c>
      <c r="F162" s="246" t="s">
        <v>192</v>
      </c>
      <c r="G162" s="247" t="s">
        <v>188</v>
      </c>
      <c r="H162" s="248">
        <v>6.2999999999999998</v>
      </c>
      <c r="I162" s="249"/>
      <c r="J162" s="250">
        <f>ROUND(I162*H162,2)</f>
        <v>0</v>
      </c>
      <c r="K162" s="251"/>
      <c r="L162" s="252"/>
      <c r="M162" s="253" t="s">
        <v>1</v>
      </c>
      <c r="N162" s="254" t="s">
        <v>41</v>
      </c>
      <c r="O162" s="90"/>
      <c r="P162" s="228">
        <f>O162*H162</f>
        <v>0</v>
      </c>
      <c r="Q162" s="228">
        <v>0.0038999999999999998</v>
      </c>
      <c r="R162" s="228">
        <f>Q162*H162</f>
        <v>0.024569999999999998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160</v>
      </c>
      <c r="AT162" s="230" t="s">
        <v>171</v>
      </c>
      <c r="AU162" s="230" t="s">
        <v>86</v>
      </c>
      <c r="AY162" s="16" t="s">
        <v>124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84</v>
      </c>
      <c r="BK162" s="231">
        <f>ROUND(I162*H162,2)</f>
        <v>0</v>
      </c>
      <c r="BL162" s="16" t="s">
        <v>130</v>
      </c>
      <c r="BM162" s="230" t="s">
        <v>443</v>
      </c>
    </row>
    <row r="163" s="13" customFormat="1">
      <c r="A163" s="13"/>
      <c r="B163" s="232"/>
      <c r="C163" s="233"/>
      <c r="D163" s="234" t="s">
        <v>140</v>
      </c>
      <c r="E163" s="233"/>
      <c r="F163" s="236" t="s">
        <v>444</v>
      </c>
      <c r="G163" s="233"/>
      <c r="H163" s="237">
        <v>6.2999999999999998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140</v>
      </c>
      <c r="AU163" s="243" t="s">
        <v>86</v>
      </c>
      <c r="AV163" s="13" t="s">
        <v>86</v>
      </c>
      <c r="AW163" s="13" t="s">
        <v>4</v>
      </c>
      <c r="AX163" s="13" t="s">
        <v>84</v>
      </c>
      <c r="AY163" s="243" t="s">
        <v>124</v>
      </c>
    </row>
    <row r="164" s="2" customFormat="1" ht="24.15" customHeight="1">
      <c r="A164" s="37"/>
      <c r="B164" s="38"/>
      <c r="C164" s="218" t="s">
        <v>218</v>
      </c>
      <c r="D164" s="218" t="s">
        <v>126</v>
      </c>
      <c r="E164" s="219" t="s">
        <v>202</v>
      </c>
      <c r="F164" s="220" t="s">
        <v>203</v>
      </c>
      <c r="G164" s="221" t="s">
        <v>174</v>
      </c>
      <c r="H164" s="222">
        <v>0.20000000000000001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41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130</v>
      </c>
      <c r="AT164" s="230" t="s">
        <v>126</v>
      </c>
      <c r="AU164" s="230" t="s">
        <v>86</v>
      </c>
      <c r="AY164" s="16" t="s">
        <v>124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84</v>
      </c>
      <c r="BK164" s="231">
        <f>ROUND(I164*H164,2)</f>
        <v>0</v>
      </c>
      <c r="BL164" s="16" t="s">
        <v>130</v>
      </c>
      <c r="BM164" s="230" t="s">
        <v>445</v>
      </c>
    </row>
    <row r="165" s="2" customFormat="1" ht="16.5" customHeight="1">
      <c r="A165" s="37"/>
      <c r="B165" s="38"/>
      <c r="C165" s="218" t="s">
        <v>7</v>
      </c>
      <c r="D165" s="218" t="s">
        <v>126</v>
      </c>
      <c r="E165" s="219" t="s">
        <v>195</v>
      </c>
      <c r="F165" s="220" t="s">
        <v>196</v>
      </c>
      <c r="G165" s="221" t="s">
        <v>197</v>
      </c>
      <c r="H165" s="222">
        <v>6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41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0.40000000000000002</v>
      </c>
      <c r="T165" s="229">
        <f>S165*H165</f>
        <v>2.4000000000000004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130</v>
      </c>
      <c r="AT165" s="230" t="s">
        <v>126</v>
      </c>
      <c r="AU165" s="230" t="s">
        <v>86</v>
      </c>
      <c r="AY165" s="16" t="s">
        <v>124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84</v>
      </c>
      <c r="BK165" s="231">
        <f>ROUND(I165*H165,2)</f>
        <v>0</v>
      </c>
      <c r="BL165" s="16" t="s">
        <v>130</v>
      </c>
      <c r="BM165" s="230" t="s">
        <v>446</v>
      </c>
    </row>
    <row r="166" s="2" customFormat="1">
      <c r="A166" s="37"/>
      <c r="B166" s="38"/>
      <c r="C166" s="39"/>
      <c r="D166" s="234" t="s">
        <v>199</v>
      </c>
      <c r="E166" s="39"/>
      <c r="F166" s="255" t="s">
        <v>200</v>
      </c>
      <c r="G166" s="39"/>
      <c r="H166" s="39"/>
      <c r="I166" s="256"/>
      <c r="J166" s="39"/>
      <c r="K166" s="39"/>
      <c r="L166" s="43"/>
      <c r="M166" s="257"/>
      <c r="N166" s="25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199</v>
      </c>
      <c r="AU166" s="16" t="s">
        <v>86</v>
      </c>
    </row>
    <row r="167" s="12" customFormat="1" ht="22.8" customHeight="1">
      <c r="A167" s="12"/>
      <c r="B167" s="202"/>
      <c r="C167" s="203"/>
      <c r="D167" s="204" t="s">
        <v>75</v>
      </c>
      <c r="E167" s="216" t="s">
        <v>146</v>
      </c>
      <c r="F167" s="216" t="s">
        <v>205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SUM(P168:P176)</f>
        <v>0</v>
      </c>
      <c r="Q167" s="210"/>
      <c r="R167" s="211">
        <f>SUM(R168:R176)</f>
        <v>741.19376469999986</v>
      </c>
      <c r="S167" s="210"/>
      <c r="T167" s="212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84</v>
      </c>
      <c r="AT167" s="214" t="s">
        <v>75</v>
      </c>
      <c r="AU167" s="214" t="s">
        <v>84</v>
      </c>
      <c r="AY167" s="213" t="s">
        <v>124</v>
      </c>
      <c r="BK167" s="215">
        <f>SUM(BK168:BK176)</f>
        <v>0</v>
      </c>
    </row>
    <row r="168" s="2" customFormat="1" ht="24.15" customHeight="1">
      <c r="A168" s="37"/>
      <c r="B168" s="38"/>
      <c r="C168" s="218" t="s">
        <v>225</v>
      </c>
      <c r="D168" s="218" t="s">
        <v>126</v>
      </c>
      <c r="E168" s="219" t="s">
        <v>447</v>
      </c>
      <c r="F168" s="220" t="s">
        <v>448</v>
      </c>
      <c r="G168" s="221" t="s">
        <v>129</v>
      </c>
      <c r="H168" s="222">
        <v>105.99500000000001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41</v>
      </c>
      <c r="O168" s="90"/>
      <c r="P168" s="228">
        <f>O168*H168</f>
        <v>0</v>
      </c>
      <c r="Q168" s="228">
        <v>0.46000000000000002</v>
      </c>
      <c r="R168" s="228">
        <f>Q168*H168</f>
        <v>48.757700000000007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130</v>
      </c>
      <c r="AT168" s="230" t="s">
        <v>126</v>
      </c>
      <c r="AU168" s="230" t="s">
        <v>86</v>
      </c>
      <c r="AY168" s="16" t="s">
        <v>124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84</v>
      </c>
      <c r="BK168" s="231">
        <f>ROUND(I168*H168,2)</f>
        <v>0</v>
      </c>
      <c r="BL168" s="16" t="s">
        <v>130</v>
      </c>
      <c r="BM168" s="230" t="s">
        <v>449</v>
      </c>
    </row>
    <row r="169" s="2" customFormat="1">
      <c r="A169" s="37"/>
      <c r="B169" s="38"/>
      <c r="C169" s="39"/>
      <c r="D169" s="234" t="s">
        <v>199</v>
      </c>
      <c r="E169" s="39"/>
      <c r="F169" s="255" t="s">
        <v>450</v>
      </c>
      <c r="G169" s="39"/>
      <c r="H169" s="39"/>
      <c r="I169" s="256"/>
      <c r="J169" s="39"/>
      <c r="K169" s="39"/>
      <c r="L169" s="43"/>
      <c r="M169" s="257"/>
      <c r="N169" s="258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199</v>
      </c>
      <c r="AU169" s="16" t="s">
        <v>86</v>
      </c>
    </row>
    <row r="170" s="13" customFormat="1">
      <c r="A170" s="13"/>
      <c r="B170" s="232"/>
      <c r="C170" s="233"/>
      <c r="D170" s="234" t="s">
        <v>140</v>
      </c>
      <c r="E170" s="235" t="s">
        <v>1</v>
      </c>
      <c r="F170" s="236" t="s">
        <v>451</v>
      </c>
      <c r="G170" s="233"/>
      <c r="H170" s="237">
        <v>105.99500000000001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140</v>
      </c>
      <c r="AU170" s="243" t="s">
        <v>86</v>
      </c>
      <c r="AV170" s="13" t="s">
        <v>86</v>
      </c>
      <c r="AW170" s="13" t="s">
        <v>31</v>
      </c>
      <c r="AX170" s="13" t="s">
        <v>84</v>
      </c>
      <c r="AY170" s="243" t="s">
        <v>124</v>
      </c>
    </row>
    <row r="171" s="2" customFormat="1" ht="24.15" customHeight="1">
      <c r="A171" s="37"/>
      <c r="B171" s="38"/>
      <c r="C171" s="218" t="s">
        <v>230</v>
      </c>
      <c r="D171" s="218" t="s">
        <v>126</v>
      </c>
      <c r="E171" s="219" t="s">
        <v>207</v>
      </c>
      <c r="F171" s="220" t="s">
        <v>208</v>
      </c>
      <c r="G171" s="221" t="s">
        <v>129</v>
      </c>
      <c r="H171" s="222">
        <v>732.73000000000002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41</v>
      </c>
      <c r="O171" s="90"/>
      <c r="P171" s="228">
        <f>O171*H171</f>
        <v>0</v>
      </c>
      <c r="Q171" s="228">
        <v>0.68999999999999995</v>
      </c>
      <c r="R171" s="228">
        <f>Q171*H171</f>
        <v>505.58369999999996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130</v>
      </c>
      <c r="AT171" s="230" t="s">
        <v>126</v>
      </c>
      <c r="AU171" s="230" t="s">
        <v>86</v>
      </c>
      <c r="AY171" s="16" t="s">
        <v>124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84</v>
      </c>
      <c r="BK171" s="231">
        <f>ROUND(I171*H171,2)</f>
        <v>0</v>
      </c>
      <c r="BL171" s="16" t="s">
        <v>130</v>
      </c>
      <c r="BM171" s="230" t="s">
        <v>452</v>
      </c>
    </row>
    <row r="172" s="2" customFormat="1" ht="24.15" customHeight="1">
      <c r="A172" s="37"/>
      <c r="B172" s="38"/>
      <c r="C172" s="218" t="s">
        <v>237</v>
      </c>
      <c r="D172" s="218" t="s">
        <v>126</v>
      </c>
      <c r="E172" s="219" t="s">
        <v>211</v>
      </c>
      <c r="F172" s="220" t="s">
        <v>212</v>
      </c>
      <c r="G172" s="221" t="s">
        <v>129</v>
      </c>
      <c r="H172" s="222">
        <v>716.26999999999998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41</v>
      </c>
      <c r="O172" s="90"/>
      <c r="P172" s="228">
        <f>O172*H172</f>
        <v>0</v>
      </c>
      <c r="Q172" s="228">
        <v>0.00034000000000000002</v>
      </c>
      <c r="R172" s="228">
        <f>Q172*H172</f>
        <v>0.24353180000000002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130</v>
      </c>
      <c r="AT172" s="230" t="s">
        <v>126</v>
      </c>
      <c r="AU172" s="230" t="s">
        <v>86</v>
      </c>
      <c r="AY172" s="16" t="s">
        <v>124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84</v>
      </c>
      <c r="BK172" s="231">
        <f>ROUND(I172*H172,2)</f>
        <v>0</v>
      </c>
      <c r="BL172" s="16" t="s">
        <v>130</v>
      </c>
      <c r="BM172" s="230" t="s">
        <v>453</v>
      </c>
    </row>
    <row r="173" s="2" customFormat="1" ht="21.75" customHeight="1">
      <c r="A173" s="37"/>
      <c r="B173" s="38"/>
      <c r="C173" s="218" t="s">
        <v>241</v>
      </c>
      <c r="D173" s="218" t="s">
        <v>126</v>
      </c>
      <c r="E173" s="219" t="s">
        <v>215</v>
      </c>
      <c r="F173" s="220" t="s">
        <v>216</v>
      </c>
      <c r="G173" s="221" t="s">
        <v>129</v>
      </c>
      <c r="H173" s="222">
        <v>716.26999999999998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41</v>
      </c>
      <c r="O173" s="90"/>
      <c r="P173" s="228">
        <f>O173*H173</f>
        <v>0</v>
      </c>
      <c r="Q173" s="228">
        <v>0.00051000000000000004</v>
      </c>
      <c r="R173" s="228">
        <f>Q173*H173</f>
        <v>0.3652977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130</v>
      </c>
      <c r="AT173" s="230" t="s">
        <v>126</v>
      </c>
      <c r="AU173" s="230" t="s">
        <v>86</v>
      </c>
      <c r="AY173" s="16" t="s">
        <v>124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84</v>
      </c>
      <c r="BK173" s="231">
        <f>ROUND(I173*H173,2)</f>
        <v>0</v>
      </c>
      <c r="BL173" s="16" t="s">
        <v>130</v>
      </c>
      <c r="BM173" s="230" t="s">
        <v>454</v>
      </c>
    </row>
    <row r="174" s="2" customFormat="1" ht="33" customHeight="1">
      <c r="A174" s="37"/>
      <c r="B174" s="38"/>
      <c r="C174" s="218" t="s">
        <v>247</v>
      </c>
      <c r="D174" s="218" t="s">
        <v>126</v>
      </c>
      <c r="E174" s="219" t="s">
        <v>219</v>
      </c>
      <c r="F174" s="220" t="s">
        <v>220</v>
      </c>
      <c r="G174" s="221" t="s">
        <v>129</v>
      </c>
      <c r="H174" s="222">
        <v>716.26999999999998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41</v>
      </c>
      <c r="O174" s="90"/>
      <c r="P174" s="228">
        <f>O174*H174</f>
        <v>0</v>
      </c>
      <c r="Q174" s="228">
        <v>0.10373</v>
      </c>
      <c r="R174" s="228">
        <f>Q174*H174</f>
        <v>74.298687099999995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130</v>
      </c>
      <c r="AT174" s="230" t="s">
        <v>126</v>
      </c>
      <c r="AU174" s="230" t="s">
        <v>86</v>
      </c>
      <c r="AY174" s="16" t="s">
        <v>124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84</v>
      </c>
      <c r="BK174" s="231">
        <f>ROUND(I174*H174,2)</f>
        <v>0</v>
      </c>
      <c r="BL174" s="16" t="s">
        <v>130</v>
      </c>
      <c r="BM174" s="230" t="s">
        <v>455</v>
      </c>
    </row>
    <row r="175" s="2" customFormat="1" ht="24.15" customHeight="1">
      <c r="A175" s="37"/>
      <c r="B175" s="38"/>
      <c r="C175" s="218" t="s">
        <v>251</v>
      </c>
      <c r="D175" s="218" t="s">
        <v>126</v>
      </c>
      <c r="E175" s="219" t="s">
        <v>222</v>
      </c>
      <c r="F175" s="220" t="s">
        <v>223</v>
      </c>
      <c r="G175" s="221" t="s">
        <v>129</v>
      </c>
      <c r="H175" s="222">
        <v>716.26999999999998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41</v>
      </c>
      <c r="O175" s="90"/>
      <c r="P175" s="228">
        <f>O175*H175</f>
        <v>0</v>
      </c>
      <c r="Q175" s="228">
        <v>0.15559000000000001</v>
      </c>
      <c r="R175" s="228">
        <f>Q175*H175</f>
        <v>111.4444493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130</v>
      </c>
      <c r="AT175" s="230" t="s">
        <v>126</v>
      </c>
      <c r="AU175" s="230" t="s">
        <v>86</v>
      </c>
      <c r="AY175" s="16" t="s">
        <v>124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84</v>
      </c>
      <c r="BK175" s="231">
        <f>ROUND(I175*H175,2)</f>
        <v>0</v>
      </c>
      <c r="BL175" s="16" t="s">
        <v>130</v>
      </c>
      <c r="BM175" s="230" t="s">
        <v>456</v>
      </c>
    </row>
    <row r="176" s="2" customFormat="1" ht="24.15" customHeight="1">
      <c r="A176" s="37"/>
      <c r="B176" s="38"/>
      <c r="C176" s="218" t="s">
        <v>255</v>
      </c>
      <c r="D176" s="218" t="s">
        <v>126</v>
      </c>
      <c r="E176" s="219" t="s">
        <v>457</v>
      </c>
      <c r="F176" s="220" t="s">
        <v>458</v>
      </c>
      <c r="G176" s="221" t="s">
        <v>129</v>
      </c>
      <c r="H176" s="222">
        <v>2.7240000000000002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41</v>
      </c>
      <c r="O176" s="90"/>
      <c r="P176" s="228">
        <f>O176*H176</f>
        <v>0</v>
      </c>
      <c r="Q176" s="228">
        <v>0.1837</v>
      </c>
      <c r="R176" s="228">
        <f>Q176*H176</f>
        <v>0.50039880000000003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130</v>
      </c>
      <c r="AT176" s="230" t="s">
        <v>126</v>
      </c>
      <c r="AU176" s="230" t="s">
        <v>86</v>
      </c>
      <c r="AY176" s="16" t="s">
        <v>124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84</v>
      </c>
      <c r="BK176" s="231">
        <f>ROUND(I176*H176,2)</f>
        <v>0</v>
      </c>
      <c r="BL176" s="16" t="s">
        <v>130</v>
      </c>
      <c r="BM176" s="230" t="s">
        <v>459</v>
      </c>
    </row>
    <row r="177" s="12" customFormat="1" ht="22.8" customHeight="1">
      <c r="A177" s="12"/>
      <c r="B177" s="202"/>
      <c r="C177" s="203"/>
      <c r="D177" s="204" t="s">
        <v>75</v>
      </c>
      <c r="E177" s="216" t="s">
        <v>235</v>
      </c>
      <c r="F177" s="216" t="s">
        <v>236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P178</f>
        <v>0</v>
      </c>
      <c r="Q177" s="210"/>
      <c r="R177" s="211">
        <f>R178</f>
        <v>0</v>
      </c>
      <c r="S177" s="210"/>
      <c r="T177" s="21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84</v>
      </c>
      <c r="AT177" s="214" t="s">
        <v>75</v>
      </c>
      <c r="AU177" s="214" t="s">
        <v>84</v>
      </c>
      <c r="AY177" s="213" t="s">
        <v>124</v>
      </c>
      <c r="BK177" s="215">
        <f>BK178</f>
        <v>0</v>
      </c>
    </row>
    <row r="178" s="2" customFormat="1" ht="33" customHeight="1">
      <c r="A178" s="37"/>
      <c r="B178" s="38"/>
      <c r="C178" s="218" t="s">
        <v>259</v>
      </c>
      <c r="D178" s="218" t="s">
        <v>126</v>
      </c>
      <c r="E178" s="219" t="s">
        <v>242</v>
      </c>
      <c r="F178" s="220" t="s">
        <v>243</v>
      </c>
      <c r="G178" s="221" t="s">
        <v>174</v>
      </c>
      <c r="H178" s="222">
        <v>960.88900000000001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41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130</v>
      </c>
      <c r="AT178" s="230" t="s">
        <v>126</v>
      </c>
      <c r="AU178" s="230" t="s">
        <v>86</v>
      </c>
      <c r="AY178" s="16" t="s">
        <v>124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84</v>
      </c>
      <c r="BK178" s="231">
        <f>ROUND(I178*H178,2)</f>
        <v>0</v>
      </c>
      <c r="BL178" s="16" t="s">
        <v>130</v>
      </c>
      <c r="BM178" s="230" t="s">
        <v>460</v>
      </c>
    </row>
    <row r="179" s="12" customFormat="1" ht="22.8" customHeight="1">
      <c r="A179" s="12"/>
      <c r="B179" s="202"/>
      <c r="C179" s="203"/>
      <c r="D179" s="204" t="s">
        <v>75</v>
      </c>
      <c r="E179" s="216" t="s">
        <v>245</v>
      </c>
      <c r="F179" s="216" t="s">
        <v>246</v>
      </c>
      <c r="G179" s="203"/>
      <c r="H179" s="203"/>
      <c r="I179" s="206"/>
      <c r="J179" s="217">
        <f>BK179</f>
        <v>0</v>
      </c>
      <c r="K179" s="203"/>
      <c r="L179" s="208"/>
      <c r="M179" s="209"/>
      <c r="N179" s="210"/>
      <c r="O179" s="210"/>
      <c r="P179" s="211">
        <f>SUM(P180:P193)</f>
        <v>0</v>
      </c>
      <c r="Q179" s="210"/>
      <c r="R179" s="211">
        <f>SUM(R180:R193)</f>
        <v>9.2806300000000004</v>
      </c>
      <c r="S179" s="210"/>
      <c r="T179" s="212">
        <f>SUM(T180:T193)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84</v>
      </c>
      <c r="AT179" s="214" t="s">
        <v>75</v>
      </c>
      <c r="AU179" s="214" t="s">
        <v>84</v>
      </c>
      <c r="AY179" s="213" t="s">
        <v>124</v>
      </c>
      <c r="BK179" s="215">
        <f>SUM(BK180:BK193)</f>
        <v>0</v>
      </c>
    </row>
    <row r="180" s="2" customFormat="1" ht="21.75" customHeight="1">
      <c r="A180" s="37"/>
      <c r="B180" s="38"/>
      <c r="C180" s="218" t="s">
        <v>263</v>
      </c>
      <c r="D180" s="218" t="s">
        <v>126</v>
      </c>
      <c r="E180" s="219" t="s">
        <v>248</v>
      </c>
      <c r="F180" s="220" t="s">
        <v>249</v>
      </c>
      <c r="G180" s="221" t="s">
        <v>197</v>
      </c>
      <c r="H180" s="222">
        <v>6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41</v>
      </c>
      <c r="O180" s="90"/>
      <c r="P180" s="228">
        <f>O180*H180</f>
        <v>0</v>
      </c>
      <c r="Q180" s="228">
        <v>0.087417999999999996</v>
      </c>
      <c r="R180" s="228">
        <f>Q180*H180</f>
        <v>0.52450799999999997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130</v>
      </c>
      <c r="AT180" s="230" t="s">
        <v>126</v>
      </c>
      <c r="AU180" s="230" t="s">
        <v>86</v>
      </c>
      <c r="AY180" s="16" t="s">
        <v>124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84</v>
      </c>
      <c r="BK180" s="231">
        <f>ROUND(I180*H180,2)</f>
        <v>0</v>
      </c>
      <c r="BL180" s="16" t="s">
        <v>130</v>
      </c>
      <c r="BM180" s="230" t="s">
        <v>461</v>
      </c>
    </row>
    <row r="181" s="2" customFormat="1" ht="24.15" customHeight="1">
      <c r="A181" s="37"/>
      <c r="B181" s="38"/>
      <c r="C181" s="218" t="s">
        <v>267</v>
      </c>
      <c r="D181" s="218" t="s">
        <v>126</v>
      </c>
      <c r="E181" s="219" t="s">
        <v>252</v>
      </c>
      <c r="F181" s="220" t="s">
        <v>253</v>
      </c>
      <c r="G181" s="221" t="s">
        <v>197</v>
      </c>
      <c r="H181" s="222">
        <v>6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41</v>
      </c>
      <c r="O181" s="90"/>
      <c r="P181" s="228">
        <f>O181*H181</f>
        <v>0</v>
      </c>
      <c r="Q181" s="228">
        <v>0.124223</v>
      </c>
      <c r="R181" s="228">
        <f>Q181*H181</f>
        <v>0.74533800000000006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130</v>
      </c>
      <c r="AT181" s="230" t="s">
        <v>126</v>
      </c>
      <c r="AU181" s="230" t="s">
        <v>86</v>
      </c>
      <c r="AY181" s="16" t="s">
        <v>124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84</v>
      </c>
      <c r="BK181" s="231">
        <f>ROUND(I181*H181,2)</f>
        <v>0</v>
      </c>
      <c r="BL181" s="16" t="s">
        <v>130</v>
      </c>
      <c r="BM181" s="230" t="s">
        <v>462</v>
      </c>
    </row>
    <row r="182" s="2" customFormat="1" ht="24.15" customHeight="1">
      <c r="A182" s="37"/>
      <c r="B182" s="38"/>
      <c r="C182" s="218" t="s">
        <v>271</v>
      </c>
      <c r="D182" s="218" t="s">
        <v>126</v>
      </c>
      <c r="E182" s="219" t="s">
        <v>256</v>
      </c>
      <c r="F182" s="220" t="s">
        <v>257</v>
      </c>
      <c r="G182" s="221" t="s">
        <v>197</v>
      </c>
      <c r="H182" s="222">
        <v>6</v>
      </c>
      <c r="I182" s="223"/>
      <c r="J182" s="224">
        <f>ROUND(I182*H182,2)</f>
        <v>0</v>
      </c>
      <c r="K182" s="225"/>
      <c r="L182" s="43"/>
      <c r="M182" s="226" t="s">
        <v>1</v>
      </c>
      <c r="N182" s="227" t="s">
        <v>41</v>
      </c>
      <c r="O182" s="90"/>
      <c r="P182" s="228">
        <f>O182*H182</f>
        <v>0</v>
      </c>
      <c r="Q182" s="228">
        <v>0.029722999999999999</v>
      </c>
      <c r="R182" s="228">
        <f>Q182*H182</f>
        <v>0.178338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130</v>
      </c>
      <c r="AT182" s="230" t="s">
        <v>126</v>
      </c>
      <c r="AU182" s="230" t="s">
        <v>86</v>
      </c>
      <c r="AY182" s="16" t="s">
        <v>124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84</v>
      </c>
      <c r="BK182" s="231">
        <f>ROUND(I182*H182,2)</f>
        <v>0</v>
      </c>
      <c r="BL182" s="16" t="s">
        <v>130</v>
      </c>
      <c r="BM182" s="230" t="s">
        <v>463</v>
      </c>
    </row>
    <row r="183" s="2" customFormat="1" ht="24.15" customHeight="1">
      <c r="A183" s="37"/>
      <c r="B183" s="38"/>
      <c r="C183" s="218" t="s">
        <v>275</v>
      </c>
      <c r="D183" s="218" t="s">
        <v>126</v>
      </c>
      <c r="E183" s="219" t="s">
        <v>260</v>
      </c>
      <c r="F183" s="220" t="s">
        <v>261</v>
      </c>
      <c r="G183" s="221" t="s">
        <v>197</v>
      </c>
      <c r="H183" s="222">
        <v>6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41</v>
      </c>
      <c r="O183" s="90"/>
      <c r="P183" s="228">
        <f>O183*H183</f>
        <v>0</v>
      </c>
      <c r="Q183" s="228">
        <v>0.029722999999999999</v>
      </c>
      <c r="R183" s="228">
        <f>Q183*H183</f>
        <v>0.178338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130</v>
      </c>
      <c r="AT183" s="230" t="s">
        <v>126</v>
      </c>
      <c r="AU183" s="230" t="s">
        <v>86</v>
      </c>
      <c r="AY183" s="16" t="s">
        <v>124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84</v>
      </c>
      <c r="BK183" s="231">
        <f>ROUND(I183*H183,2)</f>
        <v>0</v>
      </c>
      <c r="BL183" s="16" t="s">
        <v>130</v>
      </c>
      <c r="BM183" s="230" t="s">
        <v>464</v>
      </c>
    </row>
    <row r="184" s="2" customFormat="1" ht="21.75" customHeight="1">
      <c r="A184" s="37"/>
      <c r="B184" s="38"/>
      <c r="C184" s="244" t="s">
        <v>279</v>
      </c>
      <c r="D184" s="244" t="s">
        <v>171</v>
      </c>
      <c r="E184" s="245" t="s">
        <v>264</v>
      </c>
      <c r="F184" s="246" t="s">
        <v>265</v>
      </c>
      <c r="G184" s="247" t="s">
        <v>197</v>
      </c>
      <c r="H184" s="248">
        <v>6</v>
      </c>
      <c r="I184" s="249"/>
      <c r="J184" s="250">
        <f>ROUND(I184*H184,2)</f>
        <v>0</v>
      </c>
      <c r="K184" s="251"/>
      <c r="L184" s="252"/>
      <c r="M184" s="253" t="s">
        <v>1</v>
      </c>
      <c r="N184" s="254" t="s">
        <v>41</v>
      </c>
      <c r="O184" s="90"/>
      <c r="P184" s="228">
        <f>O184*H184</f>
        <v>0</v>
      </c>
      <c r="Q184" s="228">
        <v>0.111</v>
      </c>
      <c r="R184" s="228">
        <f>Q184*H184</f>
        <v>0.66600000000000004</v>
      </c>
      <c r="S184" s="228">
        <v>0</v>
      </c>
      <c r="T184" s="22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0" t="s">
        <v>160</v>
      </c>
      <c r="AT184" s="230" t="s">
        <v>171</v>
      </c>
      <c r="AU184" s="230" t="s">
        <v>86</v>
      </c>
      <c r="AY184" s="16" t="s">
        <v>124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6" t="s">
        <v>84</v>
      </c>
      <c r="BK184" s="231">
        <f>ROUND(I184*H184,2)</f>
        <v>0</v>
      </c>
      <c r="BL184" s="16" t="s">
        <v>130</v>
      </c>
      <c r="BM184" s="230" t="s">
        <v>465</v>
      </c>
    </row>
    <row r="185" s="2" customFormat="1" ht="24.15" customHeight="1">
      <c r="A185" s="37"/>
      <c r="B185" s="38"/>
      <c r="C185" s="244" t="s">
        <v>283</v>
      </c>
      <c r="D185" s="244" t="s">
        <v>171</v>
      </c>
      <c r="E185" s="245" t="s">
        <v>268</v>
      </c>
      <c r="F185" s="246" t="s">
        <v>269</v>
      </c>
      <c r="G185" s="247" t="s">
        <v>197</v>
      </c>
      <c r="H185" s="248">
        <v>6</v>
      </c>
      <c r="I185" s="249"/>
      <c r="J185" s="250">
        <f>ROUND(I185*H185,2)</f>
        <v>0</v>
      </c>
      <c r="K185" s="251"/>
      <c r="L185" s="252"/>
      <c r="M185" s="253" t="s">
        <v>1</v>
      </c>
      <c r="N185" s="254" t="s">
        <v>41</v>
      </c>
      <c r="O185" s="90"/>
      <c r="P185" s="228">
        <f>O185*H185</f>
        <v>0</v>
      </c>
      <c r="Q185" s="228">
        <v>0.080000000000000002</v>
      </c>
      <c r="R185" s="228">
        <f>Q185*H185</f>
        <v>0.47999999999999998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160</v>
      </c>
      <c r="AT185" s="230" t="s">
        <v>171</v>
      </c>
      <c r="AU185" s="230" t="s">
        <v>86</v>
      </c>
      <c r="AY185" s="16" t="s">
        <v>124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84</v>
      </c>
      <c r="BK185" s="231">
        <f>ROUND(I185*H185,2)</f>
        <v>0</v>
      </c>
      <c r="BL185" s="16" t="s">
        <v>130</v>
      </c>
      <c r="BM185" s="230" t="s">
        <v>466</v>
      </c>
    </row>
    <row r="186" s="2" customFormat="1" ht="21.75" customHeight="1">
      <c r="A186" s="37"/>
      <c r="B186" s="38"/>
      <c r="C186" s="244" t="s">
        <v>287</v>
      </c>
      <c r="D186" s="244" t="s">
        <v>171</v>
      </c>
      <c r="E186" s="245" t="s">
        <v>272</v>
      </c>
      <c r="F186" s="246" t="s">
        <v>273</v>
      </c>
      <c r="G186" s="247" t="s">
        <v>197</v>
      </c>
      <c r="H186" s="248">
        <v>6</v>
      </c>
      <c r="I186" s="249"/>
      <c r="J186" s="250">
        <f>ROUND(I186*H186,2)</f>
        <v>0</v>
      </c>
      <c r="K186" s="251"/>
      <c r="L186" s="252"/>
      <c r="M186" s="253" t="s">
        <v>1</v>
      </c>
      <c r="N186" s="254" t="s">
        <v>41</v>
      </c>
      <c r="O186" s="90"/>
      <c r="P186" s="228">
        <f>O186*H186</f>
        <v>0</v>
      </c>
      <c r="Q186" s="228">
        <v>0.17499999999999999</v>
      </c>
      <c r="R186" s="228">
        <f>Q186*H186</f>
        <v>1.0499999999999998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160</v>
      </c>
      <c r="AT186" s="230" t="s">
        <v>171</v>
      </c>
      <c r="AU186" s="230" t="s">
        <v>86</v>
      </c>
      <c r="AY186" s="16" t="s">
        <v>124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84</v>
      </c>
      <c r="BK186" s="231">
        <f>ROUND(I186*H186,2)</f>
        <v>0</v>
      </c>
      <c r="BL186" s="16" t="s">
        <v>130</v>
      </c>
      <c r="BM186" s="230" t="s">
        <v>467</v>
      </c>
    </row>
    <row r="187" s="2" customFormat="1" ht="21.75" customHeight="1">
      <c r="A187" s="37"/>
      <c r="B187" s="38"/>
      <c r="C187" s="244" t="s">
        <v>291</v>
      </c>
      <c r="D187" s="244" t="s">
        <v>171</v>
      </c>
      <c r="E187" s="245" t="s">
        <v>276</v>
      </c>
      <c r="F187" s="246" t="s">
        <v>277</v>
      </c>
      <c r="G187" s="247" t="s">
        <v>197</v>
      </c>
      <c r="H187" s="248">
        <v>6</v>
      </c>
      <c r="I187" s="249"/>
      <c r="J187" s="250">
        <f>ROUND(I187*H187,2)</f>
        <v>0</v>
      </c>
      <c r="K187" s="251"/>
      <c r="L187" s="252"/>
      <c r="M187" s="253" t="s">
        <v>1</v>
      </c>
      <c r="N187" s="254" t="s">
        <v>41</v>
      </c>
      <c r="O187" s="90"/>
      <c r="P187" s="228">
        <f>O187*H187</f>
        <v>0</v>
      </c>
      <c r="Q187" s="228">
        <v>0.10000000000000001</v>
      </c>
      <c r="R187" s="228">
        <f>Q187*H187</f>
        <v>0.60000000000000009</v>
      </c>
      <c r="S187" s="228">
        <v>0</v>
      </c>
      <c r="T187" s="22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0" t="s">
        <v>160</v>
      </c>
      <c r="AT187" s="230" t="s">
        <v>171</v>
      </c>
      <c r="AU187" s="230" t="s">
        <v>86</v>
      </c>
      <c r="AY187" s="16" t="s">
        <v>124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6" t="s">
        <v>84</v>
      </c>
      <c r="BK187" s="231">
        <f>ROUND(I187*H187,2)</f>
        <v>0</v>
      </c>
      <c r="BL187" s="16" t="s">
        <v>130</v>
      </c>
      <c r="BM187" s="230" t="s">
        <v>468</v>
      </c>
    </row>
    <row r="188" s="2" customFormat="1" ht="24.15" customHeight="1">
      <c r="A188" s="37"/>
      <c r="B188" s="38"/>
      <c r="C188" s="244" t="s">
        <v>295</v>
      </c>
      <c r="D188" s="244" t="s">
        <v>171</v>
      </c>
      <c r="E188" s="245" t="s">
        <v>280</v>
      </c>
      <c r="F188" s="246" t="s">
        <v>281</v>
      </c>
      <c r="G188" s="247" t="s">
        <v>197</v>
      </c>
      <c r="H188" s="248">
        <v>6</v>
      </c>
      <c r="I188" s="249"/>
      <c r="J188" s="250">
        <f>ROUND(I188*H188,2)</f>
        <v>0</v>
      </c>
      <c r="K188" s="251"/>
      <c r="L188" s="252"/>
      <c r="M188" s="253" t="s">
        <v>1</v>
      </c>
      <c r="N188" s="254" t="s">
        <v>41</v>
      </c>
      <c r="O188" s="90"/>
      <c r="P188" s="228">
        <f>O188*H188</f>
        <v>0</v>
      </c>
      <c r="Q188" s="228">
        <v>0.027</v>
      </c>
      <c r="R188" s="228">
        <f>Q188*H188</f>
        <v>0.16200000000000001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160</v>
      </c>
      <c r="AT188" s="230" t="s">
        <v>171</v>
      </c>
      <c r="AU188" s="230" t="s">
        <v>86</v>
      </c>
      <c r="AY188" s="16" t="s">
        <v>124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84</v>
      </c>
      <c r="BK188" s="231">
        <f>ROUND(I188*H188,2)</f>
        <v>0</v>
      </c>
      <c r="BL188" s="16" t="s">
        <v>130</v>
      </c>
      <c r="BM188" s="230" t="s">
        <v>469</v>
      </c>
    </row>
    <row r="189" s="2" customFormat="1" ht="24.15" customHeight="1">
      <c r="A189" s="37"/>
      <c r="B189" s="38"/>
      <c r="C189" s="218" t="s">
        <v>299</v>
      </c>
      <c r="D189" s="218" t="s">
        <v>126</v>
      </c>
      <c r="E189" s="219" t="s">
        <v>284</v>
      </c>
      <c r="F189" s="220" t="s">
        <v>285</v>
      </c>
      <c r="G189" s="221" t="s">
        <v>197</v>
      </c>
      <c r="H189" s="222">
        <v>6</v>
      </c>
      <c r="I189" s="223"/>
      <c r="J189" s="224">
        <f>ROUND(I189*H189,2)</f>
        <v>0</v>
      </c>
      <c r="K189" s="225"/>
      <c r="L189" s="43"/>
      <c r="M189" s="226" t="s">
        <v>1</v>
      </c>
      <c r="N189" s="227" t="s">
        <v>41</v>
      </c>
      <c r="O189" s="90"/>
      <c r="P189" s="228">
        <f>O189*H189</f>
        <v>0</v>
      </c>
      <c r="Q189" s="228">
        <v>0.217338</v>
      </c>
      <c r="R189" s="228">
        <f>Q189*H189</f>
        <v>1.304028</v>
      </c>
      <c r="S189" s="228">
        <v>0</v>
      </c>
      <c r="T189" s="22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0" t="s">
        <v>130</v>
      </c>
      <c r="AT189" s="230" t="s">
        <v>126</v>
      </c>
      <c r="AU189" s="230" t="s">
        <v>86</v>
      </c>
      <c r="AY189" s="16" t="s">
        <v>124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6" t="s">
        <v>84</v>
      </c>
      <c r="BK189" s="231">
        <f>ROUND(I189*H189,2)</f>
        <v>0</v>
      </c>
      <c r="BL189" s="16" t="s">
        <v>130</v>
      </c>
      <c r="BM189" s="230" t="s">
        <v>470</v>
      </c>
    </row>
    <row r="190" s="2" customFormat="1" ht="24.15" customHeight="1">
      <c r="A190" s="37"/>
      <c r="B190" s="38"/>
      <c r="C190" s="244" t="s">
        <v>304</v>
      </c>
      <c r="D190" s="244" t="s">
        <v>171</v>
      </c>
      <c r="E190" s="245" t="s">
        <v>288</v>
      </c>
      <c r="F190" s="246" t="s">
        <v>289</v>
      </c>
      <c r="G190" s="247" t="s">
        <v>197</v>
      </c>
      <c r="H190" s="248">
        <v>6</v>
      </c>
      <c r="I190" s="249"/>
      <c r="J190" s="250">
        <f>ROUND(I190*H190,2)</f>
        <v>0</v>
      </c>
      <c r="K190" s="251"/>
      <c r="L190" s="252"/>
      <c r="M190" s="253" t="s">
        <v>1</v>
      </c>
      <c r="N190" s="254" t="s">
        <v>41</v>
      </c>
      <c r="O190" s="90"/>
      <c r="P190" s="228">
        <f>O190*H190</f>
        <v>0</v>
      </c>
      <c r="Q190" s="228">
        <v>0.0060000000000000001</v>
      </c>
      <c r="R190" s="228">
        <f>Q190*H190</f>
        <v>0.036000000000000004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160</v>
      </c>
      <c r="AT190" s="230" t="s">
        <v>171</v>
      </c>
      <c r="AU190" s="230" t="s">
        <v>86</v>
      </c>
      <c r="AY190" s="16" t="s">
        <v>124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84</v>
      </c>
      <c r="BK190" s="231">
        <f>ROUND(I190*H190,2)</f>
        <v>0</v>
      </c>
      <c r="BL190" s="16" t="s">
        <v>130</v>
      </c>
      <c r="BM190" s="230" t="s">
        <v>471</v>
      </c>
    </row>
    <row r="191" s="2" customFormat="1" ht="24.15" customHeight="1">
      <c r="A191" s="37"/>
      <c r="B191" s="38"/>
      <c r="C191" s="244" t="s">
        <v>309</v>
      </c>
      <c r="D191" s="244" t="s">
        <v>171</v>
      </c>
      <c r="E191" s="245" t="s">
        <v>292</v>
      </c>
      <c r="F191" s="246" t="s">
        <v>293</v>
      </c>
      <c r="G191" s="247" t="s">
        <v>197</v>
      </c>
      <c r="H191" s="248">
        <v>6</v>
      </c>
      <c r="I191" s="249"/>
      <c r="J191" s="250">
        <f>ROUND(I191*H191,2)</f>
        <v>0</v>
      </c>
      <c r="K191" s="251"/>
      <c r="L191" s="252"/>
      <c r="M191" s="253" t="s">
        <v>1</v>
      </c>
      <c r="N191" s="254" t="s">
        <v>41</v>
      </c>
      <c r="O191" s="90"/>
      <c r="P191" s="228">
        <f>O191*H191</f>
        <v>0</v>
      </c>
      <c r="Q191" s="228">
        <v>0.108</v>
      </c>
      <c r="R191" s="228">
        <f>Q191*H191</f>
        <v>0.64800000000000002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160</v>
      </c>
      <c r="AT191" s="230" t="s">
        <v>171</v>
      </c>
      <c r="AU191" s="230" t="s">
        <v>86</v>
      </c>
      <c r="AY191" s="16" t="s">
        <v>124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84</v>
      </c>
      <c r="BK191" s="231">
        <f>ROUND(I191*H191,2)</f>
        <v>0</v>
      </c>
      <c r="BL191" s="16" t="s">
        <v>130</v>
      </c>
      <c r="BM191" s="230" t="s">
        <v>472</v>
      </c>
    </row>
    <row r="192" s="2" customFormat="1" ht="24.15" customHeight="1">
      <c r="A192" s="37"/>
      <c r="B192" s="38"/>
      <c r="C192" s="218" t="s">
        <v>313</v>
      </c>
      <c r="D192" s="218" t="s">
        <v>126</v>
      </c>
      <c r="E192" s="219" t="s">
        <v>296</v>
      </c>
      <c r="F192" s="220" t="s">
        <v>297</v>
      </c>
      <c r="G192" s="221" t="s">
        <v>197</v>
      </c>
      <c r="H192" s="222">
        <v>2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41</v>
      </c>
      <c r="O192" s="90"/>
      <c r="P192" s="228">
        <f>O192*H192</f>
        <v>0</v>
      </c>
      <c r="Q192" s="228">
        <v>0.42080000000000001</v>
      </c>
      <c r="R192" s="228">
        <f>Q192*H192</f>
        <v>0.84160000000000001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130</v>
      </c>
      <c r="AT192" s="230" t="s">
        <v>126</v>
      </c>
      <c r="AU192" s="230" t="s">
        <v>86</v>
      </c>
      <c r="AY192" s="16" t="s">
        <v>124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84</v>
      </c>
      <c r="BK192" s="231">
        <f>ROUND(I192*H192,2)</f>
        <v>0</v>
      </c>
      <c r="BL192" s="16" t="s">
        <v>130</v>
      </c>
      <c r="BM192" s="230" t="s">
        <v>473</v>
      </c>
    </row>
    <row r="193" s="2" customFormat="1" ht="33" customHeight="1">
      <c r="A193" s="37"/>
      <c r="B193" s="38"/>
      <c r="C193" s="218" t="s">
        <v>317</v>
      </c>
      <c r="D193" s="218" t="s">
        <v>126</v>
      </c>
      <c r="E193" s="219" t="s">
        <v>300</v>
      </c>
      <c r="F193" s="220" t="s">
        <v>301</v>
      </c>
      <c r="G193" s="221" t="s">
        <v>197</v>
      </c>
      <c r="H193" s="222">
        <v>6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41</v>
      </c>
      <c r="O193" s="90"/>
      <c r="P193" s="228">
        <f>O193*H193</f>
        <v>0</v>
      </c>
      <c r="Q193" s="228">
        <v>0.31108000000000002</v>
      </c>
      <c r="R193" s="228">
        <f>Q193*H193</f>
        <v>1.8664800000000001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130</v>
      </c>
      <c r="AT193" s="230" t="s">
        <v>126</v>
      </c>
      <c r="AU193" s="230" t="s">
        <v>86</v>
      </c>
      <c r="AY193" s="16" t="s">
        <v>124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84</v>
      </c>
      <c r="BK193" s="231">
        <f>ROUND(I193*H193,2)</f>
        <v>0</v>
      </c>
      <c r="BL193" s="16" t="s">
        <v>130</v>
      </c>
      <c r="BM193" s="230" t="s">
        <v>474</v>
      </c>
    </row>
    <row r="194" s="12" customFormat="1" ht="22.8" customHeight="1">
      <c r="A194" s="12"/>
      <c r="B194" s="202"/>
      <c r="C194" s="203"/>
      <c r="D194" s="204" t="s">
        <v>75</v>
      </c>
      <c r="E194" s="216" t="s">
        <v>165</v>
      </c>
      <c r="F194" s="216" t="s">
        <v>303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SUM(P195:P203)</f>
        <v>0</v>
      </c>
      <c r="Q194" s="210"/>
      <c r="R194" s="211">
        <f>SUM(R195:R203)</f>
        <v>74.019164806300012</v>
      </c>
      <c r="S194" s="210"/>
      <c r="T194" s="212">
        <f>SUM(T195:T203)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84</v>
      </c>
      <c r="AT194" s="214" t="s">
        <v>75</v>
      </c>
      <c r="AU194" s="214" t="s">
        <v>84</v>
      </c>
      <c r="AY194" s="213" t="s">
        <v>124</v>
      </c>
      <c r="BK194" s="215">
        <f>SUM(BK195:BK203)</f>
        <v>0</v>
      </c>
    </row>
    <row r="195" s="2" customFormat="1" ht="33" customHeight="1">
      <c r="A195" s="37"/>
      <c r="B195" s="38"/>
      <c r="C195" s="218" t="s">
        <v>321</v>
      </c>
      <c r="D195" s="218" t="s">
        <v>126</v>
      </c>
      <c r="E195" s="219" t="s">
        <v>305</v>
      </c>
      <c r="F195" s="220" t="s">
        <v>306</v>
      </c>
      <c r="G195" s="221" t="s">
        <v>188</v>
      </c>
      <c r="H195" s="222">
        <v>288.61000000000001</v>
      </c>
      <c r="I195" s="223"/>
      <c r="J195" s="224">
        <f>ROUND(I195*H195,2)</f>
        <v>0</v>
      </c>
      <c r="K195" s="225"/>
      <c r="L195" s="43"/>
      <c r="M195" s="226" t="s">
        <v>1</v>
      </c>
      <c r="N195" s="227" t="s">
        <v>41</v>
      </c>
      <c r="O195" s="90"/>
      <c r="P195" s="228">
        <f>O195*H195</f>
        <v>0</v>
      </c>
      <c r="Q195" s="228">
        <v>0.16850351999999999</v>
      </c>
      <c r="R195" s="228">
        <f>Q195*H195</f>
        <v>48.631800907200002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130</v>
      </c>
      <c r="AT195" s="230" t="s">
        <v>126</v>
      </c>
      <c r="AU195" s="230" t="s">
        <v>86</v>
      </c>
      <c r="AY195" s="16" t="s">
        <v>124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84</v>
      </c>
      <c r="BK195" s="231">
        <f>ROUND(I195*H195,2)</f>
        <v>0</v>
      </c>
      <c r="BL195" s="16" t="s">
        <v>130</v>
      </c>
      <c r="BM195" s="230" t="s">
        <v>475</v>
      </c>
    </row>
    <row r="196" s="13" customFormat="1">
      <c r="A196" s="13"/>
      <c r="B196" s="232"/>
      <c r="C196" s="233"/>
      <c r="D196" s="234" t="s">
        <v>140</v>
      </c>
      <c r="E196" s="235" t="s">
        <v>1</v>
      </c>
      <c r="F196" s="236" t="s">
        <v>476</v>
      </c>
      <c r="G196" s="233"/>
      <c r="H196" s="237">
        <v>288.61000000000001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140</v>
      </c>
      <c r="AU196" s="243" t="s">
        <v>86</v>
      </c>
      <c r="AV196" s="13" t="s">
        <v>86</v>
      </c>
      <c r="AW196" s="13" t="s">
        <v>31</v>
      </c>
      <c r="AX196" s="13" t="s">
        <v>84</v>
      </c>
      <c r="AY196" s="243" t="s">
        <v>124</v>
      </c>
    </row>
    <row r="197" s="2" customFormat="1" ht="16.5" customHeight="1">
      <c r="A197" s="37"/>
      <c r="B197" s="38"/>
      <c r="C197" s="244" t="s">
        <v>325</v>
      </c>
      <c r="D197" s="244" t="s">
        <v>171</v>
      </c>
      <c r="E197" s="245" t="s">
        <v>310</v>
      </c>
      <c r="F197" s="246" t="s">
        <v>311</v>
      </c>
      <c r="G197" s="247" t="s">
        <v>188</v>
      </c>
      <c r="H197" s="248">
        <v>100</v>
      </c>
      <c r="I197" s="249"/>
      <c r="J197" s="250">
        <f>ROUND(I197*H197,2)</f>
        <v>0</v>
      </c>
      <c r="K197" s="251"/>
      <c r="L197" s="252"/>
      <c r="M197" s="253" t="s">
        <v>1</v>
      </c>
      <c r="N197" s="254" t="s">
        <v>41</v>
      </c>
      <c r="O197" s="90"/>
      <c r="P197" s="228">
        <f>O197*H197</f>
        <v>0</v>
      </c>
      <c r="Q197" s="228">
        <v>0.080000000000000002</v>
      </c>
      <c r="R197" s="228">
        <f>Q197*H197</f>
        <v>8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160</v>
      </c>
      <c r="AT197" s="230" t="s">
        <v>171</v>
      </c>
      <c r="AU197" s="230" t="s">
        <v>86</v>
      </c>
      <c r="AY197" s="16" t="s">
        <v>124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84</v>
      </c>
      <c r="BK197" s="231">
        <f>ROUND(I197*H197,2)</f>
        <v>0</v>
      </c>
      <c r="BL197" s="16" t="s">
        <v>130</v>
      </c>
      <c r="BM197" s="230" t="s">
        <v>477</v>
      </c>
    </row>
    <row r="198" s="2" customFormat="1" ht="24.15" customHeight="1">
      <c r="A198" s="37"/>
      <c r="B198" s="38"/>
      <c r="C198" s="244" t="s">
        <v>330</v>
      </c>
      <c r="D198" s="244" t="s">
        <v>171</v>
      </c>
      <c r="E198" s="245" t="s">
        <v>314</v>
      </c>
      <c r="F198" s="246" t="s">
        <v>315</v>
      </c>
      <c r="G198" s="247" t="s">
        <v>188</v>
      </c>
      <c r="H198" s="248">
        <v>186</v>
      </c>
      <c r="I198" s="249"/>
      <c r="J198" s="250">
        <f>ROUND(I198*H198,2)</f>
        <v>0</v>
      </c>
      <c r="K198" s="251"/>
      <c r="L198" s="252"/>
      <c r="M198" s="253" t="s">
        <v>1</v>
      </c>
      <c r="N198" s="254" t="s">
        <v>41</v>
      </c>
      <c r="O198" s="90"/>
      <c r="P198" s="228">
        <f>O198*H198</f>
        <v>0</v>
      </c>
      <c r="Q198" s="228">
        <v>0.048300000000000003</v>
      </c>
      <c r="R198" s="228">
        <f>Q198*H198</f>
        <v>8.9838000000000005</v>
      </c>
      <c r="S198" s="228">
        <v>0</v>
      </c>
      <c r="T198" s="22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0" t="s">
        <v>160</v>
      </c>
      <c r="AT198" s="230" t="s">
        <v>171</v>
      </c>
      <c r="AU198" s="230" t="s">
        <v>86</v>
      </c>
      <c r="AY198" s="16" t="s">
        <v>124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6" t="s">
        <v>84</v>
      </c>
      <c r="BK198" s="231">
        <f>ROUND(I198*H198,2)</f>
        <v>0</v>
      </c>
      <c r="BL198" s="16" t="s">
        <v>130</v>
      </c>
      <c r="BM198" s="230" t="s">
        <v>478</v>
      </c>
    </row>
    <row r="199" s="2" customFormat="1" ht="24.15" customHeight="1">
      <c r="A199" s="37"/>
      <c r="B199" s="38"/>
      <c r="C199" s="244" t="s">
        <v>335</v>
      </c>
      <c r="D199" s="244" t="s">
        <v>171</v>
      </c>
      <c r="E199" s="245" t="s">
        <v>318</v>
      </c>
      <c r="F199" s="246" t="s">
        <v>319</v>
      </c>
      <c r="G199" s="247" t="s">
        <v>188</v>
      </c>
      <c r="H199" s="248">
        <v>4</v>
      </c>
      <c r="I199" s="249"/>
      <c r="J199" s="250">
        <f>ROUND(I199*H199,2)</f>
        <v>0</v>
      </c>
      <c r="K199" s="251"/>
      <c r="L199" s="252"/>
      <c r="M199" s="253" t="s">
        <v>1</v>
      </c>
      <c r="N199" s="254" t="s">
        <v>41</v>
      </c>
      <c r="O199" s="90"/>
      <c r="P199" s="228">
        <f>O199*H199</f>
        <v>0</v>
      </c>
      <c r="Q199" s="228">
        <v>0.065670000000000006</v>
      </c>
      <c r="R199" s="228">
        <f>Q199*H199</f>
        <v>0.26268000000000002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160</v>
      </c>
      <c r="AT199" s="230" t="s">
        <v>171</v>
      </c>
      <c r="AU199" s="230" t="s">
        <v>86</v>
      </c>
      <c r="AY199" s="16" t="s">
        <v>124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84</v>
      </c>
      <c r="BK199" s="231">
        <f>ROUND(I199*H199,2)</f>
        <v>0</v>
      </c>
      <c r="BL199" s="16" t="s">
        <v>130</v>
      </c>
      <c r="BM199" s="230" t="s">
        <v>479</v>
      </c>
    </row>
    <row r="200" s="2" customFormat="1" ht="24.15" customHeight="1">
      <c r="A200" s="37"/>
      <c r="B200" s="38"/>
      <c r="C200" s="218" t="s">
        <v>339</v>
      </c>
      <c r="D200" s="218" t="s">
        <v>126</v>
      </c>
      <c r="E200" s="219" t="s">
        <v>331</v>
      </c>
      <c r="F200" s="220" t="s">
        <v>332</v>
      </c>
      <c r="G200" s="221" t="s">
        <v>138</v>
      </c>
      <c r="H200" s="222">
        <v>3.6080000000000001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41</v>
      </c>
      <c r="O200" s="90"/>
      <c r="P200" s="228">
        <f>O200*H200</f>
        <v>0</v>
      </c>
      <c r="Q200" s="228">
        <v>2.2563399999999998</v>
      </c>
      <c r="R200" s="228">
        <f>Q200*H200</f>
        <v>8.1408747199999993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130</v>
      </c>
      <c r="AT200" s="230" t="s">
        <v>126</v>
      </c>
      <c r="AU200" s="230" t="s">
        <v>86</v>
      </c>
      <c r="AY200" s="16" t="s">
        <v>124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84</v>
      </c>
      <c r="BK200" s="231">
        <f>ROUND(I200*H200,2)</f>
        <v>0</v>
      </c>
      <c r="BL200" s="16" t="s">
        <v>130</v>
      </c>
      <c r="BM200" s="230" t="s">
        <v>480</v>
      </c>
    </row>
    <row r="201" s="13" customFormat="1">
      <c r="A201" s="13"/>
      <c r="B201" s="232"/>
      <c r="C201" s="233"/>
      <c r="D201" s="234" t="s">
        <v>140</v>
      </c>
      <c r="E201" s="235" t="s">
        <v>1</v>
      </c>
      <c r="F201" s="236" t="s">
        <v>481</v>
      </c>
      <c r="G201" s="233"/>
      <c r="H201" s="237">
        <v>3.6080000000000001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140</v>
      </c>
      <c r="AU201" s="243" t="s">
        <v>86</v>
      </c>
      <c r="AV201" s="13" t="s">
        <v>86</v>
      </c>
      <c r="AW201" s="13" t="s">
        <v>31</v>
      </c>
      <c r="AX201" s="13" t="s">
        <v>84</v>
      </c>
      <c r="AY201" s="243" t="s">
        <v>124</v>
      </c>
    </row>
    <row r="202" s="2" customFormat="1" ht="24.15" customHeight="1">
      <c r="A202" s="37"/>
      <c r="B202" s="38"/>
      <c r="C202" s="218" t="s">
        <v>346</v>
      </c>
      <c r="D202" s="218" t="s">
        <v>126</v>
      </c>
      <c r="E202" s="219" t="s">
        <v>336</v>
      </c>
      <c r="F202" s="220" t="s">
        <v>337</v>
      </c>
      <c r="G202" s="221" t="s">
        <v>188</v>
      </c>
      <c r="H202" s="222">
        <v>5.5800000000000001</v>
      </c>
      <c r="I202" s="223"/>
      <c r="J202" s="224">
        <f>ROUND(I202*H202,2)</f>
        <v>0</v>
      </c>
      <c r="K202" s="225"/>
      <c r="L202" s="43"/>
      <c r="M202" s="226" t="s">
        <v>1</v>
      </c>
      <c r="N202" s="227" t="s">
        <v>41</v>
      </c>
      <c r="O202" s="90"/>
      <c r="P202" s="228">
        <f>O202*H202</f>
        <v>0</v>
      </c>
      <c r="Q202" s="228">
        <v>1.6449999999999999E-06</v>
      </c>
      <c r="R202" s="228">
        <f>Q202*H202</f>
        <v>9.1790999999999999E-06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130</v>
      </c>
      <c r="AT202" s="230" t="s">
        <v>126</v>
      </c>
      <c r="AU202" s="230" t="s">
        <v>86</v>
      </c>
      <c r="AY202" s="16" t="s">
        <v>124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84</v>
      </c>
      <c r="BK202" s="231">
        <f>ROUND(I202*H202,2)</f>
        <v>0</v>
      </c>
      <c r="BL202" s="16" t="s">
        <v>130</v>
      </c>
      <c r="BM202" s="230" t="s">
        <v>482</v>
      </c>
    </row>
    <row r="203" s="2" customFormat="1" ht="24.15" customHeight="1">
      <c r="A203" s="37"/>
      <c r="B203" s="38"/>
      <c r="C203" s="218" t="s">
        <v>351</v>
      </c>
      <c r="D203" s="218" t="s">
        <v>126</v>
      </c>
      <c r="E203" s="219" t="s">
        <v>340</v>
      </c>
      <c r="F203" s="220" t="s">
        <v>341</v>
      </c>
      <c r="G203" s="221" t="s">
        <v>129</v>
      </c>
      <c r="H203" s="222">
        <v>2.7240000000000002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41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0</v>
      </c>
      <c r="T203" s="22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130</v>
      </c>
      <c r="AT203" s="230" t="s">
        <v>126</v>
      </c>
      <c r="AU203" s="230" t="s">
        <v>86</v>
      </c>
      <c r="AY203" s="16" t="s">
        <v>124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84</v>
      </c>
      <c r="BK203" s="231">
        <f>ROUND(I203*H203,2)</f>
        <v>0</v>
      </c>
      <c r="BL203" s="16" t="s">
        <v>130</v>
      </c>
      <c r="BM203" s="230" t="s">
        <v>483</v>
      </c>
    </row>
    <row r="204" s="12" customFormat="1" ht="22.8" customHeight="1">
      <c r="A204" s="12"/>
      <c r="B204" s="202"/>
      <c r="C204" s="203"/>
      <c r="D204" s="204" t="s">
        <v>75</v>
      </c>
      <c r="E204" s="216" t="s">
        <v>344</v>
      </c>
      <c r="F204" s="216" t="s">
        <v>345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SUM(P205:P215)</f>
        <v>0</v>
      </c>
      <c r="Q204" s="210"/>
      <c r="R204" s="211">
        <f>SUM(R205:R215)</f>
        <v>0.0015482435399999999</v>
      </c>
      <c r="S204" s="210"/>
      <c r="T204" s="212">
        <f>SUM(T205:T215)</f>
        <v>14.411499999999998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84</v>
      </c>
      <c r="AT204" s="214" t="s">
        <v>75</v>
      </c>
      <c r="AU204" s="214" t="s">
        <v>84</v>
      </c>
      <c r="AY204" s="213" t="s">
        <v>124</v>
      </c>
      <c r="BK204" s="215">
        <f>SUM(BK205:BK215)</f>
        <v>0</v>
      </c>
    </row>
    <row r="205" s="2" customFormat="1" ht="16.5" customHeight="1">
      <c r="A205" s="37"/>
      <c r="B205" s="38"/>
      <c r="C205" s="218" t="s">
        <v>355</v>
      </c>
      <c r="D205" s="218" t="s">
        <v>126</v>
      </c>
      <c r="E205" s="219" t="s">
        <v>347</v>
      </c>
      <c r="F205" s="220" t="s">
        <v>348</v>
      </c>
      <c r="G205" s="221" t="s">
        <v>188</v>
      </c>
      <c r="H205" s="222">
        <v>70.299999999999997</v>
      </c>
      <c r="I205" s="223"/>
      <c r="J205" s="224">
        <f>ROUND(I205*H205,2)</f>
        <v>0</v>
      </c>
      <c r="K205" s="225"/>
      <c r="L205" s="43"/>
      <c r="M205" s="226" t="s">
        <v>1</v>
      </c>
      <c r="N205" s="227" t="s">
        <v>41</v>
      </c>
      <c r="O205" s="90"/>
      <c r="P205" s="228">
        <f>O205*H205</f>
        <v>0</v>
      </c>
      <c r="Q205" s="228">
        <v>0</v>
      </c>
      <c r="R205" s="228">
        <f>Q205*H205</f>
        <v>0</v>
      </c>
      <c r="S205" s="228">
        <v>0.20499999999999999</v>
      </c>
      <c r="T205" s="229">
        <f>S205*H205</f>
        <v>14.411499999999998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130</v>
      </c>
      <c r="AT205" s="230" t="s">
        <v>126</v>
      </c>
      <c r="AU205" s="230" t="s">
        <v>86</v>
      </c>
      <c r="AY205" s="16" t="s">
        <v>124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84</v>
      </c>
      <c r="BK205" s="231">
        <f>ROUND(I205*H205,2)</f>
        <v>0</v>
      </c>
      <c r="BL205" s="16" t="s">
        <v>130</v>
      </c>
      <c r="BM205" s="230" t="s">
        <v>484</v>
      </c>
    </row>
    <row r="206" s="2" customFormat="1" ht="24.15" customHeight="1">
      <c r="A206" s="37"/>
      <c r="B206" s="38"/>
      <c r="C206" s="218" t="s">
        <v>359</v>
      </c>
      <c r="D206" s="218" t="s">
        <v>126</v>
      </c>
      <c r="E206" s="219" t="s">
        <v>352</v>
      </c>
      <c r="F206" s="220" t="s">
        <v>353</v>
      </c>
      <c r="G206" s="221" t="s">
        <v>188</v>
      </c>
      <c r="H206" s="222">
        <v>5.5800000000000001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41</v>
      </c>
      <c r="O206" s="90"/>
      <c r="P206" s="228">
        <f>O206*H206</f>
        <v>0</v>
      </c>
      <c r="Q206" s="228">
        <v>1.863E-06</v>
      </c>
      <c r="R206" s="228">
        <f>Q206*H206</f>
        <v>1.039554E-05</v>
      </c>
      <c r="S206" s="228">
        <v>0</v>
      </c>
      <c r="T206" s="22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201</v>
      </c>
      <c r="AT206" s="230" t="s">
        <v>126</v>
      </c>
      <c r="AU206" s="230" t="s">
        <v>86</v>
      </c>
      <c r="AY206" s="16" t="s">
        <v>124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84</v>
      </c>
      <c r="BK206" s="231">
        <f>ROUND(I206*H206,2)</f>
        <v>0</v>
      </c>
      <c r="BL206" s="16" t="s">
        <v>201</v>
      </c>
      <c r="BM206" s="230" t="s">
        <v>485</v>
      </c>
    </row>
    <row r="207" s="2" customFormat="1" ht="24.15" customHeight="1">
      <c r="A207" s="37"/>
      <c r="B207" s="38"/>
      <c r="C207" s="218" t="s">
        <v>363</v>
      </c>
      <c r="D207" s="218" t="s">
        <v>126</v>
      </c>
      <c r="E207" s="219" t="s">
        <v>356</v>
      </c>
      <c r="F207" s="220" t="s">
        <v>357</v>
      </c>
      <c r="G207" s="221" t="s">
        <v>188</v>
      </c>
      <c r="H207" s="222">
        <v>5.5800000000000001</v>
      </c>
      <c r="I207" s="223"/>
      <c r="J207" s="224">
        <f>ROUND(I207*H207,2)</f>
        <v>0</v>
      </c>
      <c r="K207" s="225"/>
      <c r="L207" s="43"/>
      <c r="M207" s="226" t="s">
        <v>1</v>
      </c>
      <c r="N207" s="227" t="s">
        <v>41</v>
      </c>
      <c r="O207" s="90"/>
      <c r="P207" s="228">
        <f>O207*H207</f>
        <v>0</v>
      </c>
      <c r="Q207" s="228">
        <v>0.00027559999999999998</v>
      </c>
      <c r="R207" s="228">
        <f>Q207*H207</f>
        <v>0.0015378479999999999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130</v>
      </c>
      <c r="AT207" s="230" t="s">
        <v>126</v>
      </c>
      <c r="AU207" s="230" t="s">
        <v>86</v>
      </c>
      <c r="AY207" s="16" t="s">
        <v>124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84</v>
      </c>
      <c r="BK207" s="231">
        <f>ROUND(I207*H207,2)</f>
        <v>0</v>
      </c>
      <c r="BL207" s="16" t="s">
        <v>130</v>
      </c>
      <c r="BM207" s="230" t="s">
        <v>486</v>
      </c>
    </row>
    <row r="208" s="2" customFormat="1" ht="21.75" customHeight="1">
      <c r="A208" s="37"/>
      <c r="B208" s="38"/>
      <c r="C208" s="218" t="s">
        <v>368</v>
      </c>
      <c r="D208" s="218" t="s">
        <v>126</v>
      </c>
      <c r="E208" s="219" t="s">
        <v>360</v>
      </c>
      <c r="F208" s="220" t="s">
        <v>361</v>
      </c>
      <c r="G208" s="221" t="s">
        <v>174</v>
      </c>
      <c r="H208" s="222">
        <v>628.44899999999996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41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130</v>
      </c>
      <c r="AT208" s="230" t="s">
        <v>126</v>
      </c>
      <c r="AU208" s="230" t="s">
        <v>86</v>
      </c>
      <c r="AY208" s="16" t="s">
        <v>124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84</v>
      </c>
      <c r="BK208" s="231">
        <f>ROUND(I208*H208,2)</f>
        <v>0</v>
      </c>
      <c r="BL208" s="16" t="s">
        <v>130</v>
      </c>
      <c r="BM208" s="230" t="s">
        <v>487</v>
      </c>
    </row>
    <row r="209" s="13" customFormat="1">
      <c r="A209" s="13"/>
      <c r="B209" s="232"/>
      <c r="C209" s="233"/>
      <c r="D209" s="234" t="s">
        <v>140</v>
      </c>
      <c r="E209" s="235" t="s">
        <v>1</v>
      </c>
      <c r="F209" s="236" t="s">
        <v>488</v>
      </c>
      <c r="G209" s="233"/>
      <c r="H209" s="237">
        <v>628.44899999999996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140</v>
      </c>
      <c r="AU209" s="243" t="s">
        <v>86</v>
      </c>
      <c r="AV209" s="13" t="s">
        <v>86</v>
      </c>
      <c r="AW209" s="13" t="s">
        <v>31</v>
      </c>
      <c r="AX209" s="13" t="s">
        <v>84</v>
      </c>
      <c r="AY209" s="243" t="s">
        <v>124</v>
      </c>
    </row>
    <row r="210" s="2" customFormat="1" ht="24.15" customHeight="1">
      <c r="A210" s="37"/>
      <c r="B210" s="38"/>
      <c r="C210" s="218" t="s">
        <v>372</v>
      </c>
      <c r="D210" s="218" t="s">
        <v>126</v>
      </c>
      <c r="E210" s="219" t="s">
        <v>364</v>
      </c>
      <c r="F210" s="220" t="s">
        <v>365</v>
      </c>
      <c r="G210" s="221" t="s">
        <v>174</v>
      </c>
      <c r="H210" s="222">
        <v>628.44899999999996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41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130</v>
      </c>
      <c r="AT210" s="230" t="s">
        <v>126</v>
      </c>
      <c r="AU210" s="230" t="s">
        <v>86</v>
      </c>
      <c r="AY210" s="16" t="s">
        <v>124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84</v>
      </c>
      <c r="BK210" s="231">
        <f>ROUND(I210*H210,2)</f>
        <v>0</v>
      </c>
      <c r="BL210" s="16" t="s">
        <v>130</v>
      </c>
      <c r="BM210" s="230" t="s">
        <v>489</v>
      </c>
    </row>
    <row r="211" s="2" customFormat="1" ht="24.15" customHeight="1">
      <c r="A211" s="37"/>
      <c r="B211" s="38"/>
      <c r="C211" s="218" t="s">
        <v>376</v>
      </c>
      <c r="D211" s="218" t="s">
        <v>126</v>
      </c>
      <c r="E211" s="219" t="s">
        <v>369</v>
      </c>
      <c r="F211" s="220" t="s">
        <v>370</v>
      </c>
      <c r="G211" s="221" t="s">
        <v>174</v>
      </c>
      <c r="H211" s="222">
        <v>628.44899999999996</v>
      </c>
      <c r="I211" s="223"/>
      <c r="J211" s="224">
        <f>ROUND(I211*H211,2)</f>
        <v>0</v>
      </c>
      <c r="K211" s="225"/>
      <c r="L211" s="43"/>
      <c r="M211" s="226" t="s">
        <v>1</v>
      </c>
      <c r="N211" s="227" t="s">
        <v>41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130</v>
      </c>
      <c r="AT211" s="230" t="s">
        <v>126</v>
      </c>
      <c r="AU211" s="230" t="s">
        <v>86</v>
      </c>
      <c r="AY211" s="16" t="s">
        <v>124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84</v>
      </c>
      <c r="BK211" s="231">
        <f>ROUND(I211*H211,2)</f>
        <v>0</v>
      </c>
      <c r="BL211" s="16" t="s">
        <v>130</v>
      </c>
      <c r="BM211" s="230" t="s">
        <v>490</v>
      </c>
    </row>
    <row r="212" s="2" customFormat="1" ht="44.25" customHeight="1">
      <c r="A212" s="37"/>
      <c r="B212" s="38"/>
      <c r="C212" s="218" t="s">
        <v>381</v>
      </c>
      <c r="D212" s="218" t="s">
        <v>126</v>
      </c>
      <c r="E212" s="219" t="s">
        <v>377</v>
      </c>
      <c r="F212" s="220" t="s">
        <v>378</v>
      </c>
      <c r="G212" s="221" t="s">
        <v>174</v>
      </c>
      <c r="H212" s="222">
        <v>443.97699999999998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41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130</v>
      </c>
      <c r="AT212" s="230" t="s">
        <v>126</v>
      </c>
      <c r="AU212" s="230" t="s">
        <v>86</v>
      </c>
      <c r="AY212" s="16" t="s">
        <v>124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84</v>
      </c>
      <c r="BK212" s="231">
        <f>ROUND(I212*H212,2)</f>
        <v>0</v>
      </c>
      <c r="BL212" s="16" t="s">
        <v>130</v>
      </c>
      <c r="BM212" s="230" t="s">
        <v>491</v>
      </c>
    </row>
    <row r="213" s="13" customFormat="1">
      <c r="A213" s="13"/>
      <c r="B213" s="232"/>
      <c r="C213" s="233"/>
      <c r="D213" s="234" t="s">
        <v>140</v>
      </c>
      <c r="E213" s="235" t="s">
        <v>1</v>
      </c>
      <c r="F213" s="236" t="s">
        <v>492</v>
      </c>
      <c r="G213" s="233"/>
      <c r="H213" s="237">
        <v>443.97699999999998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140</v>
      </c>
      <c r="AU213" s="243" t="s">
        <v>86</v>
      </c>
      <c r="AV213" s="13" t="s">
        <v>86</v>
      </c>
      <c r="AW213" s="13" t="s">
        <v>31</v>
      </c>
      <c r="AX213" s="13" t="s">
        <v>84</v>
      </c>
      <c r="AY213" s="243" t="s">
        <v>124</v>
      </c>
    </row>
    <row r="214" s="2" customFormat="1" ht="44.25" customHeight="1">
      <c r="A214" s="37"/>
      <c r="B214" s="38"/>
      <c r="C214" s="218" t="s">
        <v>387</v>
      </c>
      <c r="D214" s="218" t="s">
        <v>126</v>
      </c>
      <c r="E214" s="219" t="s">
        <v>382</v>
      </c>
      <c r="F214" s="220" t="s">
        <v>383</v>
      </c>
      <c r="G214" s="221" t="s">
        <v>174</v>
      </c>
      <c r="H214" s="222">
        <v>170.06</v>
      </c>
      <c r="I214" s="223"/>
      <c r="J214" s="224">
        <f>ROUND(I214*H214,2)</f>
        <v>0</v>
      </c>
      <c r="K214" s="225"/>
      <c r="L214" s="43"/>
      <c r="M214" s="226" t="s">
        <v>1</v>
      </c>
      <c r="N214" s="227" t="s">
        <v>41</v>
      </c>
      <c r="O214" s="90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0" t="s">
        <v>130</v>
      </c>
      <c r="AT214" s="230" t="s">
        <v>126</v>
      </c>
      <c r="AU214" s="230" t="s">
        <v>86</v>
      </c>
      <c r="AY214" s="16" t="s">
        <v>124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6" t="s">
        <v>84</v>
      </c>
      <c r="BK214" s="231">
        <f>ROUND(I214*H214,2)</f>
        <v>0</v>
      </c>
      <c r="BL214" s="16" t="s">
        <v>130</v>
      </c>
      <c r="BM214" s="230" t="s">
        <v>493</v>
      </c>
    </row>
    <row r="215" s="2" customFormat="1" ht="37.8" customHeight="1">
      <c r="A215" s="37"/>
      <c r="B215" s="38"/>
      <c r="C215" s="218" t="s">
        <v>235</v>
      </c>
      <c r="D215" s="218" t="s">
        <v>126</v>
      </c>
      <c r="E215" s="219" t="s">
        <v>373</v>
      </c>
      <c r="F215" s="220" t="s">
        <v>374</v>
      </c>
      <c r="G215" s="221" t="s">
        <v>174</v>
      </c>
      <c r="H215" s="222">
        <v>14.412000000000001</v>
      </c>
      <c r="I215" s="223"/>
      <c r="J215" s="224">
        <f>ROUND(I215*H215,2)</f>
        <v>0</v>
      </c>
      <c r="K215" s="225"/>
      <c r="L215" s="43"/>
      <c r="M215" s="226" t="s">
        <v>1</v>
      </c>
      <c r="N215" s="227" t="s">
        <v>41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130</v>
      </c>
      <c r="AT215" s="230" t="s">
        <v>126</v>
      </c>
      <c r="AU215" s="230" t="s">
        <v>86</v>
      </c>
      <c r="AY215" s="16" t="s">
        <v>124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84</v>
      </c>
      <c r="BK215" s="231">
        <f>ROUND(I215*H215,2)</f>
        <v>0</v>
      </c>
      <c r="BL215" s="16" t="s">
        <v>130</v>
      </c>
      <c r="BM215" s="230" t="s">
        <v>494</v>
      </c>
    </row>
    <row r="216" s="12" customFormat="1" ht="25.92" customHeight="1">
      <c r="A216" s="12"/>
      <c r="B216" s="202"/>
      <c r="C216" s="203"/>
      <c r="D216" s="204" t="s">
        <v>75</v>
      </c>
      <c r="E216" s="205" t="s">
        <v>495</v>
      </c>
      <c r="F216" s="205" t="s">
        <v>496</v>
      </c>
      <c r="G216" s="203"/>
      <c r="H216" s="203"/>
      <c r="I216" s="206"/>
      <c r="J216" s="207">
        <f>BK216</f>
        <v>0</v>
      </c>
      <c r="K216" s="203"/>
      <c r="L216" s="208"/>
      <c r="M216" s="209"/>
      <c r="N216" s="210"/>
      <c r="O216" s="210"/>
      <c r="P216" s="211">
        <f>P217</f>
        <v>0</v>
      </c>
      <c r="Q216" s="210"/>
      <c r="R216" s="211">
        <f>R217</f>
        <v>0.021796999999999997</v>
      </c>
      <c r="S216" s="210"/>
      <c r="T216" s="212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86</v>
      </c>
      <c r="AT216" s="214" t="s">
        <v>75</v>
      </c>
      <c r="AU216" s="214" t="s">
        <v>76</v>
      </c>
      <c r="AY216" s="213" t="s">
        <v>124</v>
      </c>
      <c r="BK216" s="215">
        <f>BK217</f>
        <v>0</v>
      </c>
    </row>
    <row r="217" s="12" customFormat="1" ht="22.8" customHeight="1">
      <c r="A217" s="12"/>
      <c r="B217" s="202"/>
      <c r="C217" s="203"/>
      <c r="D217" s="204" t="s">
        <v>75</v>
      </c>
      <c r="E217" s="216" t="s">
        <v>497</v>
      </c>
      <c r="F217" s="216" t="s">
        <v>498</v>
      </c>
      <c r="G217" s="203"/>
      <c r="H217" s="203"/>
      <c r="I217" s="206"/>
      <c r="J217" s="217">
        <f>BK217</f>
        <v>0</v>
      </c>
      <c r="K217" s="203"/>
      <c r="L217" s="208"/>
      <c r="M217" s="209"/>
      <c r="N217" s="210"/>
      <c r="O217" s="210"/>
      <c r="P217" s="211">
        <f>SUM(P218:P221)</f>
        <v>0</v>
      </c>
      <c r="Q217" s="210"/>
      <c r="R217" s="211">
        <f>SUM(R218:R221)</f>
        <v>0.021796999999999997</v>
      </c>
      <c r="S217" s="210"/>
      <c r="T217" s="212">
        <f>SUM(T218:T221)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3" t="s">
        <v>86</v>
      </c>
      <c r="AT217" s="214" t="s">
        <v>75</v>
      </c>
      <c r="AU217" s="214" t="s">
        <v>84</v>
      </c>
      <c r="AY217" s="213" t="s">
        <v>124</v>
      </c>
      <c r="BK217" s="215">
        <f>SUM(BK218:BK221)</f>
        <v>0</v>
      </c>
    </row>
    <row r="218" s="2" customFormat="1" ht="24.15" customHeight="1">
      <c r="A218" s="37"/>
      <c r="B218" s="38"/>
      <c r="C218" s="218" t="s">
        <v>499</v>
      </c>
      <c r="D218" s="218" t="s">
        <v>126</v>
      </c>
      <c r="E218" s="219" t="s">
        <v>500</v>
      </c>
      <c r="F218" s="220" t="s">
        <v>501</v>
      </c>
      <c r="G218" s="221" t="s">
        <v>129</v>
      </c>
      <c r="H218" s="222">
        <v>61.399999999999999</v>
      </c>
      <c r="I218" s="223"/>
      <c r="J218" s="224">
        <f>ROUND(I218*H218,2)</f>
        <v>0</v>
      </c>
      <c r="K218" s="225"/>
      <c r="L218" s="43"/>
      <c r="M218" s="226" t="s">
        <v>1</v>
      </c>
      <c r="N218" s="227" t="s">
        <v>41</v>
      </c>
      <c r="O218" s="90"/>
      <c r="P218" s="228">
        <f>O218*H218</f>
        <v>0</v>
      </c>
      <c r="Q218" s="228">
        <v>4.0000000000000003E-05</v>
      </c>
      <c r="R218" s="228">
        <f>Q218*H218</f>
        <v>0.0024560000000000003</v>
      </c>
      <c r="S218" s="228">
        <v>0</v>
      </c>
      <c r="T218" s="22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0" t="s">
        <v>201</v>
      </c>
      <c r="AT218" s="230" t="s">
        <v>126</v>
      </c>
      <c r="AU218" s="230" t="s">
        <v>86</v>
      </c>
      <c r="AY218" s="16" t="s">
        <v>124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6" t="s">
        <v>84</v>
      </c>
      <c r="BK218" s="231">
        <f>ROUND(I218*H218,2)</f>
        <v>0</v>
      </c>
      <c r="BL218" s="16" t="s">
        <v>201</v>
      </c>
      <c r="BM218" s="230" t="s">
        <v>502</v>
      </c>
    </row>
    <row r="219" s="13" customFormat="1">
      <c r="A219" s="13"/>
      <c r="B219" s="232"/>
      <c r="C219" s="233"/>
      <c r="D219" s="234" t="s">
        <v>140</v>
      </c>
      <c r="E219" s="235" t="s">
        <v>1</v>
      </c>
      <c r="F219" s="236" t="s">
        <v>503</v>
      </c>
      <c r="G219" s="233"/>
      <c r="H219" s="237">
        <v>61.399999999999999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140</v>
      </c>
      <c r="AU219" s="243" t="s">
        <v>86</v>
      </c>
      <c r="AV219" s="13" t="s">
        <v>86</v>
      </c>
      <c r="AW219" s="13" t="s">
        <v>31</v>
      </c>
      <c r="AX219" s="13" t="s">
        <v>84</v>
      </c>
      <c r="AY219" s="243" t="s">
        <v>124</v>
      </c>
    </row>
    <row r="220" s="2" customFormat="1" ht="24.15" customHeight="1">
      <c r="A220" s="37"/>
      <c r="B220" s="38"/>
      <c r="C220" s="244" t="s">
        <v>504</v>
      </c>
      <c r="D220" s="244" t="s">
        <v>171</v>
      </c>
      <c r="E220" s="245" t="s">
        <v>505</v>
      </c>
      <c r="F220" s="246" t="s">
        <v>506</v>
      </c>
      <c r="G220" s="247" t="s">
        <v>129</v>
      </c>
      <c r="H220" s="248">
        <v>64.469999999999999</v>
      </c>
      <c r="I220" s="249"/>
      <c r="J220" s="250">
        <f>ROUND(I220*H220,2)</f>
        <v>0</v>
      </c>
      <c r="K220" s="251"/>
      <c r="L220" s="252"/>
      <c r="M220" s="253" t="s">
        <v>1</v>
      </c>
      <c r="N220" s="254" t="s">
        <v>41</v>
      </c>
      <c r="O220" s="90"/>
      <c r="P220" s="228">
        <f>O220*H220</f>
        <v>0</v>
      </c>
      <c r="Q220" s="228">
        <v>0.00029999999999999997</v>
      </c>
      <c r="R220" s="228">
        <f>Q220*H220</f>
        <v>0.019340999999999997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271</v>
      </c>
      <c r="AT220" s="230" t="s">
        <v>171</v>
      </c>
      <c r="AU220" s="230" t="s">
        <v>86</v>
      </c>
      <c r="AY220" s="16" t="s">
        <v>124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84</v>
      </c>
      <c r="BK220" s="231">
        <f>ROUND(I220*H220,2)</f>
        <v>0</v>
      </c>
      <c r="BL220" s="16" t="s">
        <v>201</v>
      </c>
      <c r="BM220" s="230" t="s">
        <v>507</v>
      </c>
    </row>
    <row r="221" s="13" customFormat="1">
      <c r="A221" s="13"/>
      <c r="B221" s="232"/>
      <c r="C221" s="233"/>
      <c r="D221" s="234" t="s">
        <v>140</v>
      </c>
      <c r="E221" s="233"/>
      <c r="F221" s="236" t="s">
        <v>508</v>
      </c>
      <c r="G221" s="233"/>
      <c r="H221" s="237">
        <v>64.469999999999999</v>
      </c>
      <c r="I221" s="238"/>
      <c r="J221" s="233"/>
      <c r="K221" s="233"/>
      <c r="L221" s="239"/>
      <c r="M221" s="275"/>
      <c r="N221" s="276"/>
      <c r="O221" s="276"/>
      <c r="P221" s="276"/>
      <c r="Q221" s="276"/>
      <c r="R221" s="276"/>
      <c r="S221" s="276"/>
      <c r="T221" s="27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140</v>
      </c>
      <c r="AU221" s="243" t="s">
        <v>86</v>
      </c>
      <c r="AV221" s="13" t="s">
        <v>86</v>
      </c>
      <c r="AW221" s="13" t="s">
        <v>4</v>
      </c>
      <c r="AX221" s="13" t="s">
        <v>84</v>
      </c>
      <c r="AY221" s="243" t="s">
        <v>124</v>
      </c>
    </row>
    <row r="222" s="2" customFormat="1" ht="6.96" customHeight="1">
      <c r="A222" s="37"/>
      <c r="B222" s="65"/>
      <c r="C222" s="66"/>
      <c r="D222" s="66"/>
      <c r="E222" s="66"/>
      <c r="F222" s="66"/>
      <c r="G222" s="66"/>
      <c r="H222" s="66"/>
      <c r="I222" s="66"/>
      <c r="J222" s="66"/>
      <c r="K222" s="66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eCyXQeffgYtisUAFJOVZHOYJ2SM0bjV7usiaZm7LNkwbOqe4LaOkQLfCJTvGYZUrrgnnFisRLizgySFXfjboSw==" hashValue="EJzzwUqstPHDRyikso9BYiqjHxKKg01byD5hzzR3r/1JsXKzZ1+HrYcYuhk4JtVXsLbwKji0ION4lQzUoVQgYg==" algorithmName="SHA-512" password="CC35"/>
  <autoFilter ref="C124:K22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povrchu ul. Brigádnická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509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30. 1. 2025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">
        <v>33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ROUND((SUM(BE118:BE125)),  2)</f>
        <v>0</v>
      </c>
      <c r="G33" s="37"/>
      <c r="H33" s="37"/>
      <c r="I33" s="154">
        <v>0.20999999999999999</v>
      </c>
      <c r="J33" s="153">
        <f>ROUND(((SUM(BE118:BE125))*I33),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ROUND((SUM(BF118:BF125)),  2)</f>
        <v>0</v>
      </c>
      <c r="G34" s="37"/>
      <c r="H34" s="37"/>
      <c r="I34" s="154">
        <v>0.12</v>
      </c>
      <c r="J34" s="153">
        <f>ROUND(((SUM(BF118:BF125))*I34),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ROUND((SUM(BG118:BG125)),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ROUND((SUM(BH118:BH125)),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ROUND((SUM(BI118:BI125)),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povrchu ul. Brigádnická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1000 - VON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Šternberk</v>
      </c>
      <c r="G89" s="39"/>
      <c r="H89" s="39"/>
      <c r="I89" s="31" t="s">
        <v>22</v>
      </c>
      <c r="J89" s="78" t="str">
        <f>IF(J12="","",J12)</f>
        <v>30. 1. 2025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Petr Nikl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510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511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109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Oprava povrchu ul. Brigádnická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94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1000 - VON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Šternberk</v>
      </c>
      <c r="G112" s="39"/>
      <c r="H112" s="39"/>
      <c r="I112" s="31" t="s">
        <v>22</v>
      </c>
      <c r="J112" s="78" t="str">
        <f>IF(J12="","",J12)</f>
        <v>30. 1. 2025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>Petr Nikl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110</v>
      </c>
      <c r="D117" s="193" t="s">
        <v>61</v>
      </c>
      <c r="E117" s="193" t="s">
        <v>57</v>
      </c>
      <c r="F117" s="193" t="s">
        <v>58</v>
      </c>
      <c r="G117" s="193" t="s">
        <v>111</v>
      </c>
      <c r="H117" s="193" t="s">
        <v>112</v>
      </c>
      <c r="I117" s="193" t="s">
        <v>113</v>
      </c>
      <c r="J117" s="194" t="s">
        <v>98</v>
      </c>
      <c r="K117" s="195" t="s">
        <v>114</v>
      </c>
      <c r="L117" s="196"/>
      <c r="M117" s="99" t="s">
        <v>1</v>
      </c>
      <c r="N117" s="100" t="s">
        <v>40</v>
      </c>
      <c r="O117" s="100" t="s">
        <v>115</v>
      </c>
      <c r="P117" s="100" t="s">
        <v>116</v>
      </c>
      <c r="Q117" s="100" t="s">
        <v>117</v>
      </c>
      <c r="R117" s="100" t="s">
        <v>118</v>
      </c>
      <c r="S117" s="100" t="s">
        <v>119</v>
      </c>
      <c r="T117" s="101" t="s">
        <v>120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121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75</v>
      </c>
      <c r="AU118" s="16" t="s">
        <v>100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122</v>
      </c>
      <c r="F119" s="205" t="s">
        <v>122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84</v>
      </c>
      <c r="AT119" s="214" t="s">
        <v>75</v>
      </c>
      <c r="AU119" s="214" t="s">
        <v>76</v>
      </c>
      <c r="AY119" s="213" t="s">
        <v>124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512</v>
      </c>
      <c r="F120" s="216" t="s">
        <v>513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SUM(P121:P125)</f>
        <v>0</v>
      </c>
      <c r="Q120" s="210"/>
      <c r="R120" s="211">
        <f>SUM(R121:R125)</f>
        <v>0</v>
      </c>
      <c r="S120" s="210"/>
      <c r="T120" s="212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84</v>
      </c>
      <c r="AY120" s="213" t="s">
        <v>124</v>
      </c>
      <c r="BK120" s="215">
        <f>SUM(BK121:BK125)</f>
        <v>0</v>
      </c>
    </row>
    <row r="121" s="2" customFormat="1" ht="16.5" customHeight="1">
      <c r="A121" s="37"/>
      <c r="B121" s="38"/>
      <c r="C121" s="218" t="s">
        <v>84</v>
      </c>
      <c r="D121" s="218" t="s">
        <v>126</v>
      </c>
      <c r="E121" s="219" t="s">
        <v>514</v>
      </c>
      <c r="F121" s="220" t="s">
        <v>515</v>
      </c>
      <c r="G121" s="221" t="s">
        <v>390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41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130</v>
      </c>
      <c r="AT121" s="230" t="s">
        <v>126</v>
      </c>
      <c r="AU121" s="230" t="s">
        <v>86</v>
      </c>
      <c r="AY121" s="16" t="s">
        <v>124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84</v>
      </c>
      <c r="BK121" s="231">
        <f>ROUND(I121*H121,2)</f>
        <v>0</v>
      </c>
      <c r="BL121" s="16" t="s">
        <v>130</v>
      </c>
      <c r="BM121" s="230" t="s">
        <v>516</v>
      </c>
    </row>
    <row r="122" s="2" customFormat="1" ht="37.8" customHeight="1">
      <c r="A122" s="37"/>
      <c r="B122" s="38"/>
      <c r="C122" s="218" t="s">
        <v>86</v>
      </c>
      <c r="D122" s="218" t="s">
        <v>126</v>
      </c>
      <c r="E122" s="219" t="s">
        <v>517</v>
      </c>
      <c r="F122" s="220" t="s">
        <v>518</v>
      </c>
      <c r="G122" s="221" t="s">
        <v>390</v>
      </c>
      <c r="H122" s="222">
        <v>1</v>
      </c>
      <c r="I122" s="223"/>
      <c r="J122" s="224">
        <f>ROUND(I122*H122,2)</f>
        <v>0</v>
      </c>
      <c r="K122" s="225"/>
      <c r="L122" s="43"/>
      <c r="M122" s="226" t="s">
        <v>1</v>
      </c>
      <c r="N122" s="227" t="s">
        <v>41</v>
      </c>
      <c r="O122" s="90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130</v>
      </c>
      <c r="AT122" s="230" t="s">
        <v>126</v>
      </c>
      <c r="AU122" s="230" t="s">
        <v>86</v>
      </c>
      <c r="AY122" s="16" t="s">
        <v>124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84</v>
      </c>
      <c r="BK122" s="231">
        <f>ROUND(I122*H122,2)</f>
        <v>0</v>
      </c>
      <c r="BL122" s="16" t="s">
        <v>130</v>
      </c>
      <c r="BM122" s="230" t="s">
        <v>519</v>
      </c>
    </row>
    <row r="123" s="2" customFormat="1" ht="16.5" customHeight="1">
      <c r="A123" s="37"/>
      <c r="B123" s="38"/>
      <c r="C123" s="218" t="s">
        <v>135</v>
      </c>
      <c r="D123" s="218" t="s">
        <v>126</v>
      </c>
      <c r="E123" s="219" t="s">
        <v>520</v>
      </c>
      <c r="F123" s="220" t="s">
        <v>521</v>
      </c>
      <c r="G123" s="221" t="s">
        <v>390</v>
      </c>
      <c r="H123" s="222">
        <v>1</v>
      </c>
      <c r="I123" s="223"/>
      <c r="J123" s="224">
        <f>ROUND(I123*H123,2)</f>
        <v>0</v>
      </c>
      <c r="K123" s="225"/>
      <c r="L123" s="43"/>
      <c r="M123" s="226" t="s">
        <v>1</v>
      </c>
      <c r="N123" s="227" t="s">
        <v>41</v>
      </c>
      <c r="O123" s="90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0" t="s">
        <v>522</v>
      </c>
      <c r="AT123" s="230" t="s">
        <v>126</v>
      </c>
      <c r="AU123" s="230" t="s">
        <v>86</v>
      </c>
      <c r="AY123" s="16" t="s">
        <v>124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6" t="s">
        <v>84</v>
      </c>
      <c r="BK123" s="231">
        <f>ROUND(I123*H123,2)</f>
        <v>0</v>
      </c>
      <c r="BL123" s="16" t="s">
        <v>522</v>
      </c>
      <c r="BM123" s="230" t="s">
        <v>523</v>
      </c>
    </row>
    <row r="124" s="2" customFormat="1" ht="24.15" customHeight="1">
      <c r="A124" s="37"/>
      <c r="B124" s="38"/>
      <c r="C124" s="218" t="s">
        <v>130</v>
      </c>
      <c r="D124" s="218" t="s">
        <v>126</v>
      </c>
      <c r="E124" s="219" t="s">
        <v>524</v>
      </c>
      <c r="F124" s="220" t="s">
        <v>525</v>
      </c>
      <c r="G124" s="221" t="s">
        <v>390</v>
      </c>
      <c r="H124" s="222">
        <v>1</v>
      </c>
      <c r="I124" s="223"/>
      <c r="J124" s="224">
        <f>ROUND(I124*H124,2)</f>
        <v>0</v>
      </c>
      <c r="K124" s="225"/>
      <c r="L124" s="43"/>
      <c r="M124" s="226" t="s">
        <v>1</v>
      </c>
      <c r="N124" s="227" t="s">
        <v>41</v>
      </c>
      <c r="O124" s="90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0" t="s">
        <v>130</v>
      </c>
      <c r="AT124" s="230" t="s">
        <v>126</v>
      </c>
      <c r="AU124" s="230" t="s">
        <v>86</v>
      </c>
      <c r="AY124" s="16" t="s">
        <v>124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6" t="s">
        <v>84</v>
      </c>
      <c r="BK124" s="231">
        <f>ROUND(I124*H124,2)</f>
        <v>0</v>
      </c>
      <c r="BL124" s="16" t="s">
        <v>130</v>
      </c>
      <c r="BM124" s="230" t="s">
        <v>526</v>
      </c>
    </row>
    <row r="125" s="2" customFormat="1">
      <c r="A125" s="37"/>
      <c r="B125" s="38"/>
      <c r="C125" s="39"/>
      <c r="D125" s="234" t="s">
        <v>199</v>
      </c>
      <c r="E125" s="39"/>
      <c r="F125" s="255" t="s">
        <v>527</v>
      </c>
      <c r="G125" s="39"/>
      <c r="H125" s="39"/>
      <c r="I125" s="256"/>
      <c r="J125" s="39"/>
      <c r="K125" s="39"/>
      <c r="L125" s="43"/>
      <c r="M125" s="278"/>
      <c r="N125" s="279"/>
      <c r="O125" s="261"/>
      <c r="P125" s="261"/>
      <c r="Q125" s="261"/>
      <c r="R125" s="261"/>
      <c r="S125" s="261"/>
      <c r="T125" s="280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199</v>
      </c>
      <c r="AU125" s="16" t="s">
        <v>86</v>
      </c>
    </row>
    <row r="126" s="2" customFormat="1" ht="6.96" customHeight="1">
      <c r="A126" s="37"/>
      <c r="B126" s="65"/>
      <c r="C126" s="66"/>
      <c r="D126" s="66"/>
      <c r="E126" s="66"/>
      <c r="F126" s="66"/>
      <c r="G126" s="66"/>
      <c r="H126" s="66"/>
      <c r="I126" s="66"/>
      <c r="J126" s="66"/>
      <c r="K126" s="66"/>
      <c r="L126" s="43"/>
      <c r="M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</sheetData>
  <sheetProtection sheet="1" autoFilter="0" formatColumns="0" formatRows="0" objects="1" scenarios="1" spinCount="100000" saltValue="iZEFZm383cxAndujsq1tF28sxaPeFQTHzle7h33i2m2qC6kENlefdzD+X/+VGi6UiioTDBPoCshUOojnP1+kpw==" hashValue="E53eFjInDchIXldzlTAEkbnkIizyxONO1EPU+Ycrtsr5I44c1LU5Qr5xc2NREPw8db7xZ93QzDVcxiLBItdQCQ==" algorithmName="SHA-512" password="CC35"/>
  <autoFilter ref="C117:K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2025-02-12T05:39:30Z</dcterms:created>
  <dcterms:modified xsi:type="dcterms:W3CDTF">2025-02-12T05:39:33Z</dcterms:modified>
</cp:coreProperties>
</file>